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nnections.xml" ContentType="application/vnd.openxmlformats-officedocument.spreadsheetml.connection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995"/>
  </bookViews>
  <sheets>
    <sheet name="Instructions" sheetId="1" r:id="rId1"/>
    <sheet name="Token_List" sheetId="2" r:id="rId2"/>
    <sheet name="Acorn" sheetId="3" r:id="rId3"/>
    <sheet name="Anna_Ears" sheetId="4" r:id="rId4"/>
    <sheet name="Arendelle_Medallion" sheetId="5" r:id="rId5"/>
    <sheet name="Astro_Blasters_Blaster" sheetId="6" r:id="rId6"/>
    <sheet name="Aurora_Ears" sheetId="7" r:id="rId7"/>
    <sheet name="Beast_Ears" sheetId="8" r:id="rId8"/>
    <sheet name="Belle_Ears" sheetId="9" r:id="rId9"/>
    <sheet name="Blaster" sheetId="10" r:id="rId10"/>
    <sheet name="Blue_Fabric" sheetId="11" r:id="rId11"/>
    <sheet name="Blue_Fairy_Hat" sheetId="12" r:id="rId12"/>
    <sheet name="Bo_Peep_Ears" sheetId="13" r:id="rId13"/>
    <sheet name="Bo_Peeps_Bonnet" sheetId="14" r:id="rId14"/>
    <sheet name="Boo_Ears" sheetId="15" r:id="rId15"/>
    <sheet name="Boos_Drawing_of_Randall" sheetId="16" r:id="rId16"/>
    <sheet name="Boos_Drawing_of_Sulley" sheetId="17" r:id="rId17"/>
    <sheet name="Boos_Little_Mikey" sheetId="18" r:id="rId18"/>
    <sheet name="Brown_Bowler_Hat" sheetId="19" r:id="rId19"/>
    <sheet name="Buzz_Ears" sheetId="20" r:id="rId20"/>
    <sheet name="Buzzs_Blaster" sheetId="21" r:id="rId21"/>
    <sheet name="Carpet_Bag" sheetId="22" r:id="rId22"/>
    <sheet name="Carrot_Nose" sheetId="23" r:id="rId23"/>
    <sheet name="Carrot_Pen" sheetId="24" r:id="rId24"/>
    <sheet name="Celia_Mae_Ears" sheetId="25" r:id="rId25"/>
    <sheet name="Celias_Headset" sheetId="26" r:id="rId26"/>
    <sheet name="Chance_Dice" sheetId="27" r:id="rId27"/>
    <sheet name="Charming_Ears" sheetId="28" r:id="rId28"/>
    <sheet name="Charming_Gloves" sheetId="29" r:id="rId29"/>
    <sheet name="Chief_Bogo_Ears" sheetId="30" r:id="rId30"/>
    <sheet name="Chiefs_Badge" sheetId="31" r:id="rId31"/>
    <sheet name="Chip_Ears" sheetId="32" r:id="rId32"/>
    <sheet name="Chip_Potts_Ears" sheetId="33" r:id="rId33"/>
    <sheet name="Cinderella_Ears" sheetId="34" r:id="rId34"/>
    <sheet name="Clock_Winder" sheetId="35" r:id="rId35"/>
    <sheet name="Cogsworth_Ears" sheetId="36" r:id="rId36"/>
    <sheet name="Corona_Kingdom_Flag" sheetId="37" r:id="rId37"/>
    <sheet name="Cravat" sheetId="38" r:id="rId38"/>
    <sheet name="Dagger" sheetId="39" r:id="rId39"/>
    <sheet name="Daisy_Bow" sheetId="40" r:id="rId40"/>
    <sheet name="Daisy_Ears" sheetId="41" r:id="rId41"/>
    <sheet name="Dale_Ears" sheetId="42" r:id="rId42"/>
    <sheet name="Dash_Ears" sheetId="43" r:id="rId43"/>
    <sheet name="Dash_Trophy" sheetId="44" r:id="rId44"/>
    <sheet name="Discipline_and_Strength" sheetId="45" r:id="rId45"/>
    <sheet name="Donald_Ears" sheetId="46" r:id="rId46"/>
    <sheet name="Elizabeth_Ears" sheetId="47" r:id="rId47"/>
    <sheet name="Elsa_Ears" sheetId="48" r:id="rId48"/>
    <sheet name="EVE_Ears" sheetId="49" r:id="rId49"/>
    <sheet name="EVEs_Plant" sheetId="50" r:id="rId50"/>
    <sheet name="Fathers_Helmet" sheetId="51" r:id="rId51"/>
    <sheet name="Fauna_Ears" sheetId="52" r:id="rId52"/>
    <sheet name="Feathered_Hat_and_Sword" sheetId="53" r:id="rId53"/>
    <sheet name="Fire_Extinguisher" sheetId="54" r:id="rId54"/>
    <sheet name="Flash_Ears" sheetId="55" r:id="rId55"/>
    <sheet name="Flashs_Mug" sheetId="56" r:id="rId56"/>
    <sheet name="Flora_Ears" sheetId="57" r:id="rId57"/>
    <sheet name="Flynn_Ears" sheetId="58" r:id="rId58"/>
    <sheet name="Frozone_Ears" sheetId="59" r:id="rId59"/>
    <sheet name="Frozone_Skis" sheetId="60" r:id="rId60"/>
    <sheet name="Gaston_Ears" sheetId="61" r:id="rId61"/>
    <sheet name="Glass_Slipper" sheetId="62" r:id="rId62"/>
    <sheet name="Glowing_Lantern" sheetId="63" r:id="rId63"/>
    <sheet name="Gold_Crown" sheetId="64" r:id="rId64"/>
    <sheet name="Gold_Floral_Fabric" sheetId="65" r:id="rId65"/>
    <sheet name="Golden_Gloves" sheetId="66" r:id="rId66"/>
    <sheet name="Goofy_Ears" sheetId="67" r:id="rId67"/>
    <sheet name="Goofys_Hat" sheetId="68" r:id="rId68"/>
    <sheet name="Great_Stone_Dragon" sheetId="69" r:id="rId69"/>
    <sheet name="Green_Dot_Fabric" sheetId="70" r:id="rId70"/>
    <sheet name="Green_Fairy_Hat" sheetId="71" r:id="rId71"/>
    <sheet name="Hamm_Ears" sheetId="72" r:id="rId72"/>
    <sheet name="Hamm_Hat" sheetId="73" r:id="rId73"/>
    <sheet name="Hans_Ears" sheetId="74" r:id="rId74"/>
    <sheet name="Hat_and_Sword" sheetId="75" r:id="rId75"/>
    <sheet name="Horn_Rimmed_Glasses" sheetId="76" r:id="rId76"/>
    <sheet name="Jack_Ears" sheetId="77" r:id="rId77"/>
    <sheet name="Jack_Skellington_Ears" sheetId="78" r:id="rId78"/>
    <sheet name="Jacks_Bowtie" sheetId="79" r:id="rId79"/>
    <sheet name="Jar_of_Deadly_Nightshade" sheetId="80" r:id="rId80"/>
    <sheet name="Jessie_Ears" sheetId="81" r:id="rId81"/>
    <sheet name="Judy_Ears" sheetId="82" r:id="rId82"/>
    <sheet name="Kristoff_Ears" sheetId="83" r:id="rId83"/>
    <sheet name="Large_Shield" sheetId="84" r:id="rId84"/>
    <sheet name="Lasso" sheetId="85" r:id="rId85"/>
    <sheet name="Li_Shang_Ears" sheetId="86" r:id="rId86"/>
    <sheet name="Lotus_Hairpiece" sheetId="87" r:id="rId87"/>
    <sheet name="Lumiere_Ears" sheetId="88" r:id="rId88"/>
    <sheet name="Lute" sheetId="89" r:id="rId89"/>
    <sheet name="Luxo_Ball" sheetId="90" r:id="rId90"/>
    <sheet name="Magic_Compass" sheetId="91" r:id="rId91"/>
    <sheet name="Matchsticks" sheetId="92" r:id="rId92"/>
    <sheet name="Maximus_Ears" sheetId="93" r:id="rId93"/>
    <sheet name="Merlin_Ears" sheetId="94" r:id="rId94"/>
    <sheet name="Merryweather_Ears" sheetId="95" r:id="rId95"/>
    <sheet name="Mickey_Balloon" sheetId="96" r:id="rId96"/>
    <sheet name="Mickey_Ears" sheetId="97" r:id="rId97"/>
    <sheet name="Mickey_Gloves" sheetId="98" r:id="rId98"/>
    <sheet name="Mike_Ears" sheetId="99" r:id="rId99"/>
    <sheet name="Minnie_Bow" sheetId="100" r:id="rId100"/>
    <sheet name="Minnie_Ears" sheetId="101" r:id="rId101"/>
    <sheet name="Mother_Gothel_Ears" sheetId="102" r:id="rId102"/>
    <sheet name="Mr_Incredible_Ears" sheetId="103" r:id="rId103"/>
    <sheet name="Mr_Incredible_Poster" sheetId="104" r:id="rId104"/>
    <sheet name="Mrs_Incredible_Ears" sheetId="105" r:id="rId105"/>
    <sheet name="Mrs_Incredible_Mask" sheetId="106" r:id="rId106"/>
    <sheet name="Mrs_Potts_Ears" sheetId="107" r:id="rId107"/>
    <sheet name="MU_Hat" sheetId="108" r:id="rId108"/>
    <sheet name="Mulan_Ears" sheetId="109" r:id="rId109"/>
    <sheet name="Mushu_Ears" sheetId="110" r:id="rId110"/>
    <sheet name="Nick_Ears" sheetId="111" r:id="rId111"/>
    <sheet name="Nicks_Tie" sheetId="112" r:id="rId112"/>
    <sheet name="Olaf_Ears" sheetId="113" r:id="rId113"/>
    <sheet name="Oogie_Boogie_Ears" sheetId="114" r:id="rId114"/>
    <sheet name="Orange_Pattern_Fabric" sheetId="115" r:id="rId115"/>
    <sheet name="Partysaurus_Helmet" sheetId="116" r:id="rId116"/>
    <sheet name="Pawpsicle" sheetId="117" r:id="rId117"/>
    <sheet name="Peanut" sheetId="118" r:id="rId118"/>
    <sheet name="Pete_Ears" sheetId="119" r:id="rId119"/>
    <sheet name="Phillip_Ears" sheetId="120" r:id="rId120"/>
    <sheet name="Pirate_Flag" sheetId="121" r:id="rId121"/>
    <sheet name="Pixie_Dust" sheetId="122" r:id="rId122"/>
    <sheet name="Plant_Symbol" sheetId="123" r:id="rId123"/>
    <sheet name="Pluto_Collar" sheetId="124" r:id="rId124"/>
    <sheet name="Pluto_Ears" sheetId="125" r:id="rId125"/>
    <sheet name="Pumpkin" sheetId="126" r:id="rId126"/>
    <sheet name="Pumpkin_King_Head" sheetId="127" r:id="rId127"/>
    <sheet name="Purple_Fabric" sheetId="128" r:id="rId128"/>
    <sheet name="Queen_Tiara" sheetId="129" r:id="rId129"/>
    <sheet name="Quiver" sheetId="130" r:id="rId130"/>
    <sheet name="Randall_Ears" sheetId="131" r:id="rId131"/>
    <sheet name="Rapunzel_Ears" sheetId="132" r:id="rId132"/>
    <sheet name="Red_Apple" sheetId="133" r:id="rId133"/>
    <sheet name="Red_Fairy_Hat" sheetId="134" r:id="rId134"/>
    <sheet name="Red_Striped_Fabric" sheetId="135" r:id="rId135"/>
    <sheet name="Rex_Ears" sheetId="136" r:id="rId136"/>
    <sheet name="Rose" sheetId="137" r:id="rId137"/>
    <sheet name="Roz_Ears" sheetId="138" r:id="rId138"/>
    <sheet name="Sailor_Hat" sheetId="139" r:id="rId139"/>
    <sheet name="Sally_Ears" sheetId="140" r:id="rId140"/>
    <sheet name="Sarge_Ears" sheetId="141" r:id="rId141"/>
    <sheet name="Sarges_Bucket" sheetId="142" r:id="rId142"/>
    <sheet name="Saucer" sheetId="143" r:id="rId143"/>
    <sheet name="Scream_Canister" sheetId="144" r:id="rId144"/>
    <sheet name="Sheriff_Star" sheetId="145" r:id="rId145"/>
    <sheet name="Short_Sword" sheetId="146" r:id="rId146"/>
    <sheet name="Silver_Floral_Fabric" sheetId="147" r:id="rId147"/>
    <sheet name="Snowflake" sheetId="148" r:id="rId148"/>
    <sheet name="Spinning_Wheel_Figure" sheetId="149" r:id="rId149"/>
    <sheet name="Sugar_Dish" sheetId="150" r:id="rId150"/>
    <sheet name="Sulley_Ears" sheetId="151" r:id="rId151"/>
    <sheet name="Sven_Ears" sheetId="152" r:id="rId152"/>
    <sheet name="Svens_Medallion" sheetId="153" r:id="rId153"/>
    <sheet name="Sword_in_the_Stone_Book" sheetId="154" r:id="rId154"/>
    <sheet name="Syndrome_Bracer" sheetId="155" r:id="rId155"/>
    <sheet name="Syndrome_Ears" sheetId="156" r:id="rId156"/>
    <sheet name="The_Incredibles_Symbol" sheetId="157" r:id="rId157"/>
    <sheet name="Thimble" sheetId="158" r:id="rId158"/>
    <sheet name="Tinker_Bell_Ears" sheetId="159" r:id="rId159"/>
    <sheet name="Violet_Ears" sheetId="160" r:id="rId160"/>
    <sheet name="Violet_Headband" sheetId="161" r:id="rId161"/>
    <sheet name="WALL_E_Ears" sheetId="162" r:id="rId162"/>
    <sheet name="Wanted_Satchel" sheetId="163" r:id="rId163"/>
    <sheet name="White_and_Blue_Pattern_Fabric" sheetId="164" r:id="rId164"/>
    <sheet name="Will_Ears" sheetId="165" r:id="rId165"/>
    <sheet name="Woody_Ears" sheetId="166" r:id="rId166"/>
    <sheet name="Zero_Ears" sheetId="167" r:id="rId167"/>
    <sheet name="Zeros_Tombstone" sheetId="168" r:id="rId168"/>
    <sheet name="Zurg_Ears" sheetId="169" r:id="rId169"/>
    <sheet name="Zurgs_Blaster" sheetId="170" r:id="rId170"/>
    <sheet name="Release Notes" sheetId="171" r:id="rId171"/>
    <sheet name="Template" sheetId="172" state="hidden" r:id="rId172"/>
  </sheets>
  <calcPr calcId="144525"/>
</workbook>
</file>

<file path=xl/connections.xml><?xml version="1.0" encoding="utf-8"?>
<connections xmlns="http://schemas.openxmlformats.org/spreadsheetml/2006/main">
  <connection id="1" name="tokenList" type="6" background="1" refreshedVersion="2" saveData="1">
    <textPr sourceFile="C:\Users\kevin\Documents\tokenList.csv" delimiter="|">
      <textFields>
        <textField/>
      </textFields>
    </textPr>
  </connection>
</connections>
</file>

<file path=xl/sharedStrings.xml><?xml version="1.0" encoding="utf-8"?>
<sst xmlns="http://schemas.openxmlformats.org/spreadsheetml/2006/main" count="1093">
  <si>
    <t>Disney Magic Kingdoms Token List Spreadsheet</t>
  </si>
  <si>
    <t>Version:</t>
  </si>
  <si>
    <t>Release Date:</t>
  </si>
  <si>
    <t>Thank you for your interest in my Disney Magic Kingdoms Token List Spreadsheet. My name is Kevin Sager. I designed this sheet to be a simple to use information and cross-reference listing of all the Tokens that are found in the Disney Magic Kingdoms game from Gameloft.</t>
  </si>
  <si>
    <t>First of all I would like to acknowledge that most of the data found within the pages of this workbook came directly from:</t>
  </si>
  <si>
    <t>http://www.disneymagickingdomswiki.wikia.com</t>
  </si>
  <si>
    <t>The Token List:</t>
  </si>
  <si>
    <r>
      <t>The Token List is a summary of all the DMK tokens in alphabetical order. Next to each token's name in the "Acquired By:" column is a hyperlink, labeled "</t>
    </r>
    <r>
      <rPr>
        <u/>
        <sz val="11"/>
        <color rgb="FF000000"/>
        <rFont val="Arial"/>
        <charset val="134"/>
      </rPr>
      <t>Detail List</t>
    </r>
    <r>
      <rPr>
        <sz val="11"/>
        <color rgb="FF000000"/>
        <rFont val="Arial"/>
        <charset val="134"/>
      </rPr>
      <t>" which will take you to a page of all the character tasks and other ways to acquire that specific token.  The other ways include attractions, parade floats, chests, and purchases through Merlin's Shop.</t>
    </r>
  </si>
  <si>
    <t>The Rarity column will show each token's rarity level.  There are 5 levels: Common, Uncommon, Rare, Epic, and Legendary.</t>
  </si>
  <si>
    <t>The Type column will show what type of token it is as follows: Group, Individual, Ear Hat, or Fabric</t>
  </si>
  <si>
    <t>The last column will show you a list of all the characters that use the token for level ups and/or any costumes that require the token for assembly.</t>
  </si>
  <si>
    <t>Contact information:</t>
  </si>
  <si>
    <t>Thank you for reading this and it is my hope that you will get some good use of this spreadsheet.  If you find any errors or wish to contact me with any questions or comments, email me at kevin@sagersoft.net and please put "DMK" somewhere in your subject. Or just click on the link below.  I will also graciously accept any donations through PayPal using kevin@sagersoft.net.</t>
  </si>
  <si>
    <t>Email Kevin Sager</t>
  </si>
  <si>
    <t>##</t>
  </si>
  <si>
    <t>Token Name</t>
  </si>
  <si>
    <t>Acquired by:</t>
  </si>
  <si>
    <t>Rarity</t>
  </si>
  <si>
    <t>Type</t>
  </si>
  <si>
    <t>Who or What is the token used for:</t>
  </si>
  <si>
    <t>Sheet name</t>
  </si>
  <si>
    <t>Acorn</t>
  </si>
  <si>
    <t>Rare</t>
  </si>
  <si>
    <t>Individual</t>
  </si>
  <si>
    <t>Chip</t>
  </si>
  <si>
    <t>Anna Ears</t>
  </si>
  <si>
    <t>Uncommon</t>
  </si>
  <si>
    <t>Ear Hat</t>
  </si>
  <si>
    <t>Anna</t>
  </si>
  <si>
    <t>Arendelle Medallion</t>
  </si>
  <si>
    <t>Astro Blasters Blaster</t>
  </si>
  <si>
    <t>Buzz Lightyear</t>
  </si>
  <si>
    <t>Aurora Ears</t>
  </si>
  <si>
    <t>Epic</t>
  </si>
  <si>
    <t>Aurora</t>
  </si>
  <si>
    <t>Beast Ears</t>
  </si>
  <si>
    <t>Beast ● Formal Suit Beast</t>
  </si>
  <si>
    <t>Belle Ears</t>
  </si>
  <si>
    <t>Belle</t>
  </si>
  <si>
    <t>Blaster</t>
  </si>
  <si>
    <t>Zurg</t>
  </si>
  <si>
    <t>Blue Fabric</t>
  </si>
  <si>
    <t>Common</t>
  </si>
  <si>
    <t>Fabric</t>
  </si>
  <si>
    <t>Halloween Mickey Mouse Costume ● Holiday Mickey Mouse Costume ● Lunar Mickey Mouse Costume ● Halloween Goofy Costume ● Holiday Minnie Mouse Costume ● Lunar Minnie Mouse Costume</t>
  </si>
  <si>
    <t>Blue Fairy Hat</t>
  </si>
  <si>
    <t>Merryweather</t>
  </si>
  <si>
    <t>Bo Peep Ears</t>
  </si>
  <si>
    <t>Bo Peep</t>
  </si>
  <si>
    <t>Bo Peep's Bonnet</t>
  </si>
  <si>
    <t>Boo Ears</t>
  </si>
  <si>
    <t>Boo</t>
  </si>
  <si>
    <t>Boo's Drawing of Randall</t>
  </si>
  <si>
    <t>Randall Boggs</t>
  </si>
  <si>
    <t>Boo's Drawing of Sulley</t>
  </si>
  <si>
    <t>Sulley</t>
  </si>
  <si>
    <t>Boo's Little Mikey</t>
  </si>
  <si>
    <t>Brown Bowler Hat</t>
  </si>
  <si>
    <t>Pete</t>
  </si>
  <si>
    <t>Buzz Ears</t>
  </si>
  <si>
    <t>Buzz's Blaster</t>
  </si>
  <si>
    <t>Carpet Bag</t>
  </si>
  <si>
    <t>Merlin</t>
  </si>
  <si>
    <t>Carrot Nose</t>
  </si>
  <si>
    <t>Olaf</t>
  </si>
  <si>
    <t>Carrot Pen</t>
  </si>
  <si>
    <t>Judy Hopps</t>
  </si>
  <si>
    <t>Celia Mae Ears</t>
  </si>
  <si>
    <t>Celia Mae</t>
  </si>
  <si>
    <t>Celia's Headset</t>
  </si>
  <si>
    <t>Chance Dice</t>
  </si>
  <si>
    <t>Oogie Boogie</t>
  </si>
  <si>
    <t>Charming Ears</t>
  </si>
  <si>
    <t>Prince Charming</t>
  </si>
  <si>
    <t>Charming Gloves</t>
  </si>
  <si>
    <t>Chief Bogo Ears</t>
  </si>
  <si>
    <t>Chief Bogo</t>
  </si>
  <si>
    <t>Chief's Badge</t>
  </si>
  <si>
    <t>Chip Ears</t>
  </si>
  <si>
    <t>Chip Potts Ears</t>
  </si>
  <si>
    <t>Chip Potts</t>
  </si>
  <si>
    <t>Cinderella Ears</t>
  </si>
  <si>
    <t>Cinderella</t>
  </si>
  <si>
    <t>Clock Winder</t>
  </si>
  <si>
    <t>Cogsworth</t>
  </si>
  <si>
    <t>Cogsworth Ears</t>
  </si>
  <si>
    <t>Corona Kingdom Flag</t>
  </si>
  <si>
    <t>Group</t>
  </si>
  <si>
    <t>Flynn ● Mother Gothel ● Maximus ● Rapunzel</t>
  </si>
  <si>
    <t>Cravat</t>
  </si>
  <si>
    <t>Dagger</t>
  </si>
  <si>
    <t>Mother Gothel</t>
  </si>
  <si>
    <t>Daisy Bow</t>
  </si>
  <si>
    <t>Daisy Duck ● Halloween Daisy Duck Costume</t>
  </si>
  <si>
    <t>Daisy Ears</t>
  </si>
  <si>
    <t>Daisy Duck</t>
  </si>
  <si>
    <t>Dale Ears</t>
  </si>
  <si>
    <t>Dale</t>
  </si>
  <si>
    <t>Dash Ears</t>
  </si>
  <si>
    <t>Dash</t>
  </si>
  <si>
    <t>Dash Trophy</t>
  </si>
  <si>
    <t>Discipline &amp; Strength</t>
  </si>
  <si>
    <t>Li Shang ● Mulan ● Mushu</t>
  </si>
  <si>
    <t>Donald Ears</t>
  </si>
  <si>
    <t>Legendary</t>
  </si>
  <si>
    <t>Donald Duck</t>
  </si>
  <si>
    <t>Elizabeth Ears</t>
  </si>
  <si>
    <t>Elizabeth Swann</t>
  </si>
  <si>
    <t>Elsa Ears</t>
  </si>
  <si>
    <t>Elsa</t>
  </si>
  <si>
    <t>EVE Ears</t>
  </si>
  <si>
    <t>EVE</t>
  </si>
  <si>
    <t>EVE's Plant</t>
  </si>
  <si>
    <t>Father's Helmet</t>
  </si>
  <si>
    <t>Li Shang</t>
  </si>
  <si>
    <t>Fauna Ears</t>
  </si>
  <si>
    <t>Fauna</t>
  </si>
  <si>
    <t>Feathered Hat &amp; Sword</t>
  </si>
  <si>
    <t>Will Turner</t>
  </si>
  <si>
    <t>Fire Extinguisher</t>
  </si>
  <si>
    <t>WALL-E</t>
  </si>
  <si>
    <t>Flash Ears</t>
  </si>
  <si>
    <t>Flash</t>
  </si>
  <si>
    <t>Flash's Mug</t>
  </si>
  <si>
    <t>Flora Ears</t>
  </si>
  <si>
    <t>Flora</t>
  </si>
  <si>
    <t>Flynn Ears</t>
  </si>
  <si>
    <t>Flynn</t>
  </si>
  <si>
    <t>Frozone Ears</t>
  </si>
  <si>
    <t>Frozone</t>
  </si>
  <si>
    <t>Frozone Skis</t>
  </si>
  <si>
    <t>Gaston Ears</t>
  </si>
  <si>
    <t>Gaston</t>
  </si>
  <si>
    <t>Glass Slipper</t>
  </si>
  <si>
    <t>Glowing Lantern</t>
  </si>
  <si>
    <t>Rapunzel</t>
  </si>
  <si>
    <t>Gold Crown</t>
  </si>
  <si>
    <t>Gold Floral Fabric</t>
  </si>
  <si>
    <t>Formal Suit Beast ● Formal Dress Belle</t>
  </si>
  <si>
    <t>Golden Gloves</t>
  </si>
  <si>
    <t>Goofy Ears</t>
  </si>
  <si>
    <t>Goofy</t>
  </si>
  <si>
    <t>Goofy's Hat</t>
  </si>
  <si>
    <t>Goofy ● Easter Goofy Costume ● Halloween Goofy Costume</t>
  </si>
  <si>
    <t>Great Stone Dragon</t>
  </si>
  <si>
    <t>Mushu</t>
  </si>
  <si>
    <t>Green Dot Fabric</t>
  </si>
  <si>
    <t>Easter Mickey Mouse Costume ● Easter Goofy Costume ● Halloween Goofy Costume ● Halloween Daisy Duck Costume ● Holiday Minnie Mouse Costume</t>
  </si>
  <si>
    <t>Green Fairy Hat</t>
  </si>
  <si>
    <t>Hamm Ears</t>
  </si>
  <si>
    <t>Hamm</t>
  </si>
  <si>
    <t>Hamm Hat</t>
  </si>
  <si>
    <t>Hans Ears</t>
  </si>
  <si>
    <t>Hans</t>
  </si>
  <si>
    <t>Hat &amp; Sword</t>
  </si>
  <si>
    <t>Horn-Rimmed Glasses</t>
  </si>
  <si>
    <t>Roz</t>
  </si>
  <si>
    <t>Jack Ears</t>
  </si>
  <si>
    <t>Jack Sparrow</t>
  </si>
  <si>
    <t>Jack Skellington Ears</t>
  </si>
  <si>
    <t>Jack Skellington</t>
  </si>
  <si>
    <t>Jack's Bowtie</t>
  </si>
  <si>
    <t>Jar of Deadly Nightshade</t>
  </si>
  <si>
    <t>Sally</t>
  </si>
  <si>
    <t>Jessie Ears</t>
  </si>
  <si>
    <t>Jessie</t>
  </si>
  <si>
    <t>Judy Ears</t>
  </si>
  <si>
    <t>Kristoff Ears</t>
  </si>
  <si>
    <t>Kristoff</t>
  </si>
  <si>
    <t>Large Shield</t>
  </si>
  <si>
    <t>Prince Phillip</t>
  </si>
  <si>
    <t>Lasso</t>
  </si>
  <si>
    <t>Li Shang Ears</t>
  </si>
  <si>
    <t>Lotus Hairpiece</t>
  </si>
  <si>
    <t>Mulan</t>
  </si>
  <si>
    <t>Lumiere Ears</t>
  </si>
  <si>
    <t>Lumiere</t>
  </si>
  <si>
    <t>Lute</t>
  </si>
  <si>
    <t>Luxo Ball</t>
  </si>
  <si>
    <t>Bo Peep ● Buzz Lightyear ● Hamm ● Jessie ● Rex ● Sarge ● Woody ● Zurg</t>
  </si>
  <si>
    <t>Magic Compass</t>
  </si>
  <si>
    <t>Matchsticks</t>
  </si>
  <si>
    <t>Maximus Ears</t>
  </si>
  <si>
    <t>Maximus</t>
  </si>
  <si>
    <t>Merlin Ears</t>
  </si>
  <si>
    <t>Merryweather Ears</t>
  </si>
  <si>
    <t>Mickey Balloon</t>
  </si>
  <si>
    <t>Chip ● Daisy Duck ● Dale ● Donald Duck ● Goofy ● Mickey Mouse ● Minnie Mouse ● Pete ● Pluto</t>
  </si>
  <si>
    <t>Mickey Ears</t>
  </si>
  <si>
    <t>Mickey Mouse</t>
  </si>
  <si>
    <t>Mickey Gloves</t>
  </si>
  <si>
    <t>Mike Ears</t>
  </si>
  <si>
    <t>Mike Wazowski</t>
  </si>
  <si>
    <t>Minnie Bow</t>
  </si>
  <si>
    <t>Minnie Mouse</t>
  </si>
  <si>
    <t>Minnie Ears</t>
  </si>
  <si>
    <t>Mother Gothel Ears</t>
  </si>
  <si>
    <t>Mr Incredible Ears</t>
  </si>
  <si>
    <t>Mr Incredible</t>
  </si>
  <si>
    <t>Mr Incredible Poster</t>
  </si>
  <si>
    <t>Mrs Incredible Ears</t>
  </si>
  <si>
    <t>Mrs incredible</t>
  </si>
  <si>
    <t>Mrs Incredible Mask</t>
  </si>
  <si>
    <t>Mrs Potts Ears</t>
  </si>
  <si>
    <t>Mrs Potts</t>
  </si>
  <si>
    <t>MU Hat</t>
  </si>
  <si>
    <t>Mulan Ears</t>
  </si>
  <si>
    <t>Mushu Ears</t>
  </si>
  <si>
    <t>Nick Ears</t>
  </si>
  <si>
    <t>Nick Wilde</t>
  </si>
  <si>
    <t>Nick's Tie</t>
  </si>
  <si>
    <t>Olaf Ears</t>
  </si>
  <si>
    <t>Oogie Boogie Ears</t>
  </si>
  <si>
    <t>Orange Pattern Fabric</t>
  </si>
  <si>
    <t>Halloween Donald Duck Costume</t>
  </si>
  <si>
    <t>Partysaurus Helmet</t>
  </si>
  <si>
    <t>Rex</t>
  </si>
  <si>
    <t>Pawpsicle</t>
  </si>
  <si>
    <t>Judy Hopps ● Nick Wilde ● Chief Bogo ● Flash</t>
  </si>
  <si>
    <t>Peanut</t>
  </si>
  <si>
    <t>Pete Ears</t>
  </si>
  <si>
    <t>Phillip Ears</t>
  </si>
  <si>
    <t>Pirate Flag</t>
  </si>
  <si>
    <t>Elizabeth Swann ● Jack Sparrow ● Will Turner</t>
  </si>
  <si>
    <t>Pixie Dust</t>
  </si>
  <si>
    <t>Tinker Bell</t>
  </si>
  <si>
    <t>Plant Symbol</t>
  </si>
  <si>
    <t>EVE ● WALL-E</t>
  </si>
  <si>
    <t>Pluto Collar</t>
  </si>
  <si>
    <t>Pluto</t>
  </si>
  <si>
    <t>Pluto Ears</t>
  </si>
  <si>
    <t>Pumpkin</t>
  </si>
  <si>
    <t>Cinderella ● Prince Charming</t>
  </si>
  <si>
    <t>Pumpkin King Head</t>
  </si>
  <si>
    <t>Jack Skellington ● Oogie Boogie ● Sally ● Zero</t>
  </si>
  <si>
    <t>Purple Fabric</t>
  </si>
  <si>
    <t>Halloween Daisy Duck Costume ● Halloween Minnie Mouse Costume</t>
  </si>
  <si>
    <t>Queen Tiara</t>
  </si>
  <si>
    <t>Quiver</t>
  </si>
  <si>
    <t>Randall Ears</t>
  </si>
  <si>
    <t>Rapunzel Ears</t>
  </si>
  <si>
    <t>Red Apple</t>
  </si>
  <si>
    <t>Red Fairy Hat</t>
  </si>
  <si>
    <t>Red Striped Fabric</t>
  </si>
  <si>
    <t>Easter Goofy Costume ● Halloween Minnie Mouse Costume</t>
  </si>
  <si>
    <t>Rex Ears</t>
  </si>
  <si>
    <t>Rose</t>
  </si>
  <si>
    <t>Beast ● Belle ● Chip Potts ● Cogsworth ● Gaston ● Lumiere ● Mrs Potts</t>
  </si>
  <si>
    <t>Roz Ears</t>
  </si>
  <si>
    <t>Sailor Hat</t>
  </si>
  <si>
    <t>Donald Duck ● Halloween Donald Duck Costume</t>
  </si>
  <si>
    <t>Sally Ears</t>
  </si>
  <si>
    <t>Sarge Ears</t>
  </si>
  <si>
    <t>Sarge</t>
  </si>
  <si>
    <t>Sarge's Bucket</t>
  </si>
  <si>
    <t>Saucer</t>
  </si>
  <si>
    <t>Scream Canister</t>
  </si>
  <si>
    <t>Boo ● Celia Mae ● Mike Wazowski ● Randall Boggs ● Roz ● Sulley</t>
  </si>
  <si>
    <t>Sheriff Star</t>
  </si>
  <si>
    <t>Woody</t>
  </si>
  <si>
    <t>Short Sword</t>
  </si>
  <si>
    <t>Silver Floral Fabric</t>
  </si>
  <si>
    <t>Lunar Mickey Mouse Costume ● Lunar Minnie Mouse Costume</t>
  </si>
  <si>
    <t>Snowflake</t>
  </si>
  <si>
    <t>Anna ● Elsa ● Hans ● Kristoff ● Olaf ● Sven</t>
  </si>
  <si>
    <t>Spinning Wheel Figure</t>
  </si>
  <si>
    <t>Aurora ● Fauna ● Flora ● Merryweather ● Prince Phillip</t>
  </si>
  <si>
    <t>Sugar Dish</t>
  </si>
  <si>
    <t>Sulley Ears</t>
  </si>
  <si>
    <t>Sven Ears</t>
  </si>
  <si>
    <t>Sven</t>
  </si>
  <si>
    <t>Sven's Medallion</t>
  </si>
  <si>
    <t>Sword in the Stone Book</t>
  </si>
  <si>
    <t>Syndrome Bracer</t>
  </si>
  <si>
    <t>Syndrome</t>
  </si>
  <si>
    <t>Syndrome Ears</t>
  </si>
  <si>
    <t>The Incredibles Symbol</t>
  </si>
  <si>
    <t>Dash ● Frozone ● Mr Incredible ● Mrs Incredible ● Syndrome ● Violet</t>
  </si>
  <si>
    <t>Thimble</t>
  </si>
  <si>
    <t>Tinker Bell Ears</t>
  </si>
  <si>
    <t>Violet Ears</t>
  </si>
  <si>
    <t>Violet</t>
  </si>
  <si>
    <t>Violet Headband</t>
  </si>
  <si>
    <t>WALL-E Ears</t>
  </si>
  <si>
    <t>Wanted Satchel</t>
  </si>
  <si>
    <t>White &amp; Blue Pattern Fabric</t>
  </si>
  <si>
    <t>Easter Mickey Mouse Costume ● Halloween Donald Duck Costume</t>
  </si>
  <si>
    <t>Will Ears</t>
  </si>
  <si>
    <t>Woody Ears</t>
  </si>
  <si>
    <t>Zero Ears</t>
  </si>
  <si>
    <t>Zero</t>
  </si>
  <si>
    <t>Zero's Tombstone</t>
  </si>
  <si>
    <t>Zurg Ears</t>
  </si>
  <si>
    <t>Zurg's Blaster</t>
  </si>
  <si>
    <t>Used By:</t>
  </si>
  <si>
    <t>Req'd</t>
  </si>
  <si>
    <t>Req'd Partner Name</t>
  </si>
  <si>
    <t>Partner</t>
  </si>
  <si>
    <t>Grants</t>
  </si>
  <si>
    <t>Striking</t>
  </si>
  <si>
    <t>Rewards</t>
  </si>
  <si>
    <t>Character Name:</t>
  </si>
  <si>
    <t>Task Name:</t>
  </si>
  <si>
    <t>Level</t>
  </si>
  <si>
    <t>Wish</t>
  </si>
  <si>
    <t>Location or Costume Req'd</t>
  </si>
  <si>
    <t>Duration</t>
  </si>
  <si>
    <t>Gold</t>
  </si>
  <si>
    <t>XP</t>
  </si>
  <si>
    <t>Magic</t>
  </si>
  <si>
    <t>Possible Tokens</t>
  </si>
  <si>
    <t>Talk Up Diner</t>
  </si>
  <si>
    <t>Daisy's Diner</t>
  </si>
  <si>
    <t>2h</t>
  </si>
  <si>
    <t>Where's Chip?</t>
  </si>
  <si>
    <t>60m</t>
  </si>
  <si>
    <t>Mickey Balloon ● Acorn</t>
  </si>
  <si>
    <t>Sewing at Home</t>
  </si>
  <si>
    <t>Fairy Hut</t>
  </si>
  <si>
    <t>Spinning Wheel Figure ● Blue Fairy Hat ● Acorn ● Aurora Ears</t>
  </si>
  <si>
    <t>Open the Gates</t>
  </si>
  <si>
    <t>Arendelle Courtyard Rink</t>
  </si>
  <si>
    <t>Acorn ● Short Sword</t>
  </si>
  <si>
    <t>Name</t>
  </si>
  <si>
    <t>Collection Time or Cost</t>
  </si>
  <si>
    <t>Gift Ideas</t>
  </si>
  <si>
    <t>Holiday Mickey Mouse Costume</t>
  </si>
  <si>
    <t>4h</t>
  </si>
  <si>
    <t>Anna Ears ● Silver Floral Fabric</t>
  </si>
  <si>
    <t>Tinker with Things</t>
  </si>
  <si>
    <t>Pixie Hollow</t>
  </si>
  <si>
    <t>Aurora Ears ● Jack Skellington Ears ● Anna Ears</t>
  </si>
  <si>
    <t>Look In On Arendelle</t>
  </si>
  <si>
    <t>Anna Ears ● Dash Ears</t>
  </si>
  <si>
    <t>Visiting a Friend</t>
  </si>
  <si>
    <t>Belle's House</t>
  </si>
  <si>
    <t>6h</t>
  </si>
  <si>
    <t>Attraction</t>
  </si>
  <si>
    <t>Chest</t>
  </si>
  <si>
    <t>Bronze</t>
  </si>
  <si>
    <t>3h</t>
  </si>
  <si>
    <t>Play the Tuba</t>
  </si>
  <si>
    <t>Sarge's Bucket ● Arendelle Medallion ● Queen Tiara</t>
  </si>
  <si>
    <t>Visit Belle's House</t>
  </si>
  <si>
    <t>Belle Ears ● Arendelle Medallion</t>
  </si>
  <si>
    <t>Nightmare Candy Shop</t>
  </si>
  <si>
    <t>8h</t>
  </si>
  <si>
    <t>Arendelle Medallion ● Kristoff Ears ● Saucer</t>
  </si>
  <si>
    <t>a.k.a. Buzz's Blaster</t>
  </si>
  <si>
    <t>Jessie &amp; Woody</t>
  </si>
  <si>
    <t>Attend Toy Meeting</t>
  </si>
  <si>
    <t>Al's Toy Barn</t>
  </si>
  <si>
    <t>Buzz's Blaster ● Buzz Ears ● Sarge Ears</t>
  </si>
  <si>
    <t>Surprise Visit at Jessie's</t>
  </si>
  <si>
    <t>Jessie's Snack Roundup</t>
  </si>
  <si>
    <t>Y</t>
  </si>
  <si>
    <t>Buzz's Blaster ● Boo's Drawing of Sulley ● Magic Compass</t>
  </si>
  <si>
    <t>Happy Dance</t>
  </si>
  <si>
    <t>Buzz's Blaster ● Hamm Hat ● Sarge's Bucket</t>
  </si>
  <si>
    <t>Cinderella &amp; Prince Charming</t>
  </si>
  <si>
    <t>Travel Together</t>
  </si>
  <si>
    <t>Prince Charming's Regal Carrousel</t>
  </si>
  <si>
    <t>Buzz's Blaster ● Charming Gloves ● Minnie Bow</t>
  </si>
  <si>
    <t>Astro Orbiters</t>
  </si>
  <si>
    <t>Buzz's Blaster ● Sarge's Bucket ● Fire Extinguisher</t>
  </si>
  <si>
    <t>Purchase</t>
  </si>
  <si>
    <t>Merlin's Shop</t>
  </si>
  <si>
    <t>200 Elixirs</t>
  </si>
  <si>
    <t>Visit Goofy's Playhouse</t>
  </si>
  <si>
    <t>Goofy's Playhouse</t>
  </si>
  <si>
    <t>Boo Ears ● Red Fairy Hat ● Aurora Ears</t>
  </si>
  <si>
    <t>Hoedown at Al'ts Toy Barn</t>
  </si>
  <si>
    <t>Hamm Ears ● Aurora Ears ● Matchsticks</t>
  </si>
  <si>
    <t>Sword in the Stone</t>
  </si>
  <si>
    <t>Sword in the Stone Book ●  Aurora ears ● Large Shield</t>
  </si>
  <si>
    <t>Play Trumpet</t>
  </si>
  <si>
    <t>Goofy Ears ● Violet Headband ● Beast Ears</t>
  </si>
  <si>
    <t>Dash &amp; Violet</t>
  </si>
  <si>
    <t>Attempt to Be Sneaky</t>
  </si>
  <si>
    <t>Syndrome's Zero Point Energy Rings</t>
  </si>
  <si>
    <t>Preparing a Party</t>
  </si>
  <si>
    <t>Beast's Castle</t>
  </si>
  <si>
    <t>Beast Ears ● Golden Gloves</t>
  </si>
  <si>
    <t>Inspect Beast's Castle</t>
  </si>
  <si>
    <t>Beast Ears ● Mrs Potts Ears ● Lumiere Ears</t>
  </si>
  <si>
    <t>Sing an Old Tale</t>
  </si>
  <si>
    <t>Beast Ears ● Clock Winder ● Mrs Potts Ears</t>
  </si>
  <si>
    <t>Visit Jessie's Snack Roundup</t>
  </si>
  <si>
    <t>Celia's Headset ● Syndrome Ears ● Belle Ears</t>
  </si>
  <si>
    <t>Jack Skellington &amp; Sally</t>
  </si>
  <si>
    <t>Costume Making</t>
  </si>
  <si>
    <t>Jack's House</t>
  </si>
  <si>
    <t>Gold Floral Fabric ● Belle Ears</t>
  </si>
  <si>
    <t>Beast</t>
  </si>
  <si>
    <t>A Visit to Belle's House</t>
  </si>
  <si>
    <t>Belle Ears ● Quiver ● Gaston Ears</t>
  </si>
  <si>
    <t>Excited Wander</t>
  </si>
  <si>
    <t>Belle Ears ● Cogsworth Ears ● Cravat</t>
  </si>
  <si>
    <t>Belle Ears ● Mr Incredible Poster</t>
  </si>
  <si>
    <t>Float</t>
  </si>
  <si>
    <t>Beauty and the Beast</t>
  </si>
  <si>
    <t>2h Parade / 6h Cool down</t>
  </si>
  <si>
    <t>Cogsworth Ears ● Matchsticks ● Belle Ears ● Quiver</t>
  </si>
  <si>
    <t>Silver</t>
  </si>
  <si>
    <t>a.k.a. Zurg's Blaster</t>
  </si>
  <si>
    <t>Visit Mickey's House</t>
  </si>
  <si>
    <t>Mickey's House</t>
  </si>
  <si>
    <t>Go to Al's Toy Barn</t>
  </si>
  <si>
    <t>Zurg's Blaster ● Celia Mae Ears ● Flora Ears ● Feathered Hat &amp; Sword</t>
  </si>
  <si>
    <t>Visit Pizza Planet</t>
  </si>
  <si>
    <t>Pizza Planet</t>
  </si>
  <si>
    <t>12h</t>
  </si>
  <si>
    <t>Horn-Rimmed Glasses ● Celia Mae Ears ● Zurg's Blaster</t>
  </si>
  <si>
    <t>Zurg's Blaster ● Roz Ears ● Flynn Ears</t>
  </si>
  <si>
    <t>Greet Guests</t>
  </si>
  <si>
    <t>Zurg's Blaster ● Zurg Ears</t>
  </si>
  <si>
    <t>Spreading Green Cheer</t>
  </si>
  <si>
    <t>Space Mountain</t>
  </si>
  <si>
    <t>Zurg's Blaster ● Mother Gothel Ears ● Pumpkin ● Charming Gloves ● Charming Ears ● Cinderella Ears</t>
  </si>
  <si>
    <t>EVE's Plant ● EVE Ears ● Zurg's Blaster</t>
  </si>
  <si>
    <t>Dance a Jig</t>
  </si>
  <si>
    <t>Pirate Mickey Mouse Costume</t>
  </si>
  <si>
    <t>Blue Fabric ● Green Dot Fabric</t>
  </si>
  <si>
    <t>Scare Time</t>
  </si>
  <si>
    <t>Commission a Ship</t>
  </si>
  <si>
    <t>Tortuga Tavern</t>
  </si>
  <si>
    <t>Space Orbiting</t>
  </si>
  <si>
    <t>Hat &amp; Sword ● Blue Fairy Hat ● Peanut</t>
  </si>
  <si>
    <t>Meet for Sushi</t>
  </si>
  <si>
    <t>Cyclops Sushi</t>
  </si>
  <si>
    <t>Hamm Ears ● Boo's Drawing of Randall ● Blue Fairy Hat</t>
  </si>
  <si>
    <t>Bake a Cake</t>
  </si>
  <si>
    <t>Spinning Wheel Figure ● Blue Fairy Hat ● Gold Crown</t>
  </si>
  <si>
    <t>Sleeping Beauty</t>
  </si>
  <si>
    <t>Red Fairy Hat ● Green Fairy Hat ● Blue Fairy Hat ● Aurora Ears ● Phillip Ears</t>
  </si>
  <si>
    <t>Take an Afternoon Nap</t>
  </si>
  <si>
    <t>Pluto's House</t>
  </si>
  <si>
    <t>Daisy Bow ● Bo Peep Ears</t>
  </si>
  <si>
    <t>Mickey Mouse &amp; Goofy</t>
  </si>
  <si>
    <t>Group Music Trip</t>
  </si>
  <si>
    <t>Mickey's PhilharMagic</t>
  </si>
  <si>
    <t>Woody &amp; Hamm</t>
  </si>
  <si>
    <t>Hang Out with Hamm</t>
  </si>
  <si>
    <t>Bo Peep Ears ● Tinker Bell Ears ● Brown Bowler Hat</t>
  </si>
  <si>
    <t>Toy Story</t>
  </si>
  <si>
    <t>Bo Peep Ears ● Hamm Ears</t>
  </si>
  <si>
    <t>A Treat from Goofy</t>
  </si>
  <si>
    <t>Woody Ears ● Jessie Ears ● Bo Peep's Bonnet</t>
  </si>
  <si>
    <t>Rustle Some Grub</t>
  </si>
  <si>
    <t>Bo Peep's Bonnet ● Hamm Hat ● Violet Ears ● Cravat</t>
  </si>
  <si>
    <t>Meeting at Al's Toy Barn</t>
  </si>
  <si>
    <t>Bo Peep's Bonnet ● Minnie Ears ● Jack Ears ● Olaf Ears</t>
  </si>
  <si>
    <t>Rolling Ride</t>
  </si>
  <si>
    <t>California Screamin'</t>
  </si>
  <si>
    <t>Mickey Gloves ● Rex Ears ● Boo Ears ● Will Ears</t>
  </si>
  <si>
    <t>Laugh It Up</t>
  </si>
  <si>
    <t>Monsters, Inc. Laugh Floor</t>
  </si>
  <si>
    <t>Minnie Bow ● Boo Ears</t>
  </si>
  <si>
    <t>Mickey Mouse &amp; Minnie Mouse</t>
  </si>
  <si>
    <t>Musical Duet</t>
  </si>
  <si>
    <t>Boo's Drawing of Randall ● Peanut</t>
  </si>
  <si>
    <t>Evil Laugh</t>
  </si>
  <si>
    <t>Boo's Drawing of Randall ● Gold Crown ● Flash Ears</t>
  </si>
  <si>
    <t>Go to Buzz Lightyear's Astro Blasters</t>
  </si>
  <si>
    <t>Buzz Lightyear's Astro Blasters</t>
  </si>
  <si>
    <t>Boo's Drawing of Randall ● Glowing Lantern ● Fauna Ears</t>
  </si>
  <si>
    <t>Go for a Spin</t>
  </si>
  <si>
    <t>RC Racers</t>
  </si>
  <si>
    <t>16h</t>
  </si>
  <si>
    <t>Monsters, Inc.</t>
  </si>
  <si>
    <t>MU Hat ● Sulley Ears ● Celia Mae Ears ● Horn-Rimmed Glasses ● Boo's Drawing of Randall</t>
  </si>
  <si>
    <t>Elizabeth Swann &amp; Will Turner</t>
  </si>
  <si>
    <t>Make Plans</t>
  </si>
  <si>
    <t>Submit Files</t>
  </si>
  <si>
    <t>Boo's Drawing of Sulley ● Boo's Little Mikey</t>
  </si>
  <si>
    <t>Make Some Friends</t>
  </si>
  <si>
    <t>Scream Canister ● Boo's Drawing of Sulley ● Boo's Little Mikey</t>
  </si>
  <si>
    <t>Spread Flowers</t>
  </si>
  <si>
    <t>Brown Bowler Hat ● Minnie Ears</t>
  </si>
  <si>
    <t>Explore the Fairgrounds</t>
  </si>
  <si>
    <t>Fantasy Faire</t>
  </si>
  <si>
    <t>Glass Slipper ● Brown Bowler Hat</t>
  </si>
  <si>
    <t>Feeling Starved</t>
  </si>
  <si>
    <t>Brown Bowler Hat ● Horn-Rimmed Glasses</t>
  </si>
  <si>
    <t>Scout for a Plant</t>
  </si>
  <si>
    <t>Brown Bowler Hat ● Pete Ears ● Large Shield</t>
  </si>
  <si>
    <t>Hamm Ears ● Brown Bowler Hat</t>
  </si>
  <si>
    <t>Chage a Lightbulb</t>
  </si>
  <si>
    <t>Pluto Ears ● Buzz Ears ● Li Shang Ears</t>
  </si>
  <si>
    <t>Do Some Lurking</t>
  </si>
  <si>
    <t>Daisy Ears ● Buzz Ears ● Rapunzel Ears</t>
  </si>
  <si>
    <t>Visit Parachute Drop</t>
  </si>
  <si>
    <t>Toy Soldiers Parachute Drop</t>
  </si>
  <si>
    <t>350 Elixirs</t>
  </si>
  <si>
    <t>a.k.a. Astro Blasters Blaster</t>
  </si>
  <si>
    <t>Chase Tail</t>
  </si>
  <si>
    <t>60s</t>
  </si>
  <si>
    <t>Mickey Balloon ● Carpet Bag</t>
  </si>
  <si>
    <t>Cheering for an Event!</t>
  </si>
  <si>
    <t>6m</t>
  </si>
  <si>
    <t>The Incredibles Symbol ● Carpet Bag</t>
  </si>
  <si>
    <t>Practice Lasso Skills</t>
  </si>
  <si>
    <t>Sword and the Stone Book ● Pixie Dust ● The Incredibles Symbol ● Carrot Nose</t>
  </si>
  <si>
    <t>Wandering the Halls</t>
  </si>
  <si>
    <t>Carrot Nose ● Lute</t>
  </si>
  <si>
    <t>A Visit to Arendelle</t>
  </si>
  <si>
    <t>Carrot Nose ● Lute ● Queen Tiara</t>
  </si>
  <si>
    <t>Training Camp</t>
  </si>
  <si>
    <t>Mrs Incredible Mask ● Carrot Nose</t>
  </si>
  <si>
    <t>Cause Trouble</t>
  </si>
  <si>
    <t>Ride on Astro Orbiters</t>
  </si>
  <si>
    <t>Minnie Bow ● Fauna Ears ● Carrot Pen</t>
  </si>
  <si>
    <t>Read Fairy Tales</t>
  </si>
  <si>
    <t>Princess Fairytale Hall</t>
  </si>
  <si>
    <t>Coffee Break</t>
  </si>
  <si>
    <t>Pawpsicle ● Carrot Pen</t>
  </si>
  <si>
    <t>Food with a Friend</t>
  </si>
  <si>
    <t>Pete Ears ● Celia Mae Ears</t>
  </si>
  <si>
    <t>Mike Wazowski &amp; Sulley</t>
  </si>
  <si>
    <t>Group Laugh Floor Visit</t>
  </si>
  <si>
    <t>Celia Mae Ears ● Chip Ears ● Gold Floral Fabric</t>
  </si>
  <si>
    <t>Jessie &amp; Bo peep</t>
  </si>
  <si>
    <t>Girl's Night Out</t>
  </si>
  <si>
    <t>MU Hat ● Celia's Headset ● Green Fairy Hat</t>
  </si>
  <si>
    <t>Take Stock of Lost Things</t>
  </si>
  <si>
    <t>Mike Ears ● Celia's Headset</t>
  </si>
  <si>
    <t>Surprise Guests</t>
  </si>
  <si>
    <t>Sarge Ears ● Celia's Headset</t>
  </si>
  <si>
    <t>A Ghostly Rest</t>
  </si>
  <si>
    <t>Zero's Tombstone ● Jack's Bowtie ● Chance Dice</t>
  </si>
  <si>
    <t>Try Spooky Treat</t>
  </si>
  <si>
    <t>Zero's Tombstone ● Sally Ears ● Chance Dice</t>
  </si>
  <si>
    <t>Crafting Sweets</t>
  </si>
  <si>
    <t>Peanut ● Zero Ears ● Chance Dice</t>
  </si>
  <si>
    <t>Finkelstein Tower</t>
  </si>
  <si>
    <t>Jar of Deadly Nightshade ● Chance Dice ● Lute</t>
  </si>
  <si>
    <t>Platinum</t>
  </si>
  <si>
    <t>24h</t>
  </si>
  <si>
    <t>Work as a Handyman</t>
  </si>
  <si>
    <t>Hamm Ears ● Mrs Incredible Mask ● Charming Ears</t>
  </si>
  <si>
    <t>Sarge &amp; Rex</t>
  </si>
  <si>
    <t>Doing Laps with Rex</t>
  </si>
  <si>
    <t>Mike Ears ● Charming Ears</t>
  </si>
  <si>
    <t>Galloping Around</t>
  </si>
  <si>
    <t>Syndrome Bracer ● Charming Ears ● Hat &amp; Sword</t>
  </si>
  <si>
    <t>Perform Stand-Up</t>
  </si>
  <si>
    <t>Rex Ears ● Charming Ears</t>
  </si>
  <si>
    <t>Pumpkin ● Charming Gloves ● Charming Ears</t>
  </si>
  <si>
    <t>Visit the Fun Wheel</t>
  </si>
  <si>
    <t>Mickey's Fun Wheel</t>
  </si>
  <si>
    <t>Sarge Ears ● Charming Gloves ● Elsa Ears</t>
  </si>
  <si>
    <t>Taking a Break</t>
  </si>
  <si>
    <t>Frozone Skis ● Mrs Incredible Ears ● Charming Gloves</t>
  </si>
  <si>
    <t>The Magic Lamp Theater</t>
  </si>
  <si>
    <t>Charming Gloves (after welcoming Prince Charming)</t>
  </si>
  <si>
    <t>Charming Gloves (before Prince Charming is welcomed)</t>
  </si>
  <si>
    <t>Sailing for Acorns</t>
  </si>
  <si>
    <t>Donald's Boat</t>
  </si>
  <si>
    <t>Judy Hopps &amp; Nick Wilde</t>
  </si>
  <si>
    <t>Grab a Small Snack</t>
  </si>
  <si>
    <t>Little Rodentia</t>
  </si>
  <si>
    <t>Keep an Eye on Yourself</t>
  </si>
  <si>
    <t>Zootopia Race Track</t>
  </si>
  <si>
    <t>Pawpsicle ● Chief Bogo Ears</t>
  </si>
  <si>
    <t>800 Elixirs</t>
  </si>
  <si>
    <t>Zootopia</t>
  </si>
  <si>
    <t>Pawpsicle ● Judy Ears ● Nick Ears ● Flash Ears ● Chief Bogo Ears</t>
  </si>
  <si>
    <t>Explore a Boat</t>
  </si>
  <si>
    <t>Aurora &amp; Prince Phillip</t>
  </si>
  <si>
    <t>Once Upon a Dream</t>
  </si>
  <si>
    <t>Visit a Small Shop</t>
  </si>
  <si>
    <t>Judy Ears ● Nick Ears ● Chief's Badge</t>
  </si>
  <si>
    <t>Belle &amp; Beast</t>
  </si>
  <si>
    <t>Visiting Belle's House</t>
  </si>
  <si>
    <t>Home Sweet Home</t>
  </si>
  <si>
    <t>Chip 'n' Dale Treehouse</t>
  </si>
  <si>
    <t>Flynn &amp; Rapunzel</t>
  </si>
  <si>
    <t>Dinner Date</t>
  </si>
  <si>
    <t>Snuggly Duckling</t>
  </si>
  <si>
    <t>Serenade the Moon</t>
  </si>
  <si>
    <t>Broomstick Graveyard</t>
  </si>
  <si>
    <t>Chip Ears ● Dale Ears</t>
  </si>
  <si>
    <t>Go on Duty</t>
  </si>
  <si>
    <t>Goofy Ears ● Hamm Hat ● Chip Potts Ears</t>
  </si>
  <si>
    <t>Visit Home</t>
  </si>
  <si>
    <t>Matchsticks ● Saucer ● Chip Potts Ears</t>
  </si>
  <si>
    <t>Beast &amp; Cogsworth</t>
  </si>
  <si>
    <t>Receive an Update</t>
  </si>
  <si>
    <t>Saucer ● Chip Potts Ears</t>
  </si>
  <si>
    <t>Stalk the Beast</t>
  </si>
  <si>
    <t>Saucer ● Chip Potts Ears ● Syndrome Ears</t>
  </si>
  <si>
    <t>Be Our Guest Restaurant</t>
  </si>
  <si>
    <t>Rose ● Golden Gloves ● Chip Potts Ears</t>
  </si>
  <si>
    <t>Hans Ears ● Chip Potts Ears</t>
  </si>
  <si>
    <t>Flip Some Flapjacks</t>
  </si>
  <si>
    <t>MU Hat ● Mike Ears ● Cinderella Ears</t>
  </si>
  <si>
    <t>Yodel</t>
  </si>
  <si>
    <t>Sulley Ears ● Merryweather Ears ● Cinderella Ears</t>
  </si>
  <si>
    <t>Jousting Practice</t>
  </si>
  <si>
    <t>Cinderella Ears ● Hat &amp; Sword ● Jack's Bowtie</t>
  </si>
  <si>
    <t>Create Artwork</t>
  </si>
  <si>
    <t>Cinderella Ears ● Gold Crown</t>
  </si>
  <si>
    <t>Fantasia Gardens and Fairways</t>
  </si>
  <si>
    <t>Mickey Ears ● Cinderella Ears ● Pixie Dust</t>
  </si>
  <si>
    <t>Friend Coming Over</t>
  </si>
  <si>
    <t>Tinker Bell Ears ● Clock Winder ● Sugar Dish</t>
  </si>
  <si>
    <t>To the West Wing</t>
  </si>
  <si>
    <t>Clock Winder ● Lumiere Ears ● Zero's Tombstone</t>
  </si>
  <si>
    <t>Be Our Guest</t>
  </si>
  <si>
    <t>Clock Winder ● Sugar Dish ● Frozone Skis</t>
  </si>
  <si>
    <t>Mrs Incredible &amp; Mr Incredible</t>
  </si>
  <si>
    <t>The Incredibles House</t>
  </si>
  <si>
    <t>Sing for the Guests</t>
  </si>
  <si>
    <t>Will Ears ● Cogsworth Ears</t>
  </si>
  <si>
    <t>Investigate Trolls</t>
  </si>
  <si>
    <t>Troll Knoll</t>
  </si>
  <si>
    <t>Kristoff Ears ● Cogsworth Ears</t>
  </si>
  <si>
    <t>Talk to Enchanting Friends</t>
  </si>
  <si>
    <t>Sugar Dish ● Cravat ● Cogsworth Ears</t>
  </si>
  <si>
    <t>Check on Cupboard</t>
  </si>
  <si>
    <t>Cogsworth Ears ● Matchsticks ● Golden Gloves ● Sven Ears</t>
  </si>
  <si>
    <t>Admire Me</t>
  </si>
  <si>
    <t>Cravat ● Sugar Dish ● Cogsworth Ears</t>
  </si>
  <si>
    <t>Rose ● Cogsworth Ears ● Matchsticks</t>
  </si>
  <si>
    <t>Attend a Show</t>
  </si>
  <si>
    <t>Woody Ears ● Minnie Bow ● Corona Kingdom Flag</t>
  </si>
  <si>
    <t>Inspect the Castle</t>
  </si>
  <si>
    <t>Cinderella Castle</t>
  </si>
  <si>
    <t>Pixie Dust ● Corona Kingdom Flag</t>
  </si>
  <si>
    <t>The Vain Life</t>
  </si>
  <si>
    <t>Corona Kingdom Flag ● Oogie Boogie Ears</t>
  </si>
  <si>
    <t>Looking for Treasure</t>
  </si>
  <si>
    <t>Corona Kingdom Flag ● Glowing Lantern</t>
  </si>
  <si>
    <t>Meet-and-Greet</t>
  </si>
  <si>
    <t>Aurora's Spinning Wheel</t>
  </si>
  <si>
    <t>Corona Kingdom Flag ● Spinning Wheel Figure ● Pawpsicle</t>
  </si>
  <si>
    <t>Pixie Dust ● Tinker Bell Ears ● Corona Kingdom Flag</t>
  </si>
  <si>
    <t>Rapunzel's Tower</t>
  </si>
  <si>
    <t>Corona Kingdom Flag ● Maximus Ears</t>
  </si>
  <si>
    <t>Tangled</t>
  </si>
  <si>
    <t>Minnie Bow ● Corona Kingdom Flag ● Wanted Satchel ● Rapunzel Ears ● Dagger</t>
  </si>
  <si>
    <t>Day Job</t>
  </si>
  <si>
    <t>The Omnidroid City</t>
  </si>
  <si>
    <t>Go to Goofy's Playhouse</t>
  </si>
  <si>
    <t>New Toys</t>
  </si>
  <si>
    <t>Dagger ● Mother Gothel Ears</t>
  </si>
  <si>
    <t>Search for Missing Jewels</t>
  </si>
  <si>
    <t>Phillip Ears ● Dagger</t>
  </si>
  <si>
    <t>Sing for a Live Audience</t>
  </si>
  <si>
    <t>Look for Suspicious Behavior</t>
  </si>
  <si>
    <t>High Five!</t>
  </si>
  <si>
    <t>Daisy Bow ● Jessie Ears ● Thimble</t>
  </si>
  <si>
    <t>Try Calming Music</t>
  </si>
  <si>
    <t>Visit Pizza Planet Aliens</t>
  </si>
  <si>
    <t>Daisy Bow ● Red Apple</t>
  </si>
  <si>
    <t>Search for the Owner</t>
  </si>
  <si>
    <t>Glass Slipper ● Jack Ears ● Daisy Bow</t>
  </si>
  <si>
    <t>Dig Up Bones</t>
  </si>
  <si>
    <t>Daisy Ears ● Minnie Ears</t>
  </si>
  <si>
    <t>Woody &amp; Bo Peep</t>
  </si>
  <si>
    <t>My Favorite Cowboy</t>
  </si>
  <si>
    <t>Daisy Ears ● Sven's Medallion ● Kristoff Ears ● Gold Floral Fabric</t>
  </si>
  <si>
    <t>Pizza Party</t>
  </si>
  <si>
    <t>Daisy Ears ● Mike Ears ● Sulley Ears</t>
  </si>
  <si>
    <t>Mickey and Friends</t>
  </si>
  <si>
    <t>Mickey Gloves ● Mickey Ears ● Tinker Bell Ears ● Daisy Ears</t>
  </si>
  <si>
    <t>Refined Music</t>
  </si>
  <si>
    <t>Flynn Ears ● Dale Ears</t>
  </si>
  <si>
    <t>Count the Acorns</t>
  </si>
  <si>
    <t>Testing the Blade</t>
  </si>
  <si>
    <t>Make a Trade</t>
  </si>
  <si>
    <t>Wandering Oaken's</t>
  </si>
  <si>
    <t>Dale Ears ● Golden Gloves ● Jack Skellington Ears</t>
  </si>
  <si>
    <t>Pumpkin ● Pirate Flag ● Dash Ears</t>
  </si>
  <si>
    <t>Room Cleaning</t>
  </si>
  <si>
    <t>Dash Ears ● Syndrome Bracer</t>
  </si>
  <si>
    <t>Mrs Incredible</t>
  </si>
  <si>
    <t>Investigate for Clues</t>
  </si>
  <si>
    <t>Dash Ears ● Violet Ears</t>
  </si>
  <si>
    <t>A Quick Nap</t>
  </si>
  <si>
    <t>Visiting Friends</t>
  </si>
  <si>
    <t>The Incredibles</t>
  </si>
  <si>
    <t>The Incredibles Symbol ● Mrs Incredible Ears ● Dash Ears ● Violet Headband ● Mr Incredible Poster</t>
  </si>
  <si>
    <t>Have a Royal Greeting</t>
  </si>
  <si>
    <t>Pumpkin ● Dash Trophy</t>
  </si>
  <si>
    <t>Run Around</t>
  </si>
  <si>
    <t>The Incredibles Symbol ● Dash Trophy ● Mrs Incredible Mask</t>
  </si>
  <si>
    <t>Checking the Lair</t>
  </si>
  <si>
    <t>Mrs Incredible Ears ● Dash Trophy ● Violet Ears</t>
  </si>
  <si>
    <t>Run with Rice</t>
  </si>
  <si>
    <t>Mushu Ears ● Dash Trophy</t>
  </si>
  <si>
    <t>Omnidroid Obstacle Course</t>
  </si>
  <si>
    <t>Dash Trophy ● Violet Headband ● Mr Incredible Ears</t>
  </si>
  <si>
    <t>Bo-Staff Fighting</t>
  </si>
  <si>
    <t>Target Practice</t>
  </si>
  <si>
    <t>Archery Prep</t>
  </si>
  <si>
    <t>Silver Floral Fabric ● Discipline &amp; Strength ● Mushu Ears ● Li Shang Ears</t>
  </si>
  <si>
    <t>Visiting Minnie's</t>
  </si>
  <si>
    <t>Minnie's House</t>
  </si>
  <si>
    <t>Sailor Hat ● Donald Ears</t>
  </si>
  <si>
    <t>Mickey Mouse &amp; Pete</t>
  </si>
  <si>
    <t>Challenge Pete</t>
  </si>
  <si>
    <t>Sandwich Eating</t>
  </si>
  <si>
    <t>Donald Ears ● Wanted Satchel ● Randall Ears</t>
  </si>
  <si>
    <t>Visit Minnie's House</t>
  </si>
  <si>
    <t>Chip &amp; Dale</t>
  </si>
  <si>
    <t>Crack the Nut</t>
  </si>
  <si>
    <t>Mad Tea Party</t>
  </si>
  <si>
    <t>1,500 Elixirs</t>
  </si>
  <si>
    <t>Visit Al's Toy Barn</t>
  </si>
  <si>
    <t>Pluro Ears ● Merryweather Ears ● Elizabeth Ears ● Great Stone Dragon</t>
  </si>
  <si>
    <t>Live the Pirate's Life</t>
  </si>
  <si>
    <t>Practice Social Skills</t>
  </si>
  <si>
    <t>Elizabeth Ears ● Jack's Bowtie</t>
  </si>
  <si>
    <t>Sea Serpent Swing</t>
  </si>
  <si>
    <t>Jack Ears ● Elizabeth Ears</t>
  </si>
  <si>
    <t>Talk with Oaken</t>
  </si>
  <si>
    <t>Sven Medallion ● Elsa Ears ● Short Sword</t>
  </si>
  <si>
    <t>Ice Delivery</t>
  </si>
  <si>
    <t>Elsa Ears ● Short Sword</t>
  </si>
  <si>
    <t>Gaston's Tavern</t>
  </si>
  <si>
    <t>Oogie Boogie Ears ● Elsa Ears</t>
  </si>
  <si>
    <t>Frozen</t>
  </si>
  <si>
    <t>Sven Medallion ● Lute ● Sven Ears ● Elsa Ears ● Hans Ears</t>
  </si>
  <si>
    <t>Woody &amp; Buzz Lightyear</t>
  </si>
  <si>
    <t>Friendly Space Trip</t>
  </si>
  <si>
    <t>Horn-Rimmed Glasses ● EVE Ears</t>
  </si>
  <si>
    <t>Reach Astro Orbiters</t>
  </si>
  <si>
    <t>EVE Ears ● Red Fairy Hat</t>
  </si>
  <si>
    <t>Mike Wazowski &amp; Celia Mae</t>
  </si>
  <si>
    <t>Send Love</t>
  </si>
  <si>
    <t>Minnie Ears ● EVE's Plant ● Fire Extinguisher</t>
  </si>
  <si>
    <t>Clean-Up Crew</t>
  </si>
  <si>
    <t>Plant Symbol ● EVE's Plant</t>
  </si>
  <si>
    <t>Sparkler</t>
  </si>
  <si>
    <t>Lunar Mickey Mouse Costume</t>
  </si>
  <si>
    <t>Father's Helmet ● Lotus Hairpiece</t>
  </si>
  <si>
    <t>Thinking Time</t>
  </si>
  <si>
    <t>Zero Ears ● Oogie Boogie Ears ● Father's Helmet</t>
  </si>
  <si>
    <t>Check Training Camp</t>
  </si>
  <si>
    <t>Father's Helmet ● Lotus Hairpiece ● Mulan Ears</t>
  </si>
  <si>
    <t>Reach the Arrow</t>
  </si>
  <si>
    <t>Father's Helmet ● Mulan Ears ● Sally Ears</t>
  </si>
  <si>
    <t>Fantasy Fair</t>
  </si>
  <si>
    <t>Mulan Ears ● Father's Helmet</t>
  </si>
  <si>
    <t>Lantern Attraction</t>
  </si>
  <si>
    <t>Mushu Ears ● Father's Helmet ● Li Shang Ears ● Lotus Hairpiece ● Mulan Ears</t>
  </si>
  <si>
    <t>Perform the Song of Healing</t>
  </si>
  <si>
    <t>Red Fairy Hat ● Fauna Ears</t>
  </si>
  <si>
    <t>Clean the Hut</t>
  </si>
  <si>
    <t>Green Fairy Hat ● Fauna Ears</t>
  </si>
  <si>
    <t>Hang Out at Goofy's Playhouse</t>
  </si>
  <si>
    <t>Feathered Hat &amp; Sword ● Glowing Lantern ● Frozone Ears</t>
  </si>
  <si>
    <t>The Kraken</t>
  </si>
  <si>
    <t>Pirate Flag ● Feathered Hat &amp; Sword ● Hat &amp; Sword</t>
  </si>
  <si>
    <t>Pirates of the Caribbean</t>
  </si>
  <si>
    <t>Pirate Flag ● Feathered Hat &amp; Sword ● Will Ears</t>
  </si>
  <si>
    <t>Woody &amp; Sarge</t>
  </si>
  <si>
    <t>Downtime with Pizza</t>
  </si>
  <si>
    <t>File Papers</t>
  </si>
  <si>
    <t>Zootopia PD</t>
  </si>
  <si>
    <t>Flash Ears ● Nick's Tie</t>
  </si>
  <si>
    <t>Go Scaring</t>
  </si>
  <si>
    <t>Wanted Satchel ● Flynn Ears ● Flash's Mug</t>
  </si>
  <si>
    <t>Try On the Uniform</t>
  </si>
  <si>
    <t>Mike Wazowski &amp; Roz</t>
  </si>
  <si>
    <t>Get Scolded by Roz</t>
  </si>
  <si>
    <t>Flora Ears ● Merryweather Ears</t>
  </si>
  <si>
    <t>Horn-Rimmed Glasses ● Roz Ears ● Flora Ears</t>
  </si>
  <si>
    <t>My Nose Isn't Right</t>
  </si>
  <si>
    <t>Patol the Kingdom</t>
  </si>
  <si>
    <t>Wanted Satchel ● Flora Ears</t>
  </si>
  <si>
    <t>Visit Buzz's Space</t>
  </si>
  <si>
    <t>Flynn Ears ● Phillip Ears</t>
  </si>
  <si>
    <t>Check Jessie's Place</t>
  </si>
  <si>
    <t>Add to Collection</t>
  </si>
  <si>
    <t>Recruit Help for Plans</t>
  </si>
  <si>
    <t>Battle Practice</t>
  </si>
  <si>
    <t>Violet Ears ● Frozone Ears</t>
  </si>
  <si>
    <t>Go with the Flow</t>
  </si>
  <si>
    <t>Frozone Skis ● Frozone Ears</t>
  </si>
  <si>
    <t>Finding Leverage</t>
  </si>
  <si>
    <t>Syndrome Bracer ● Frozone Ears</t>
  </si>
  <si>
    <t>Mulan &amp; Mushu</t>
  </si>
  <si>
    <t>Coaching</t>
  </si>
  <si>
    <t>Great Stone Dragon ● Frozone Ears ● Sven's Medallion</t>
  </si>
  <si>
    <t>Partysaurus Helmet ● Plant Symbol ● Frozone Ears</t>
  </si>
  <si>
    <t>Training More</t>
  </si>
  <si>
    <t>Violet Headband ● Frozone Skis ● Syndrome Bracer</t>
  </si>
  <si>
    <t>Find the Computer</t>
  </si>
  <si>
    <t>Mrs Incredible Ears ● Violet Headband ● Frozone Skis</t>
  </si>
  <si>
    <t>Violet Headband ● Frozone Skis ● Olaf Ears</t>
  </si>
  <si>
    <t>Elsa &amp; Hans</t>
  </si>
  <si>
    <t>Reason with the Queen</t>
  </si>
  <si>
    <t>Quiver ● Gaston Ears</t>
  </si>
  <si>
    <t>Belle &amp; Chip Potts</t>
  </si>
  <si>
    <t>Storytime</t>
  </si>
  <si>
    <t>Gold Floral Fabric ● Gaston Ears ● Violet Ears</t>
  </si>
  <si>
    <t>Lumiere &amp; Cogsworth</t>
  </si>
  <si>
    <t>Dance with Cogsworth</t>
  </si>
  <si>
    <t>Serve Tea</t>
  </si>
  <si>
    <t>Rose ● Gaston Ears</t>
  </si>
  <si>
    <t>Check on Mickey</t>
  </si>
  <si>
    <t>Racing Queen</t>
  </si>
  <si>
    <t>Pete Ears ● Glowing Lantern</t>
  </si>
  <si>
    <t>WALL-E Ears ● Glowing Lantern</t>
  </si>
  <si>
    <t>Mother Gothel &amp; Rapunzel</t>
  </si>
  <si>
    <t>My Flower</t>
  </si>
  <si>
    <t>Find a Way up the Tower</t>
  </si>
  <si>
    <t>Glowing Lantern ● Rapunzel Ears</t>
  </si>
  <si>
    <t>Dance with Minnie</t>
  </si>
  <si>
    <t>Spreading Blue Cheer</t>
  </si>
  <si>
    <t>Spinning Wheel Figure ● Gold Crown</t>
  </si>
  <si>
    <t>No More Noise</t>
  </si>
  <si>
    <t>Randall Ears ● Large Shield ● Gold Floral Fabric</t>
  </si>
  <si>
    <t>Find Lost Things</t>
  </si>
  <si>
    <t>Goofy Ears ● Lute ● Golden Gloves</t>
  </si>
  <si>
    <t>Help with the Show!</t>
  </si>
  <si>
    <t>Rose ● Golden Gloves ● Quiver</t>
  </si>
  <si>
    <t>Demand Attention</t>
  </si>
  <si>
    <t>Golden Gloves ● Lumiere Ears ● Mrs Potts Ears</t>
  </si>
  <si>
    <t>Research Magic</t>
  </si>
  <si>
    <t>Goofy's Hat ● Sheriff  Star</t>
  </si>
  <si>
    <t>Pluto Collar ● Goofy's Hat</t>
  </si>
  <si>
    <t>Fa Family Visit</t>
  </si>
  <si>
    <t>Ancestor's Shrine</t>
  </si>
  <si>
    <t>Great Stone Dragon ● Li Shang Ears</t>
  </si>
  <si>
    <t>Go to Belle's House</t>
  </si>
  <si>
    <t>Saucer ● Great Stone Dragon</t>
  </si>
  <si>
    <t>Great Stone Dragon ● Li Shang Ears ● Lotus Hairpiece</t>
  </si>
  <si>
    <t>Find the Easter Eggs!</t>
  </si>
  <si>
    <t>Easter Pluto Costume</t>
  </si>
  <si>
    <t>Trick or Treat</t>
  </si>
  <si>
    <t>Halloween Minnie Mouse Costume</t>
  </si>
  <si>
    <t>Green Dot Fabric ● Nick Ears</t>
  </si>
  <si>
    <t>Check Space Traders</t>
  </si>
  <si>
    <t>Space Traders</t>
  </si>
  <si>
    <t>600 Elixirs</t>
  </si>
  <si>
    <t>Jessie &amp; Bo Peep</t>
  </si>
  <si>
    <t>Swordplay</t>
  </si>
  <si>
    <t>Red Fairy Hat ● Green Fairy Hat</t>
  </si>
  <si>
    <t>Rehearse Show</t>
  </si>
  <si>
    <t>Randall Ears ● Green Fairy Hat</t>
  </si>
  <si>
    <t>Spreading Pink Cheer</t>
  </si>
  <si>
    <t>Jamboree</t>
  </si>
  <si>
    <t>Lasso ● Hamm Hat ● Mr Incredible Ears ● Syndrome Ears</t>
  </si>
  <si>
    <t>Mistletoe</t>
  </si>
  <si>
    <t>Holiday Mickey Mouse Costume &amp; Holiday Minnie Mouse Costume</t>
  </si>
  <si>
    <t>Anna &amp; Elsa</t>
  </si>
  <si>
    <t>Spending Time Together</t>
  </si>
  <si>
    <t>Olaf &amp; Sven</t>
  </si>
  <si>
    <t>Got Your Nose</t>
  </si>
  <si>
    <t>Short Sword ● Hans Ears</t>
  </si>
  <si>
    <t>Ice Carving</t>
  </si>
  <si>
    <t>Hans Ears ● Lotus Hairpiece</t>
  </si>
  <si>
    <t>Explore Some Doors</t>
  </si>
  <si>
    <t>Mike and Sulley to the Rescue</t>
  </si>
  <si>
    <t>Horn-Rimmed Glasses ● Rapunzel Ears</t>
  </si>
  <si>
    <t>Halloween Mickey Mouse Costume</t>
  </si>
  <si>
    <t>Purple Fabric ● Jack Skellington Ears</t>
  </si>
  <si>
    <t>Sniffing About</t>
  </si>
  <si>
    <t>A Moonlight Walk</t>
  </si>
  <si>
    <t>Jack's Bowtie ● Jack Skellington Ears</t>
  </si>
  <si>
    <t>Nightmare Before Christmas</t>
  </si>
  <si>
    <t>Pumpkin King Head ● Zero's Tombstone ● Jack Skellington Ears ● Sally Ears ● Oogie Boogie Ears</t>
  </si>
  <si>
    <t>Sibling Team Work</t>
  </si>
  <si>
    <t>Lumiere Ears ● Jack's Bowtie</t>
  </si>
  <si>
    <t>Checking out the Lab</t>
  </si>
  <si>
    <t>Jar of Deadly Nightshade ● Oogie Boogie Ears</t>
  </si>
  <si>
    <t>Halloween Experiments</t>
  </si>
  <si>
    <t>Visit the Trading Post</t>
  </si>
  <si>
    <t>Jessie Ears ● Thimble ● Violet Ears</t>
  </si>
  <si>
    <t>Investigate Food Options</t>
  </si>
  <si>
    <t>Internal Struggle</t>
  </si>
  <si>
    <t>Flora &amp; Fauna</t>
  </si>
  <si>
    <t>Working Together</t>
  </si>
  <si>
    <t>Olaf Ears ● Kristoff Ears ● Short Sword</t>
  </si>
  <si>
    <t>Barn Tour</t>
  </si>
  <si>
    <t>Randall Ears ● Large Shield</t>
  </si>
  <si>
    <t>Daydream for a Spell</t>
  </si>
  <si>
    <t>Stop and Sniff</t>
  </si>
  <si>
    <t>Sheriff Star ● Lasso</t>
  </si>
  <si>
    <t>Ask for Guidance</t>
  </si>
  <si>
    <t>Talk with Beast</t>
  </si>
  <si>
    <t>Li Shang Ears ● Mr Incredible Ears</t>
  </si>
  <si>
    <t>Fan Fight</t>
  </si>
  <si>
    <t>Mushu Ears ● Lotus Hairpiece</t>
  </si>
  <si>
    <t>Scout the Training Camp</t>
  </si>
  <si>
    <t>Beasst Ears ● Mrs Potts Ears ● Lumiere Ears</t>
  </si>
  <si>
    <t>Mickey Ears ● WALL-E Ears ● Lumiere Ears</t>
  </si>
  <si>
    <t>Hey-Howdy-Hey</t>
  </si>
  <si>
    <t>Thimble ● Mr Incredible Poster ● Luxo Ball</t>
  </si>
  <si>
    <t>Pull String</t>
  </si>
  <si>
    <t>Scan Area with Laser</t>
  </si>
  <si>
    <t>Sing-Along</t>
  </si>
  <si>
    <t>3m</t>
  </si>
  <si>
    <t>Luxo Ball ● Merlin Ears</t>
  </si>
  <si>
    <t>Coin Collector</t>
  </si>
  <si>
    <t>Scouting</t>
  </si>
  <si>
    <t>Luxo Ball ● Pixie Dust ● Violet Headband ● Sven Ears</t>
  </si>
  <si>
    <t>Practice Being Brave</t>
  </si>
  <si>
    <t>Luxo Ball ● Sword and the Stone Book</t>
  </si>
  <si>
    <t>70s</t>
  </si>
  <si>
    <t>Stay in Shape</t>
  </si>
  <si>
    <t>Pirate Flag ● Magic Compass</t>
  </si>
  <si>
    <t>Explore the Grave</t>
  </si>
  <si>
    <t>Exploring for Fun!</t>
  </si>
  <si>
    <t>Matchsticks ● Saucer ● Queen Tiara</t>
  </si>
  <si>
    <t>Hang Out at Home</t>
  </si>
  <si>
    <t>Strut Your Stuff</t>
  </si>
  <si>
    <t>A Special Event Sandwich</t>
  </si>
  <si>
    <t>Search for Friends</t>
  </si>
  <si>
    <t>Tidy the Garden</t>
  </si>
  <si>
    <t>8m</t>
  </si>
  <si>
    <t>Run in Panic</t>
  </si>
  <si>
    <t>Lookfor Inspiration</t>
  </si>
  <si>
    <t>Mickey Balloon ● Thimble</t>
  </si>
  <si>
    <t>Welcome Friends</t>
  </si>
  <si>
    <t>Try to Have Fun</t>
  </si>
  <si>
    <t>Where's Dale?</t>
  </si>
  <si>
    <t>Mickey Balloon ● Peanut</t>
  </si>
  <si>
    <t>Mickey Ears ● Pluto Collar ● Minnie Bow</t>
  </si>
  <si>
    <t>Visit Mickey's</t>
  </si>
  <si>
    <t>Jet Packs</t>
  </si>
  <si>
    <t>Zurg Ears ● Mike Ears</t>
  </si>
  <si>
    <t>Space Pig</t>
  </si>
  <si>
    <t>Minnie Bow ● Red Fairy Hat</t>
  </si>
  <si>
    <t>Sushi Dinner</t>
  </si>
  <si>
    <t>Minnie Bow ● Pete Ears ● Rapunzel Ears</t>
  </si>
  <si>
    <t>Minnie Bow ● Zero Ears</t>
  </si>
  <si>
    <t>Jessie &amp; Buzz Lightyear</t>
  </si>
  <si>
    <t>Memory Reset</t>
  </si>
  <si>
    <t>Orbiting Some Space</t>
  </si>
  <si>
    <t>Minnie Ears ● Partysaurus Helmet</t>
  </si>
  <si>
    <t>Minnie Ears ● Red Apple</t>
  </si>
  <si>
    <t>Do Some Fixing-Up</t>
  </si>
  <si>
    <t>Sulley &amp; Randall Boggs</t>
  </si>
  <si>
    <t>Compete with Randall</t>
  </si>
  <si>
    <t>Visit the Fairies</t>
  </si>
  <si>
    <t>Contact Star Command</t>
  </si>
  <si>
    <t>Rex Ears ● Mr Incredible Ears</t>
  </si>
  <si>
    <t>Mr Incredible &amp; Syndrome</t>
  </si>
  <si>
    <t>Battle Syndrome</t>
  </si>
  <si>
    <t>Mr Incredible Poster ● Mr Incredible Ears ● Syndrome Ears</t>
  </si>
  <si>
    <t>Avoid the Fire</t>
  </si>
  <si>
    <t>Mrs Incredible Mask ● Violet Headband ● Mr Incredible Ears ● Syndrome Ears</t>
  </si>
  <si>
    <t>Spy on Lair</t>
  </si>
  <si>
    <t>Racing Course</t>
  </si>
  <si>
    <t>Violet Headband ● Mrs Incredible Ears</t>
  </si>
  <si>
    <t>Keeping Up Appearances</t>
  </si>
  <si>
    <t>Mrs Incredible Mask ● Mrs Incredible Ears</t>
  </si>
  <si>
    <t>Exploring the Lair</t>
  </si>
  <si>
    <t>Mrs Incredible Ears ● Violet Headband ● Syndrome Ears</t>
  </si>
  <si>
    <t>Report to the Emperor</t>
  </si>
  <si>
    <t>Attempt to Read</t>
  </si>
  <si>
    <t>Rose ● Mrs Potts Ears</t>
  </si>
  <si>
    <t>Zero Ears ● Mrs Potts Ears</t>
  </si>
  <si>
    <t>Laugh Along</t>
  </si>
  <si>
    <t>MU Hat ● Sulley Ears ● Randall Ears</t>
  </si>
  <si>
    <t>Festival Photos</t>
  </si>
  <si>
    <t>Lunar Minnie Mouse Costume</t>
  </si>
  <si>
    <t>Talk with the Trolls</t>
  </si>
  <si>
    <t>Best Gaurdian</t>
  </si>
  <si>
    <t>Panicked Planning</t>
  </si>
  <si>
    <t>Daisy Duck &amp; Donald Duck</t>
  </si>
  <si>
    <t>Question Donald's Priorities</t>
  </si>
  <si>
    <t>Attend a Ball</t>
  </si>
  <si>
    <t>Fly Through Space</t>
  </si>
  <si>
    <t>Sarge's Bucket ● Nick's Tie</t>
  </si>
  <si>
    <t>Aurora &amp; Flora</t>
  </si>
  <si>
    <t>Check In</t>
  </si>
  <si>
    <t>Track Down a Perp</t>
  </si>
  <si>
    <t>Li Shang &amp; Mulan</t>
  </si>
  <si>
    <t>Family Introduction</t>
  </si>
  <si>
    <t>Trolls Are Friends</t>
  </si>
  <si>
    <t>Olaf Ears ● Sven Ears ● Queen Tiara</t>
  </si>
  <si>
    <t>Make Soup</t>
  </si>
  <si>
    <t>Mickey Mouse &amp; Daisy Duck</t>
  </si>
  <si>
    <t>Costumje Judge</t>
  </si>
  <si>
    <t>Halloween Mickey Mouse Costume &amp; Halloween Daisy Duck Costume</t>
  </si>
  <si>
    <t>Canister Juggling</t>
  </si>
  <si>
    <t>Keeping House</t>
  </si>
  <si>
    <t>Haunted Mansion</t>
  </si>
  <si>
    <t>White &amp; Blue Pattern Fabric ● Orange Pattern Fabric ● Sally Ears</t>
  </si>
  <si>
    <t>1,000 Elixirs</t>
  </si>
  <si>
    <t>Buzz Lightyear &amp; Rex</t>
  </si>
  <si>
    <t>Lessons in Intimidation</t>
  </si>
  <si>
    <t>Go on a Flight of Fancy</t>
  </si>
  <si>
    <t>Spinning Wheel Figure ● Pawpsicle</t>
  </si>
  <si>
    <t>Make a Report</t>
  </si>
  <si>
    <t>Scope the Scene</t>
  </si>
  <si>
    <t>Morning Meeting</t>
  </si>
  <si>
    <t>Having Fun?</t>
  </si>
  <si>
    <t>Go to Space</t>
  </si>
  <si>
    <t>Dinner Date with Celia Mae</t>
  </si>
  <si>
    <t>Visit Daisy's Diner</t>
  </si>
  <si>
    <t>Throw Tomatoes</t>
  </si>
  <si>
    <t>Zurg Ears ● Phillip Ears</t>
  </si>
  <si>
    <t>Rapunzel &amp; Maximus</t>
  </si>
  <si>
    <t>Playtime</t>
  </si>
  <si>
    <t>Hoist the Colors</t>
  </si>
  <si>
    <t>Show Off Swordsmanship</t>
  </si>
  <si>
    <t>Pirate Flag ● Will Ears</t>
  </si>
  <si>
    <t>Head Count</t>
  </si>
  <si>
    <t>Pixie Dust ● Scream Canister</t>
  </si>
  <si>
    <t>Practice Material</t>
  </si>
  <si>
    <t>Scream Canister ● Plant Symbol</t>
  </si>
  <si>
    <t>Scan for Lifeforms</t>
  </si>
  <si>
    <t>Visit Friends</t>
  </si>
  <si>
    <t>Pluto Collar ● Lasso ● Sarge's Bucket ● Silver Floral Fabric</t>
  </si>
  <si>
    <t>Perform Guard Duty</t>
  </si>
  <si>
    <t>Sniffing for Pumpkins</t>
  </si>
  <si>
    <t>What's This?</t>
  </si>
  <si>
    <t>Premonition</t>
  </si>
  <si>
    <t>Hollywood Tower of Terror</t>
  </si>
  <si>
    <t>Scout on Space Mountain</t>
  </si>
  <si>
    <t>Anna &amp; Kristoff</t>
  </si>
  <si>
    <t>Exploring</t>
  </si>
  <si>
    <t>Belle &amp; Cogsworth</t>
  </si>
  <si>
    <t>Tour of Beast's Castle</t>
  </si>
  <si>
    <t>Lumiere &amp; Mrs Potts</t>
  </si>
  <si>
    <t>Prepare for Dinner</t>
  </si>
  <si>
    <t>Quiver ● Violet Headband</t>
  </si>
  <si>
    <t>Relaxing Ride</t>
  </si>
  <si>
    <t>Ceila's Headset ● Sulley Ears ● Rapunzel Ears</t>
  </si>
  <si>
    <t>Looking at Space Toys</t>
  </si>
  <si>
    <t>Mike Wazowski &amp; Randall Boggs</t>
  </si>
  <si>
    <t>Heckle the Performer</t>
  </si>
  <si>
    <t>Musical Performance</t>
  </si>
  <si>
    <t>Tuxedo Mickey Mouse Costume</t>
  </si>
  <si>
    <t>White &amp; Blue Pattern Fabric ● Red Striped Fabric</t>
  </si>
  <si>
    <t>Halloween Goofy Costume</t>
  </si>
  <si>
    <t>Halloween Daisy Duck Costume</t>
  </si>
  <si>
    <t>Sing in Harmony</t>
  </si>
  <si>
    <t>Attend a Musical</t>
  </si>
  <si>
    <t>Light Tricks</t>
  </si>
  <si>
    <t>Check with the Dishes</t>
  </si>
  <si>
    <t>Look Horrified</t>
  </si>
  <si>
    <t>Musical Break</t>
  </si>
  <si>
    <t>Roz Ears ● WALL-E Ears</t>
  </si>
  <si>
    <t>Visit Mnnie's House</t>
  </si>
  <si>
    <t>Visit Space Sheep</t>
  </si>
  <si>
    <t>Check on the Doors</t>
  </si>
  <si>
    <t>Check on Goofy</t>
  </si>
  <si>
    <t>Try to Scare</t>
  </si>
  <si>
    <t>Beg for a Treat</t>
  </si>
  <si>
    <t>Zero Ears ● Sally Ears</t>
  </si>
  <si>
    <t>Check the Fun Wheel</t>
  </si>
  <si>
    <t>Sheriff Star ● Scream Canister</t>
  </si>
  <si>
    <t>Cool Guy</t>
  </si>
  <si>
    <t>Party Monster</t>
  </si>
  <si>
    <t>Complain about Food</t>
  </si>
  <si>
    <t>Buggy Treats</t>
  </si>
  <si>
    <t>Enjoying the Day</t>
  </si>
  <si>
    <t>Make It Snow</t>
  </si>
  <si>
    <t>Summer Walk</t>
  </si>
  <si>
    <t>Looking Good</t>
  </si>
  <si>
    <t>Singing a Song</t>
  </si>
  <si>
    <t>Follow the Carrots</t>
  </si>
  <si>
    <t>Kingdom Dance</t>
  </si>
  <si>
    <t>Wield the Sword</t>
  </si>
  <si>
    <t>Time for a Family Visit</t>
  </si>
  <si>
    <t>Sword in the Stone Book ● Pixie Dust ● The Incredibles Symbol ● Carrot Nose</t>
  </si>
  <si>
    <t>Luxo Ball ● Sword in the Stone Book</t>
  </si>
  <si>
    <t>Talk to Merchants</t>
  </si>
  <si>
    <t>Syndrome Bracer ● Syndrome Ears</t>
  </si>
  <si>
    <t>A Special Diner Promotion!</t>
  </si>
  <si>
    <t>Looking Up</t>
  </si>
  <si>
    <t>Strike a Pose</t>
  </si>
  <si>
    <t>Bubble Barrier</t>
  </si>
  <si>
    <t>Stay Hydrated</t>
  </si>
  <si>
    <t>Super Scout</t>
  </si>
  <si>
    <t>Pigs Can Fly!</t>
  </si>
  <si>
    <t>Bo Peep &amp; Rex</t>
  </si>
  <si>
    <t>Tea Party with Rex</t>
  </si>
  <si>
    <t>WALL-E's House</t>
  </si>
  <si>
    <t>Musical Date</t>
  </si>
  <si>
    <t>Getting a Toy Tour</t>
  </si>
  <si>
    <t>Be the Life of the Party</t>
  </si>
  <si>
    <t>Closer Look at the Crown</t>
  </si>
  <si>
    <t>Mrs Potts &amp; Chip Potts</t>
  </si>
  <si>
    <t>Settle In for Bedtime</t>
  </si>
  <si>
    <t>Checking On A Friend</t>
  </si>
  <si>
    <t>Talk at the Diner</t>
  </si>
  <si>
    <t>Play Ukulele</t>
  </si>
  <si>
    <t>Grab Food with Sulley</t>
  </si>
  <si>
    <t>Randall  Boggs</t>
  </si>
  <si>
    <t>Hold a Banquet</t>
  </si>
  <si>
    <t>a.k.a. Blaster</t>
  </si>
  <si>
    <t>Date</t>
  </si>
  <si>
    <t>Version</t>
  </si>
  <si>
    <t>Disney Magic Kingdoms Tokens Spreadsheet - Release Notes</t>
  </si>
  <si>
    <t>This is the first release of this spreadsheet.  Transferred to website</t>
  </si>
</sst>
</file>

<file path=xl/styles.xml><?xml version="1.0" encoding="utf-8"?>
<styleSheet xmlns="http://schemas.openxmlformats.org/spreadsheetml/2006/main">
  <numFmts count="4">
    <numFmt numFmtId="176" formatCode="_ * #,##0.00_ ;_ * \-#,##0.00_ ;_ * &quot;-&quot;??_ ;_ @_ "/>
    <numFmt numFmtId="177" formatCode="_ * #,##0_ ;_ * \-#,##0_ ;_ * &quot;-&quot;_ ;_ @_ "/>
    <numFmt numFmtId="42" formatCode="_(&quot;$&quot;* #,##0_);_(&quot;$&quot;* \(#,##0\);_(&quot;$&quot;* &quot;-&quot;_);_(@_)"/>
    <numFmt numFmtId="44" formatCode="_(&quot;$&quot;* #,##0.00_);_(&quot;$&quot;* \(#,##0.00\);_(&quot;$&quot;* &quot;-&quot;??_);_(@_)"/>
  </numFmts>
  <fonts count="60">
    <font>
      <sz val="11"/>
      <color theme="1"/>
      <name val="Calibri"/>
      <charset val="134"/>
      <scheme val="minor"/>
    </font>
    <font>
      <sz val="10"/>
      <color rgb="FF000000"/>
      <name val="Arial"/>
      <charset val="134"/>
    </font>
    <font>
      <sz val="10"/>
      <name val="Arial"/>
      <charset val="134"/>
    </font>
    <font>
      <sz val="11"/>
      <color theme="0"/>
      <name val="Calibri"/>
      <charset val="134"/>
      <scheme val="minor"/>
    </font>
    <font>
      <sz val="11"/>
      <name val="Calibri"/>
      <charset val="134"/>
      <scheme val="minor"/>
    </font>
    <font>
      <b/>
      <sz val="16"/>
      <color theme="0"/>
      <name val="Calibri"/>
      <charset val="134"/>
      <scheme val="minor"/>
    </font>
    <font>
      <b/>
      <sz val="12"/>
      <color theme="1"/>
      <name val="Arial"/>
      <charset val="134"/>
    </font>
    <font>
      <b/>
      <sz val="10"/>
      <color rgb="FF000000"/>
      <name val="Arial"/>
      <charset val="134"/>
    </font>
    <font>
      <b/>
      <sz val="16"/>
      <name val="Arial Black"/>
      <charset val="0"/>
    </font>
    <font>
      <b/>
      <sz val="11"/>
      <color theme="0"/>
      <name val="Calibri"/>
      <charset val="134"/>
      <scheme val="minor"/>
    </font>
    <font>
      <b/>
      <sz val="10"/>
      <color theme="0"/>
      <name val="Arial"/>
      <charset val="134"/>
    </font>
    <font>
      <sz val="10"/>
      <color theme="1"/>
      <name val="Arial"/>
      <charset val="134"/>
    </font>
    <font>
      <b/>
      <sz val="12"/>
      <color theme="0"/>
      <name val="Arial"/>
      <charset val="134"/>
    </font>
    <font>
      <b/>
      <sz val="12"/>
      <color rgb="FF000000"/>
      <name val="Arial"/>
      <charset val="134"/>
    </font>
    <font>
      <b/>
      <sz val="12"/>
      <name val="Arial"/>
      <charset val="134"/>
    </font>
    <font>
      <b/>
      <sz val="10"/>
      <name val="Arial"/>
      <charset val="134"/>
    </font>
    <font>
      <b/>
      <u/>
      <sz val="11"/>
      <color theme="0"/>
      <name val="Arial"/>
      <charset val="0"/>
    </font>
    <font>
      <b/>
      <u/>
      <sz val="11"/>
      <color rgb="FFFFFF00"/>
      <name val="Arial"/>
      <charset val="0"/>
    </font>
    <font>
      <sz val="11"/>
      <name val="Calibri"/>
      <charset val="0"/>
      <scheme val="minor"/>
    </font>
    <font>
      <sz val="12"/>
      <color theme="0"/>
      <name val="Calibri"/>
      <charset val="134"/>
      <scheme val="minor"/>
    </font>
    <font>
      <b/>
      <sz val="18"/>
      <color theme="0"/>
      <name val="Calibri"/>
      <charset val="134"/>
      <scheme val="minor"/>
    </font>
    <font>
      <b/>
      <u/>
      <sz val="11"/>
      <name val="Arial"/>
      <charset val="0"/>
    </font>
    <font>
      <sz val="12"/>
      <name val="Calibri"/>
      <charset val="134"/>
      <scheme val="minor"/>
    </font>
    <font>
      <sz val="11"/>
      <color theme="1"/>
      <name val="Arial"/>
      <charset val="134"/>
    </font>
    <font>
      <sz val="11"/>
      <color rgb="FF000000"/>
      <name val="Arial"/>
      <charset val="134"/>
    </font>
    <font>
      <sz val="11"/>
      <name val="Arial"/>
      <charset val="134"/>
    </font>
    <font>
      <b/>
      <sz val="14"/>
      <color theme="1"/>
      <name val="Calibri"/>
      <charset val="134"/>
    </font>
    <font>
      <b/>
      <u/>
      <sz val="14"/>
      <color rgb="FFFFFF00"/>
      <name val="Calibri"/>
      <charset val="134"/>
    </font>
    <font>
      <b/>
      <u/>
      <sz val="14"/>
      <name val="Calibri"/>
      <charset val="134"/>
    </font>
    <font>
      <b/>
      <sz val="18"/>
      <color theme="0"/>
      <name val="Calibri"/>
      <charset val="134"/>
    </font>
    <font>
      <b/>
      <sz val="14"/>
      <color theme="0"/>
      <name val="Calibri"/>
      <charset val="134"/>
    </font>
    <font>
      <b/>
      <sz val="11"/>
      <name val="Calibri"/>
      <charset val="0"/>
    </font>
    <font>
      <b/>
      <u/>
      <sz val="14"/>
      <color rgb="FFFFFF00"/>
      <name val="Calibri"/>
      <charset val="0"/>
    </font>
    <font>
      <b/>
      <sz val="14"/>
      <name val="Calibri"/>
      <charset val="0"/>
    </font>
    <font>
      <b/>
      <sz val="11"/>
      <color theme="1"/>
      <name val="Calibri"/>
      <charset val="134"/>
    </font>
    <font>
      <sz val="18"/>
      <color theme="0"/>
      <name val="Calibri"/>
      <charset val="134"/>
      <scheme val="minor"/>
    </font>
    <font>
      <u/>
      <sz val="11"/>
      <color rgb="FF800080"/>
      <name val="Calibri"/>
      <charset val="0"/>
      <scheme val="minor"/>
    </font>
    <font>
      <b/>
      <u/>
      <sz val="11"/>
      <color theme="0"/>
      <name val="Calibri"/>
      <charset val="0"/>
      <scheme val="minor"/>
    </font>
    <font>
      <sz val="18"/>
      <color theme="0"/>
      <name val="Calibri"/>
      <charset val="0"/>
      <scheme val="minor"/>
    </font>
    <font>
      <b/>
      <sz val="16"/>
      <color theme="0"/>
      <name val="Arial"/>
      <charset val="134"/>
    </font>
    <font>
      <b/>
      <sz val="16"/>
      <color rgb="FF000000"/>
      <name val="Arial"/>
      <charset val="134"/>
    </font>
    <font>
      <u/>
      <sz val="11"/>
      <color rgb="FF0000FF"/>
      <name val="Calibri"/>
      <charset val="0"/>
      <scheme val="minor"/>
    </font>
    <font>
      <sz val="11"/>
      <color rgb="FFFF0000"/>
      <name val="Calibri"/>
      <charset val="0"/>
      <scheme val="minor"/>
    </font>
    <font>
      <sz val="11"/>
      <color theme="0"/>
      <name val="Calibri"/>
      <charset val="0"/>
      <scheme val="minor"/>
    </font>
    <font>
      <sz val="11"/>
      <color theme="1"/>
      <name val="Calibri"/>
      <charset val="0"/>
      <scheme val="minor"/>
    </font>
    <font>
      <b/>
      <sz val="13"/>
      <color theme="3"/>
      <name val="Calibri"/>
      <charset val="134"/>
      <scheme val="minor"/>
    </font>
    <font>
      <b/>
      <sz val="11"/>
      <color theme="1"/>
      <name val="Calibri"/>
      <charset val="0"/>
      <scheme val="minor"/>
    </font>
    <font>
      <b/>
      <sz val="11"/>
      <color rgb="FFFFFFFF"/>
      <name val="Calibri"/>
      <charset val="0"/>
      <scheme val="minor"/>
    </font>
    <font>
      <b/>
      <sz val="18"/>
      <color theme="3"/>
      <name val="Calibri"/>
      <charset val="134"/>
      <scheme val="minor"/>
    </font>
    <font>
      <sz val="11"/>
      <color rgb="FF006100"/>
      <name val="Calibri"/>
      <charset val="0"/>
      <scheme val="minor"/>
    </font>
    <font>
      <i/>
      <sz val="11"/>
      <color rgb="FF7F7F7F"/>
      <name val="Calibri"/>
      <charset val="0"/>
      <scheme val="minor"/>
    </font>
    <font>
      <sz val="11"/>
      <color rgb="FF3F3F76"/>
      <name val="Calibri"/>
      <charset val="0"/>
      <scheme val="minor"/>
    </font>
    <font>
      <b/>
      <sz val="15"/>
      <color theme="3"/>
      <name val="Calibri"/>
      <charset val="134"/>
      <scheme val="minor"/>
    </font>
    <font>
      <b/>
      <sz val="11"/>
      <color theme="3"/>
      <name val="Calibri"/>
      <charset val="134"/>
      <scheme val="minor"/>
    </font>
    <font>
      <sz val="11"/>
      <color rgb="FF9C0006"/>
      <name val="Calibri"/>
      <charset val="0"/>
      <scheme val="minor"/>
    </font>
    <font>
      <b/>
      <sz val="11"/>
      <color rgb="FF3F3F3F"/>
      <name val="Calibri"/>
      <charset val="0"/>
      <scheme val="minor"/>
    </font>
    <font>
      <sz val="11"/>
      <color rgb="FFFA7D00"/>
      <name val="Calibri"/>
      <charset val="0"/>
      <scheme val="minor"/>
    </font>
    <font>
      <b/>
      <sz val="11"/>
      <color rgb="FFFA7D00"/>
      <name val="Calibri"/>
      <charset val="0"/>
      <scheme val="minor"/>
    </font>
    <font>
      <sz val="11"/>
      <color rgb="FF9C6500"/>
      <name val="Calibri"/>
      <charset val="0"/>
      <scheme val="minor"/>
    </font>
    <font>
      <u/>
      <sz val="11"/>
      <color rgb="FF000000"/>
      <name val="Arial"/>
      <charset val="134"/>
    </font>
  </fonts>
  <fills count="39">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1"/>
        <bgColor indexed="64"/>
      </patternFill>
    </fill>
    <fill>
      <patternFill patternType="solid">
        <fgColor rgb="FFFFFF00"/>
        <bgColor indexed="64"/>
      </patternFill>
    </fill>
    <fill>
      <patternFill patternType="solid">
        <fgColor rgb="FF0070C0"/>
        <bgColor indexed="64"/>
      </patternFill>
    </fill>
    <fill>
      <patternFill patternType="solid">
        <fgColor rgb="FF7030A0"/>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9"/>
        <bgColor indexed="64"/>
      </patternFill>
    </fill>
    <fill>
      <patternFill patternType="solid">
        <fgColor theme="7" tint="0.799981688894314"/>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799981688894314"/>
        <bgColor indexed="64"/>
      </patternFill>
    </fill>
  </fills>
  <borders count="26">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style="thin">
        <color auto="1"/>
      </right>
      <top style="medium">
        <color auto="1"/>
      </top>
      <bottom style="medium">
        <color auto="1"/>
      </bottom>
      <diagonal/>
    </border>
    <border>
      <left/>
      <right/>
      <top/>
      <bottom style="medium">
        <color auto="1"/>
      </bottom>
      <diagonal/>
    </border>
    <border>
      <left style="medium">
        <color auto="1"/>
      </left>
      <right/>
      <top/>
      <bottom/>
      <diagonal/>
    </border>
    <border>
      <left/>
      <right style="thin">
        <color auto="1"/>
      </right>
      <top/>
      <bottom/>
      <diagonal/>
    </border>
    <border>
      <left/>
      <right style="medium">
        <color auto="1"/>
      </right>
      <top/>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44" fillId="9" borderId="0" applyNumberFormat="0" applyBorder="0" applyAlignment="0" applyProtection="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47" fillId="10" borderId="20" applyNumberFormat="0" applyAlignment="0" applyProtection="0">
      <alignment vertical="center"/>
    </xf>
    <xf numFmtId="0" fontId="45" fillId="0" borderId="18" applyNumberFormat="0" applyFill="0" applyAlignment="0" applyProtection="0">
      <alignment vertical="center"/>
    </xf>
    <xf numFmtId="0" fontId="0" fillId="11" borderId="21" applyNumberFormat="0" applyFont="0" applyAlignment="0" applyProtection="0">
      <alignment vertical="center"/>
    </xf>
    <xf numFmtId="0" fontId="41" fillId="0" borderId="0" applyNumberFormat="0" applyFill="0" applyBorder="0" applyAlignment="0" applyProtection="0">
      <alignment vertical="center"/>
    </xf>
    <xf numFmtId="0" fontId="43" fillId="15" borderId="0" applyNumberFormat="0" applyBorder="0" applyAlignment="0" applyProtection="0">
      <alignment vertical="center"/>
    </xf>
    <xf numFmtId="0" fontId="36" fillId="0" borderId="0" applyNumberFormat="0" applyFill="0" applyBorder="0" applyAlignment="0" applyProtection="0">
      <alignment vertical="center"/>
    </xf>
    <xf numFmtId="0" fontId="44" fillId="18" borderId="0" applyNumberFormat="0" applyBorder="0" applyAlignment="0" applyProtection="0">
      <alignment vertical="center"/>
    </xf>
    <xf numFmtId="0" fontId="42" fillId="0" borderId="0" applyNumberFormat="0" applyFill="0" applyBorder="0" applyAlignment="0" applyProtection="0">
      <alignment vertical="center"/>
    </xf>
    <xf numFmtId="0" fontId="44" fillId="14" borderId="0" applyNumberFormat="0" applyBorder="0" applyAlignment="0" applyProtection="0">
      <alignment vertical="center"/>
    </xf>
    <xf numFmtId="0" fontId="48"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2" fillId="0" borderId="18" applyNumberFormat="0" applyFill="0" applyAlignment="0" applyProtection="0">
      <alignment vertical="center"/>
    </xf>
    <xf numFmtId="0" fontId="53" fillId="0" borderId="23" applyNumberFormat="0" applyFill="0" applyAlignment="0" applyProtection="0">
      <alignment vertical="center"/>
    </xf>
    <xf numFmtId="0" fontId="53" fillId="0" borderId="0" applyNumberFormat="0" applyFill="0" applyBorder="0" applyAlignment="0" applyProtection="0">
      <alignment vertical="center"/>
    </xf>
    <xf numFmtId="0" fontId="51" fillId="20" borderId="22" applyNumberFormat="0" applyAlignment="0" applyProtection="0">
      <alignment vertical="center"/>
    </xf>
    <xf numFmtId="0" fontId="43" fillId="25" borderId="0" applyNumberFormat="0" applyBorder="0" applyAlignment="0" applyProtection="0">
      <alignment vertical="center"/>
    </xf>
    <xf numFmtId="0" fontId="49" fillId="19" borderId="0" applyNumberFormat="0" applyBorder="0" applyAlignment="0" applyProtection="0">
      <alignment vertical="center"/>
    </xf>
    <xf numFmtId="0" fontId="55" fillId="26" borderId="24" applyNumberFormat="0" applyAlignment="0" applyProtection="0">
      <alignment vertical="center"/>
    </xf>
    <xf numFmtId="0" fontId="44" fillId="17" borderId="0" applyNumberFormat="0" applyBorder="0" applyAlignment="0" applyProtection="0">
      <alignment vertical="center"/>
    </xf>
    <xf numFmtId="0" fontId="57" fillId="26" borderId="22" applyNumberFormat="0" applyAlignment="0" applyProtection="0">
      <alignment vertical="center"/>
    </xf>
    <xf numFmtId="0" fontId="56" fillId="0" borderId="25" applyNumberFormat="0" applyFill="0" applyAlignment="0" applyProtection="0">
      <alignment vertical="center"/>
    </xf>
    <xf numFmtId="0" fontId="46" fillId="0" borderId="19" applyNumberFormat="0" applyFill="0" applyAlignment="0" applyProtection="0">
      <alignment vertical="center"/>
    </xf>
    <xf numFmtId="0" fontId="54" fillId="24" borderId="0" applyNumberFormat="0" applyBorder="0" applyAlignment="0" applyProtection="0">
      <alignment vertical="center"/>
    </xf>
    <xf numFmtId="0" fontId="58" fillId="30" borderId="0" applyNumberFormat="0" applyBorder="0" applyAlignment="0" applyProtection="0">
      <alignment vertical="center"/>
    </xf>
    <xf numFmtId="0" fontId="43" fillId="8" borderId="0" applyNumberFormat="0" applyBorder="0" applyAlignment="0" applyProtection="0">
      <alignment vertical="center"/>
    </xf>
    <xf numFmtId="0" fontId="44" fillId="16" borderId="0" applyNumberFormat="0" applyBorder="0" applyAlignment="0" applyProtection="0">
      <alignment vertical="center"/>
    </xf>
    <xf numFmtId="0" fontId="43" fillId="13" borderId="0" applyNumberFormat="0" applyBorder="0" applyAlignment="0" applyProtection="0">
      <alignment vertical="center"/>
    </xf>
    <xf numFmtId="0" fontId="43" fillId="23" borderId="0" applyNumberFormat="0" applyBorder="0" applyAlignment="0" applyProtection="0">
      <alignment vertical="center"/>
    </xf>
    <xf numFmtId="0" fontId="44" fillId="29" borderId="0" applyNumberFormat="0" applyBorder="0" applyAlignment="0" applyProtection="0">
      <alignment vertical="center"/>
    </xf>
    <xf numFmtId="0" fontId="44" fillId="12" borderId="0" applyNumberFormat="0" applyBorder="0" applyAlignment="0" applyProtection="0">
      <alignment vertical="center"/>
    </xf>
    <xf numFmtId="0" fontId="43" fillId="33" borderId="0" applyNumberFormat="0" applyBorder="0" applyAlignment="0" applyProtection="0">
      <alignment vertical="center"/>
    </xf>
    <xf numFmtId="0" fontId="43" fillId="35" borderId="0" applyNumberFormat="0" applyBorder="0" applyAlignment="0" applyProtection="0">
      <alignment vertical="center"/>
    </xf>
    <xf numFmtId="0" fontId="44" fillId="38" borderId="0" applyNumberFormat="0" applyBorder="0" applyAlignment="0" applyProtection="0">
      <alignment vertical="center"/>
    </xf>
    <xf numFmtId="0" fontId="43" fillId="28" borderId="0" applyNumberFormat="0" applyBorder="0" applyAlignment="0" applyProtection="0">
      <alignment vertical="center"/>
    </xf>
    <xf numFmtId="0" fontId="44" fillId="22" borderId="0" applyNumberFormat="0" applyBorder="0" applyAlignment="0" applyProtection="0">
      <alignment vertical="center"/>
    </xf>
    <xf numFmtId="0" fontId="44" fillId="32" borderId="0" applyNumberFormat="0" applyBorder="0" applyAlignment="0" applyProtection="0">
      <alignment vertical="center"/>
    </xf>
    <xf numFmtId="0" fontId="43" fillId="34" borderId="0" applyNumberFormat="0" applyBorder="0" applyAlignment="0" applyProtection="0">
      <alignment vertical="center"/>
    </xf>
    <xf numFmtId="0" fontId="44" fillId="31" borderId="0" applyNumberFormat="0" applyBorder="0" applyAlignment="0" applyProtection="0">
      <alignment vertical="center"/>
    </xf>
    <xf numFmtId="0" fontId="43" fillId="37" borderId="0" applyNumberFormat="0" applyBorder="0" applyAlignment="0" applyProtection="0">
      <alignment vertical="center"/>
    </xf>
    <xf numFmtId="0" fontId="43" fillId="21" borderId="0" applyNumberFormat="0" applyBorder="0" applyAlignment="0" applyProtection="0">
      <alignment vertical="center"/>
    </xf>
    <xf numFmtId="0" fontId="44" fillId="36" borderId="0" applyNumberFormat="0" applyBorder="0" applyAlignment="0" applyProtection="0">
      <alignment vertical="center"/>
    </xf>
    <xf numFmtId="0" fontId="43" fillId="27" borderId="0" applyNumberFormat="0" applyBorder="0" applyAlignment="0" applyProtection="0">
      <alignment vertical="center"/>
    </xf>
  </cellStyleXfs>
  <cellXfs count="417">
    <xf numFmtId="0" fontId="0" fillId="0" borderId="0" xfId="0">
      <alignment vertical="center"/>
    </xf>
    <xf numFmtId="0" fontId="0" fillId="0" borderId="0" xfId="0" applyAlignment="1" applyProtection="1">
      <alignment vertical="center" wrapText="1"/>
      <protection hidden="1"/>
    </xf>
    <xf numFmtId="0" fontId="1" fillId="0" borderId="0" xfId="0" applyFont="1" applyFill="1" applyAlignment="1" applyProtection="1">
      <alignment horizontal="left" vertical="center" wrapText="1"/>
      <protection hidden="1"/>
    </xf>
    <xf numFmtId="0" fontId="1" fillId="0" borderId="0" xfId="0" applyFont="1" applyFill="1" applyAlignment="1" applyProtection="1">
      <alignment horizontal="center" vertical="center" wrapText="1"/>
      <protection hidden="1"/>
    </xf>
    <xf numFmtId="0" fontId="1" fillId="0" borderId="0" xfId="0" applyFont="1" applyFill="1" applyAlignment="1" applyProtection="1">
      <alignment vertical="center" wrapText="1"/>
      <protection hidden="1"/>
    </xf>
    <xf numFmtId="0" fontId="2" fillId="0" borderId="0" xfId="0" applyFont="1" applyFill="1" applyAlignment="1" applyProtection="1">
      <alignment horizontal="left" vertical="center" wrapText="1"/>
      <protection hidden="1"/>
    </xf>
    <xf numFmtId="0" fontId="3"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0" fontId="5" fillId="2" borderId="1" xfId="0" applyFont="1" applyFill="1" applyBorder="1" applyAlignment="1" applyProtection="1">
      <alignment horizontal="right" vertical="center" wrapText="1"/>
      <protection hidden="1"/>
    </xf>
    <xf numFmtId="3" fontId="6" fillId="0" borderId="0" xfId="0" applyNumberFormat="1" applyFont="1" applyAlignment="1" applyProtection="1">
      <alignment horizontal="left" vertical="center" wrapText="1"/>
      <protection hidden="1"/>
    </xf>
    <xf numFmtId="0" fontId="5" fillId="2" borderId="2" xfId="0" applyFont="1" applyFill="1" applyBorder="1" applyAlignment="1" applyProtection="1">
      <alignment horizontal="right" vertical="center"/>
      <protection hidden="1"/>
    </xf>
    <xf numFmtId="3" fontId="6" fillId="0" borderId="0" xfId="0" applyNumberFormat="1" applyFont="1" applyAlignment="1" applyProtection="1">
      <alignment horizontal="left" vertical="center"/>
      <protection hidden="1"/>
    </xf>
    <xf numFmtId="0" fontId="7" fillId="0" borderId="0" xfId="0" applyFont="1" applyFill="1" applyAlignment="1" applyProtection="1">
      <alignment horizontal="center" vertical="center" wrapText="1"/>
      <protection hidden="1"/>
    </xf>
    <xf numFmtId="0" fontId="7" fillId="0" borderId="0" xfId="0" applyFont="1" applyFill="1" applyAlignment="1" applyProtection="1">
      <alignment vertical="center" wrapText="1"/>
      <protection hidden="1"/>
    </xf>
    <xf numFmtId="0" fontId="7" fillId="0" borderId="0" xfId="0" applyFont="1" applyFill="1" applyAlignment="1" applyProtection="1">
      <alignment horizontal="left" vertical="center" wrapText="1"/>
      <protection hidden="1"/>
    </xf>
    <xf numFmtId="0" fontId="5" fillId="2" borderId="2" xfId="0" applyFont="1" applyFill="1" applyBorder="1" applyAlignment="1" applyProtection="1">
      <alignment horizontal="right" vertical="center" wrapText="1"/>
      <protection hidden="1"/>
    </xf>
    <xf numFmtId="0" fontId="5" fillId="2" borderId="3" xfId="0" applyFont="1" applyFill="1" applyBorder="1" applyAlignment="1" applyProtection="1">
      <alignment horizontal="right" vertical="center" wrapText="1"/>
      <protection hidden="1"/>
    </xf>
    <xf numFmtId="0" fontId="5" fillId="0" borderId="0" xfId="0" applyNumberFormat="1" applyFont="1" applyFill="1" applyBorder="1" applyAlignment="1" applyProtection="1">
      <alignment vertical="center" wrapText="1"/>
      <protection hidden="1"/>
    </xf>
    <xf numFmtId="0" fontId="5" fillId="0" borderId="0" xfId="0" applyNumberFormat="1" applyFont="1" applyFill="1" applyBorder="1" applyAlignment="1" applyProtection="1">
      <alignment horizontal="center" vertical="center" wrapText="1"/>
      <protection hidden="1"/>
    </xf>
    <xf numFmtId="0" fontId="8" fillId="3" borderId="4" xfId="10" applyNumberFormat="1" applyFont="1" applyFill="1" applyBorder="1" applyAlignment="1" applyProtection="1">
      <alignment horizontal="center" vertical="center"/>
      <protection hidden="1"/>
    </xf>
    <xf numFmtId="0" fontId="8" fillId="3" borderId="5" xfId="10" applyNumberFormat="1" applyFont="1" applyFill="1" applyBorder="1" applyAlignment="1" applyProtection="1">
      <alignment horizontal="center" vertical="center"/>
      <protection hidden="1"/>
    </xf>
    <xf numFmtId="0" fontId="9" fillId="2" borderId="1" xfId="0" applyNumberFormat="1" applyFont="1" applyFill="1" applyBorder="1" applyAlignment="1" applyProtection="1">
      <alignment vertical="center"/>
      <protection hidden="1"/>
    </xf>
    <xf numFmtId="0" fontId="10" fillId="2" borderId="6" xfId="0" applyNumberFormat="1" applyFont="1" applyFill="1" applyBorder="1" applyAlignment="1" applyProtection="1">
      <alignment vertical="center"/>
      <protection hidden="1"/>
    </xf>
    <xf numFmtId="0" fontId="10" fillId="2" borderId="1" xfId="0" applyNumberFormat="1" applyFont="1" applyFill="1" applyBorder="1" applyAlignment="1" applyProtection="1">
      <alignment horizontal="center" vertical="center" wrapText="1"/>
      <protection hidden="1"/>
    </xf>
    <xf numFmtId="0" fontId="10" fillId="2" borderId="1" xfId="0" applyNumberFormat="1" applyFont="1" applyFill="1" applyBorder="1" applyAlignment="1" applyProtection="1">
      <alignment vertical="center"/>
      <protection hidden="1"/>
    </xf>
    <xf numFmtId="0" fontId="9" fillId="2" borderId="2" xfId="0" applyNumberFormat="1" applyFont="1" applyFill="1" applyBorder="1" applyAlignment="1" applyProtection="1">
      <alignment vertical="center"/>
      <protection hidden="1"/>
    </xf>
    <xf numFmtId="0" fontId="10" fillId="2" borderId="7" xfId="0" applyNumberFormat="1" applyFont="1" applyFill="1" applyBorder="1" applyAlignment="1" applyProtection="1">
      <alignment vertical="center"/>
      <protection hidden="1"/>
    </xf>
    <xf numFmtId="0" fontId="10" fillId="2" borderId="3" xfId="0" applyNumberFormat="1" applyFont="1" applyFill="1" applyBorder="1" applyAlignment="1" applyProtection="1">
      <alignment horizontal="center" vertical="center" wrapText="1"/>
      <protection hidden="1"/>
    </xf>
    <xf numFmtId="0" fontId="10" fillId="2" borderId="3" xfId="0" applyNumberFormat="1" applyFont="1" applyFill="1" applyBorder="1" applyAlignment="1" applyProtection="1">
      <alignment vertical="center"/>
      <protection hidden="1"/>
    </xf>
    <xf numFmtId="0" fontId="3" fillId="0" borderId="0" xfId="0" applyFont="1" applyFill="1" applyAlignment="1" applyProtection="1">
      <alignment vertical="center"/>
      <protection hidden="1"/>
    </xf>
    <xf numFmtId="0" fontId="11" fillId="0" borderId="8" xfId="0" applyNumberFormat="1" applyFont="1" applyBorder="1" applyAlignment="1" applyProtection="1">
      <alignment vertical="center" wrapText="1"/>
      <protection hidden="1"/>
    </xf>
    <xf numFmtId="0" fontId="1" fillId="0" borderId="8" xfId="0" applyNumberFormat="1" applyFont="1" applyFill="1" applyBorder="1" applyAlignment="1" applyProtection="1">
      <alignment horizontal="left" vertical="center" wrapText="1"/>
      <protection hidden="1"/>
    </xf>
    <xf numFmtId="0" fontId="1" fillId="0" borderId="8" xfId="0" applyNumberFormat="1" applyFont="1" applyFill="1" applyBorder="1" applyAlignment="1" applyProtection="1">
      <alignment horizontal="center" vertical="center" wrapText="1"/>
      <protection hidden="1"/>
    </xf>
    <xf numFmtId="0" fontId="1" fillId="0" borderId="8" xfId="0" applyNumberFormat="1" applyFont="1" applyFill="1" applyBorder="1" applyAlignment="1" applyProtection="1">
      <alignment vertical="center" wrapText="1"/>
      <protection hidden="1"/>
    </xf>
    <xf numFmtId="0" fontId="2" fillId="0" borderId="8" xfId="0" applyNumberFormat="1" applyFont="1" applyFill="1" applyBorder="1" applyAlignment="1" applyProtection="1">
      <alignment horizontal="left" vertical="center" wrapText="1"/>
      <protection hidden="1"/>
    </xf>
    <xf numFmtId="0" fontId="2" fillId="0" borderId="8" xfId="0" applyNumberFormat="1" applyFont="1" applyFill="1" applyBorder="1" applyAlignment="1" applyProtection="1">
      <alignment horizontal="center" vertical="center" wrapText="1"/>
      <protection hidden="1"/>
    </xf>
    <xf numFmtId="0" fontId="0" fillId="4" borderId="4" xfId="0" applyFill="1" applyBorder="1" applyAlignment="1" applyProtection="1">
      <alignment vertical="center" wrapText="1"/>
      <protection hidden="1"/>
    </xf>
    <xf numFmtId="0" fontId="1" fillId="4" borderId="5" xfId="0" applyFont="1" applyFill="1" applyBorder="1" applyAlignment="1" applyProtection="1">
      <alignment horizontal="left" vertical="center" wrapText="1"/>
      <protection hidden="1"/>
    </xf>
    <xf numFmtId="0" fontId="1" fillId="4" borderId="5" xfId="0" applyFont="1" applyFill="1" applyBorder="1" applyAlignment="1" applyProtection="1">
      <alignment horizontal="center" vertical="center" wrapText="1"/>
      <protection hidden="1"/>
    </xf>
    <xf numFmtId="0" fontId="1" fillId="4" borderId="5" xfId="0" applyFont="1" applyFill="1" applyBorder="1" applyAlignment="1" applyProtection="1">
      <alignment vertical="center" wrapText="1"/>
      <protection hidden="1"/>
    </xf>
    <xf numFmtId="0" fontId="12" fillId="2" borderId="8" xfId="0" applyFont="1" applyFill="1" applyBorder="1" applyAlignment="1" applyProtection="1">
      <alignment vertical="center"/>
      <protection hidden="1"/>
    </xf>
    <xf numFmtId="0" fontId="12" fillId="2" borderId="4" xfId="0" applyFont="1" applyFill="1" applyBorder="1" applyAlignment="1" applyProtection="1">
      <alignment horizontal="left" vertical="center" wrapText="1"/>
      <protection hidden="1"/>
    </xf>
    <xf numFmtId="0" fontId="12" fillId="2" borderId="5" xfId="0" applyFont="1" applyFill="1" applyBorder="1" applyAlignment="1" applyProtection="1">
      <alignment horizontal="left" vertical="center" wrapText="1"/>
      <protection hidden="1"/>
    </xf>
    <xf numFmtId="0" fontId="12" fillId="2" borderId="9" xfId="0" applyFont="1" applyFill="1" applyBorder="1" applyAlignment="1" applyProtection="1">
      <alignment horizontal="left" vertical="center" wrapText="1"/>
      <protection hidden="1"/>
    </xf>
    <xf numFmtId="0" fontId="12" fillId="2" borderId="8" xfId="0" applyFont="1" applyFill="1" applyBorder="1" applyAlignment="1" applyProtection="1">
      <alignment horizontal="center" vertical="center" wrapText="1"/>
      <protection hidden="1"/>
    </xf>
    <xf numFmtId="0" fontId="11" fillId="0" borderId="8" xfId="0" applyFont="1" applyBorder="1" applyAlignment="1" applyProtection="1">
      <alignment vertical="center" wrapText="1"/>
      <protection hidden="1"/>
    </xf>
    <xf numFmtId="0" fontId="1" fillId="0" borderId="4" xfId="0" applyFont="1" applyFill="1" applyBorder="1" applyAlignment="1" applyProtection="1">
      <alignment vertical="center" wrapText="1"/>
      <protection hidden="1"/>
    </xf>
    <xf numFmtId="0" fontId="1" fillId="0" borderId="5" xfId="0" applyFont="1" applyFill="1" applyBorder="1" applyAlignment="1" applyProtection="1">
      <alignment vertical="center" wrapText="1"/>
      <protection hidden="1"/>
    </xf>
    <xf numFmtId="0" fontId="1" fillId="0" borderId="9" xfId="0" applyFont="1" applyFill="1" applyBorder="1" applyAlignment="1" applyProtection="1">
      <alignment vertical="center" wrapText="1"/>
      <protection hidden="1"/>
    </xf>
    <xf numFmtId="3" fontId="11" fillId="0" borderId="8" xfId="0" applyNumberFormat="1" applyFont="1" applyBorder="1" applyAlignment="1" applyProtection="1">
      <alignment horizontal="center" vertical="center" wrapText="1"/>
      <protection hidden="1"/>
    </xf>
    <xf numFmtId="0" fontId="1" fillId="0" borderId="8" xfId="0" applyFont="1" applyFill="1" applyBorder="1" applyAlignment="1" applyProtection="1">
      <alignment horizontal="center" vertical="center" wrapText="1"/>
      <protection hidden="1"/>
    </xf>
    <xf numFmtId="0" fontId="6" fillId="0" borderId="0" xfId="0" applyNumberFormat="1" applyFont="1" applyBorder="1" applyAlignment="1" applyProtection="1">
      <alignment vertical="center" wrapText="1"/>
      <protection hidden="1"/>
    </xf>
    <xf numFmtId="0" fontId="13" fillId="0" borderId="0" xfId="0" applyNumberFormat="1" applyFont="1" applyFill="1" applyBorder="1" applyAlignment="1" applyProtection="1">
      <alignment horizontal="left" vertical="center" wrapText="1"/>
      <protection hidden="1"/>
    </xf>
    <xf numFmtId="0" fontId="13" fillId="0" borderId="0" xfId="0" applyNumberFormat="1" applyFont="1" applyFill="1" applyBorder="1" applyAlignment="1" applyProtection="1">
      <alignment horizontal="center" vertical="center" wrapText="1"/>
      <protection hidden="1"/>
    </xf>
    <xf numFmtId="0" fontId="13" fillId="0" borderId="0" xfId="0" applyNumberFormat="1" applyFont="1" applyFill="1" applyBorder="1" applyAlignment="1" applyProtection="1">
      <alignment vertical="center" wrapText="1"/>
      <protection hidden="1"/>
    </xf>
    <xf numFmtId="0" fontId="14" fillId="0" borderId="0" xfId="0" applyNumberFormat="1" applyFont="1" applyFill="1" applyBorder="1" applyAlignment="1" applyProtection="1">
      <alignment horizontal="left" vertical="center" wrapText="1"/>
      <protection hidden="1"/>
    </xf>
    <xf numFmtId="0" fontId="0" fillId="0" borderId="0" xfId="0" applyNumberFormat="1" applyBorder="1" applyAlignment="1" applyProtection="1">
      <alignment vertical="center" wrapText="1"/>
      <protection hidden="1"/>
    </xf>
    <xf numFmtId="0" fontId="1" fillId="0" borderId="0" xfId="0" applyNumberFormat="1" applyFont="1" applyFill="1" applyBorder="1" applyAlignment="1" applyProtection="1">
      <alignment horizontal="left" vertical="center" wrapText="1"/>
      <protection hidden="1"/>
    </xf>
    <xf numFmtId="0" fontId="1" fillId="0" borderId="0" xfId="0" applyNumberFormat="1" applyFont="1" applyFill="1" applyBorder="1" applyAlignment="1" applyProtection="1">
      <alignment horizontal="center" vertical="center" wrapText="1"/>
      <protection hidden="1"/>
    </xf>
    <xf numFmtId="0" fontId="1" fillId="0" borderId="0" xfId="0" applyNumberFormat="1" applyFont="1" applyFill="1" applyBorder="1" applyAlignment="1" applyProtection="1">
      <alignment vertical="center" wrapText="1"/>
      <protection hidden="1"/>
    </xf>
    <xf numFmtId="0" fontId="2" fillId="0" borderId="0" xfId="0" applyNumberFormat="1" applyFont="1" applyFill="1" applyBorder="1" applyAlignment="1" applyProtection="1">
      <alignment horizontal="left" vertical="center" wrapText="1"/>
      <protection hidden="1"/>
    </xf>
    <xf numFmtId="0" fontId="0" fillId="0" borderId="0" xfId="0" applyBorder="1" applyAlignment="1" applyProtection="1">
      <alignment vertical="center" wrapText="1"/>
      <protection hidden="1"/>
    </xf>
    <xf numFmtId="0" fontId="1" fillId="0" borderId="0" xfId="0" applyFont="1" applyFill="1" applyBorder="1" applyAlignment="1" applyProtection="1">
      <alignment horizontal="left" vertical="center" wrapText="1"/>
      <protection hidden="1"/>
    </xf>
    <xf numFmtId="0" fontId="1" fillId="0" borderId="0" xfId="0" applyFont="1" applyFill="1" applyBorder="1" applyAlignment="1" applyProtection="1">
      <alignment horizontal="center" vertical="center" wrapText="1"/>
      <protection hidden="1"/>
    </xf>
    <xf numFmtId="0" fontId="1" fillId="0" borderId="0" xfId="0" applyFont="1" applyFill="1" applyBorder="1" applyAlignment="1" applyProtection="1">
      <alignment vertical="center" wrapText="1"/>
      <protection hidden="1"/>
    </xf>
    <xf numFmtId="0" fontId="0" fillId="0" borderId="0" xfId="0" applyNumberFormat="1" applyAlignment="1" applyProtection="1">
      <alignment vertical="center" wrapText="1"/>
      <protection hidden="1"/>
    </xf>
    <xf numFmtId="0" fontId="1" fillId="0" borderId="0" xfId="0" applyNumberFormat="1" applyFont="1" applyFill="1" applyAlignment="1" applyProtection="1">
      <alignment horizontal="left" vertical="center" wrapText="1"/>
      <protection hidden="1"/>
    </xf>
    <xf numFmtId="0" fontId="1" fillId="0" borderId="0" xfId="0" applyNumberFormat="1" applyFont="1" applyFill="1" applyAlignment="1" applyProtection="1">
      <alignment horizontal="center" vertical="center" wrapText="1"/>
      <protection hidden="1"/>
    </xf>
    <xf numFmtId="0" fontId="1" fillId="0" borderId="0" xfId="0" applyNumberFormat="1" applyFont="1" applyFill="1" applyAlignment="1" applyProtection="1">
      <alignment vertical="center" wrapText="1"/>
      <protection hidden="1"/>
    </xf>
    <xf numFmtId="0" fontId="15" fillId="0" borderId="0" xfId="0" applyFont="1" applyFill="1" applyAlignment="1" applyProtection="1">
      <alignment horizontal="left" vertical="center" wrapText="1"/>
      <protection hidden="1"/>
    </xf>
    <xf numFmtId="0" fontId="16" fillId="0" borderId="0" xfId="10" applyNumberFormat="1" applyFont="1" applyFill="1" applyBorder="1" applyAlignment="1" applyProtection="1">
      <alignment horizontal="center" vertical="center" wrapText="1"/>
      <protection hidden="1"/>
    </xf>
    <xf numFmtId="0" fontId="8" fillId="3" borderId="9" xfId="10" applyNumberFormat="1" applyFont="1" applyFill="1" applyBorder="1" applyAlignment="1" applyProtection="1">
      <alignment horizontal="center" vertical="center"/>
      <protection hidden="1"/>
    </xf>
    <xf numFmtId="0" fontId="10" fillId="2" borderId="1" xfId="0" applyNumberFormat="1" applyFont="1" applyFill="1" applyBorder="1" applyAlignment="1" applyProtection="1">
      <alignment horizontal="right" vertical="center"/>
      <protection hidden="1"/>
    </xf>
    <xf numFmtId="0" fontId="17" fillId="2" borderId="1" xfId="10" applyNumberFormat="1" applyFont="1" applyFill="1" applyBorder="1" applyAlignment="1" applyProtection="1">
      <alignment horizontal="right" vertical="center"/>
      <protection hidden="1"/>
    </xf>
    <xf numFmtId="0" fontId="10" fillId="2" borderId="2" xfId="0" applyNumberFormat="1" applyFont="1" applyFill="1" applyBorder="1" applyAlignment="1" applyProtection="1">
      <alignment vertical="center" wrapText="1"/>
      <protection hidden="1"/>
    </xf>
    <xf numFmtId="0" fontId="18" fillId="4" borderId="5" xfId="10" applyFont="1" applyFill="1" applyBorder="1" applyAlignment="1" applyProtection="1">
      <alignment horizontal="center" vertical="center" wrapText="1"/>
      <protection hidden="1"/>
    </xf>
    <xf numFmtId="0" fontId="2" fillId="4" borderId="9" xfId="0" applyFont="1" applyFill="1" applyBorder="1" applyAlignment="1" applyProtection="1">
      <alignment horizontal="left" vertical="center" wrapText="1"/>
      <protection hidden="1"/>
    </xf>
    <xf numFmtId="0" fontId="12" fillId="2" borderId="4" xfId="0" applyFont="1" applyFill="1" applyBorder="1" applyAlignment="1" applyProtection="1">
      <alignment vertical="center" wrapText="1"/>
      <protection hidden="1"/>
    </xf>
    <xf numFmtId="0" fontId="12" fillId="2" borderId="5" xfId="0" applyFont="1" applyFill="1" applyBorder="1" applyAlignment="1" applyProtection="1">
      <alignment vertical="center" wrapText="1"/>
      <protection hidden="1"/>
    </xf>
    <xf numFmtId="0" fontId="12" fillId="2" borderId="9" xfId="0" applyFont="1" applyFill="1" applyBorder="1" applyAlignment="1" applyProtection="1">
      <alignment vertical="center" wrapText="1"/>
      <protection hidden="1"/>
    </xf>
    <xf numFmtId="3" fontId="11" fillId="0" borderId="4" xfId="0" applyNumberFormat="1" applyFont="1" applyBorder="1" applyAlignment="1" applyProtection="1">
      <alignment vertical="center" wrapText="1"/>
      <protection hidden="1"/>
    </xf>
    <xf numFmtId="3" fontId="11" fillId="0" borderId="5" xfId="0" applyNumberFormat="1" applyFont="1" applyBorder="1" applyAlignment="1" applyProtection="1">
      <alignment vertical="center" wrapText="1"/>
      <protection hidden="1"/>
    </xf>
    <xf numFmtId="3" fontId="11" fillId="0" borderId="9" xfId="0" applyNumberFormat="1" applyFont="1" applyBorder="1" applyAlignment="1" applyProtection="1">
      <alignment vertical="center" wrapText="1"/>
      <protection hidden="1"/>
    </xf>
    <xf numFmtId="0" fontId="2" fillId="0" borderId="0" xfId="0" applyFont="1" applyFill="1" applyBorder="1" applyAlignment="1" applyProtection="1">
      <alignment horizontal="left" vertical="center" wrapText="1"/>
      <protection hidden="1"/>
    </xf>
    <xf numFmtId="0" fontId="3" fillId="0" borderId="0" xfId="0" applyFont="1" applyBorder="1" applyAlignment="1" applyProtection="1">
      <alignment vertical="center" wrapText="1"/>
      <protection hidden="1"/>
    </xf>
    <xf numFmtId="0" fontId="2" fillId="0" borderId="0" xfId="0" applyNumberFormat="1" applyFont="1" applyFill="1" applyAlignment="1" applyProtection="1">
      <alignment horizontal="left" vertical="center" wrapText="1"/>
      <protection hidden="1"/>
    </xf>
    <xf numFmtId="3" fontId="19" fillId="0" borderId="0" xfId="0" applyNumberFormat="1" applyFont="1" applyAlignment="1" applyProtection="1">
      <alignment vertical="center"/>
      <protection hidden="1"/>
    </xf>
    <xf numFmtId="0" fontId="0" fillId="0" borderId="0" xfId="0" applyAlignment="1">
      <alignment vertical="center" wrapText="1"/>
    </xf>
    <xf numFmtId="0" fontId="20" fillId="2" borderId="0" xfId="0" applyFont="1" applyFill="1">
      <alignment vertical="center"/>
    </xf>
    <xf numFmtId="0" fontId="20" fillId="2" borderId="0" xfId="0" applyFont="1" applyFill="1" applyAlignment="1">
      <alignment vertical="center" wrapText="1"/>
    </xf>
    <xf numFmtId="58" fontId="0" fillId="0" borderId="0" xfId="0" applyNumberFormat="1">
      <alignment vertical="center"/>
    </xf>
    <xf numFmtId="0" fontId="0" fillId="5" borderId="0" xfId="0" applyFill="1">
      <alignment vertical="center"/>
    </xf>
    <xf numFmtId="0" fontId="0" fillId="0" borderId="0" xfId="0" applyFill="1">
      <alignment vertical="center"/>
    </xf>
    <xf numFmtId="0" fontId="0" fillId="0" borderId="0" xfId="0" applyFill="1">
      <alignment vertical="center"/>
    </xf>
    <xf numFmtId="0" fontId="13" fillId="0" borderId="0" xfId="0" applyFont="1" applyFill="1" applyAlignment="1" applyProtection="1">
      <alignment vertical="center"/>
      <protection hidden="1"/>
    </xf>
    <xf numFmtId="0" fontId="13" fillId="0" borderId="0" xfId="0" applyFont="1" applyFill="1" applyAlignment="1" applyProtection="1">
      <alignment vertical="center" wrapText="1"/>
      <protection hidden="1"/>
    </xf>
    <xf numFmtId="3" fontId="6" fillId="0" borderId="0" xfId="0" applyNumberFormat="1" applyFont="1" applyAlignment="1" applyProtection="1">
      <alignment vertical="center"/>
      <protection hidden="1"/>
    </xf>
    <xf numFmtId="0" fontId="5" fillId="2" borderId="3" xfId="0" applyFont="1" applyFill="1" applyBorder="1" applyAlignment="1" applyProtection="1">
      <alignment horizontal="right" vertical="center"/>
      <protection hidden="1"/>
    </xf>
    <xf numFmtId="0" fontId="12" fillId="2" borderId="10" xfId="0" applyFont="1" applyFill="1" applyBorder="1" applyAlignment="1" applyProtection="1">
      <alignment horizontal="left" vertical="center" wrapText="1"/>
      <protection hidden="1"/>
    </xf>
    <xf numFmtId="0" fontId="12" fillId="2" borderId="11" xfId="0" applyFont="1" applyFill="1" applyBorder="1" applyAlignment="1" applyProtection="1">
      <alignment horizontal="left" vertical="center" wrapText="1"/>
      <protection hidden="1"/>
    </xf>
    <xf numFmtId="0" fontId="12" fillId="2" borderId="6" xfId="0" applyFont="1" applyFill="1" applyBorder="1" applyAlignment="1" applyProtection="1">
      <alignment horizontal="left" vertical="center" wrapText="1"/>
      <protection hidden="1"/>
    </xf>
    <xf numFmtId="0" fontId="0" fillId="0" borderId="0" xfId="0" applyAlignment="1" applyProtection="1">
      <alignment vertical="center" wrapText="1"/>
      <protection hidden="1"/>
    </xf>
    <xf numFmtId="0" fontId="1" fillId="0" borderId="0" xfId="0" applyFont="1" applyFill="1" applyAlignment="1" applyProtection="1">
      <alignment horizontal="left" vertical="center" wrapText="1"/>
      <protection hidden="1"/>
    </xf>
    <xf numFmtId="0" fontId="1" fillId="0" borderId="0" xfId="0" applyFont="1" applyFill="1" applyAlignment="1" applyProtection="1">
      <alignment horizontal="center" vertical="center" wrapText="1"/>
      <protection hidden="1"/>
    </xf>
    <xf numFmtId="0" fontId="1" fillId="0" borderId="0" xfId="0" applyFont="1" applyFill="1" applyAlignment="1" applyProtection="1">
      <alignment vertical="center" wrapText="1"/>
      <protection hidden="1"/>
    </xf>
    <xf numFmtId="0" fontId="2" fillId="0" borderId="0" xfId="0" applyFont="1" applyFill="1" applyAlignment="1" applyProtection="1">
      <alignment horizontal="left" vertical="center" wrapText="1"/>
      <protection hidden="1"/>
    </xf>
    <xf numFmtId="0" fontId="3"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0" fontId="5" fillId="2" borderId="1" xfId="0" applyFont="1" applyFill="1" applyBorder="1" applyAlignment="1" applyProtection="1">
      <alignment horizontal="right" vertical="center" wrapText="1"/>
      <protection hidden="1"/>
    </xf>
    <xf numFmtId="3" fontId="6" fillId="0" borderId="0" xfId="0" applyNumberFormat="1" applyFont="1" applyAlignment="1" applyProtection="1">
      <alignment horizontal="left" vertical="center" wrapText="1"/>
      <protection hidden="1"/>
    </xf>
    <xf numFmtId="0" fontId="5" fillId="2" borderId="2" xfId="0" applyFont="1" applyFill="1" applyBorder="1" applyAlignment="1" applyProtection="1">
      <alignment horizontal="right" vertical="center"/>
      <protection hidden="1"/>
    </xf>
    <xf numFmtId="3" fontId="6" fillId="0" borderId="0" xfId="0" applyNumberFormat="1" applyFont="1" applyAlignment="1" applyProtection="1">
      <alignment horizontal="left" vertical="center"/>
      <protection hidden="1"/>
    </xf>
    <xf numFmtId="0" fontId="7" fillId="0" borderId="0" xfId="0" applyFont="1" applyFill="1" applyAlignment="1" applyProtection="1">
      <alignment horizontal="center" vertical="center" wrapText="1"/>
      <protection hidden="1"/>
    </xf>
    <xf numFmtId="0" fontId="7" fillId="0" borderId="0" xfId="0" applyFont="1" applyFill="1" applyAlignment="1" applyProtection="1">
      <alignment vertical="center" wrapText="1"/>
      <protection hidden="1"/>
    </xf>
    <xf numFmtId="0" fontId="7" fillId="0" borderId="0" xfId="0" applyFont="1" applyFill="1" applyAlignment="1" applyProtection="1">
      <alignment horizontal="left" vertical="center" wrapText="1"/>
      <protection hidden="1"/>
    </xf>
    <xf numFmtId="0" fontId="5" fillId="2" borderId="2" xfId="0" applyFont="1" applyFill="1" applyBorder="1" applyAlignment="1" applyProtection="1">
      <alignment horizontal="right" vertical="center" wrapText="1"/>
      <protection hidden="1"/>
    </xf>
    <xf numFmtId="0" fontId="5" fillId="2" borderId="3" xfId="0" applyFont="1" applyFill="1" applyBorder="1" applyAlignment="1" applyProtection="1">
      <alignment horizontal="right" vertical="center" wrapText="1"/>
      <protection hidden="1"/>
    </xf>
    <xf numFmtId="0" fontId="5" fillId="0" borderId="0" xfId="0" applyNumberFormat="1" applyFont="1" applyFill="1" applyBorder="1" applyAlignment="1" applyProtection="1">
      <alignment vertical="center" wrapText="1"/>
      <protection hidden="1"/>
    </xf>
    <xf numFmtId="0" fontId="5" fillId="0" borderId="0" xfId="0" applyNumberFormat="1" applyFont="1" applyFill="1" applyBorder="1" applyAlignment="1" applyProtection="1">
      <alignment horizontal="center" vertical="center" wrapText="1"/>
      <protection hidden="1"/>
    </xf>
    <xf numFmtId="0" fontId="8" fillId="3" borderId="4" xfId="10" applyNumberFormat="1" applyFont="1" applyFill="1" applyBorder="1" applyAlignment="1" applyProtection="1">
      <alignment horizontal="center" vertical="center"/>
      <protection hidden="1"/>
    </xf>
    <xf numFmtId="0" fontId="8" fillId="3" borderId="5" xfId="10" applyNumberFormat="1" applyFont="1" applyFill="1" applyBorder="1" applyAlignment="1" applyProtection="1">
      <alignment horizontal="center" vertical="center"/>
      <protection hidden="1"/>
    </xf>
    <xf numFmtId="0" fontId="9" fillId="2" borderId="1" xfId="0" applyNumberFormat="1" applyFont="1" applyFill="1" applyBorder="1" applyAlignment="1" applyProtection="1">
      <alignment vertical="center"/>
      <protection hidden="1"/>
    </xf>
    <xf numFmtId="0" fontId="10" fillId="2" borderId="6" xfId="0" applyNumberFormat="1" applyFont="1" applyFill="1" applyBorder="1" applyAlignment="1" applyProtection="1">
      <alignment vertical="center"/>
      <protection hidden="1"/>
    </xf>
    <xf numFmtId="0" fontId="10" fillId="2" borderId="1" xfId="0" applyNumberFormat="1" applyFont="1" applyFill="1" applyBorder="1" applyAlignment="1" applyProtection="1">
      <alignment horizontal="center" vertical="center" wrapText="1"/>
      <protection hidden="1"/>
    </xf>
    <xf numFmtId="0" fontId="10" fillId="2" borderId="1" xfId="0" applyNumberFormat="1" applyFont="1" applyFill="1" applyBorder="1" applyAlignment="1" applyProtection="1">
      <alignment vertical="center"/>
      <protection hidden="1"/>
    </xf>
    <xf numFmtId="0" fontId="9" fillId="2" borderId="2" xfId="0" applyNumberFormat="1" applyFont="1" applyFill="1" applyBorder="1" applyAlignment="1" applyProtection="1">
      <alignment vertical="center"/>
      <protection hidden="1"/>
    </xf>
    <xf numFmtId="0" fontId="10" fillId="2" borderId="7" xfId="0" applyNumberFormat="1" applyFont="1" applyFill="1" applyBorder="1" applyAlignment="1" applyProtection="1">
      <alignment vertical="center"/>
      <protection hidden="1"/>
    </xf>
    <xf numFmtId="0" fontId="10" fillId="2" borderId="3" xfId="0" applyNumberFormat="1" applyFont="1" applyFill="1" applyBorder="1" applyAlignment="1" applyProtection="1">
      <alignment horizontal="center" vertical="center" wrapText="1"/>
      <protection hidden="1"/>
    </xf>
    <xf numFmtId="0" fontId="10" fillId="2" borderId="3" xfId="0" applyNumberFormat="1" applyFont="1" applyFill="1" applyBorder="1" applyAlignment="1" applyProtection="1">
      <alignment vertical="center"/>
      <protection hidden="1"/>
    </xf>
    <xf numFmtId="0" fontId="3" fillId="0" borderId="0" xfId="0" applyFont="1" applyFill="1" applyAlignment="1" applyProtection="1">
      <alignment vertical="center"/>
      <protection hidden="1"/>
    </xf>
    <xf numFmtId="0" fontId="11" fillId="0" borderId="8" xfId="0" applyNumberFormat="1" applyFont="1" applyBorder="1" applyAlignment="1" applyProtection="1">
      <alignment vertical="center" wrapText="1"/>
      <protection hidden="1"/>
    </xf>
    <xf numFmtId="0" fontId="1" fillId="0" borderId="8" xfId="0" applyNumberFormat="1" applyFont="1" applyFill="1" applyBorder="1" applyAlignment="1" applyProtection="1">
      <alignment horizontal="left" vertical="center" wrapText="1"/>
      <protection hidden="1"/>
    </xf>
    <xf numFmtId="0" fontId="1" fillId="0" borderId="8" xfId="0" applyNumberFormat="1" applyFont="1" applyFill="1" applyBorder="1" applyAlignment="1" applyProtection="1">
      <alignment horizontal="center" vertical="center" wrapText="1"/>
      <protection hidden="1"/>
    </xf>
    <xf numFmtId="0" fontId="1" fillId="0" borderId="8" xfId="0" applyNumberFormat="1" applyFont="1" applyFill="1" applyBorder="1" applyAlignment="1" applyProtection="1">
      <alignment vertical="center" wrapText="1"/>
      <protection hidden="1"/>
    </xf>
    <xf numFmtId="0" fontId="0" fillId="4" borderId="4" xfId="0" applyFill="1" applyBorder="1" applyAlignment="1" applyProtection="1">
      <alignment vertical="center" wrapText="1"/>
      <protection hidden="1"/>
    </xf>
    <xf numFmtId="0" fontId="1" fillId="4" borderId="5" xfId="0" applyFont="1" applyFill="1" applyBorder="1" applyAlignment="1" applyProtection="1">
      <alignment horizontal="left" vertical="center" wrapText="1"/>
      <protection hidden="1"/>
    </xf>
    <xf numFmtId="0" fontId="1" fillId="4" borderId="5" xfId="0" applyFont="1" applyFill="1" applyBorder="1" applyAlignment="1" applyProtection="1">
      <alignment horizontal="center" vertical="center" wrapText="1"/>
      <protection hidden="1"/>
    </xf>
    <xf numFmtId="0" fontId="1" fillId="4" borderId="5" xfId="0" applyFont="1" applyFill="1" applyBorder="1" applyAlignment="1" applyProtection="1">
      <alignment vertical="center" wrapText="1"/>
      <protection hidden="1"/>
    </xf>
    <xf numFmtId="0" fontId="12" fillId="2" borderId="8" xfId="0" applyFont="1" applyFill="1" applyBorder="1" applyAlignment="1" applyProtection="1">
      <alignment vertical="center"/>
      <protection hidden="1"/>
    </xf>
    <xf numFmtId="0" fontId="12" fillId="2" borderId="4" xfId="0" applyFont="1" applyFill="1" applyBorder="1" applyAlignment="1" applyProtection="1">
      <alignment horizontal="left" vertical="center" wrapText="1"/>
      <protection hidden="1"/>
    </xf>
    <xf numFmtId="0" fontId="12" fillId="2" borderId="5" xfId="0" applyFont="1" applyFill="1" applyBorder="1" applyAlignment="1" applyProtection="1">
      <alignment horizontal="left" vertical="center" wrapText="1"/>
      <protection hidden="1"/>
    </xf>
    <xf numFmtId="0" fontId="12" fillId="2" borderId="9" xfId="0" applyFont="1" applyFill="1" applyBorder="1" applyAlignment="1" applyProtection="1">
      <alignment horizontal="left" vertical="center" wrapText="1"/>
      <protection hidden="1"/>
    </xf>
    <xf numFmtId="0" fontId="12" fillId="2" borderId="8" xfId="0" applyFont="1" applyFill="1" applyBorder="1" applyAlignment="1" applyProtection="1">
      <alignment horizontal="center" vertical="center" wrapText="1"/>
      <protection hidden="1"/>
    </xf>
    <xf numFmtId="0" fontId="11" fillId="0" borderId="8" xfId="0" applyFont="1" applyBorder="1" applyAlignment="1" applyProtection="1">
      <alignment vertical="center" wrapText="1"/>
      <protection hidden="1"/>
    </xf>
    <xf numFmtId="0" fontId="1" fillId="0" borderId="4" xfId="0" applyFont="1" applyFill="1" applyBorder="1" applyAlignment="1" applyProtection="1">
      <alignment vertical="center" wrapText="1"/>
      <protection hidden="1"/>
    </xf>
    <xf numFmtId="0" fontId="1" fillId="0" borderId="5" xfId="0" applyFont="1" applyFill="1" applyBorder="1" applyAlignment="1" applyProtection="1">
      <alignment vertical="center" wrapText="1"/>
      <protection hidden="1"/>
    </xf>
    <xf numFmtId="0" fontId="1" fillId="0" borderId="9" xfId="0" applyFont="1" applyFill="1" applyBorder="1" applyAlignment="1" applyProtection="1">
      <alignment vertical="center" wrapText="1"/>
      <protection hidden="1"/>
    </xf>
    <xf numFmtId="3" fontId="11" fillId="0" borderId="8" xfId="0" applyNumberFormat="1" applyFont="1" applyBorder="1" applyAlignment="1" applyProtection="1">
      <alignment horizontal="center" vertical="center" wrapText="1"/>
      <protection hidden="1"/>
    </xf>
    <xf numFmtId="0" fontId="6" fillId="0" borderId="0" xfId="0" applyNumberFormat="1" applyFont="1" applyBorder="1" applyAlignment="1" applyProtection="1">
      <alignment vertical="center" wrapText="1"/>
      <protection hidden="1"/>
    </xf>
    <xf numFmtId="0" fontId="13" fillId="0" borderId="0" xfId="0" applyNumberFormat="1" applyFont="1" applyFill="1" applyBorder="1" applyAlignment="1" applyProtection="1">
      <alignment horizontal="left" vertical="center" wrapText="1"/>
      <protection hidden="1"/>
    </xf>
    <xf numFmtId="0" fontId="13" fillId="0" borderId="0" xfId="0" applyNumberFormat="1" applyFont="1" applyFill="1" applyBorder="1" applyAlignment="1" applyProtection="1">
      <alignment horizontal="center" vertical="center" wrapText="1"/>
      <protection hidden="1"/>
    </xf>
    <xf numFmtId="0" fontId="13" fillId="0" borderId="0" xfId="0" applyNumberFormat="1" applyFont="1" applyFill="1" applyBorder="1" applyAlignment="1" applyProtection="1">
      <alignment vertical="center" wrapText="1"/>
      <protection hidden="1"/>
    </xf>
    <xf numFmtId="0" fontId="14" fillId="0" borderId="0" xfId="0" applyNumberFormat="1" applyFont="1" applyFill="1" applyBorder="1" applyAlignment="1" applyProtection="1">
      <alignment horizontal="left" vertical="center" wrapText="1"/>
      <protection hidden="1"/>
    </xf>
    <xf numFmtId="0" fontId="0" fillId="0" borderId="0" xfId="0" applyNumberFormat="1" applyBorder="1" applyAlignment="1" applyProtection="1">
      <alignment vertical="center" wrapText="1"/>
      <protection hidden="1"/>
    </xf>
    <xf numFmtId="0" fontId="1" fillId="0" borderId="0" xfId="0" applyNumberFormat="1" applyFont="1" applyFill="1" applyBorder="1" applyAlignment="1" applyProtection="1">
      <alignment horizontal="left" vertical="center" wrapText="1"/>
      <protection hidden="1"/>
    </xf>
    <xf numFmtId="0" fontId="1" fillId="0" borderId="0" xfId="0" applyNumberFormat="1" applyFont="1" applyFill="1" applyBorder="1" applyAlignment="1" applyProtection="1">
      <alignment horizontal="center" vertical="center" wrapText="1"/>
      <protection hidden="1"/>
    </xf>
    <xf numFmtId="0" fontId="1" fillId="0" borderId="0" xfId="0" applyNumberFormat="1" applyFont="1" applyFill="1" applyBorder="1" applyAlignment="1" applyProtection="1">
      <alignment vertical="center" wrapText="1"/>
      <protection hidden="1"/>
    </xf>
    <xf numFmtId="0" fontId="2" fillId="0" borderId="0" xfId="0" applyNumberFormat="1" applyFont="1" applyFill="1" applyBorder="1" applyAlignment="1" applyProtection="1">
      <alignment horizontal="left" vertical="center" wrapText="1"/>
      <protection hidden="1"/>
    </xf>
    <xf numFmtId="0" fontId="0" fillId="0" borderId="0" xfId="0" applyBorder="1" applyAlignment="1" applyProtection="1">
      <alignment vertical="center" wrapText="1"/>
      <protection hidden="1"/>
    </xf>
    <xf numFmtId="0" fontId="1" fillId="0" borderId="0" xfId="0" applyFont="1" applyFill="1" applyBorder="1" applyAlignment="1" applyProtection="1">
      <alignment horizontal="left" vertical="center" wrapText="1"/>
      <protection hidden="1"/>
    </xf>
    <xf numFmtId="0" fontId="1" fillId="0" borderId="0" xfId="0" applyFont="1" applyFill="1" applyBorder="1" applyAlignment="1" applyProtection="1">
      <alignment horizontal="center" vertical="center" wrapText="1"/>
      <protection hidden="1"/>
    </xf>
    <xf numFmtId="0" fontId="1" fillId="0" borderId="0" xfId="0" applyFont="1" applyFill="1" applyBorder="1" applyAlignment="1" applyProtection="1">
      <alignment vertical="center" wrapText="1"/>
      <protection hidden="1"/>
    </xf>
    <xf numFmtId="0" fontId="0" fillId="0" borderId="0" xfId="0" applyNumberFormat="1" applyAlignment="1" applyProtection="1">
      <alignment vertical="center" wrapText="1"/>
      <protection hidden="1"/>
    </xf>
    <xf numFmtId="0" fontId="1" fillId="0" borderId="0" xfId="0" applyNumberFormat="1" applyFont="1" applyFill="1" applyAlignment="1" applyProtection="1">
      <alignment horizontal="left" vertical="center" wrapText="1"/>
      <protection hidden="1"/>
    </xf>
    <xf numFmtId="0" fontId="1" fillId="0" borderId="0" xfId="0" applyNumberFormat="1" applyFont="1" applyFill="1" applyAlignment="1" applyProtection="1">
      <alignment horizontal="center" vertical="center" wrapText="1"/>
      <protection hidden="1"/>
    </xf>
    <xf numFmtId="0" fontId="1" fillId="0" borderId="0" xfId="0" applyNumberFormat="1" applyFont="1" applyFill="1" applyAlignment="1" applyProtection="1">
      <alignment vertical="center" wrapText="1"/>
      <protection hidden="1"/>
    </xf>
    <xf numFmtId="0" fontId="15" fillId="0" borderId="0" xfId="0" applyFont="1" applyFill="1" applyAlignment="1" applyProtection="1">
      <alignment horizontal="left" vertical="center" wrapText="1"/>
      <protection hidden="1"/>
    </xf>
    <xf numFmtId="0" fontId="16" fillId="0" borderId="0" xfId="10" applyNumberFormat="1" applyFont="1" applyFill="1" applyBorder="1" applyAlignment="1" applyProtection="1">
      <alignment horizontal="center" vertical="center" wrapText="1"/>
      <protection hidden="1"/>
    </xf>
    <xf numFmtId="0" fontId="8" fillId="3" borderId="9" xfId="10" applyNumberFormat="1" applyFont="1" applyFill="1" applyBorder="1" applyAlignment="1" applyProtection="1">
      <alignment horizontal="center" vertical="center"/>
      <protection hidden="1"/>
    </xf>
    <xf numFmtId="0" fontId="10" fillId="2" borderId="1" xfId="0" applyNumberFormat="1" applyFont="1" applyFill="1" applyBorder="1" applyAlignment="1" applyProtection="1">
      <alignment horizontal="right" vertical="center"/>
      <protection hidden="1"/>
    </xf>
    <xf numFmtId="0" fontId="17" fillId="2" borderId="1" xfId="10" applyNumberFormat="1" applyFont="1" applyFill="1" applyBorder="1" applyAlignment="1" applyProtection="1">
      <alignment horizontal="right" vertical="center"/>
      <protection hidden="1"/>
    </xf>
    <xf numFmtId="0" fontId="10" fillId="2" borderId="2" xfId="0" applyNumberFormat="1" applyFont="1" applyFill="1" applyBorder="1" applyAlignment="1" applyProtection="1">
      <alignment vertical="center" wrapText="1"/>
      <protection hidden="1"/>
    </xf>
    <xf numFmtId="0" fontId="18" fillId="4" borderId="5" xfId="10" applyFont="1" applyFill="1" applyBorder="1" applyAlignment="1" applyProtection="1">
      <alignment horizontal="center" vertical="center" wrapText="1"/>
      <protection hidden="1"/>
    </xf>
    <xf numFmtId="0" fontId="2" fillId="4" borderId="9" xfId="0" applyFont="1" applyFill="1" applyBorder="1" applyAlignment="1" applyProtection="1">
      <alignment horizontal="left" vertical="center" wrapText="1"/>
      <protection hidden="1"/>
    </xf>
    <xf numFmtId="0" fontId="12" fillId="2" borderId="4" xfId="0" applyFont="1" applyFill="1" applyBorder="1" applyAlignment="1" applyProtection="1">
      <alignment vertical="center" wrapText="1"/>
      <protection hidden="1"/>
    </xf>
    <xf numFmtId="0" fontId="12" fillId="2" borderId="5" xfId="0" applyFont="1" applyFill="1" applyBorder="1" applyAlignment="1" applyProtection="1">
      <alignment vertical="center" wrapText="1"/>
      <protection hidden="1"/>
    </xf>
    <xf numFmtId="0" fontId="12" fillId="2" borderId="9" xfId="0" applyFont="1" applyFill="1" applyBorder="1" applyAlignment="1" applyProtection="1">
      <alignment vertical="center" wrapText="1"/>
      <protection hidden="1"/>
    </xf>
    <xf numFmtId="3" fontId="11" fillId="0" borderId="4" xfId="0" applyNumberFormat="1" applyFont="1" applyBorder="1" applyAlignment="1" applyProtection="1">
      <alignment vertical="center" wrapText="1"/>
      <protection hidden="1"/>
    </xf>
    <xf numFmtId="3" fontId="11" fillId="0" borderId="5" xfId="0" applyNumberFormat="1" applyFont="1" applyBorder="1" applyAlignment="1" applyProtection="1">
      <alignment vertical="center" wrapText="1"/>
      <protection hidden="1"/>
    </xf>
    <xf numFmtId="3" fontId="11" fillId="0" borderId="9" xfId="0" applyNumberFormat="1" applyFont="1" applyBorder="1" applyAlignment="1" applyProtection="1">
      <alignment vertical="center" wrapText="1"/>
      <protection hidden="1"/>
    </xf>
    <xf numFmtId="0" fontId="2" fillId="0" borderId="0" xfId="0" applyFont="1" applyFill="1" applyBorder="1" applyAlignment="1" applyProtection="1">
      <alignment horizontal="left" vertical="center" wrapText="1"/>
      <protection hidden="1"/>
    </xf>
    <xf numFmtId="0" fontId="3" fillId="0" borderId="0" xfId="0" applyFont="1" applyBorder="1" applyAlignment="1" applyProtection="1">
      <alignment vertical="center" wrapText="1"/>
      <protection hidden="1"/>
    </xf>
    <xf numFmtId="0" fontId="2" fillId="0" borderId="0" xfId="0" applyNumberFormat="1" applyFont="1" applyFill="1" applyAlignment="1" applyProtection="1">
      <alignment horizontal="left" vertical="center" wrapText="1"/>
      <protection hidden="1"/>
    </xf>
    <xf numFmtId="3" fontId="19" fillId="0" borderId="0" xfId="0" applyNumberFormat="1" applyFont="1" applyAlignment="1" applyProtection="1">
      <alignment vertical="center"/>
      <protection hidden="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2" fillId="0" borderId="0" xfId="0" applyFont="1" applyFill="1" applyAlignment="1">
      <alignment horizontal="left" vertical="center" wrapText="1"/>
    </xf>
    <xf numFmtId="0" fontId="3" fillId="0" borderId="0" xfId="0" applyFont="1" applyAlignment="1">
      <alignment vertical="center" wrapText="1"/>
    </xf>
    <xf numFmtId="0" fontId="4" fillId="0" borderId="0" xfId="0" applyFont="1" applyAlignment="1">
      <alignment vertical="center" wrapText="1"/>
    </xf>
    <xf numFmtId="0" fontId="5" fillId="2" borderId="1" xfId="0" applyFont="1" applyFill="1" applyBorder="1" applyAlignment="1">
      <alignment horizontal="right" vertical="center" wrapText="1"/>
    </xf>
    <xf numFmtId="3" fontId="6" fillId="0" borderId="0" xfId="0" applyNumberFormat="1" applyFont="1" applyAlignment="1">
      <alignment horizontal="left" vertical="center" wrapText="1"/>
    </xf>
    <xf numFmtId="0" fontId="5" fillId="2" borderId="2" xfId="0" applyFont="1" applyFill="1" applyBorder="1" applyAlignment="1">
      <alignment horizontal="right" vertical="center"/>
    </xf>
    <xf numFmtId="3" fontId="6" fillId="0" borderId="0" xfId="0" applyNumberFormat="1" applyFont="1" applyAlignment="1">
      <alignment horizontal="left" vertical="center"/>
    </xf>
    <xf numFmtId="0" fontId="7" fillId="0" borderId="0" xfId="0" applyFont="1" applyFill="1" applyAlignment="1">
      <alignment horizontal="center" vertical="center" wrapText="1"/>
    </xf>
    <xf numFmtId="0" fontId="7" fillId="0" borderId="0" xfId="0" applyFont="1" applyFill="1" applyAlignment="1">
      <alignment vertical="center" wrapText="1"/>
    </xf>
    <xf numFmtId="0" fontId="7" fillId="0" borderId="0" xfId="0" applyFont="1" applyFill="1" applyAlignment="1">
      <alignment horizontal="left" vertical="center" wrapText="1"/>
    </xf>
    <xf numFmtId="0" fontId="5" fillId="2" borderId="2"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5" fillId="0" borderId="0" xfId="0" applyNumberFormat="1" applyFont="1" applyFill="1" applyBorder="1" applyAlignment="1">
      <alignment vertical="center" wrapText="1"/>
    </xf>
    <xf numFmtId="0" fontId="5" fillId="0" borderId="0" xfId="0" applyNumberFormat="1" applyFont="1" applyFill="1" applyBorder="1" applyAlignment="1">
      <alignment horizontal="center" vertical="center" wrapText="1"/>
    </xf>
    <xf numFmtId="0" fontId="8" fillId="3" borderId="4" xfId="10" applyNumberFormat="1" applyFont="1" applyFill="1" applyBorder="1" applyAlignment="1">
      <alignment horizontal="center" vertical="center"/>
    </xf>
    <xf numFmtId="0" fontId="8" fillId="3" borderId="5" xfId="10" applyNumberFormat="1" applyFont="1" applyFill="1" applyBorder="1" applyAlignment="1">
      <alignment horizontal="center" vertical="center"/>
    </xf>
    <xf numFmtId="0" fontId="9" fillId="2" borderId="1" xfId="0" applyNumberFormat="1" applyFont="1" applyFill="1" applyBorder="1" applyAlignment="1">
      <alignment vertical="center"/>
    </xf>
    <xf numFmtId="0" fontId="10" fillId="2" borderId="6" xfId="0" applyNumberFormat="1" applyFont="1" applyFill="1" applyBorder="1" applyAlignment="1">
      <alignment vertical="center"/>
    </xf>
    <xf numFmtId="0" fontId="10" fillId="2" borderId="1" xfId="0" applyNumberFormat="1" applyFont="1" applyFill="1" applyBorder="1" applyAlignment="1">
      <alignment horizontal="center" vertical="center" wrapText="1"/>
    </xf>
    <xf numFmtId="0" fontId="10" fillId="2" borderId="1" xfId="0" applyNumberFormat="1" applyFont="1" applyFill="1" applyBorder="1" applyAlignment="1">
      <alignment vertical="center"/>
    </xf>
    <xf numFmtId="0" fontId="9" fillId="2" borderId="2" xfId="0" applyNumberFormat="1" applyFont="1" applyFill="1" applyBorder="1" applyAlignment="1">
      <alignment vertical="center"/>
    </xf>
    <xf numFmtId="0" fontId="10" fillId="2" borderId="7" xfId="0" applyNumberFormat="1" applyFont="1" applyFill="1" applyBorder="1" applyAlignment="1">
      <alignment vertical="center"/>
    </xf>
    <xf numFmtId="0" fontId="10" fillId="2" borderId="3" xfId="0" applyNumberFormat="1" applyFont="1" applyFill="1" applyBorder="1" applyAlignment="1">
      <alignment horizontal="center" vertical="center" wrapText="1"/>
    </xf>
    <xf numFmtId="0" fontId="10" fillId="2" borderId="3" xfId="0" applyNumberFormat="1" applyFont="1" applyFill="1" applyBorder="1" applyAlignment="1">
      <alignment vertical="center"/>
    </xf>
    <xf numFmtId="0" fontId="3" fillId="0" borderId="0" xfId="0" applyFont="1" applyFill="1" applyAlignment="1">
      <alignment vertical="center"/>
    </xf>
    <xf numFmtId="0" fontId="11" fillId="0" borderId="8" xfId="0" applyNumberFormat="1" applyFont="1" applyBorder="1" applyAlignment="1">
      <alignment vertical="center" wrapText="1"/>
    </xf>
    <xf numFmtId="0" fontId="1" fillId="0" borderId="8" xfId="0" applyNumberFormat="1" applyFont="1" applyFill="1" applyBorder="1" applyAlignment="1">
      <alignment horizontal="left" vertical="center" wrapText="1"/>
    </xf>
    <xf numFmtId="0" fontId="1" fillId="0" borderId="8" xfId="0" applyNumberFormat="1" applyFont="1" applyFill="1" applyBorder="1" applyAlignment="1">
      <alignment horizontal="center" vertical="center" wrapText="1"/>
    </xf>
    <xf numFmtId="0" fontId="1" fillId="0" borderId="8" xfId="0" applyNumberFormat="1" applyFont="1" applyFill="1" applyBorder="1" applyAlignment="1">
      <alignment vertical="center" wrapText="1"/>
    </xf>
    <xf numFmtId="0" fontId="0" fillId="4" borderId="4" xfId="0" applyFill="1" applyBorder="1" applyAlignment="1">
      <alignment vertical="center" wrapText="1"/>
    </xf>
    <xf numFmtId="0" fontId="1" fillId="4" borderId="5" xfId="0" applyFont="1" applyFill="1" applyBorder="1" applyAlignment="1">
      <alignment horizontal="left" vertical="center" wrapText="1"/>
    </xf>
    <xf numFmtId="0" fontId="1" fillId="4" borderId="5" xfId="0" applyFont="1" applyFill="1" applyBorder="1" applyAlignment="1">
      <alignment horizontal="center" vertical="center" wrapText="1"/>
    </xf>
    <xf numFmtId="0" fontId="1" fillId="4" borderId="5" xfId="0" applyFont="1" applyFill="1" applyBorder="1" applyAlignment="1">
      <alignment vertical="center" wrapText="1"/>
    </xf>
    <xf numFmtId="0" fontId="12" fillId="2" borderId="8" xfId="0" applyFont="1" applyFill="1" applyBorder="1" applyAlignment="1">
      <alignment vertical="center"/>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8" xfId="0" applyFont="1" applyFill="1" applyBorder="1" applyAlignment="1">
      <alignment horizontal="center" vertical="center" wrapText="1"/>
    </xf>
    <xf numFmtId="0" fontId="6" fillId="0" borderId="0" xfId="0" applyNumberFormat="1" applyFont="1" applyBorder="1" applyAlignment="1">
      <alignment vertical="center" wrapText="1"/>
    </xf>
    <xf numFmtId="0" fontId="13" fillId="0" borderId="0" xfId="0" applyNumberFormat="1" applyFont="1" applyFill="1" applyBorder="1" applyAlignment="1">
      <alignment horizontal="left" vertical="center" wrapText="1"/>
    </xf>
    <xf numFmtId="0" fontId="13" fillId="0" borderId="0" xfId="0" applyNumberFormat="1" applyFont="1" applyFill="1" applyBorder="1" applyAlignment="1">
      <alignment horizontal="center" vertical="center" wrapText="1"/>
    </xf>
    <xf numFmtId="0" fontId="13" fillId="0" borderId="0" xfId="0" applyNumberFormat="1" applyFont="1" applyFill="1" applyBorder="1" applyAlignment="1">
      <alignment vertical="center" wrapText="1"/>
    </xf>
    <xf numFmtId="0" fontId="14" fillId="0" borderId="0" xfId="0" applyNumberFormat="1" applyFont="1" applyFill="1" applyBorder="1" applyAlignment="1">
      <alignment horizontal="left" vertical="center" wrapText="1"/>
    </xf>
    <xf numFmtId="0" fontId="0" fillId="0" borderId="0" xfId="0" applyNumberFormat="1" applyBorder="1" applyAlignment="1">
      <alignmen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2" fillId="0" borderId="0" xfId="0" applyNumberFormat="1" applyFont="1" applyFill="1" applyBorder="1" applyAlignment="1">
      <alignment horizontal="left" vertical="center" wrapText="1"/>
    </xf>
    <xf numFmtId="0" fontId="0" fillId="0" borderId="0" xfId="0" applyBorder="1" applyAlignment="1">
      <alignmen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0" fillId="0" borderId="0" xfId="0" applyNumberFormat="1" applyAlignment="1">
      <alignment vertical="center" wrapText="1"/>
    </xf>
    <xf numFmtId="0" fontId="1" fillId="0" borderId="0" xfId="0" applyNumberFormat="1" applyFont="1" applyFill="1" applyAlignment="1">
      <alignment horizontal="left" vertical="center" wrapText="1"/>
    </xf>
    <xf numFmtId="0" fontId="1" fillId="0" borderId="0" xfId="0" applyNumberFormat="1" applyFont="1" applyFill="1" applyAlignment="1">
      <alignment horizontal="center" vertical="center" wrapText="1"/>
    </xf>
    <xf numFmtId="0" fontId="1" fillId="0" borderId="0" xfId="0" applyNumberFormat="1" applyFont="1" applyFill="1" applyAlignment="1">
      <alignment vertical="center" wrapText="1"/>
    </xf>
    <xf numFmtId="0" fontId="15" fillId="0" borderId="0" xfId="0" applyFont="1" applyFill="1" applyAlignment="1">
      <alignment horizontal="left" vertical="center" wrapText="1"/>
    </xf>
    <xf numFmtId="0" fontId="16" fillId="0" borderId="0" xfId="10" applyNumberFormat="1" applyFont="1" applyFill="1" applyBorder="1" applyAlignment="1">
      <alignment horizontal="center" vertical="center" wrapText="1"/>
    </xf>
    <xf numFmtId="0" fontId="8" fillId="3" borderId="9" xfId="10" applyNumberFormat="1" applyFont="1" applyFill="1" applyBorder="1" applyAlignment="1">
      <alignment horizontal="center" vertical="center"/>
    </xf>
    <xf numFmtId="0" fontId="10" fillId="2" borderId="1" xfId="0" applyNumberFormat="1" applyFont="1" applyFill="1" applyBorder="1" applyAlignment="1">
      <alignment horizontal="right" vertical="center"/>
    </xf>
    <xf numFmtId="0" fontId="17" fillId="2" borderId="1" xfId="10" applyNumberFormat="1" applyFont="1" applyFill="1" applyBorder="1" applyAlignment="1">
      <alignment horizontal="right" vertical="center"/>
    </xf>
    <xf numFmtId="0" fontId="10" fillId="2" borderId="2" xfId="0" applyNumberFormat="1" applyFont="1" applyFill="1" applyBorder="1" applyAlignment="1">
      <alignment vertical="center" wrapText="1"/>
    </xf>
    <xf numFmtId="0" fontId="2" fillId="0" borderId="8" xfId="0" applyNumberFormat="1" applyFont="1" applyFill="1" applyBorder="1" applyAlignment="1">
      <alignment horizontal="center" vertical="center" wrapText="1"/>
    </xf>
    <xf numFmtId="0" fontId="2" fillId="0" borderId="8" xfId="0" applyNumberFormat="1" applyFont="1" applyFill="1" applyBorder="1" applyAlignment="1">
      <alignment horizontal="left" vertical="center" wrapText="1"/>
    </xf>
    <xf numFmtId="0" fontId="18" fillId="4" borderId="5" xfId="10" applyFont="1" applyFill="1" applyBorder="1" applyAlignment="1">
      <alignment horizontal="center" vertical="center" wrapText="1"/>
    </xf>
    <xf numFmtId="0" fontId="2" fillId="4" borderId="9" xfId="0" applyFont="1" applyFill="1" applyBorder="1" applyAlignment="1">
      <alignment horizontal="left" vertical="center"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12" fillId="2" borderId="9" xfId="0" applyFont="1" applyFill="1" applyBorder="1" applyAlignment="1">
      <alignment vertical="center" wrapText="1"/>
    </xf>
    <xf numFmtId="0" fontId="2" fillId="0" borderId="0" xfId="0" applyFont="1" applyFill="1" applyBorder="1" applyAlignment="1">
      <alignment horizontal="left" vertical="center" wrapText="1"/>
    </xf>
    <xf numFmtId="0" fontId="3" fillId="0" borderId="0" xfId="0" applyFont="1" applyBorder="1" applyAlignment="1">
      <alignment vertical="center" wrapText="1"/>
    </xf>
    <xf numFmtId="0" fontId="2" fillId="0" borderId="0" xfId="0" applyNumberFormat="1" applyFont="1" applyFill="1" applyAlignment="1">
      <alignment horizontal="left" vertical="center" wrapText="1"/>
    </xf>
    <xf numFmtId="3" fontId="19" fillId="0" borderId="0" xfId="0" applyNumberFormat="1" applyFont="1" applyAlignment="1">
      <alignment vertical="center"/>
    </xf>
    <xf numFmtId="0" fontId="11" fillId="0" borderId="8" xfId="0" applyFont="1" applyBorder="1" applyAlignment="1">
      <alignment vertical="center" wrapText="1"/>
    </xf>
    <xf numFmtId="0" fontId="1" fillId="0" borderId="4" xfId="0" applyFont="1" applyFill="1" applyBorder="1" applyAlignment="1">
      <alignment vertical="center" wrapText="1"/>
    </xf>
    <xf numFmtId="0" fontId="1" fillId="0" borderId="5" xfId="0" applyFont="1" applyFill="1" applyBorder="1" applyAlignment="1">
      <alignment vertical="center" wrapText="1"/>
    </xf>
    <xf numFmtId="0" fontId="1" fillId="0" borderId="9" xfId="0" applyFont="1" applyFill="1" applyBorder="1" applyAlignment="1">
      <alignment vertical="center" wrapText="1"/>
    </xf>
    <xf numFmtId="3" fontId="11" fillId="0" borderId="8" xfId="0" applyNumberFormat="1" applyFont="1" applyBorder="1" applyAlignment="1">
      <alignment horizontal="center" vertical="center" wrapText="1"/>
    </xf>
    <xf numFmtId="0" fontId="1" fillId="0" borderId="8" xfId="0" applyFont="1" applyFill="1" applyBorder="1" applyAlignment="1">
      <alignment horizontal="center" vertical="center" wrapText="1"/>
    </xf>
    <xf numFmtId="3" fontId="11" fillId="0" borderId="4" xfId="0" applyNumberFormat="1" applyFont="1" applyBorder="1" applyAlignment="1">
      <alignment vertical="center" wrapText="1"/>
    </xf>
    <xf numFmtId="3" fontId="11" fillId="0" borderId="5" xfId="0" applyNumberFormat="1" applyFont="1" applyBorder="1" applyAlignment="1">
      <alignment vertical="center" wrapText="1"/>
    </xf>
    <xf numFmtId="3" fontId="11" fillId="0" borderId="9" xfId="0" applyNumberFormat="1" applyFont="1" applyBorder="1" applyAlignment="1">
      <alignment vertical="center" wrapText="1"/>
    </xf>
    <xf numFmtId="0" fontId="5" fillId="2" borderId="1" xfId="0" applyNumberFormat="1" applyFont="1" applyFill="1" applyBorder="1" applyAlignment="1">
      <alignment horizontal="right" vertical="center" wrapText="1"/>
    </xf>
    <xf numFmtId="0" fontId="5" fillId="2" borderId="2" xfId="0" applyNumberFormat="1" applyFont="1" applyFill="1" applyBorder="1" applyAlignment="1">
      <alignment horizontal="right" vertical="center"/>
    </xf>
    <xf numFmtId="0" fontId="5" fillId="2" borderId="2" xfId="0" applyNumberFormat="1" applyFont="1" applyFill="1" applyBorder="1" applyAlignment="1">
      <alignment horizontal="right" vertical="center" wrapText="1"/>
    </xf>
    <xf numFmtId="0" fontId="5" fillId="2" borderId="3" xfId="0" applyNumberFormat="1" applyFont="1" applyFill="1" applyBorder="1" applyAlignment="1">
      <alignment horizontal="right" vertical="center" wrapText="1"/>
    </xf>
    <xf numFmtId="0" fontId="8" fillId="3" borderId="12" xfId="10" applyNumberFormat="1" applyFont="1" applyFill="1" applyBorder="1" applyAlignment="1">
      <alignment horizontal="center" vertical="center"/>
    </xf>
    <xf numFmtId="3" fontId="6" fillId="0" borderId="0" xfId="0" applyNumberFormat="1" applyFont="1" applyAlignment="1">
      <alignment vertical="center"/>
    </xf>
    <xf numFmtId="0" fontId="21" fillId="0" borderId="0" xfId="10" applyNumberFormat="1" applyFont="1" applyFill="1" applyBorder="1" applyAlignment="1">
      <alignment horizontal="center" vertical="center" wrapText="1"/>
    </xf>
    <xf numFmtId="0" fontId="12" fillId="2" borderId="1" xfId="0" applyFont="1" applyFill="1" applyBorder="1" applyAlignment="1">
      <alignment vertical="center"/>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2" borderId="10" xfId="0" applyFont="1" applyFill="1" applyBorder="1" applyAlignment="1">
      <alignment vertical="center" wrapText="1"/>
    </xf>
    <xf numFmtId="0" fontId="12" fillId="2" borderId="11" xfId="0" applyFont="1" applyFill="1" applyBorder="1" applyAlignment="1">
      <alignment vertical="center" wrapText="1"/>
    </xf>
    <xf numFmtId="0" fontId="12" fillId="2" borderId="6" xfId="0" applyFont="1" applyFill="1" applyBorder="1" applyAlignment="1">
      <alignment vertical="center" wrapText="1"/>
    </xf>
    <xf numFmtId="0" fontId="11" fillId="0" borderId="8" xfId="0" applyFont="1" applyBorder="1" applyAlignment="1">
      <alignment vertical="center"/>
    </xf>
    <xf numFmtId="0" fontId="1" fillId="0" borderId="8" xfId="0" applyFont="1" applyFill="1" applyBorder="1" applyAlignment="1">
      <alignment horizontal="center" vertical="center"/>
    </xf>
    <xf numFmtId="0" fontId="0" fillId="0" borderId="4" xfId="0" applyNumberFormat="1" applyBorder="1" applyAlignment="1">
      <alignment vertical="center"/>
    </xf>
    <xf numFmtId="0" fontId="0" fillId="0" borderId="5" xfId="0" applyNumberFormat="1" applyBorder="1" applyAlignment="1">
      <alignment vertical="center"/>
    </xf>
    <xf numFmtId="0" fontId="0" fillId="0" borderId="13" xfId="0" applyNumberFormat="1" applyBorder="1" applyAlignment="1">
      <alignment vertical="center"/>
    </xf>
    <xf numFmtId="0" fontId="1" fillId="0" borderId="4" xfId="0" applyNumberFormat="1" applyFont="1" applyFill="1" applyBorder="1" applyAlignment="1">
      <alignment vertical="center" wrapText="1"/>
    </xf>
    <xf numFmtId="0" fontId="1" fillId="0" borderId="5" xfId="0" applyNumberFormat="1" applyFont="1" applyFill="1" applyBorder="1" applyAlignment="1">
      <alignment vertical="center" wrapText="1"/>
    </xf>
    <xf numFmtId="0" fontId="1" fillId="0" borderId="9" xfId="0" applyNumberFormat="1" applyFont="1" applyFill="1" applyBorder="1" applyAlignment="1">
      <alignment vertical="center" wrapText="1"/>
    </xf>
    <xf numFmtId="0" fontId="0" fillId="0" borderId="0" xfId="0" applyAlignment="1">
      <alignment vertical="center"/>
    </xf>
    <xf numFmtId="3" fontId="22" fillId="0" borderId="0" xfId="0" applyNumberFormat="1" applyFont="1" applyAlignment="1">
      <alignment vertical="center"/>
    </xf>
    <xf numFmtId="0" fontId="1" fillId="0" borderId="8" xfId="0" applyFont="1" applyFill="1" applyBorder="1" applyAlignment="1">
      <alignment vertical="center" wrapText="1"/>
    </xf>
    <xf numFmtId="4" fontId="5" fillId="2" borderId="2" xfId="0" applyNumberFormat="1" applyFont="1" applyFill="1" applyBorder="1" applyAlignment="1">
      <alignment horizontal="right" vertical="center" wrapText="1"/>
    </xf>
    <xf numFmtId="4" fontId="6" fillId="0" borderId="0" xfId="0" applyNumberFormat="1" applyFont="1" applyAlignment="1">
      <alignment vertical="center" wrapText="1"/>
    </xf>
    <xf numFmtId="4" fontId="5" fillId="2" borderId="3" xfId="0" applyNumberFormat="1" applyFont="1" applyFill="1" applyBorder="1" applyAlignment="1">
      <alignment vertical="center" wrapText="1"/>
    </xf>
    <xf numFmtId="0" fontId="5" fillId="2" borderId="3" xfId="0" applyFont="1" applyFill="1" applyBorder="1" applyAlignment="1">
      <alignment horizontal="right" vertical="center"/>
    </xf>
    <xf numFmtId="3" fontId="6" fillId="0" borderId="0" xfId="0" applyNumberFormat="1" applyFont="1" applyAlignment="1">
      <alignment vertical="center" wrapText="1"/>
    </xf>
    <xf numFmtId="0" fontId="5" fillId="2" borderId="3" xfId="0" applyFont="1" applyFill="1" applyBorder="1" applyAlignment="1">
      <alignment vertical="center"/>
    </xf>
    <xf numFmtId="0" fontId="1" fillId="0" borderId="12" xfId="0" applyFont="1" applyFill="1" applyBorder="1" applyAlignment="1">
      <alignment vertical="center" wrapText="1"/>
    </xf>
    <xf numFmtId="0" fontId="1" fillId="0" borderId="14" xfId="0" applyFont="1" applyFill="1" applyBorder="1" applyAlignment="1">
      <alignment vertical="center" wrapText="1"/>
    </xf>
    <xf numFmtId="0" fontId="1" fillId="0" borderId="7" xfId="0" applyFont="1" applyFill="1" applyBorder="1" applyAlignment="1">
      <alignment vertical="center" wrapText="1"/>
    </xf>
    <xf numFmtId="3" fontId="6" fillId="0" borderId="0" xfId="0" applyNumberFormat="1" applyFont="1" applyFill="1" applyAlignment="1">
      <alignment vertical="center" wrapText="1"/>
    </xf>
    <xf numFmtId="3" fontId="11" fillId="0" borderId="15" xfId="0" applyNumberFormat="1" applyFont="1" applyBorder="1" applyAlignment="1">
      <alignment vertical="center" wrapText="1"/>
    </xf>
    <xf numFmtId="3" fontId="11" fillId="0" borderId="0" xfId="0" applyNumberFormat="1" applyFont="1" applyAlignment="1">
      <alignment vertical="center" wrapText="1"/>
    </xf>
    <xf numFmtId="3" fontId="11" fillId="0" borderId="16" xfId="0" applyNumberFormat="1" applyFont="1" applyBorder="1" applyAlignment="1">
      <alignment vertical="center" wrapText="1"/>
    </xf>
    <xf numFmtId="0" fontId="1" fillId="4" borderId="14" xfId="0" applyFont="1" applyFill="1" applyBorder="1" applyAlignment="1">
      <alignment horizontal="center" vertical="center" wrapText="1"/>
    </xf>
    <xf numFmtId="0" fontId="2" fillId="4" borderId="7" xfId="0" applyFont="1" applyFill="1" applyBorder="1" applyAlignment="1">
      <alignment horizontal="left" vertical="center" wrapText="1"/>
    </xf>
    <xf numFmtId="0" fontId="0" fillId="4" borderId="12" xfId="0" applyFill="1" applyBorder="1" applyAlignment="1">
      <alignment vertical="center" wrapText="1"/>
    </xf>
    <xf numFmtId="0" fontId="1" fillId="4" borderId="14" xfId="0" applyFont="1" applyFill="1" applyBorder="1" applyAlignment="1">
      <alignment horizontal="left" vertical="center" wrapText="1"/>
    </xf>
    <xf numFmtId="0" fontId="1" fillId="4" borderId="14" xfId="0" applyFont="1" applyFill="1" applyBorder="1" applyAlignment="1">
      <alignment vertical="center" wrapText="1"/>
    </xf>
    <xf numFmtId="3" fontId="11" fillId="0" borderId="8" xfId="0" applyNumberFormat="1" applyFont="1" applyBorder="1" applyAlignment="1">
      <alignment vertical="center" wrapText="1"/>
    </xf>
    <xf numFmtId="3" fontId="11" fillId="0" borderId="8" xfId="0" applyNumberFormat="1" applyFont="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vertical="center"/>
    </xf>
    <xf numFmtId="0" fontId="3" fillId="0" borderId="0" xfId="0" applyFont="1" applyAlignment="1">
      <alignment vertical="center"/>
    </xf>
    <xf numFmtId="0" fontId="4" fillId="0" borderId="0" xfId="0" applyFont="1" applyAlignment="1">
      <alignment vertical="center"/>
    </xf>
    <xf numFmtId="0" fontId="5" fillId="2" borderId="1" xfId="0" applyFont="1" applyFill="1" applyBorder="1" applyAlignment="1">
      <alignment horizontal="right" vertical="center"/>
    </xf>
    <xf numFmtId="0" fontId="13"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vertical="center"/>
    </xf>
    <xf numFmtId="0" fontId="0" fillId="4" borderId="4" xfId="0" applyFill="1" applyBorder="1" applyAlignment="1">
      <alignment vertical="center"/>
    </xf>
    <xf numFmtId="0" fontId="1" fillId="4" borderId="5" xfId="0" applyFont="1" applyFill="1" applyBorder="1" applyAlignment="1">
      <alignment horizontal="center" vertical="center"/>
    </xf>
    <xf numFmtId="0" fontId="1" fillId="4" borderId="5" xfId="0" applyFont="1" applyFill="1" applyBorder="1" applyAlignment="1">
      <alignment vertical="center"/>
    </xf>
    <xf numFmtId="0" fontId="6" fillId="0" borderId="0" xfId="0" applyNumberFormat="1" applyFont="1" applyBorder="1" applyAlignment="1">
      <alignment vertical="center"/>
    </xf>
    <xf numFmtId="0" fontId="13" fillId="0" borderId="0" xfId="0" applyNumberFormat="1" applyFont="1" applyFill="1" applyBorder="1" applyAlignment="1">
      <alignment horizontal="center" vertical="center"/>
    </xf>
    <xf numFmtId="0" fontId="14" fillId="0" borderId="0" xfId="0" applyNumberFormat="1" applyFont="1" applyFill="1" applyBorder="1" applyAlignment="1">
      <alignment horizontal="left" vertical="center"/>
    </xf>
    <xf numFmtId="0" fontId="13" fillId="0" borderId="0" xfId="0" applyNumberFormat="1" applyFont="1" applyFill="1" applyBorder="1" applyAlignment="1">
      <alignment horizontal="left" vertical="center"/>
    </xf>
    <xf numFmtId="0" fontId="13" fillId="0" borderId="0" xfId="0" applyNumberFormat="1" applyFont="1" applyFill="1" applyBorder="1" applyAlignment="1">
      <alignment vertical="center"/>
    </xf>
    <xf numFmtId="0" fontId="0" fillId="0" borderId="0" xfId="0" applyNumberFormat="1" applyBorder="1" applyAlignment="1">
      <alignment vertical="center"/>
    </xf>
    <xf numFmtId="0" fontId="1" fillId="0" borderId="0" xfId="0" applyNumberFormat="1" applyFont="1" applyFill="1" applyBorder="1" applyAlignment="1">
      <alignment horizontal="left" vertical="center"/>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0" fillId="0" borderId="0" xfId="0"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0" fillId="0" borderId="0" xfId="0" applyNumberFormat="1" applyAlignment="1">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vertical="center"/>
    </xf>
    <xf numFmtId="0" fontId="16" fillId="0" borderId="0" xfId="10" applyNumberFormat="1" applyFont="1" applyFill="1" applyBorder="1" applyAlignment="1">
      <alignment horizontal="center" vertical="center"/>
    </xf>
    <xf numFmtId="0" fontId="8" fillId="3" borderId="7" xfId="10" applyNumberFormat="1" applyFont="1" applyFill="1" applyBorder="1" applyAlignment="1">
      <alignment horizontal="center" vertical="center"/>
    </xf>
    <xf numFmtId="0" fontId="3" fillId="0" borderId="0" xfId="0" applyFont="1" applyBorder="1" applyAlignment="1">
      <alignment vertical="center"/>
    </xf>
    <xf numFmtId="0" fontId="8" fillId="3" borderId="4" xfId="10" applyNumberFormat="1" applyFont="1" applyFill="1" applyBorder="1" applyAlignment="1" applyProtection="1">
      <alignment horizontal="center" vertical="center"/>
    </xf>
    <xf numFmtId="0" fontId="8" fillId="3" borderId="5" xfId="10" applyNumberFormat="1" applyFont="1" applyFill="1" applyBorder="1" applyAlignment="1" applyProtection="1">
      <alignment horizontal="center" vertical="center"/>
    </xf>
    <xf numFmtId="0" fontId="12" fillId="2" borderId="8" xfId="0" applyFont="1" applyFill="1" applyBorder="1" applyAlignment="1" applyProtection="1">
      <alignment vertical="center"/>
    </xf>
    <xf numFmtId="0" fontId="12" fillId="2" borderId="10" xfId="0" applyFont="1" applyFill="1" applyBorder="1" applyAlignment="1" applyProtection="1">
      <alignment horizontal="left" vertical="center" wrapText="1"/>
    </xf>
    <xf numFmtId="0" fontId="12" fillId="2" borderId="11"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8" xfId="0" applyFont="1" applyFill="1" applyBorder="1" applyAlignment="1" applyProtection="1">
      <alignment horizontal="center" vertical="center" wrapText="1"/>
    </xf>
    <xf numFmtId="0" fontId="8" fillId="3" borderId="9" xfId="10" applyNumberFormat="1" applyFont="1" applyFill="1" applyBorder="1" applyAlignment="1" applyProtection="1">
      <alignment horizontal="center" vertical="center"/>
    </xf>
    <xf numFmtId="0" fontId="12" fillId="2" borderId="4" xfId="0" applyFont="1" applyFill="1" applyBorder="1" applyAlignment="1" applyProtection="1">
      <alignment vertical="center" wrapText="1"/>
    </xf>
    <xf numFmtId="0" fontId="12" fillId="2" borderId="5" xfId="0" applyFont="1" applyFill="1" applyBorder="1" applyAlignment="1" applyProtection="1">
      <alignment vertical="center" wrapText="1"/>
    </xf>
    <xf numFmtId="0" fontId="12" fillId="2" borderId="9" xfId="0" applyFont="1" applyFill="1" applyBorder="1" applyAlignment="1" applyProtection="1">
      <alignment vertical="center" wrapText="1"/>
    </xf>
    <xf numFmtId="0" fontId="23" fillId="0" borderId="8" xfId="0" applyFont="1" applyBorder="1" applyAlignment="1">
      <alignment vertical="center" wrapText="1"/>
    </xf>
    <xf numFmtId="0" fontId="24" fillId="0" borderId="4" xfId="0" applyFont="1" applyFill="1" applyBorder="1" applyAlignment="1">
      <alignment vertical="center" wrapText="1"/>
    </xf>
    <xf numFmtId="0" fontId="24" fillId="0" borderId="5" xfId="0" applyFont="1" applyFill="1" applyBorder="1" applyAlignment="1">
      <alignment vertical="center" wrapText="1"/>
    </xf>
    <xf numFmtId="0" fontId="24" fillId="0" borderId="9" xfId="0" applyFont="1" applyFill="1" applyBorder="1" applyAlignment="1">
      <alignment vertical="center" wrapText="1"/>
    </xf>
    <xf numFmtId="0" fontId="24" fillId="0" borderId="8" xfId="0" applyFont="1" applyFill="1" applyBorder="1" applyAlignment="1">
      <alignment horizontal="center" vertical="center" wrapText="1"/>
    </xf>
    <xf numFmtId="0" fontId="23" fillId="0" borderId="8" xfId="0" applyNumberFormat="1" applyFont="1" applyBorder="1" applyAlignment="1">
      <alignment vertical="center" wrapText="1"/>
    </xf>
    <xf numFmtId="0" fontId="24" fillId="0" borderId="8" xfId="0" applyNumberFormat="1" applyFont="1" applyFill="1" applyBorder="1" applyAlignment="1">
      <alignment horizontal="left" vertical="center" wrapText="1"/>
    </xf>
    <xf numFmtId="0" fontId="24" fillId="0" borderId="8" xfId="0" applyNumberFormat="1" applyFont="1" applyFill="1" applyBorder="1" applyAlignment="1">
      <alignment horizontal="center" vertical="center" wrapText="1"/>
    </xf>
    <xf numFmtId="0" fontId="24" fillId="0" borderId="8" xfId="0" applyNumberFormat="1" applyFont="1" applyFill="1" applyBorder="1" applyAlignment="1">
      <alignment vertical="center" wrapText="1"/>
    </xf>
    <xf numFmtId="0" fontId="25" fillId="0" borderId="8" xfId="0" applyNumberFormat="1" applyFont="1" applyFill="1" applyBorder="1" applyAlignment="1">
      <alignment horizontal="left" vertical="center" wrapText="1"/>
    </xf>
    <xf numFmtId="0" fontId="25" fillId="0" borderId="8" xfId="0" applyNumberFormat="1" applyFont="1" applyFill="1" applyBorder="1" applyAlignment="1">
      <alignment horizontal="center" vertical="center" wrapText="1"/>
    </xf>
    <xf numFmtId="3" fontId="23" fillId="0" borderId="4" xfId="0" applyNumberFormat="1" applyFont="1" applyBorder="1" applyAlignment="1">
      <alignment vertical="center" wrapText="1"/>
    </xf>
    <xf numFmtId="3" fontId="23" fillId="0" borderId="5" xfId="0" applyNumberFormat="1" applyFont="1" applyBorder="1" applyAlignment="1">
      <alignment vertical="center" wrapText="1"/>
    </xf>
    <xf numFmtId="3" fontId="23" fillId="0" borderId="9" xfId="0" applyNumberFormat="1" applyFont="1" applyBorder="1" applyAlignment="1">
      <alignment vertical="center" wrapText="1"/>
    </xf>
    <xf numFmtId="0" fontId="13" fillId="0" borderId="0" xfId="0" applyFont="1" applyFill="1" applyAlignment="1">
      <alignment vertical="center" wrapText="1"/>
    </xf>
    <xf numFmtId="0" fontId="11" fillId="0" borderId="8" xfId="0" applyNumberFormat="1" applyFont="1" applyBorder="1" applyAlignment="1">
      <alignment vertical="center"/>
    </xf>
    <xf numFmtId="0" fontId="1" fillId="0" borderId="8" xfId="0" applyNumberFormat="1" applyFont="1" applyFill="1" applyBorder="1" applyAlignment="1">
      <alignment horizontal="left" vertical="center"/>
    </xf>
    <xf numFmtId="0" fontId="1" fillId="0" borderId="8" xfId="0" applyNumberFormat="1" applyFont="1" applyFill="1" applyBorder="1" applyAlignment="1">
      <alignment horizontal="center" vertical="center"/>
    </xf>
    <xf numFmtId="0" fontId="1" fillId="0" borderId="8" xfId="0" applyNumberFormat="1" applyFont="1" applyFill="1" applyBorder="1" applyAlignment="1">
      <alignment vertical="center"/>
    </xf>
    <xf numFmtId="0" fontId="2" fillId="0" borderId="8" xfId="0" applyNumberFormat="1" applyFont="1" applyFill="1" applyBorder="1" applyAlignment="1">
      <alignment horizontal="left" vertical="center"/>
    </xf>
    <xf numFmtId="0" fontId="2" fillId="0" borderId="8" xfId="0" applyNumberFormat="1" applyFont="1" applyFill="1" applyBorder="1" applyAlignment="1">
      <alignment horizontal="center" vertical="center"/>
    </xf>
    <xf numFmtId="0" fontId="8" fillId="3" borderId="4" xfId="10" applyNumberFormat="1" applyFont="1" applyFill="1" applyBorder="1" applyAlignment="1">
      <alignment horizontal="center" vertical="top"/>
    </xf>
    <xf numFmtId="0" fontId="8" fillId="3" borderId="5" xfId="10" applyNumberFormat="1" applyFont="1" applyFill="1" applyBorder="1" applyAlignment="1">
      <alignment horizontal="center" vertical="top"/>
    </xf>
    <xf numFmtId="0" fontId="16" fillId="0" borderId="14" xfId="10" applyNumberFormat="1" applyFont="1" applyFill="1" applyBorder="1" applyAlignment="1">
      <alignment horizontal="center" vertical="center" wrapText="1"/>
    </xf>
    <xf numFmtId="0" fontId="8" fillId="3" borderId="9" xfId="10" applyNumberFormat="1" applyFont="1" applyFill="1" applyBorder="1" applyAlignment="1">
      <alignment horizontal="center" vertical="top"/>
    </xf>
    <xf numFmtId="0" fontId="1" fillId="0" borderId="15" xfId="0" applyFont="1" applyFill="1" applyBorder="1" applyAlignment="1">
      <alignment vertical="center" wrapText="1"/>
    </xf>
    <xf numFmtId="0" fontId="1" fillId="0" borderId="17" xfId="0" applyFont="1" applyFill="1" applyBorder="1" applyAlignment="1">
      <alignment vertical="center" wrapText="1"/>
    </xf>
    <xf numFmtId="0" fontId="16" fillId="0" borderId="14" xfId="10" applyNumberFormat="1" applyFont="1" applyFill="1" applyBorder="1" applyAlignment="1">
      <alignment horizontal="center" vertical="center"/>
    </xf>
    <xf numFmtId="0" fontId="2" fillId="0" borderId="8" xfId="0" applyNumberFormat="1" applyFont="1" applyFill="1" applyBorder="1" applyAlignment="1">
      <alignment vertical="center" wrapText="1"/>
    </xf>
    <xf numFmtId="0" fontId="3" fillId="0" borderId="0" xfId="0" applyNumberFormat="1" applyFont="1" applyAlignment="1">
      <alignment vertical="center"/>
    </xf>
    <xf numFmtId="0" fontId="4" fillId="0" borderId="0" xfId="0" applyNumberFormat="1" applyFont="1" applyAlignment="1">
      <alignment vertical="center"/>
    </xf>
    <xf numFmtId="0" fontId="26" fillId="0" borderId="0" xfId="0" applyFont="1">
      <alignment vertical="center"/>
    </xf>
    <xf numFmtId="0" fontId="26" fillId="0" borderId="0" xfId="0" applyFont="1" applyAlignment="1">
      <alignment horizontal="center" vertical="center"/>
    </xf>
    <xf numFmtId="0" fontId="26" fillId="0" borderId="0" xfId="0" applyFont="1" applyAlignment="1">
      <alignment vertical="center" wrapText="1"/>
    </xf>
    <xf numFmtId="0" fontId="27" fillId="0" borderId="0" xfId="0" applyFont="1" applyFill="1" applyAlignment="1">
      <alignment horizontal="center" vertical="center"/>
    </xf>
    <xf numFmtId="0" fontId="28" fillId="0" borderId="0" xfId="0" applyFont="1" applyAlignment="1">
      <alignment horizontal="center" vertical="center"/>
    </xf>
    <xf numFmtId="0" fontId="29" fillId="6" borderId="0" xfId="0" applyFont="1" applyFill="1" applyAlignment="1">
      <alignment horizontal="center" vertical="center" wrapText="1"/>
    </xf>
    <xf numFmtId="0" fontId="29" fillId="6" borderId="17" xfId="0" applyFont="1" applyFill="1" applyBorder="1" applyAlignment="1">
      <alignment horizontal="center" vertical="center" wrapText="1"/>
    </xf>
    <xf numFmtId="0" fontId="30" fillId="2" borderId="3" xfId="0" applyNumberFormat="1" applyFont="1" applyFill="1" applyBorder="1" applyAlignment="1">
      <alignment horizontal="center" vertical="center"/>
    </xf>
    <xf numFmtId="0" fontId="30" fillId="2" borderId="3" xfId="0" applyNumberFormat="1" applyFont="1" applyFill="1" applyBorder="1" applyAlignment="1">
      <alignment vertical="center" wrapText="1"/>
    </xf>
    <xf numFmtId="0" fontId="31" fillId="0" borderId="8" xfId="10" applyNumberFormat="1" applyFont="1" applyBorder="1" applyAlignment="1">
      <alignment horizontal="center" vertical="center"/>
    </xf>
    <xf numFmtId="0" fontId="26" fillId="0" borderId="8" xfId="0" applyNumberFormat="1" applyFont="1" applyBorder="1" applyAlignment="1">
      <alignment vertical="center" wrapText="1"/>
    </xf>
    <xf numFmtId="0" fontId="32" fillId="7" borderId="8" xfId="10" applyNumberFormat="1" applyFont="1" applyFill="1" applyBorder="1" applyAlignment="1" applyProtection="1">
      <alignment horizontal="center" vertical="center"/>
      <protection locked="0" hidden="1"/>
    </xf>
    <xf numFmtId="0" fontId="33" fillId="0" borderId="8" xfId="10" applyNumberFormat="1" applyFont="1" applyBorder="1" applyAlignment="1">
      <alignment horizontal="center" vertical="center"/>
    </xf>
    <xf numFmtId="0" fontId="26" fillId="0" borderId="8" xfId="0" applyNumberFormat="1" applyFont="1" applyBorder="1" applyAlignment="1">
      <alignment horizontal="center" vertical="center"/>
    </xf>
    <xf numFmtId="0" fontId="34" fillId="0" borderId="0" xfId="0" applyFont="1">
      <alignment vertical="center"/>
    </xf>
    <xf numFmtId="0" fontId="30" fillId="2" borderId="0" xfId="0" applyFont="1" applyFill="1">
      <alignment vertical="center"/>
    </xf>
    <xf numFmtId="0" fontId="31" fillId="0" borderId="0" xfId="10" applyNumberFormat="1" applyFont="1" applyBorder="1" applyAlignment="1">
      <alignment horizontal="center" vertical="center"/>
    </xf>
    <xf numFmtId="0" fontId="35" fillId="2" borderId="0" xfId="0" applyFont="1" applyFill="1" applyAlignment="1">
      <alignment vertical="center"/>
    </xf>
    <xf numFmtId="58" fontId="0" fillId="0" borderId="0" xfId="0" applyNumberFormat="1" applyAlignment="1">
      <alignment vertical="center"/>
    </xf>
    <xf numFmtId="0" fontId="10" fillId="0" borderId="0" xfId="0" applyFont="1" applyFill="1" applyAlignment="1">
      <alignment horizontal="center" vertical="center"/>
    </xf>
    <xf numFmtId="0" fontId="36" fillId="0" borderId="0" xfId="10" applyFont="1" applyAlignment="1">
      <alignment vertical="center"/>
    </xf>
    <xf numFmtId="0" fontId="37" fillId="0" borderId="0" xfId="10" applyFont="1" applyAlignment="1">
      <alignment horizontal="center" vertical="center"/>
    </xf>
    <xf numFmtId="0" fontId="38" fillId="2" borderId="0" xfId="10" applyFont="1" applyFill="1" applyAlignment="1">
      <alignment vertical="center" wrapText="1"/>
    </xf>
    <xf numFmtId="0" fontId="24" fillId="0" borderId="0" xfId="0" applyFont="1" applyFill="1" applyAlignment="1">
      <alignment vertical="center" wrapText="1"/>
    </xf>
    <xf numFmtId="0" fontId="39" fillId="0" borderId="0" xfId="0" applyFont="1" applyFill="1" applyAlignment="1">
      <alignment horizontal="center" vertical="center"/>
    </xf>
    <xf numFmtId="0" fontId="40" fillId="0" borderId="0" xfId="0" applyFont="1" applyFill="1" applyAlignment="1">
      <alignment vertical="center"/>
    </xf>
    <xf numFmtId="0" fontId="10"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39" fillId="2" borderId="0" xfId="0" applyFont="1" applyFill="1" applyAlignment="1">
      <alignment vertical="center" wrapText="1"/>
    </xf>
    <xf numFmtId="0" fontId="36" fillId="0" borderId="0" xfId="10" applyFont="1" applyAlignment="1">
      <alignment vertical="center" wrapText="1"/>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colors>
    <mruColors>
      <color rgb="0000FF00"/>
    </mruColors>
  </colors>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6" Type="http://schemas.openxmlformats.org/officeDocument/2006/relationships/sharedStrings" Target="sharedStrings.xml"/><Relationship Id="rId175" Type="http://schemas.openxmlformats.org/officeDocument/2006/relationships/styles" Target="styles.xml"/><Relationship Id="rId174" Type="http://schemas.openxmlformats.org/officeDocument/2006/relationships/theme" Target="theme/theme1.xml"/><Relationship Id="rId173" Type="http://schemas.openxmlformats.org/officeDocument/2006/relationships/connections" Target="connections.xml"/><Relationship Id="rId172" Type="http://schemas.openxmlformats.org/officeDocument/2006/relationships/worksheet" Target="worksheets/sheet172.xml"/><Relationship Id="rId171" Type="http://schemas.openxmlformats.org/officeDocument/2006/relationships/worksheet" Target="worksheets/sheet171.xml"/><Relationship Id="rId170" Type="http://schemas.openxmlformats.org/officeDocument/2006/relationships/worksheet" Target="worksheets/sheet170.xml"/><Relationship Id="rId17" Type="http://schemas.openxmlformats.org/officeDocument/2006/relationships/worksheet" Target="worksheets/sheet17.xml"/><Relationship Id="rId169" Type="http://schemas.openxmlformats.org/officeDocument/2006/relationships/worksheet" Target="worksheets/sheet169.xml"/><Relationship Id="rId168" Type="http://schemas.openxmlformats.org/officeDocument/2006/relationships/worksheet" Target="worksheets/sheet168.xml"/><Relationship Id="rId167" Type="http://schemas.openxmlformats.org/officeDocument/2006/relationships/worksheet" Target="worksheets/sheet167.xml"/><Relationship Id="rId166" Type="http://schemas.openxmlformats.org/officeDocument/2006/relationships/worksheet" Target="worksheets/sheet166.xml"/><Relationship Id="rId165" Type="http://schemas.openxmlformats.org/officeDocument/2006/relationships/worksheet" Target="worksheets/sheet165.xml"/><Relationship Id="rId164" Type="http://schemas.openxmlformats.org/officeDocument/2006/relationships/worksheet" Target="worksheets/sheet164.xml"/><Relationship Id="rId163" Type="http://schemas.openxmlformats.org/officeDocument/2006/relationships/worksheet" Target="worksheets/sheet163.xml"/><Relationship Id="rId162" Type="http://schemas.openxmlformats.org/officeDocument/2006/relationships/worksheet" Target="worksheets/sheet162.xml"/><Relationship Id="rId161" Type="http://schemas.openxmlformats.org/officeDocument/2006/relationships/worksheet" Target="worksheets/sheet161.xml"/><Relationship Id="rId160" Type="http://schemas.openxmlformats.org/officeDocument/2006/relationships/worksheet" Target="worksheets/sheet160.xml"/><Relationship Id="rId16" Type="http://schemas.openxmlformats.org/officeDocument/2006/relationships/worksheet" Target="worksheets/sheet16.xml"/><Relationship Id="rId159" Type="http://schemas.openxmlformats.org/officeDocument/2006/relationships/worksheet" Target="worksheets/sheet159.xml"/><Relationship Id="rId158" Type="http://schemas.openxmlformats.org/officeDocument/2006/relationships/worksheet" Target="worksheets/sheet158.xml"/><Relationship Id="rId157" Type="http://schemas.openxmlformats.org/officeDocument/2006/relationships/worksheet" Target="worksheets/sheet157.xml"/><Relationship Id="rId156" Type="http://schemas.openxmlformats.org/officeDocument/2006/relationships/worksheet" Target="worksheets/sheet156.xml"/><Relationship Id="rId155" Type="http://schemas.openxmlformats.org/officeDocument/2006/relationships/worksheet" Target="worksheets/sheet155.xml"/><Relationship Id="rId154" Type="http://schemas.openxmlformats.org/officeDocument/2006/relationships/worksheet" Target="worksheets/sheet154.xml"/><Relationship Id="rId153" Type="http://schemas.openxmlformats.org/officeDocument/2006/relationships/worksheet" Target="worksheets/sheet153.xml"/><Relationship Id="rId152" Type="http://schemas.openxmlformats.org/officeDocument/2006/relationships/worksheet" Target="worksheets/sheet152.xml"/><Relationship Id="rId151" Type="http://schemas.openxmlformats.org/officeDocument/2006/relationships/worksheet" Target="worksheets/sheet151.xml"/><Relationship Id="rId150" Type="http://schemas.openxmlformats.org/officeDocument/2006/relationships/worksheet" Target="worksheets/sheet150.xml"/><Relationship Id="rId15" Type="http://schemas.openxmlformats.org/officeDocument/2006/relationships/worksheet" Target="worksheets/sheet15.xml"/><Relationship Id="rId149" Type="http://schemas.openxmlformats.org/officeDocument/2006/relationships/worksheet" Target="worksheets/sheet149.xml"/><Relationship Id="rId148" Type="http://schemas.openxmlformats.org/officeDocument/2006/relationships/worksheet" Target="worksheets/sheet148.xml"/><Relationship Id="rId147" Type="http://schemas.openxmlformats.org/officeDocument/2006/relationships/worksheet" Target="worksheets/sheet147.xml"/><Relationship Id="rId146" Type="http://schemas.openxmlformats.org/officeDocument/2006/relationships/worksheet" Target="worksheets/sheet146.xml"/><Relationship Id="rId145" Type="http://schemas.openxmlformats.org/officeDocument/2006/relationships/worksheet" Target="worksheets/sheet145.xml"/><Relationship Id="rId144" Type="http://schemas.openxmlformats.org/officeDocument/2006/relationships/worksheet" Target="worksheets/sheet144.xml"/><Relationship Id="rId143" Type="http://schemas.openxmlformats.org/officeDocument/2006/relationships/worksheet" Target="worksheets/sheet143.xml"/><Relationship Id="rId142" Type="http://schemas.openxmlformats.org/officeDocument/2006/relationships/worksheet" Target="worksheets/sheet142.xml"/><Relationship Id="rId141" Type="http://schemas.openxmlformats.org/officeDocument/2006/relationships/worksheet" Target="worksheets/sheet141.xml"/><Relationship Id="rId140" Type="http://schemas.openxmlformats.org/officeDocument/2006/relationships/worksheet" Target="worksheets/sheet140.xml"/><Relationship Id="rId14" Type="http://schemas.openxmlformats.org/officeDocument/2006/relationships/worksheet" Target="worksheets/sheet14.xml"/><Relationship Id="rId139" Type="http://schemas.openxmlformats.org/officeDocument/2006/relationships/worksheet" Target="worksheets/sheet139.xml"/><Relationship Id="rId138" Type="http://schemas.openxmlformats.org/officeDocument/2006/relationships/worksheet" Target="worksheets/sheet138.xml"/><Relationship Id="rId137" Type="http://schemas.openxmlformats.org/officeDocument/2006/relationships/worksheet" Target="worksheets/sheet137.xml"/><Relationship Id="rId136" Type="http://schemas.openxmlformats.org/officeDocument/2006/relationships/worksheet" Target="worksheets/sheet136.xml"/><Relationship Id="rId135" Type="http://schemas.openxmlformats.org/officeDocument/2006/relationships/worksheet" Target="worksheets/sheet135.xml"/><Relationship Id="rId134" Type="http://schemas.openxmlformats.org/officeDocument/2006/relationships/worksheet" Target="worksheets/sheet134.xml"/><Relationship Id="rId133" Type="http://schemas.openxmlformats.org/officeDocument/2006/relationships/worksheet" Target="worksheets/sheet133.xml"/><Relationship Id="rId132" Type="http://schemas.openxmlformats.org/officeDocument/2006/relationships/worksheet" Target="worksheets/sheet132.xml"/><Relationship Id="rId131" Type="http://schemas.openxmlformats.org/officeDocument/2006/relationships/worksheet" Target="worksheets/sheet131.xml"/><Relationship Id="rId130" Type="http://schemas.openxmlformats.org/officeDocument/2006/relationships/worksheet" Target="worksheets/sheet130.xml"/><Relationship Id="rId13" Type="http://schemas.openxmlformats.org/officeDocument/2006/relationships/worksheet" Target="worksheets/sheet13.xml"/><Relationship Id="rId129" Type="http://schemas.openxmlformats.org/officeDocument/2006/relationships/worksheet" Target="worksheets/sheet129.xml"/><Relationship Id="rId128" Type="http://schemas.openxmlformats.org/officeDocument/2006/relationships/worksheet" Target="worksheets/sheet128.xml"/><Relationship Id="rId127" Type="http://schemas.openxmlformats.org/officeDocument/2006/relationships/worksheet" Target="worksheets/sheet127.xml"/><Relationship Id="rId126" Type="http://schemas.openxmlformats.org/officeDocument/2006/relationships/worksheet" Target="worksheets/sheet126.xml"/><Relationship Id="rId125" Type="http://schemas.openxmlformats.org/officeDocument/2006/relationships/worksheet" Target="worksheets/sheet125.xml"/><Relationship Id="rId124" Type="http://schemas.openxmlformats.org/officeDocument/2006/relationships/worksheet" Target="worksheets/sheet124.xml"/><Relationship Id="rId123" Type="http://schemas.openxmlformats.org/officeDocument/2006/relationships/worksheet" Target="worksheets/sheet123.xml"/><Relationship Id="rId122" Type="http://schemas.openxmlformats.org/officeDocument/2006/relationships/worksheet" Target="worksheets/sheet122.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Token_List!A3"/></Relationships>
</file>

<file path=xl/drawings/_rels/drawing2.xml.rels><?xml version="1.0" encoding="UTF-8" standalone="yes"?>
<Relationships xmlns="http://schemas.openxmlformats.org/package/2006/relationships"><Relationship Id="rId1" Type="http://schemas.openxmlformats.org/officeDocument/2006/relationships/hyperlink" Target="#Token_List!A3"/></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xdr:col>
      <xdr:colOff>146050</xdr:colOff>
      <xdr:row>6</xdr:row>
      <xdr:rowOff>128905</xdr:rowOff>
    </xdr:from>
    <xdr:ext cx="921385" cy="440690"/>
    <xdr:sp>
      <xdr:nvSpPr>
        <xdr:cNvPr id="2" name="Rounded Rectangle 1">
          <a:hlinkClick xmlns:r="http://schemas.openxmlformats.org/officeDocument/2006/relationships" r:id="rId1"/>
        </xdr:cNvPr>
        <xdr:cNvSpPr/>
      </xdr:nvSpPr>
      <xdr:spPr>
        <a:xfrm>
          <a:off x="8470900" y="1671955"/>
          <a:ext cx="921385" cy="440690"/>
        </a:xfrm>
        <a:prstGeom prst="roundRect">
          <a:avLst>
            <a:gd name="adj" fmla="val 50000"/>
          </a:avLst>
        </a:prstGeom>
        <a:gradFill>
          <a:gsLst>
            <a:gs pos="0">
              <a:srgbClr val="7B32B2"/>
            </a:gs>
            <a:gs pos="100000">
              <a:srgbClr val="401A5D"/>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1">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100">
              <a:solidFill>
                <a:srgbClr val="FFFF00"/>
              </a:solidFill>
              <a:effectLst>
                <a:outerShdw blurRad="50800" dist="50800" dir="7680000" algn="ctr" rotWithShape="0">
                  <a:schemeClr val="bg2">
                    <a:lumMod val="90000"/>
                    <a:alpha val="100000"/>
                  </a:schemeClr>
                </a:outerShdw>
              </a:effectLst>
            </a:rPr>
            <a:t>Token List</a:t>
          </a:r>
          <a:endParaRPr lang="en-US" sz="1100">
            <a:solidFill>
              <a:srgbClr val="FFFF00"/>
            </a:solidFill>
            <a:effectLst>
              <a:outerShdw blurRad="50800" dist="50800" dir="7680000" algn="ctr" rotWithShape="0">
                <a:schemeClr val="bg2">
                  <a:lumMod val="90000"/>
                  <a:alpha val="100000"/>
                </a:schemeClr>
              </a:outerShdw>
            </a:effectLst>
          </a:endParaRPr>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3</xdr:col>
      <xdr:colOff>559435</xdr:colOff>
      <xdr:row>1</xdr:row>
      <xdr:rowOff>153670</xdr:rowOff>
    </xdr:from>
    <xdr:ext cx="921385" cy="440690"/>
    <xdr:sp>
      <xdr:nvSpPr>
        <xdr:cNvPr id="2" name="Rounded Rectangle 1">
          <a:hlinkClick xmlns:r="http://schemas.openxmlformats.org/officeDocument/2006/relationships" r:id="rId1"/>
        </xdr:cNvPr>
        <xdr:cNvSpPr/>
      </xdr:nvSpPr>
      <xdr:spPr>
        <a:xfrm>
          <a:off x="8998585" y="448945"/>
          <a:ext cx="921385" cy="440690"/>
        </a:xfrm>
        <a:prstGeom prst="roundRect">
          <a:avLst>
            <a:gd name="adj" fmla="val 50000"/>
          </a:avLst>
        </a:prstGeom>
        <a:gradFill>
          <a:gsLst>
            <a:gs pos="0">
              <a:srgbClr val="7B32B2"/>
            </a:gs>
            <a:gs pos="100000">
              <a:srgbClr val="401A5D"/>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1">
          <a:spAutoFit/>
        </a:bodyP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sz="1100">
              <a:solidFill>
                <a:srgbClr val="FFFF00"/>
              </a:solidFill>
              <a:effectLst>
                <a:outerShdw blurRad="50800" dist="50800" dir="7680000" algn="ctr" rotWithShape="0">
                  <a:schemeClr val="bg2">
                    <a:lumMod val="90000"/>
                    <a:alpha val="100000"/>
                  </a:schemeClr>
                </a:outerShdw>
              </a:effectLst>
            </a:rPr>
            <a:t>Token List</a:t>
          </a:r>
          <a:endParaRPr lang="en-US" sz="1100">
            <a:solidFill>
              <a:srgbClr val="FFFF00"/>
            </a:solidFill>
            <a:effectLst>
              <a:outerShdw blurRad="50800" dist="50800" dir="7680000" algn="ctr" rotWithShape="0">
                <a:schemeClr val="bg2">
                  <a:lumMod val="90000"/>
                  <a:alpha val="100000"/>
                </a:schemeClr>
              </a:outerShdw>
            </a:effectLst>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kevin@sagersoft.net?subject=DMK Char Progress Sheet" TargetMode="External"/><Relationship Id="rId2" Type="http://schemas.openxmlformats.org/officeDocument/2006/relationships/hyperlink" Target="http://www.disneymagickingdomswiki.wikia.com" TargetMode="External"/><Relationship Id="rId1" Type="http://schemas.openxmlformats.org/officeDocument/2006/relationships/drawing" Target="../drawings/drawing1.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F21"/>
  <sheetViews>
    <sheetView tabSelected="1" workbookViewId="0">
      <selection activeCell="B1" sqref="B1"/>
    </sheetView>
  </sheetViews>
  <sheetFormatPr defaultColWidth="9.14285714285714" defaultRowHeight="15" outlineLevelCol="5"/>
  <cols>
    <col min="1" max="1" width="9.14285714285714" style="292"/>
    <col min="2" max="2" width="115.714285714286" style="292" customWidth="1"/>
    <col min="3" max="3" width="9.14285714285714" style="292"/>
    <col min="4" max="4" width="13.5714285714286" style="292" customWidth="1"/>
    <col min="5" max="5" width="10.2857142857143" style="292" customWidth="1"/>
    <col min="6" max="16384" width="9.14285714285714" style="292"/>
  </cols>
  <sheetData>
    <row r="1" ht="23.25" spans="2:5">
      <c r="B1" s="404" t="s">
        <v>0</v>
      </c>
      <c r="D1" s="292" t="s">
        <v>1</v>
      </c>
      <c r="E1" s="292">
        <v>1.01</v>
      </c>
    </row>
    <row r="2" spans="4:5">
      <c r="D2" s="292" t="s">
        <v>2</v>
      </c>
      <c r="E2" s="405">
        <v>42897</v>
      </c>
    </row>
    <row r="3" ht="38.25" spans="2:6">
      <c r="B3" s="186" t="s">
        <v>3</v>
      </c>
      <c r="C3" s="406"/>
      <c r="D3" s="316"/>
      <c r="E3" s="316"/>
      <c r="F3" s="316"/>
    </row>
    <row r="4" spans="2:6">
      <c r="B4" s="186"/>
      <c r="C4" s="406"/>
      <c r="D4" s="316"/>
      <c r="E4" s="316"/>
      <c r="F4" s="316"/>
    </row>
    <row r="5" spans="2:6">
      <c r="B5" s="186" t="s">
        <v>4</v>
      </c>
      <c r="C5" s="406"/>
      <c r="D5" s="316"/>
      <c r="E5" s="316"/>
      <c r="F5" s="316"/>
    </row>
    <row r="6" spans="2:6">
      <c r="B6" s="407" t="s">
        <v>5</v>
      </c>
      <c r="C6" s="408"/>
      <c r="D6" s="316"/>
      <c r="E6" s="316"/>
      <c r="F6" s="316"/>
    </row>
    <row r="7" spans="2:6">
      <c r="B7" s="407"/>
      <c r="C7" s="408"/>
      <c r="D7" s="316"/>
      <c r="E7" s="316"/>
      <c r="F7" s="316"/>
    </row>
    <row r="8" ht="23.25" spans="2:6">
      <c r="B8" s="409" t="s">
        <v>6</v>
      </c>
      <c r="C8" s="408"/>
      <c r="D8" s="316"/>
      <c r="E8" s="316"/>
      <c r="F8" s="316"/>
    </row>
    <row r="9" spans="2:6">
      <c r="B9" s="186"/>
      <c r="C9" s="406"/>
      <c r="D9" s="316"/>
      <c r="E9" s="316"/>
      <c r="F9" s="316"/>
    </row>
    <row r="10" ht="42.75" spans="2:6">
      <c r="B10" s="410" t="s">
        <v>7</v>
      </c>
      <c r="C10" s="411"/>
      <c r="D10" s="412"/>
      <c r="E10" s="412"/>
      <c r="F10" s="412"/>
    </row>
    <row r="11" spans="3:6">
      <c r="C11" s="413"/>
      <c r="D11" s="316"/>
      <c r="E11" s="316"/>
      <c r="F11" s="316"/>
    </row>
    <row r="12" ht="15.75" spans="2:6">
      <c r="B12" s="410" t="s">
        <v>8</v>
      </c>
      <c r="C12" s="414"/>
      <c r="D12" s="316"/>
      <c r="E12" s="316"/>
      <c r="F12" s="316"/>
    </row>
    <row r="13" ht="15.75" spans="2:6">
      <c r="B13" s="186"/>
      <c r="C13" s="414"/>
      <c r="D13" s="316"/>
      <c r="E13" s="316"/>
      <c r="F13" s="316"/>
    </row>
    <row r="14" ht="15.75" spans="2:6">
      <c r="B14" s="186" t="s">
        <v>9</v>
      </c>
      <c r="C14" s="414"/>
      <c r="D14" s="316"/>
      <c r="E14" s="316"/>
      <c r="F14" s="316"/>
    </row>
    <row r="15" ht="15.75" spans="2:6">
      <c r="B15" s="186"/>
      <c r="C15" s="414"/>
      <c r="D15" s="316"/>
      <c r="E15" s="316"/>
      <c r="F15" s="316"/>
    </row>
    <row r="16" ht="25.5" spans="2:6">
      <c r="B16" s="186" t="s">
        <v>10</v>
      </c>
      <c r="C16" s="414"/>
      <c r="D16" s="316"/>
      <c r="E16" s="316"/>
      <c r="F16" s="316"/>
    </row>
    <row r="17" spans="2:6">
      <c r="B17" s="186"/>
      <c r="C17" s="406"/>
      <c r="D17" s="316"/>
      <c r="E17" s="316"/>
      <c r="F17" s="316"/>
    </row>
    <row r="18" ht="20.25" spans="2:6">
      <c r="B18" s="415" t="s">
        <v>11</v>
      </c>
      <c r="C18" s="406"/>
      <c r="D18" s="316"/>
      <c r="E18" s="316"/>
      <c r="F18" s="316"/>
    </row>
    <row r="19" ht="38.25" spans="2:6">
      <c r="B19" s="186" t="s">
        <v>12</v>
      </c>
      <c r="C19" s="408"/>
      <c r="D19" s="316"/>
      <c r="E19" s="316"/>
      <c r="F19" s="316"/>
    </row>
    <row r="20" spans="2:6">
      <c r="B20" s="186"/>
      <c r="C20" s="406"/>
      <c r="D20" s="316"/>
      <c r="E20" s="316"/>
      <c r="F20" s="316"/>
    </row>
    <row r="21" spans="2:6">
      <c r="B21" s="416" t="s">
        <v>13</v>
      </c>
      <c r="C21" s="406"/>
      <c r="D21" s="316"/>
      <c r="E21" s="316"/>
      <c r="F21" s="316"/>
    </row>
  </sheetData>
  <hyperlinks>
    <hyperlink ref="B6" r:id="rId2" display="http://www.disneymagickingdomswiki.wikia.com"/>
    <hyperlink ref="B21" r:id="rId3" display="Email Kevin Sager"/>
  </hyperlinks>
  <pageMargins left="0.75" right="0.75" top="1" bottom="1" header="0.511805555555556" footer="0.511805555555556"/>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6"/>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Blaster</v>
      </c>
      <c r="D1" s="320" t="s">
        <v>404</v>
      </c>
      <c r="E1" s="370"/>
      <c r="Z1" s="259" t="str">
        <f ca="1">MID(CELL("filename",$Z$1),FIND("]",CELL("filename",$Z$1))+1,255)</f>
        <v>Blaster</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Zurg</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SUM($AN$8:$AN$10006)</f>
        <v>0</v>
      </c>
    </row>
    <row r="6" ht="25.5" spans="2:15">
      <c r="B6" s="201" t="str">
        <f ca="1">MATCH("Type",$B$9:$B$9995,0)-3&amp;" Task(s) from "&amp;SUM($A$9:$A$9997)&amp;" character(s) that could drop "&amp;CHAR(34)&amp;$C$1&amp;CHAR(34)&amp;" Tokens"</f>
        <v>6 Task(s) from 6 character(s) that could drop "Blaster"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4" si="1">COUNTA($E9)+1</f>
        <v>1</v>
      </c>
      <c r="B9" s="212" t="s">
        <v>58</v>
      </c>
      <c r="C9" s="213" t="s">
        <v>405</v>
      </c>
      <c r="D9" s="214">
        <v>2</v>
      </c>
      <c r="E9" s="215"/>
      <c r="F9" s="214"/>
      <c r="G9" s="214"/>
      <c r="H9" s="213" t="s">
        <v>406</v>
      </c>
      <c r="I9" s="214" t="s">
        <v>346</v>
      </c>
      <c r="J9" s="214"/>
      <c r="K9" s="214">
        <v>20</v>
      </c>
      <c r="L9" s="214">
        <v>200</v>
      </c>
      <c r="M9" s="215" t="s">
        <v>293</v>
      </c>
      <c r="N9" s="235"/>
      <c r="O9" s="188">
        <f t="shared" si="0"/>
        <v>0</v>
      </c>
    </row>
    <row r="10" ht="26.25" spans="1:15">
      <c r="A10" s="211">
        <f t="shared" si="1"/>
        <v>1</v>
      </c>
      <c r="B10" s="212" t="s">
        <v>31</v>
      </c>
      <c r="C10" s="213" t="s">
        <v>407</v>
      </c>
      <c r="D10" s="214">
        <v>3</v>
      </c>
      <c r="E10" s="215"/>
      <c r="F10" s="214"/>
      <c r="G10" s="214"/>
      <c r="H10" s="213" t="s">
        <v>351</v>
      </c>
      <c r="I10" s="214" t="s">
        <v>346</v>
      </c>
      <c r="J10" s="214"/>
      <c r="K10" s="214">
        <v>20</v>
      </c>
      <c r="L10" s="249">
        <v>200</v>
      </c>
      <c r="M10" s="250" t="s">
        <v>408</v>
      </c>
      <c r="N10" s="235"/>
      <c r="O10" s="188">
        <f t="shared" si="0"/>
        <v>0</v>
      </c>
    </row>
    <row r="11" ht="15.75" spans="1:15">
      <c r="A11" s="211">
        <f t="shared" si="1"/>
        <v>1</v>
      </c>
      <c r="B11" s="212" t="s">
        <v>150</v>
      </c>
      <c r="C11" s="250" t="s">
        <v>409</v>
      </c>
      <c r="D11" s="249">
        <v>2</v>
      </c>
      <c r="E11" s="250"/>
      <c r="F11" s="249"/>
      <c r="G11" s="249"/>
      <c r="H11" s="250" t="s">
        <v>410</v>
      </c>
      <c r="I11" s="249" t="s">
        <v>411</v>
      </c>
      <c r="J11" s="249"/>
      <c r="K11" s="249">
        <v>29</v>
      </c>
      <c r="L11" s="214">
        <v>275</v>
      </c>
      <c r="M11" s="250" t="s">
        <v>412</v>
      </c>
      <c r="N11" s="235"/>
      <c r="O11" s="188">
        <f t="shared" si="0"/>
        <v>0</v>
      </c>
    </row>
    <row r="12" ht="15.75" spans="1:14">
      <c r="A12" s="211">
        <f t="shared" si="1"/>
        <v>1</v>
      </c>
      <c r="B12" s="212" t="s">
        <v>253</v>
      </c>
      <c r="C12" s="250" t="s">
        <v>409</v>
      </c>
      <c r="D12" s="249">
        <v>5</v>
      </c>
      <c r="E12" s="250"/>
      <c r="F12" s="249"/>
      <c r="G12" s="249"/>
      <c r="H12" s="250" t="s">
        <v>410</v>
      </c>
      <c r="I12" s="249" t="s">
        <v>411</v>
      </c>
      <c r="J12" s="249"/>
      <c r="K12" s="249">
        <v>29</v>
      </c>
      <c r="L12" s="214">
        <v>275</v>
      </c>
      <c r="M12" s="250" t="s">
        <v>413</v>
      </c>
      <c r="N12" s="235"/>
    </row>
    <row r="13" ht="15.75" spans="1:14">
      <c r="A13" s="211">
        <f t="shared" si="1"/>
        <v>1</v>
      </c>
      <c r="B13" s="212" t="s">
        <v>216</v>
      </c>
      <c r="C13" s="250" t="s">
        <v>414</v>
      </c>
      <c r="D13" s="249">
        <v>2</v>
      </c>
      <c r="E13" s="250"/>
      <c r="F13" s="249"/>
      <c r="G13" s="249"/>
      <c r="H13" s="250"/>
      <c r="I13" s="249" t="s">
        <v>336</v>
      </c>
      <c r="J13" s="249"/>
      <c r="K13" s="249">
        <v>16</v>
      </c>
      <c r="L13" s="214">
        <v>155</v>
      </c>
      <c r="M13" s="250" t="s">
        <v>415</v>
      </c>
      <c r="N13" s="235"/>
    </row>
    <row r="14" ht="15.75" spans="1:15">
      <c r="A14" s="211">
        <f t="shared" si="1"/>
        <v>1</v>
      </c>
      <c r="B14" s="212" t="s">
        <v>116</v>
      </c>
      <c r="C14" s="213" t="s">
        <v>416</v>
      </c>
      <c r="D14" s="214">
        <v>2</v>
      </c>
      <c r="E14" s="215"/>
      <c r="F14" s="214"/>
      <c r="G14" s="214"/>
      <c r="H14" s="215"/>
      <c r="I14" s="214" t="s">
        <v>346</v>
      </c>
      <c r="J14" s="214"/>
      <c r="K14" s="214">
        <v>20</v>
      </c>
      <c r="L14" s="214">
        <v>200</v>
      </c>
      <c r="M14" s="215" t="s">
        <v>293</v>
      </c>
      <c r="N14" s="235"/>
      <c r="O14" s="188">
        <f>IF(ISBLANK($AL14),0,1+LEN($AL14)-LEN(SUBSTITUTE($AL14,"●","")))</f>
        <v>0</v>
      </c>
    </row>
    <row r="15" ht="15.75" spans="2:15">
      <c r="B15" s="216"/>
      <c r="C15" s="217"/>
      <c r="D15" s="218"/>
      <c r="E15" s="219"/>
      <c r="F15" s="218"/>
      <c r="G15" s="218"/>
      <c r="H15" s="217"/>
      <c r="I15" s="218"/>
      <c r="J15" s="218"/>
      <c r="K15" s="218"/>
      <c r="L15" s="218"/>
      <c r="M15" s="252"/>
      <c r="N15" s="235"/>
      <c r="O15" s="188">
        <f t="shared" ref="O15:O20" si="2">IF(ISBLANK($AL15),0,1+LEN($AL15)-LEN(SUBSTITUTE($AL15,"●","")))</f>
        <v>0</v>
      </c>
    </row>
    <row r="16" ht="25.5" spans="2:15">
      <c r="B16" s="201" t="str">
        <f ca="1">COUNTA($B18:$B10001)&amp;" Other way(s) to get "&amp;CHAR(34)&amp;$C$1&amp;CHAR(34)&amp;" Tokens"</f>
        <v>4 Other way(s) to get "Blaster" Tokens</v>
      </c>
      <c r="C16" s="202"/>
      <c r="D16" s="202"/>
      <c r="E16" s="202"/>
      <c r="F16" s="202"/>
      <c r="G16" s="202"/>
      <c r="H16" s="202"/>
      <c r="I16" s="202"/>
      <c r="J16" s="202"/>
      <c r="K16" s="202"/>
      <c r="L16" s="202"/>
      <c r="M16" s="245"/>
      <c r="N16" s="235"/>
      <c r="O16" s="188">
        <f t="shared" si="2"/>
        <v>0</v>
      </c>
    </row>
    <row r="17" ht="16.5" spans="2:15">
      <c r="B17" s="220" t="s">
        <v>18</v>
      </c>
      <c r="C17" s="277" t="s">
        <v>323</v>
      </c>
      <c r="D17" s="278"/>
      <c r="E17" s="278"/>
      <c r="F17" s="278"/>
      <c r="G17" s="279"/>
      <c r="H17" s="224" t="s">
        <v>324</v>
      </c>
      <c r="I17" s="253" t="s">
        <v>310</v>
      </c>
      <c r="J17" s="254"/>
      <c r="K17" s="254"/>
      <c r="L17" s="254"/>
      <c r="M17" s="255"/>
      <c r="N17" s="235"/>
      <c r="O17" s="188">
        <f t="shared" si="2"/>
        <v>0</v>
      </c>
    </row>
    <row r="18" ht="15.75" spans="2:15">
      <c r="B18" s="260" t="s">
        <v>337</v>
      </c>
      <c r="C18" s="261" t="s">
        <v>417</v>
      </c>
      <c r="D18" s="262"/>
      <c r="E18" s="262"/>
      <c r="F18" s="262"/>
      <c r="G18" s="263"/>
      <c r="H18" s="264" t="s">
        <v>411</v>
      </c>
      <c r="I18" s="266" t="s">
        <v>293</v>
      </c>
      <c r="J18" s="267"/>
      <c r="K18" s="267"/>
      <c r="L18" s="267"/>
      <c r="M18" s="268"/>
      <c r="N18" s="235"/>
      <c r="O18" s="188">
        <f t="shared" si="2"/>
        <v>0</v>
      </c>
    </row>
    <row r="19" ht="31" customHeight="1" spans="2:15">
      <c r="B19" s="260" t="s">
        <v>399</v>
      </c>
      <c r="C19" s="261" t="s">
        <v>82</v>
      </c>
      <c r="D19" s="262"/>
      <c r="E19" s="262"/>
      <c r="F19" s="262"/>
      <c r="G19" s="263"/>
      <c r="H19" s="265" t="s">
        <v>401</v>
      </c>
      <c r="I19" s="261" t="s">
        <v>418</v>
      </c>
      <c r="J19" s="262"/>
      <c r="K19" s="262"/>
      <c r="L19" s="262"/>
      <c r="M19" s="263"/>
      <c r="N19" s="235"/>
      <c r="O19" s="188">
        <f t="shared" si="2"/>
        <v>0</v>
      </c>
    </row>
    <row r="20" s="87" customFormat="1" ht="15.75" spans="2:26">
      <c r="B20" s="260" t="s">
        <v>399</v>
      </c>
      <c r="C20" s="261" t="s">
        <v>120</v>
      </c>
      <c r="D20" s="262"/>
      <c r="E20" s="262"/>
      <c r="F20" s="262"/>
      <c r="G20" s="263"/>
      <c r="H20" s="265" t="s">
        <v>401</v>
      </c>
      <c r="I20" s="261" t="s">
        <v>419</v>
      </c>
      <c r="J20" s="262"/>
      <c r="K20" s="262"/>
      <c r="L20" s="262"/>
      <c r="M20" s="263"/>
      <c r="N20" s="235"/>
      <c r="O20" s="188">
        <f t="shared" si="2"/>
        <v>0</v>
      </c>
      <c r="Z20" s="189"/>
    </row>
    <row r="21" ht="15.75" spans="2:15">
      <c r="B21" s="260" t="s">
        <v>338</v>
      </c>
      <c r="C21" s="261" t="s">
        <v>307</v>
      </c>
      <c r="D21" s="262"/>
      <c r="E21" s="262"/>
      <c r="F21" s="262"/>
      <c r="G21" s="263"/>
      <c r="H21" s="264" t="s">
        <v>411</v>
      </c>
      <c r="I21" s="266" t="s">
        <v>293</v>
      </c>
      <c r="J21" s="267"/>
      <c r="K21" s="267"/>
      <c r="L21" s="267"/>
      <c r="M21" s="268"/>
      <c r="N21" s="235"/>
      <c r="O21" s="188">
        <f t="shared" ref="O21:O40" si="3">IF(ISBLANK($AL21),0,1+LEN($AL21)-LEN(SUBSTITUTE($AL21,"●","")))</f>
        <v>0</v>
      </c>
    </row>
    <row r="22" ht="15.75" spans="2:15">
      <c r="B22" s="216"/>
      <c r="C22" s="217"/>
      <c r="D22" s="218"/>
      <c r="E22" s="219"/>
      <c r="F22" s="218"/>
      <c r="G22" s="218"/>
      <c r="H22" s="217"/>
      <c r="I22" s="218"/>
      <c r="J22" s="218"/>
      <c r="K22" s="218"/>
      <c r="L22" s="218"/>
      <c r="M22" s="252"/>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6"/>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9"/>
      <c r="F32" s="227"/>
      <c r="G32" s="227"/>
      <c r="H32" s="226"/>
      <c r="I32" s="227"/>
      <c r="J32" s="227"/>
      <c r="K32" s="227"/>
      <c r="L32" s="227"/>
      <c r="M32" s="228"/>
      <c r="N32" s="235"/>
      <c r="O32" s="188">
        <f t="shared" si="3"/>
        <v>0</v>
      </c>
    </row>
    <row r="33" ht="15.75" spans="2:15">
      <c r="B33" s="225"/>
      <c r="C33" s="226"/>
      <c r="D33" s="227"/>
      <c r="E33" s="228"/>
      <c r="F33" s="227"/>
      <c r="G33" s="227"/>
      <c r="H33" s="226"/>
      <c r="I33" s="227"/>
      <c r="J33" s="227"/>
      <c r="K33" s="227"/>
      <c r="L33" s="227"/>
      <c r="M33" s="228"/>
      <c r="N33" s="235"/>
      <c r="O33" s="188">
        <f t="shared" si="3"/>
        <v>0</v>
      </c>
    </row>
    <row r="34" ht="15.75" spans="2:15">
      <c r="B34" s="225"/>
      <c r="C34" s="226"/>
      <c r="D34" s="227"/>
      <c r="E34" s="228"/>
      <c r="F34" s="227"/>
      <c r="G34" s="227"/>
      <c r="H34" s="226"/>
      <c r="I34" s="227"/>
      <c r="J34" s="227"/>
      <c r="K34" s="227"/>
      <c r="L34" s="227"/>
      <c r="M34" s="228"/>
      <c r="N34" s="235"/>
      <c r="O34" s="188">
        <f t="shared" si="3"/>
        <v>0</v>
      </c>
    </row>
    <row r="35" ht="15.75" spans="2:15">
      <c r="B35" s="225"/>
      <c r="C35" s="226"/>
      <c r="D35" s="227"/>
      <c r="E35" s="228"/>
      <c r="F35" s="227"/>
      <c r="G35" s="227"/>
      <c r="H35" s="226"/>
      <c r="I35" s="227"/>
      <c r="J35" s="227"/>
      <c r="K35" s="227"/>
      <c r="L35" s="227"/>
      <c r="M35" s="226"/>
      <c r="N35" s="235"/>
      <c r="O35" s="188">
        <f t="shared" si="3"/>
        <v>0</v>
      </c>
    </row>
    <row r="36" ht="15.75" spans="2:15">
      <c r="B36" s="225"/>
      <c r="C36" s="226"/>
      <c r="D36" s="227"/>
      <c r="E36" s="228"/>
      <c r="F36" s="227"/>
      <c r="G36" s="227"/>
      <c r="H36" s="226"/>
      <c r="I36" s="227"/>
      <c r="J36" s="227"/>
      <c r="K36" s="227"/>
      <c r="L36" s="227"/>
      <c r="M36" s="226"/>
      <c r="N36" s="235"/>
      <c r="O36" s="188">
        <f t="shared" si="3"/>
        <v>0</v>
      </c>
    </row>
    <row r="37" spans="2:15">
      <c r="B37" s="230"/>
      <c r="C37" s="231"/>
      <c r="D37" s="232"/>
      <c r="E37" s="233"/>
      <c r="F37" s="232"/>
      <c r="G37" s="232"/>
      <c r="H37" s="231"/>
      <c r="I37" s="232"/>
      <c r="J37" s="232"/>
      <c r="K37" s="232"/>
      <c r="L37" s="232"/>
      <c r="M37" s="231"/>
      <c r="N37" s="235"/>
      <c r="O37" s="188">
        <f t="shared" si="3"/>
        <v>0</v>
      </c>
    </row>
    <row r="38" spans="2:15">
      <c r="B38" s="230"/>
      <c r="C38" s="231"/>
      <c r="D38" s="232"/>
      <c r="E38" s="233"/>
      <c r="F38" s="232"/>
      <c r="G38" s="232"/>
      <c r="H38" s="231"/>
      <c r="I38" s="232"/>
      <c r="J38" s="232"/>
      <c r="K38" s="232"/>
      <c r="L38" s="232"/>
      <c r="M38" s="231"/>
      <c r="N38" s="235"/>
      <c r="O38" s="188">
        <f t="shared" si="3"/>
        <v>0</v>
      </c>
    </row>
    <row r="39" spans="2:15">
      <c r="B39" s="230"/>
      <c r="C39" s="231"/>
      <c r="D39" s="232"/>
      <c r="E39" s="233"/>
      <c r="F39" s="232"/>
      <c r="G39" s="232"/>
      <c r="H39" s="231"/>
      <c r="I39" s="232"/>
      <c r="J39" s="232"/>
      <c r="K39" s="232"/>
      <c r="L39" s="232"/>
      <c r="M39" s="233"/>
      <c r="N39" s="235"/>
      <c r="O39" s="188">
        <f t="shared" si="3"/>
        <v>0</v>
      </c>
    </row>
    <row r="40" spans="2:15">
      <c r="B40" s="230"/>
      <c r="C40" s="231"/>
      <c r="D40" s="232"/>
      <c r="E40" s="234"/>
      <c r="F40" s="232"/>
      <c r="G40" s="232"/>
      <c r="H40" s="231"/>
      <c r="I40" s="232"/>
      <c r="J40" s="232"/>
      <c r="K40" s="232"/>
      <c r="L40" s="232"/>
      <c r="M40" s="233"/>
      <c r="N40" s="235"/>
      <c r="O40" s="188">
        <f t="shared" si="3"/>
        <v>0</v>
      </c>
    </row>
    <row r="41" spans="2:14">
      <c r="B41" s="230"/>
      <c r="C41" s="231"/>
      <c r="D41" s="232"/>
      <c r="E41" s="233"/>
      <c r="F41" s="232"/>
      <c r="G41" s="232"/>
      <c r="H41" s="231"/>
      <c r="I41" s="232"/>
      <c r="J41" s="232"/>
      <c r="K41" s="232"/>
      <c r="L41" s="232"/>
      <c r="M41" s="234"/>
      <c r="N41" s="235"/>
    </row>
    <row r="52" spans="2:15">
      <c r="B52" s="235"/>
      <c r="C52" s="236"/>
      <c r="D52" s="237"/>
      <c r="E52" s="238"/>
      <c r="F52" s="237"/>
      <c r="G52" s="237"/>
      <c r="H52" s="236"/>
      <c r="I52" s="237"/>
      <c r="J52" s="237"/>
      <c r="K52" s="237"/>
      <c r="L52" s="237"/>
      <c r="M52" s="256"/>
      <c r="N52" s="235"/>
      <c r="O52" s="257"/>
    </row>
    <row r="53" spans="2:15">
      <c r="B53" s="230"/>
      <c r="C53" s="231"/>
      <c r="D53" s="232"/>
      <c r="E53" s="233"/>
      <c r="F53" s="232"/>
      <c r="G53" s="232"/>
      <c r="H53" s="231"/>
      <c r="I53" s="232"/>
      <c r="J53" s="232"/>
      <c r="K53" s="232"/>
      <c r="L53" s="232"/>
      <c r="M53" s="231"/>
      <c r="N53" s="235"/>
      <c r="O53" s="257"/>
    </row>
    <row r="54" spans="2:15">
      <c r="B54" s="230"/>
      <c r="C54" s="231"/>
      <c r="D54" s="232"/>
      <c r="E54" s="233"/>
      <c r="F54" s="232"/>
      <c r="G54" s="232"/>
      <c r="H54" s="231"/>
      <c r="I54" s="232"/>
      <c r="J54" s="232"/>
      <c r="K54" s="232"/>
      <c r="L54" s="232"/>
      <c r="M54" s="233"/>
      <c r="N54" s="235"/>
      <c r="O54" s="257"/>
    </row>
    <row r="55" spans="2:15">
      <c r="B55" s="230"/>
      <c r="C55" s="231"/>
      <c r="D55" s="232"/>
      <c r="E55" s="234"/>
      <c r="F55" s="232"/>
      <c r="G55" s="232"/>
      <c r="H55" s="231"/>
      <c r="I55" s="232"/>
      <c r="J55" s="232"/>
      <c r="K55" s="232"/>
      <c r="L55" s="232"/>
      <c r="M55" s="233"/>
      <c r="N55" s="235"/>
      <c r="O55" s="257"/>
    </row>
    <row r="56" spans="2:13">
      <c r="B56" s="239"/>
      <c r="C56" s="240"/>
      <c r="D56" s="241"/>
      <c r="E56" s="242"/>
      <c r="F56" s="241"/>
      <c r="G56" s="241"/>
      <c r="H56" s="240"/>
      <c r="I56" s="241"/>
      <c r="J56" s="241"/>
      <c r="K56" s="241"/>
      <c r="L56" s="241"/>
      <c r="M56" s="258"/>
    </row>
  </sheetData>
  <sheetProtection sheet="1" objects="1"/>
  <mergeCells count="12">
    <mergeCell ref="B6:M6"/>
    <mergeCell ref="B16:M16"/>
    <mergeCell ref="C17:G17"/>
    <mergeCell ref="I17:M17"/>
    <mergeCell ref="C18:G18"/>
    <mergeCell ref="I18:M18"/>
    <mergeCell ref="C19:G19"/>
    <mergeCell ref="I19:M19"/>
    <mergeCell ref="C20:G20"/>
    <mergeCell ref="I20:M20"/>
    <mergeCell ref="C21:G21"/>
    <mergeCell ref="I21:M21"/>
  </mergeCells>
  <pageMargins left="0.75" right="0.75" top="1" bottom="1" header="0.511805555555556" footer="0.511805555555556"/>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6"/>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Minnie Bow</v>
      </c>
      <c r="Z1" s="259" t="str">
        <f ca="1">MID(CELL("filename",$Z$1),FIND("]",CELL("filename",$Z$1))+1,255)</f>
        <v>Minnie_Bow</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274" t="str">
        <f ca="1">LOOKUP($Z$1,Token_List!$Z$3:$Z$9998,Token_List!$F$3:$F$9998)</f>
        <v>Minnie Mouse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SUM($AN$8:$AN$10006)</f>
        <v>0</v>
      </c>
    </row>
    <row r="6" ht="25.5" spans="2:15">
      <c r="B6" s="201" t="str">
        <f ca="1">MATCH("Type",$B$9:$B$9991,0)-3&amp;" Task(s) from "&amp;SUM($A$9:$A$9993)&amp;" character(s) that could drop "&amp;CHAR(34)&amp;$C$1&amp;CHAR(34)&amp;" Tokens"</f>
        <v>7 Task(s) from 8 character(s) that could drop "Minnie Bow"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5" si="1">COUNTA($E9)+1</f>
        <v>1</v>
      </c>
      <c r="B9" s="212" t="s">
        <v>189</v>
      </c>
      <c r="C9" s="213" t="s">
        <v>908</v>
      </c>
      <c r="D9" s="214">
        <v>2</v>
      </c>
      <c r="E9" s="215"/>
      <c r="F9" s="214"/>
      <c r="G9" s="214"/>
      <c r="H9" s="213" t="s">
        <v>406</v>
      </c>
      <c r="I9" s="214" t="s">
        <v>313</v>
      </c>
      <c r="J9" s="214"/>
      <c r="K9" s="214">
        <v>10</v>
      </c>
      <c r="L9" s="214">
        <v>75</v>
      </c>
      <c r="M9" s="215" t="s">
        <v>921</v>
      </c>
      <c r="N9" s="235"/>
      <c r="O9" s="188">
        <f t="shared" si="0"/>
        <v>0</v>
      </c>
    </row>
    <row r="10" ht="15.75" spans="1:15">
      <c r="A10" s="211">
        <f t="shared" si="1"/>
        <v>1</v>
      </c>
      <c r="B10" s="212" t="s">
        <v>141</v>
      </c>
      <c r="C10" s="213" t="s">
        <v>624</v>
      </c>
      <c r="D10" s="214">
        <v>2</v>
      </c>
      <c r="E10" s="215"/>
      <c r="F10" s="214"/>
      <c r="G10" s="214"/>
      <c r="H10" s="213" t="s">
        <v>440</v>
      </c>
      <c r="I10" s="214" t="s">
        <v>313</v>
      </c>
      <c r="J10" s="214" t="s">
        <v>355</v>
      </c>
      <c r="K10" s="214">
        <v>10</v>
      </c>
      <c r="L10" s="249">
        <v>75</v>
      </c>
      <c r="M10" s="250" t="s">
        <v>625</v>
      </c>
      <c r="N10" s="235"/>
      <c r="O10" s="188">
        <f t="shared" si="0"/>
        <v>0</v>
      </c>
    </row>
    <row r="11" ht="15.75" spans="1:15">
      <c r="A11" s="211">
        <f t="shared" si="1"/>
        <v>1</v>
      </c>
      <c r="B11" s="212" t="s">
        <v>150</v>
      </c>
      <c r="C11" s="250" t="s">
        <v>925</v>
      </c>
      <c r="D11" s="249">
        <v>5</v>
      </c>
      <c r="E11" s="250"/>
      <c r="F11" s="249"/>
      <c r="G11" s="249"/>
      <c r="H11" s="250" t="s">
        <v>464</v>
      </c>
      <c r="I11" s="249" t="s">
        <v>327</v>
      </c>
      <c r="J11" s="249"/>
      <c r="K11" s="249">
        <v>13</v>
      </c>
      <c r="L11" s="214">
        <v>110</v>
      </c>
      <c r="M11" s="250" t="s">
        <v>926</v>
      </c>
      <c r="N11" s="235"/>
      <c r="O11" s="188">
        <f t="shared" si="0"/>
        <v>0</v>
      </c>
    </row>
    <row r="12" ht="26.25" spans="1:14">
      <c r="A12" s="211">
        <f t="shared" si="1"/>
        <v>2</v>
      </c>
      <c r="B12" s="212" t="s">
        <v>359</v>
      </c>
      <c r="C12" s="250" t="s">
        <v>360</v>
      </c>
      <c r="D12" s="249">
        <v>1</v>
      </c>
      <c r="E12" s="250" t="s">
        <v>73</v>
      </c>
      <c r="F12" s="249">
        <v>3</v>
      </c>
      <c r="G12" s="249"/>
      <c r="H12" s="250" t="s">
        <v>361</v>
      </c>
      <c r="I12" s="249" t="s">
        <v>313</v>
      </c>
      <c r="J12" s="249"/>
      <c r="K12" s="249">
        <v>13</v>
      </c>
      <c r="L12" s="214">
        <v>100</v>
      </c>
      <c r="M12" s="250" t="s">
        <v>362</v>
      </c>
      <c r="N12" s="235"/>
    </row>
    <row r="13" ht="15.75" spans="1:14">
      <c r="A13" s="211">
        <f t="shared" si="1"/>
        <v>1</v>
      </c>
      <c r="B13" s="212" t="s">
        <v>55</v>
      </c>
      <c r="C13" s="250" t="s">
        <v>455</v>
      </c>
      <c r="D13" s="249">
        <v>2</v>
      </c>
      <c r="E13" s="250"/>
      <c r="F13" s="249"/>
      <c r="G13" s="249"/>
      <c r="H13" s="250" t="s">
        <v>456</v>
      </c>
      <c r="I13" s="249" t="s">
        <v>327</v>
      </c>
      <c r="J13" s="249"/>
      <c r="K13" s="249">
        <v>13</v>
      </c>
      <c r="L13" s="214">
        <v>110</v>
      </c>
      <c r="M13" s="250" t="s">
        <v>457</v>
      </c>
      <c r="N13" s="235"/>
    </row>
    <row r="14" ht="15.75" spans="1:14">
      <c r="A14" s="211">
        <f t="shared" si="1"/>
        <v>1</v>
      </c>
      <c r="B14" s="212" t="s">
        <v>156</v>
      </c>
      <c r="C14" s="250" t="s">
        <v>927</v>
      </c>
      <c r="D14" s="249">
        <v>3</v>
      </c>
      <c r="E14" s="250"/>
      <c r="F14" s="249"/>
      <c r="G14" s="249"/>
      <c r="H14" s="250" t="s">
        <v>429</v>
      </c>
      <c r="I14" s="249" t="s">
        <v>327</v>
      </c>
      <c r="J14" s="249"/>
      <c r="K14" s="249">
        <v>13</v>
      </c>
      <c r="L14" s="214">
        <v>110</v>
      </c>
      <c r="M14" s="250" t="s">
        <v>928</v>
      </c>
      <c r="N14" s="235"/>
    </row>
    <row r="15" ht="15.75" spans="1:15">
      <c r="A15" s="211">
        <f t="shared" si="1"/>
        <v>1</v>
      </c>
      <c r="B15" s="212" t="s">
        <v>111</v>
      </c>
      <c r="C15" s="213" t="s">
        <v>510</v>
      </c>
      <c r="D15" s="214">
        <v>2</v>
      </c>
      <c r="E15" s="215"/>
      <c r="F15" s="214"/>
      <c r="G15" s="214"/>
      <c r="H15" s="215" t="s">
        <v>363</v>
      </c>
      <c r="I15" s="214" t="s">
        <v>327</v>
      </c>
      <c r="J15" s="214"/>
      <c r="K15" s="214">
        <v>13</v>
      </c>
      <c r="L15" s="214">
        <v>110</v>
      </c>
      <c r="M15" s="215" t="s">
        <v>511</v>
      </c>
      <c r="N15" s="235"/>
      <c r="O15" s="188">
        <f t="shared" ref="O15:O40" si="2">IF(ISBLANK($AL15),0,1+LEN($AL15)-LEN(SUBSTITUTE($AL15,"●","")))</f>
        <v>0</v>
      </c>
    </row>
    <row r="16" ht="15.75" spans="2:15">
      <c r="B16" s="216"/>
      <c r="C16" s="217"/>
      <c r="D16" s="218"/>
      <c r="E16" s="219"/>
      <c r="F16" s="218"/>
      <c r="G16" s="218"/>
      <c r="H16" s="217"/>
      <c r="I16" s="218"/>
      <c r="J16" s="218"/>
      <c r="K16" s="218"/>
      <c r="L16" s="218"/>
      <c r="M16" s="252"/>
      <c r="N16" s="235"/>
      <c r="O16" s="188">
        <f t="shared" si="2"/>
        <v>0</v>
      </c>
    </row>
    <row r="17" ht="25.5" spans="2:15">
      <c r="B17" s="201" t="str">
        <f ca="1">COUNTA($B19:$B10002)&amp;" Other way(s) to get "&amp;CHAR(34)&amp;$C$1&amp;CHAR(34)&amp;" Tokens"</f>
        <v>3 Other way(s) to get "Minnie Bow" Tokens</v>
      </c>
      <c r="C17" s="202"/>
      <c r="D17" s="202"/>
      <c r="E17" s="202"/>
      <c r="F17" s="202"/>
      <c r="G17" s="202"/>
      <c r="H17" s="202"/>
      <c r="I17" s="202"/>
      <c r="J17" s="202"/>
      <c r="K17" s="202"/>
      <c r="L17" s="202"/>
      <c r="M17" s="245"/>
      <c r="N17" s="235"/>
      <c r="O17" s="188">
        <f t="shared" si="2"/>
        <v>0</v>
      </c>
    </row>
    <row r="18" ht="16.5" spans="2:15">
      <c r="B18" s="276" t="s">
        <v>18</v>
      </c>
      <c r="C18" s="277" t="s">
        <v>323</v>
      </c>
      <c r="D18" s="278"/>
      <c r="E18" s="278"/>
      <c r="F18" s="278"/>
      <c r="G18" s="279"/>
      <c r="H18" s="280" t="s">
        <v>324</v>
      </c>
      <c r="I18" s="281" t="s">
        <v>310</v>
      </c>
      <c r="J18" s="282"/>
      <c r="K18" s="282"/>
      <c r="L18" s="282"/>
      <c r="M18" s="283"/>
      <c r="N18" s="235"/>
      <c r="O18" s="188">
        <f t="shared" si="2"/>
        <v>0</v>
      </c>
    </row>
    <row r="19" ht="15.75" spans="2:15">
      <c r="B19" s="260" t="s">
        <v>337</v>
      </c>
      <c r="C19" s="261" t="s">
        <v>312</v>
      </c>
      <c r="D19" s="262"/>
      <c r="E19" s="262"/>
      <c r="F19" s="262"/>
      <c r="G19" s="263"/>
      <c r="H19" s="265" t="s">
        <v>336</v>
      </c>
      <c r="I19" s="266" t="s">
        <v>929</v>
      </c>
      <c r="J19" s="267"/>
      <c r="K19" s="267"/>
      <c r="L19" s="267"/>
      <c r="M19" s="268"/>
      <c r="N19" s="235"/>
      <c r="O19" s="188">
        <f t="shared" si="2"/>
        <v>0</v>
      </c>
    </row>
    <row r="20" ht="15.75" spans="2:15">
      <c r="B20" s="260" t="s">
        <v>399</v>
      </c>
      <c r="C20" s="261" t="s">
        <v>639</v>
      </c>
      <c r="D20" s="262"/>
      <c r="E20" s="262"/>
      <c r="F20" s="262"/>
      <c r="G20" s="263"/>
      <c r="H20" s="265" t="s">
        <v>401</v>
      </c>
      <c r="I20" s="261" t="s">
        <v>640</v>
      </c>
      <c r="J20" s="262"/>
      <c r="K20" s="262"/>
      <c r="L20" s="262"/>
      <c r="M20" s="263"/>
      <c r="N20" s="235"/>
      <c r="O20" s="188">
        <f t="shared" si="2"/>
        <v>0</v>
      </c>
    </row>
    <row r="21" ht="15.75" spans="2:15">
      <c r="B21" s="260" t="s">
        <v>338</v>
      </c>
      <c r="C21" s="261" t="s">
        <v>403</v>
      </c>
      <c r="D21" s="262"/>
      <c r="E21" s="262"/>
      <c r="F21" s="262"/>
      <c r="G21" s="263"/>
      <c r="H21" s="265" t="s">
        <v>336</v>
      </c>
      <c r="I21" s="261" t="s">
        <v>193</v>
      </c>
      <c r="J21" s="262"/>
      <c r="K21" s="262"/>
      <c r="L21" s="262"/>
      <c r="M21" s="263"/>
      <c r="N21" s="235"/>
      <c r="O21" s="188">
        <f t="shared" si="2"/>
        <v>0</v>
      </c>
    </row>
    <row r="22" ht="15.75" spans="2:15">
      <c r="B22" s="216"/>
      <c r="C22" s="217"/>
      <c r="D22" s="218"/>
      <c r="E22" s="219"/>
      <c r="F22" s="218"/>
      <c r="G22" s="218"/>
      <c r="H22" s="217"/>
      <c r="I22" s="218"/>
      <c r="J22" s="218"/>
      <c r="K22" s="218"/>
      <c r="L22" s="218"/>
      <c r="M22" s="252"/>
      <c r="N22" s="235"/>
      <c r="O22" s="188">
        <f t="shared" si="2"/>
        <v>0</v>
      </c>
    </row>
    <row r="23" ht="15.75" spans="2:15">
      <c r="B23" s="225"/>
      <c r="C23" s="226"/>
      <c r="D23" s="227"/>
      <c r="E23" s="229"/>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6"/>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9"/>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9"/>
      <c r="F32" s="227"/>
      <c r="G32" s="227"/>
      <c r="H32" s="226"/>
      <c r="I32" s="227"/>
      <c r="J32" s="227"/>
      <c r="K32" s="227"/>
      <c r="L32" s="227"/>
      <c r="M32" s="228"/>
      <c r="N32" s="235"/>
      <c r="O32" s="188">
        <f t="shared" si="2"/>
        <v>0</v>
      </c>
    </row>
    <row r="33" ht="15.75" spans="2:15">
      <c r="B33" s="225"/>
      <c r="C33" s="226"/>
      <c r="D33" s="227"/>
      <c r="E33" s="228"/>
      <c r="F33" s="227"/>
      <c r="G33" s="227"/>
      <c r="H33" s="226"/>
      <c r="I33" s="227"/>
      <c r="J33" s="227"/>
      <c r="K33" s="227"/>
      <c r="L33" s="227"/>
      <c r="M33" s="228"/>
      <c r="N33" s="235"/>
      <c r="O33" s="188">
        <f t="shared" si="2"/>
        <v>0</v>
      </c>
    </row>
    <row r="34" ht="15.75" spans="2:15">
      <c r="B34" s="225"/>
      <c r="C34" s="226"/>
      <c r="D34" s="227"/>
      <c r="E34" s="228"/>
      <c r="F34" s="227"/>
      <c r="G34" s="227"/>
      <c r="H34" s="226"/>
      <c r="I34" s="227"/>
      <c r="J34" s="227"/>
      <c r="K34" s="227"/>
      <c r="L34" s="227"/>
      <c r="M34" s="228"/>
      <c r="N34" s="235"/>
      <c r="O34" s="188">
        <f t="shared" si="2"/>
        <v>0</v>
      </c>
    </row>
    <row r="35" ht="15.75" spans="2:15">
      <c r="B35" s="225"/>
      <c r="C35" s="226"/>
      <c r="D35" s="227"/>
      <c r="E35" s="228"/>
      <c r="F35" s="227"/>
      <c r="G35" s="227"/>
      <c r="H35" s="226"/>
      <c r="I35" s="227"/>
      <c r="J35" s="227"/>
      <c r="K35" s="227"/>
      <c r="L35" s="227"/>
      <c r="M35" s="226"/>
      <c r="N35" s="235"/>
      <c r="O35" s="188">
        <f t="shared" si="2"/>
        <v>0</v>
      </c>
    </row>
    <row r="36" ht="15.75" spans="2:15">
      <c r="B36" s="225"/>
      <c r="C36" s="226"/>
      <c r="D36" s="227"/>
      <c r="E36" s="228"/>
      <c r="F36" s="227"/>
      <c r="G36" s="227"/>
      <c r="H36" s="226"/>
      <c r="I36" s="227"/>
      <c r="J36" s="227"/>
      <c r="K36" s="227"/>
      <c r="L36" s="227"/>
      <c r="M36" s="226"/>
      <c r="N36" s="235"/>
      <c r="O36" s="188">
        <f t="shared" si="2"/>
        <v>0</v>
      </c>
    </row>
    <row r="37" spans="2:15">
      <c r="B37" s="230"/>
      <c r="C37" s="231"/>
      <c r="D37" s="232"/>
      <c r="E37" s="233"/>
      <c r="F37" s="232"/>
      <c r="G37" s="232"/>
      <c r="H37" s="231"/>
      <c r="I37" s="232"/>
      <c r="J37" s="232"/>
      <c r="K37" s="232"/>
      <c r="L37" s="232"/>
      <c r="M37" s="231"/>
      <c r="N37" s="235"/>
      <c r="O37" s="188">
        <f t="shared" si="2"/>
        <v>0</v>
      </c>
    </row>
    <row r="38" spans="2:15">
      <c r="B38" s="230"/>
      <c r="C38" s="231"/>
      <c r="D38" s="232"/>
      <c r="E38" s="233"/>
      <c r="F38" s="232"/>
      <c r="G38" s="232"/>
      <c r="H38" s="231"/>
      <c r="I38" s="232"/>
      <c r="J38" s="232"/>
      <c r="K38" s="232"/>
      <c r="L38" s="232"/>
      <c r="M38" s="231"/>
      <c r="N38" s="235"/>
      <c r="O38" s="188">
        <f t="shared" si="2"/>
        <v>0</v>
      </c>
    </row>
    <row r="39" spans="2:15">
      <c r="B39" s="230"/>
      <c r="C39" s="231"/>
      <c r="D39" s="232"/>
      <c r="E39" s="233"/>
      <c r="F39" s="232"/>
      <c r="G39" s="232"/>
      <c r="H39" s="231"/>
      <c r="I39" s="232"/>
      <c r="J39" s="232"/>
      <c r="K39" s="232"/>
      <c r="L39" s="232"/>
      <c r="M39" s="233"/>
      <c r="N39" s="235"/>
      <c r="O39" s="188">
        <f t="shared" si="2"/>
        <v>0</v>
      </c>
    </row>
    <row r="40" spans="2:15">
      <c r="B40" s="230"/>
      <c r="C40" s="231"/>
      <c r="D40" s="232"/>
      <c r="E40" s="234"/>
      <c r="F40" s="232"/>
      <c r="G40" s="232"/>
      <c r="H40" s="231"/>
      <c r="I40" s="232"/>
      <c r="J40" s="232"/>
      <c r="K40" s="232"/>
      <c r="L40" s="232"/>
      <c r="M40" s="233"/>
      <c r="N40" s="235"/>
      <c r="O40" s="188">
        <f t="shared" si="2"/>
        <v>0</v>
      </c>
    </row>
    <row r="41" spans="2:14">
      <c r="B41" s="230"/>
      <c r="C41" s="231"/>
      <c r="D41" s="232"/>
      <c r="E41" s="233"/>
      <c r="F41" s="232"/>
      <c r="G41" s="232"/>
      <c r="H41" s="231"/>
      <c r="I41" s="232"/>
      <c r="J41" s="232"/>
      <c r="K41" s="232"/>
      <c r="L41" s="232"/>
      <c r="M41" s="234"/>
      <c r="N41" s="235"/>
    </row>
    <row r="52" spans="2:15">
      <c r="B52" s="235"/>
      <c r="C52" s="236"/>
      <c r="D52" s="237"/>
      <c r="E52" s="238"/>
      <c r="F52" s="237"/>
      <c r="G52" s="237"/>
      <c r="H52" s="236"/>
      <c r="I52" s="237"/>
      <c r="J52" s="237"/>
      <c r="K52" s="237"/>
      <c r="L52" s="237"/>
      <c r="M52" s="256"/>
      <c r="N52" s="235"/>
      <c r="O52" s="257"/>
    </row>
    <row r="53" spans="2:15">
      <c r="B53" s="230"/>
      <c r="C53" s="231"/>
      <c r="D53" s="232"/>
      <c r="E53" s="233"/>
      <c r="F53" s="232"/>
      <c r="G53" s="232"/>
      <c r="H53" s="231"/>
      <c r="I53" s="232"/>
      <c r="J53" s="232"/>
      <c r="K53" s="232"/>
      <c r="L53" s="232"/>
      <c r="M53" s="231"/>
      <c r="N53" s="235"/>
      <c r="O53" s="257"/>
    </row>
    <row r="54" spans="2:15">
      <c r="B54" s="230"/>
      <c r="C54" s="231"/>
      <c r="D54" s="232"/>
      <c r="E54" s="233"/>
      <c r="F54" s="232"/>
      <c r="G54" s="232"/>
      <c r="H54" s="231"/>
      <c r="I54" s="232"/>
      <c r="J54" s="232"/>
      <c r="K54" s="232"/>
      <c r="L54" s="232"/>
      <c r="M54" s="233"/>
      <c r="N54" s="235"/>
      <c r="O54" s="257"/>
    </row>
    <row r="55" spans="2:15">
      <c r="B55" s="230"/>
      <c r="C55" s="231"/>
      <c r="D55" s="232"/>
      <c r="E55" s="234"/>
      <c r="F55" s="232"/>
      <c r="G55" s="232"/>
      <c r="H55" s="231"/>
      <c r="I55" s="232"/>
      <c r="J55" s="232"/>
      <c r="K55" s="232"/>
      <c r="L55" s="232"/>
      <c r="M55" s="233"/>
      <c r="N55" s="235"/>
      <c r="O55" s="257"/>
    </row>
    <row r="56" spans="2:13">
      <c r="B56" s="239"/>
      <c r="C56" s="240"/>
      <c r="D56" s="241"/>
      <c r="E56" s="242"/>
      <c r="F56" s="241"/>
      <c r="G56" s="241"/>
      <c r="H56" s="240"/>
      <c r="I56" s="241"/>
      <c r="J56" s="241"/>
      <c r="K56" s="241"/>
      <c r="L56" s="241"/>
      <c r="M56" s="258"/>
    </row>
  </sheetData>
  <sheetProtection sheet="1" objects="1"/>
  <mergeCells count="10">
    <mergeCell ref="B6:M6"/>
    <mergeCell ref="B17:M17"/>
    <mergeCell ref="C18:G18"/>
    <mergeCell ref="I18:M18"/>
    <mergeCell ref="C19:G19"/>
    <mergeCell ref="I19:M19"/>
    <mergeCell ref="C20:G20"/>
    <mergeCell ref="I20:M20"/>
    <mergeCell ref="C21:G21"/>
    <mergeCell ref="I21:M21"/>
  </mergeCells>
  <pageMargins left="0.75" right="0.75" top="1" bottom="1" header="0.511805555555556" footer="0.511805555555556"/>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Minnie Ears</v>
      </c>
      <c r="Z1" s="259" t="str">
        <f ca="1">MID(CELL("filename",$Z$1),FIND("]",CELL("filename",$Z$1))+1,255)</f>
        <v>Minnie_Ears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Minnie Mouse</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SUM($AN$8:$AN$10003)</f>
        <v>0</v>
      </c>
    </row>
    <row r="6" ht="25.5" spans="2:15">
      <c r="B6" s="201" t="str">
        <f ca="1">MATCH("Type",$B$9:$B$9991,0)-3&amp;" Task(s) from "&amp;SUM($A$9:$A$9993)&amp;" character(s) that could drop "&amp;CHAR(34)&amp;$C$1&amp;CHAR(34)&amp;" Tokens"</f>
        <v>6 Task(s) from 8 character(s) that could drop "Minnie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4" si="1">COUNTA($E9)+1</f>
        <v>1</v>
      </c>
      <c r="B9" s="212" t="s">
        <v>229</v>
      </c>
      <c r="C9" s="213" t="s">
        <v>657</v>
      </c>
      <c r="D9" s="214">
        <v>3</v>
      </c>
      <c r="E9" s="215"/>
      <c r="F9" s="214"/>
      <c r="G9" s="214"/>
      <c r="H9" s="213"/>
      <c r="I9" s="214" t="s">
        <v>336</v>
      </c>
      <c r="J9" s="214"/>
      <c r="K9" s="214">
        <v>16</v>
      </c>
      <c r="L9" s="214">
        <v>155</v>
      </c>
      <c r="M9" s="215" t="s">
        <v>658</v>
      </c>
      <c r="N9" s="235"/>
      <c r="O9" s="188">
        <f t="shared" si="0"/>
        <v>0</v>
      </c>
    </row>
    <row r="10" ht="15.75" spans="1:15">
      <c r="A10" s="211">
        <f t="shared" si="1"/>
        <v>1</v>
      </c>
      <c r="B10" s="212" t="s">
        <v>95</v>
      </c>
      <c r="C10" s="213" t="s">
        <v>477</v>
      </c>
      <c r="D10" s="214">
        <v>4</v>
      </c>
      <c r="E10" s="215"/>
      <c r="F10" s="214"/>
      <c r="G10" s="214"/>
      <c r="H10" s="213"/>
      <c r="I10" s="214" t="s">
        <v>346</v>
      </c>
      <c r="J10" s="214"/>
      <c r="K10" s="214">
        <v>20</v>
      </c>
      <c r="L10" s="249">
        <v>200</v>
      </c>
      <c r="M10" s="250" t="s">
        <v>478</v>
      </c>
      <c r="N10" s="235"/>
      <c r="O10" s="188">
        <f t="shared" si="0"/>
        <v>0</v>
      </c>
    </row>
    <row r="11" ht="26.25" spans="1:15">
      <c r="A11" s="211">
        <f t="shared" si="1"/>
        <v>2</v>
      </c>
      <c r="B11" s="212" t="s">
        <v>930</v>
      </c>
      <c r="C11" s="250" t="s">
        <v>931</v>
      </c>
      <c r="D11" s="249">
        <v>7</v>
      </c>
      <c r="E11" s="250" t="s">
        <v>31</v>
      </c>
      <c r="F11" s="249">
        <v>5</v>
      </c>
      <c r="G11" s="249"/>
      <c r="H11" s="250"/>
      <c r="I11" s="249" t="s">
        <v>313</v>
      </c>
      <c r="J11" s="249"/>
      <c r="K11" s="249">
        <v>10</v>
      </c>
      <c r="L11" s="214">
        <v>75</v>
      </c>
      <c r="M11" s="250" t="s">
        <v>195</v>
      </c>
      <c r="N11" s="235"/>
      <c r="O11" s="188">
        <f t="shared" si="0"/>
        <v>0</v>
      </c>
    </row>
    <row r="12" ht="15.75" spans="1:14">
      <c r="A12" s="211">
        <f t="shared" si="1"/>
        <v>1</v>
      </c>
      <c r="B12" s="212" t="s">
        <v>259</v>
      </c>
      <c r="C12" s="250" t="s">
        <v>932</v>
      </c>
      <c r="D12" s="249">
        <v>4</v>
      </c>
      <c r="E12" s="250"/>
      <c r="F12" s="249"/>
      <c r="G12" s="249"/>
      <c r="H12" s="250" t="s">
        <v>363</v>
      </c>
      <c r="I12" s="249" t="s">
        <v>336</v>
      </c>
      <c r="J12" s="249"/>
      <c r="K12" s="249">
        <v>16</v>
      </c>
      <c r="L12" s="214">
        <v>155</v>
      </c>
      <c r="M12" s="250" t="s">
        <v>933</v>
      </c>
      <c r="N12" s="235"/>
    </row>
    <row r="13" ht="15.75" spans="1:14">
      <c r="A13" s="211">
        <f t="shared" si="1"/>
        <v>1</v>
      </c>
      <c r="B13" s="212" t="s">
        <v>253</v>
      </c>
      <c r="C13" s="250" t="s">
        <v>450</v>
      </c>
      <c r="D13" s="249">
        <v>1</v>
      </c>
      <c r="E13" s="250"/>
      <c r="F13" s="249"/>
      <c r="G13" s="249"/>
      <c r="H13" s="250" t="s">
        <v>351</v>
      </c>
      <c r="I13" s="249" t="s">
        <v>327</v>
      </c>
      <c r="J13" s="249"/>
      <c r="K13" s="249">
        <v>13</v>
      </c>
      <c r="L13" s="214">
        <v>110</v>
      </c>
      <c r="M13" s="250" t="s">
        <v>451</v>
      </c>
      <c r="N13" s="235"/>
    </row>
    <row r="14" ht="26.25" spans="1:14">
      <c r="A14" s="211">
        <f t="shared" si="1"/>
        <v>2</v>
      </c>
      <c r="B14" s="212" t="s">
        <v>729</v>
      </c>
      <c r="C14" s="250" t="s">
        <v>730</v>
      </c>
      <c r="D14" s="249"/>
      <c r="E14" s="250" t="s">
        <v>68</v>
      </c>
      <c r="F14" s="249">
        <v>2</v>
      </c>
      <c r="G14" s="249"/>
      <c r="H14" s="250"/>
      <c r="I14" s="249" t="s">
        <v>313</v>
      </c>
      <c r="J14" s="249"/>
      <c r="K14" s="249">
        <v>13</v>
      </c>
      <c r="L14" s="214">
        <v>100</v>
      </c>
      <c r="M14" s="250" t="s">
        <v>731</v>
      </c>
      <c r="N14" s="235"/>
    </row>
    <row r="15" ht="15.75" spans="2:15">
      <c r="B15" s="216"/>
      <c r="C15" s="217"/>
      <c r="D15" s="218"/>
      <c r="E15" s="219"/>
      <c r="F15" s="218"/>
      <c r="G15" s="218"/>
      <c r="H15" s="217"/>
      <c r="I15" s="218"/>
      <c r="J15" s="218"/>
      <c r="K15" s="218"/>
      <c r="L15" s="218"/>
      <c r="M15" s="252"/>
      <c r="N15" s="235"/>
      <c r="O15" s="188">
        <f t="shared" ref="O15:O18" si="2">IF(ISBLANK($AL15),0,1+LEN($AL15)-LEN(SUBSTITUTE($AL15,"●","")))</f>
        <v>0</v>
      </c>
    </row>
    <row r="16" ht="25.5" spans="2:15">
      <c r="B16" s="201" t="str">
        <f ca="1">COUNTA($B18:$B10001)&amp;" Other way(s) to get "&amp;CHAR(34)&amp;$C$1&amp;CHAR(34)&amp;" Tokens"</f>
        <v>1 Other way(s) to get "Minnie Ears" Tokens</v>
      </c>
      <c r="C16" s="202"/>
      <c r="D16" s="202"/>
      <c r="E16" s="202"/>
      <c r="F16" s="202"/>
      <c r="G16" s="202"/>
      <c r="H16" s="202"/>
      <c r="I16" s="202"/>
      <c r="J16" s="202"/>
      <c r="K16" s="202"/>
      <c r="L16" s="202"/>
      <c r="M16" s="245"/>
      <c r="N16" s="235"/>
      <c r="O16" s="188">
        <f t="shared" si="2"/>
        <v>0</v>
      </c>
    </row>
    <row r="17" ht="16.5" spans="2:15">
      <c r="B17" s="276" t="s">
        <v>18</v>
      </c>
      <c r="C17" s="277" t="s">
        <v>323</v>
      </c>
      <c r="D17" s="278"/>
      <c r="E17" s="278"/>
      <c r="F17" s="278"/>
      <c r="G17" s="279"/>
      <c r="H17" s="280" t="s">
        <v>324</v>
      </c>
      <c r="I17" s="281" t="s">
        <v>310</v>
      </c>
      <c r="J17" s="282"/>
      <c r="K17" s="282"/>
      <c r="L17" s="282"/>
      <c r="M17" s="283"/>
      <c r="N17" s="235"/>
      <c r="O17" s="188">
        <f t="shared" si="2"/>
        <v>0</v>
      </c>
    </row>
    <row r="18" ht="15.75" spans="2:15">
      <c r="B18" s="260" t="s">
        <v>337</v>
      </c>
      <c r="C18" s="261" t="s">
        <v>698</v>
      </c>
      <c r="D18" s="262"/>
      <c r="E18" s="262"/>
      <c r="F18" s="262"/>
      <c r="G18" s="263"/>
      <c r="H18" s="264" t="s">
        <v>327</v>
      </c>
      <c r="I18" s="266" t="s">
        <v>934</v>
      </c>
      <c r="J18" s="267"/>
      <c r="K18" s="267"/>
      <c r="L18" s="267"/>
      <c r="M18" s="268"/>
      <c r="N18" s="235"/>
      <c r="O18" s="188">
        <f t="shared" si="2"/>
        <v>0</v>
      </c>
    </row>
    <row r="19" ht="15.75" spans="2:15">
      <c r="B19" s="216"/>
      <c r="C19" s="217"/>
      <c r="D19" s="218"/>
      <c r="E19" s="219"/>
      <c r="F19" s="218"/>
      <c r="G19" s="218"/>
      <c r="H19" s="217"/>
      <c r="I19" s="218"/>
      <c r="J19" s="218"/>
      <c r="K19" s="218"/>
      <c r="L19" s="218"/>
      <c r="M19" s="252"/>
      <c r="N19" s="235"/>
      <c r="O19" s="188">
        <f t="shared" ref="O19:O37" si="3">IF(ISBLANK($AL19),0,1+LEN($AL19)-LEN(SUBSTITUTE($AL19,"●","")))</f>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6"/>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6">
    <mergeCell ref="B6:M6"/>
    <mergeCell ref="B16:M16"/>
    <mergeCell ref="C17:G17"/>
    <mergeCell ref="I17:M17"/>
    <mergeCell ref="C18:G18"/>
    <mergeCell ref="I18:M18"/>
  </mergeCells>
  <pageMargins left="0.75" right="0.75" top="1" bottom="1" header="0.511805555555556" footer="0.511805555555556"/>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Mother Gothel Ears</v>
      </c>
      <c r="Z1" s="259" t="str">
        <f ca="1">MID(CELL("filename",$Z$1),FIND("]",CELL("filename",$Z$1))+1,255)</f>
        <v>Mother_Gothel_Ears</v>
      </c>
    </row>
    <row r="2" ht="21.55" customHeight="1" spans="2:12">
      <c r="B2" s="192" t="str">
        <f>Token_List!$D$2</f>
        <v>Rarity</v>
      </c>
      <c r="C2" s="193" t="str">
        <f ca="1">LOOKUP($Z$1,Token_List!$Z$3:$Z$9998,Token_List!$D$3:$D$9998)</f>
        <v>Legendary</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Mother Gothel</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SUM($AN$8:$AN$10003)</f>
        <v>0</v>
      </c>
    </row>
    <row r="6" ht="25.5" spans="2:15">
      <c r="B6" s="201" t="str">
        <f ca="1">MATCH("Type",$B$9:$B$9991,0)-3&amp;" Task(s) from "&amp;SUM($A$9:$A$9993)&amp;" character(s) that could drop "&amp;CHAR(34)&amp;$C$1&amp;CHAR(34)&amp;" Tokens"</f>
        <v>4 Task(s) from 5 character(s) that could drop "Mother Gothel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40</v>
      </c>
      <c r="C9" s="213" t="s">
        <v>644</v>
      </c>
      <c r="D9" s="214">
        <v>4</v>
      </c>
      <c r="E9" s="215"/>
      <c r="F9" s="214"/>
      <c r="G9" s="214"/>
      <c r="H9" s="213" t="s">
        <v>351</v>
      </c>
      <c r="I9" s="214" t="s">
        <v>411</v>
      </c>
      <c r="J9" s="214"/>
      <c r="K9" s="214">
        <v>29</v>
      </c>
      <c r="L9" s="214">
        <v>275</v>
      </c>
      <c r="M9" s="215" t="s">
        <v>645</v>
      </c>
      <c r="N9" s="235"/>
      <c r="O9" s="188">
        <f t="shared" si="0"/>
        <v>0</v>
      </c>
    </row>
    <row r="10" ht="15.75" spans="1:15">
      <c r="A10" s="211">
        <f t="shared" si="1"/>
        <v>1</v>
      </c>
      <c r="B10" s="212" t="s">
        <v>225</v>
      </c>
      <c r="C10" s="213" t="s">
        <v>935</v>
      </c>
      <c r="D10" s="214">
        <v>10</v>
      </c>
      <c r="E10" s="215"/>
      <c r="F10" s="214"/>
      <c r="G10" s="214"/>
      <c r="H10" s="213" t="s">
        <v>330</v>
      </c>
      <c r="I10" s="214" t="s">
        <v>411</v>
      </c>
      <c r="J10" s="214"/>
      <c r="K10" s="214">
        <v>29</v>
      </c>
      <c r="L10" s="249">
        <v>275</v>
      </c>
      <c r="M10" s="250" t="s">
        <v>196</v>
      </c>
      <c r="N10" s="235"/>
      <c r="O10" s="188">
        <f t="shared" si="0"/>
        <v>0</v>
      </c>
    </row>
    <row r="11" ht="15.75" spans="1:15">
      <c r="A11" s="211">
        <f t="shared" si="1"/>
        <v>2</v>
      </c>
      <c r="B11" s="212" t="s">
        <v>936</v>
      </c>
      <c r="C11" s="250" t="s">
        <v>937</v>
      </c>
      <c r="D11" s="249">
        <v>8</v>
      </c>
      <c r="E11" s="250" t="s">
        <v>53</v>
      </c>
      <c r="F11" s="249"/>
      <c r="G11" s="249"/>
      <c r="H11" s="250" t="s">
        <v>856</v>
      </c>
      <c r="I11" s="249" t="s">
        <v>336</v>
      </c>
      <c r="J11" s="249"/>
      <c r="K11" s="249">
        <v>20</v>
      </c>
      <c r="L11" s="214">
        <v>210</v>
      </c>
      <c r="M11" s="250" t="s">
        <v>196</v>
      </c>
      <c r="N11" s="235"/>
      <c r="O11" s="188">
        <f t="shared" si="0"/>
        <v>0</v>
      </c>
    </row>
    <row r="12" ht="15.75" spans="1:15">
      <c r="A12" s="211">
        <f t="shared" si="1"/>
        <v>1</v>
      </c>
      <c r="B12" s="212" t="s">
        <v>170</v>
      </c>
      <c r="C12" s="213" t="s">
        <v>938</v>
      </c>
      <c r="D12" s="214">
        <v>4</v>
      </c>
      <c r="E12" s="215"/>
      <c r="F12" s="214"/>
      <c r="G12" s="214"/>
      <c r="H12" s="215" t="s">
        <v>318</v>
      </c>
      <c r="I12" s="214" t="s">
        <v>346</v>
      </c>
      <c r="J12" s="214"/>
      <c r="K12" s="214">
        <v>20</v>
      </c>
      <c r="L12" s="214">
        <v>200</v>
      </c>
      <c r="M12" s="215" t="s">
        <v>196</v>
      </c>
      <c r="N12" s="235"/>
      <c r="O12" s="188">
        <f t="shared" ref="O12:O37"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3 Other way(s) to get "Mother Gothel Ears"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60" t="s">
        <v>337</v>
      </c>
      <c r="C16" s="261" t="s">
        <v>578</v>
      </c>
      <c r="D16" s="262"/>
      <c r="E16" s="262"/>
      <c r="F16" s="262"/>
      <c r="G16" s="263"/>
      <c r="H16" s="265" t="s">
        <v>537</v>
      </c>
      <c r="I16" s="266" t="s">
        <v>196</v>
      </c>
      <c r="J16" s="267"/>
      <c r="K16" s="267"/>
      <c r="L16" s="267"/>
      <c r="M16" s="268"/>
      <c r="N16" s="235"/>
      <c r="O16" s="188">
        <f t="shared" si="2"/>
        <v>0</v>
      </c>
    </row>
    <row r="17" ht="15.75" spans="2:15">
      <c r="B17" s="260" t="s">
        <v>365</v>
      </c>
      <c r="C17" s="261" t="s">
        <v>366</v>
      </c>
      <c r="D17" s="262"/>
      <c r="E17" s="262"/>
      <c r="F17" s="262"/>
      <c r="G17" s="263"/>
      <c r="H17" s="265" t="s">
        <v>708</v>
      </c>
      <c r="I17" s="266" t="s">
        <v>196</v>
      </c>
      <c r="J17" s="267"/>
      <c r="K17" s="267"/>
      <c r="L17" s="267"/>
      <c r="M17" s="268"/>
      <c r="N17" s="235"/>
      <c r="O17" s="188">
        <f t="shared" si="2"/>
        <v>0</v>
      </c>
    </row>
    <row r="18" ht="30" customHeight="1" spans="2:15">
      <c r="B18" s="260" t="s">
        <v>399</v>
      </c>
      <c r="C18" s="261" t="s">
        <v>82</v>
      </c>
      <c r="D18" s="262"/>
      <c r="E18" s="262"/>
      <c r="F18" s="262"/>
      <c r="G18" s="263"/>
      <c r="H18" s="265" t="s">
        <v>401</v>
      </c>
      <c r="I18" s="261" t="s">
        <v>418</v>
      </c>
      <c r="J18" s="262"/>
      <c r="K18" s="262"/>
      <c r="L18" s="262"/>
      <c r="M18" s="263"/>
      <c r="N18" s="235"/>
      <c r="O18" s="188">
        <f t="shared" si="2"/>
        <v>0</v>
      </c>
    </row>
    <row r="19" ht="15.75" spans="2:15">
      <c r="B19" s="216"/>
      <c r="C19" s="217"/>
      <c r="D19" s="218"/>
      <c r="E19" s="219"/>
      <c r="F19" s="218"/>
      <c r="G19" s="218"/>
      <c r="H19" s="217"/>
      <c r="I19" s="218"/>
      <c r="J19" s="218"/>
      <c r="K19" s="218"/>
      <c r="L19" s="218"/>
      <c r="M19" s="252"/>
      <c r="N19" s="235"/>
      <c r="O19" s="188">
        <f t="shared" si="2"/>
        <v>0</v>
      </c>
    </row>
    <row r="20" ht="15.75" spans="2:15">
      <c r="B20" s="225"/>
      <c r="C20" s="226"/>
      <c r="D20" s="227"/>
      <c r="E20" s="229"/>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6"/>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9"/>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9"/>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6"/>
      <c r="N32" s="235"/>
      <c r="O32" s="188">
        <f t="shared" si="2"/>
        <v>0</v>
      </c>
    </row>
    <row r="33" ht="15.75" spans="2:15">
      <c r="B33" s="225"/>
      <c r="C33" s="226"/>
      <c r="D33" s="227"/>
      <c r="E33" s="228"/>
      <c r="F33" s="227"/>
      <c r="G33" s="227"/>
      <c r="H33" s="226"/>
      <c r="I33" s="227"/>
      <c r="J33" s="227"/>
      <c r="K33" s="227"/>
      <c r="L33" s="227"/>
      <c r="M33" s="226"/>
      <c r="N33" s="235"/>
      <c r="O33" s="188">
        <f t="shared" si="2"/>
        <v>0</v>
      </c>
    </row>
    <row r="34" spans="2:15">
      <c r="B34" s="230"/>
      <c r="C34" s="231"/>
      <c r="D34" s="232"/>
      <c r="E34" s="233"/>
      <c r="F34" s="232"/>
      <c r="G34" s="232"/>
      <c r="H34" s="231"/>
      <c r="I34" s="232"/>
      <c r="J34" s="232"/>
      <c r="K34" s="232"/>
      <c r="L34" s="232"/>
      <c r="M34" s="231"/>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3"/>
      <c r="N36" s="235"/>
      <c r="O36" s="188">
        <f t="shared" si="2"/>
        <v>0</v>
      </c>
    </row>
    <row r="37" spans="2:15">
      <c r="B37" s="230"/>
      <c r="C37" s="231"/>
      <c r="D37" s="232"/>
      <c r="E37" s="234"/>
      <c r="F37" s="232"/>
      <c r="G37" s="232"/>
      <c r="H37" s="231"/>
      <c r="I37" s="232"/>
      <c r="J37" s="232"/>
      <c r="K37" s="232"/>
      <c r="L37" s="232"/>
      <c r="M37" s="233"/>
      <c r="N37" s="235"/>
      <c r="O37" s="188">
        <f t="shared" si="2"/>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10">
    <mergeCell ref="B6:M6"/>
    <mergeCell ref="B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Mr Incredible Ears</v>
      </c>
      <c r="Z1" s="259" t="str">
        <f ca="1">MID(CELL("filename",$Z$1),FIND("]",CELL("filename",$Z$1))+1,255)</f>
        <v>Mr_Incredible_Ears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274" t="str">
        <f ca="1">LOOKUP($Z$1,Token_List!$Z$3:$Z$9998,Token_List!$F$3:$F$9998)</f>
        <v>Mr Incredible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SUM($AN$8:$AN$10004)</f>
        <v>0</v>
      </c>
    </row>
    <row r="6" ht="25.5" spans="2:15">
      <c r="B6" s="201" t="str">
        <f ca="1">MATCH("Type",$B$9:$B$9991,0)-3&amp;" Task(s) from "&amp;SUM($A$9:$A$9993)&amp;" character(s) that could drop "&amp;CHAR(34)&amp;$C$1&amp;CHAR(34)&amp;" Tokens"</f>
        <v>5 Task(s) from 8 character(s) that could drop "Mr Incredible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2</v>
      </c>
      <c r="B9" s="212" t="s">
        <v>438</v>
      </c>
      <c r="C9" s="213" t="s">
        <v>844</v>
      </c>
      <c r="D9" s="214">
        <v>2</v>
      </c>
      <c r="E9" s="215" t="s">
        <v>141</v>
      </c>
      <c r="F9" s="214">
        <v>2</v>
      </c>
      <c r="G9" s="214"/>
      <c r="H9" s="213"/>
      <c r="I9" s="214" t="s">
        <v>313</v>
      </c>
      <c r="J9" s="214"/>
      <c r="K9" s="214">
        <v>13</v>
      </c>
      <c r="L9" s="214">
        <v>100</v>
      </c>
      <c r="M9" s="215" t="s">
        <v>845</v>
      </c>
      <c r="N9" s="235"/>
      <c r="O9" s="188">
        <f t="shared" si="0"/>
        <v>0</v>
      </c>
    </row>
    <row r="10" ht="15.75" spans="1:15">
      <c r="A10" s="211">
        <f t="shared" si="1"/>
        <v>1</v>
      </c>
      <c r="B10" s="212" t="s">
        <v>31</v>
      </c>
      <c r="C10" s="250" t="s">
        <v>939</v>
      </c>
      <c r="D10" s="249">
        <v>1</v>
      </c>
      <c r="E10" s="250"/>
      <c r="F10" s="249"/>
      <c r="G10" s="249" t="s">
        <v>355</v>
      </c>
      <c r="H10" s="250"/>
      <c r="I10" s="249" t="s">
        <v>913</v>
      </c>
      <c r="J10" s="249"/>
      <c r="K10" s="249">
        <v>5</v>
      </c>
      <c r="L10" s="214">
        <v>17</v>
      </c>
      <c r="M10" s="250" t="s">
        <v>940</v>
      </c>
      <c r="N10" s="235"/>
      <c r="O10" s="188">
        <f t="shared" si="0"/>
        <v>0</v>
      </c>
    </row>
    <row r="11" ht="26.25" spans="1:14">
      <c r="A11" s="211">
        <f t="shared" si="1"/>
        <v>2</v>
      </c>
      <c r="B11" s="212" t="s">
        <v>941</v>
      </c>
      <c r="C11" s="250" t="s">
        <v>942</v>
      </c>
      <c r="D11" s="249"/>
      <c r="E11" s="250" t="s">
        <v>274</v>
      </c>
      <c r="F11" s="249">
        <v>3</v>
      </c>
      <c r="G11" s="249"/>
      <c r="H11" s="250" t="s">
        <v>642</v>
      </c>
      <c r="I11" s="249" t="s">
        <v>313</v>
      </c>
      <c r="J11" s="249"/>
      <c r="K11" s="249">
        <v>13</v>
      </c>
      <c r="L11" s="214">
        <v>100</v>
      </c>
      <c r="M11" s="250" t="s">
        <v>943</v>
      </c>
      <c r="N11" s="235"/>
    </row>
    <row r="12" ht="26.25" spans="1:14">
      <c r="A12" s="211">
        <f t="shared" si="1"/>
        <v>1</v>
      </c>
      <c r="B12" s="212" t="s">
        <v>129</v>
      </c>
      <c r="C12" s="250" t="s">
        <v>944</v>
      </c>
      <c r="D12" s="249">
        <v>1</v>
      </c>
      <c r="E12" s="250"/>
      <c r="F12" s="249"/>
      <c r="G12" s="249"/>
      <c r="H12" s="250" t="s">
        <v>379</v>
      </c>
      <c r="I12" s="249" t="s">
        <v>315</v>
      </c>
      <c r="J12" s="249"/>
      <c r="K12" s="249">
        <v>7</v>
      </c>
      <c r="L12" s="214">
        <v>40</v>
      </c>
      <c r="M12" s="250" t="s">
        <v>945</v>
      </c>
      <c r="N12" s="235"/>
    </row>
    <row r="13" ht="15.75" spans="1:14">
      <c r="A13" s="211">
        <f t="shared" si="1"/>
        <v>2</v>
      </c>
      <c r="B13" s="212" t="s">
        <v>572</v>
      </c>
      <c r="C13" s="250" t="s">
        <v>883</v>
      </c>
      <c r="D13" s="249">
        <v>4</v>
      </c>
      <c r="E13" s="250" t="s">
        <v>393</v>
      </c>
      <c r="F13" s="249">
        <v>4</v>
      </c>
      <c r="G13" s="249"/>
      <c r="H13" s="250"/>
      <c r="I13" s="249" t="s">
        <v>327</v>
      </c>
      <c r="J13" s="249"/>
      <c r="K13" s="249">
        <v>17</v>
      </c>
      <c r="L13" s="214">
        <v>150</v>
      </c>
      <c r="M13" s="250" t="s">
        <v>884</v>
      </c>
      <c r="N13" s="235"/>
    </row>
    <row r="14" ht="15.75" spans="2:15">
      <c r="B14" s="216"/>
      <c r="C14" s="217"/>
      <c r="D14" s="218"/>
      <c r="E14" s="219"/>
      <c r="F14" s="218"/>
      <c r="G14" s="218"/>
      <c r="H14" s="217"/>
      <c r="I14" s="218"/>
      <c r="J14" s="218"/>
      <c r="K14" s="218"/>
      <c r="L14" s="218"/>
      <c r="M14" s="252"/>
      <c r="N14" s="235"/>
      <c r="O14" s="188">
        <f t="shared" ref="O14:O38" si="2">IF(ISBLANK($AL14),0,1+LEN($AL14)-LEN(SUBSTITUTE($AL14,"●","")))</f>
        <v>0</v>
      </c>
    </row>
    <row r="15" ht="25.5" spans="2:15">
      <c r="B15" s="201" t="str">
        <f ca="1">COUNTA($B17:$B10000)&amp;" Other way(s) to get "&amp;CHAR(34)&amp;$C$1&amp;CHAR(34)&amp;" Tokens"</f>
        <v>3 Other way(s) to get "Mr Incredible Ears"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337</v>
      </c>
      <c r="C17" s="261" t="s">
        <v>691</v>
      </c>
      <c r="D17" s="262"/>
      <c r="E17" s="262"/>
      <c r="F17" s="262"/>
      <c r="G17" s="263"/>
      <c r="H17" s="265" t="s">
        <v>315</v>
      </c>
      <c r="I17" s="266" t="s">
        <v>692</v>
      </c>
      <c r="J17" s="267"/>
      <c r="K17" s="267"/>
      <c r="L17" s="267"/>
      <c r="M17" s="268"/>
      <c r="N17" s="235"/>
      <c r="O17" s="188">
        <f t="shared" si="2"/>
        <v>0</v>
      </c>
    </row>
    <row r="18" ht="15.75" spans="2:15">
      <c r="B18" s="260" t="s">
        <v>338</v>
      </c>
      <c r="C18" s="261" t="s">
        <v>403</v>
      </c>
      <c r="D18" s="262"/>
      <c r="E18" s="262"/>
      <c r="F18" s="262"/>
      <c r="G18" s="263"/>
      <c r="H18" s="265" t="s">
        <v>336</v>
      </c>
      <c r="I18" s="261" t="s">
        <v>197</v>
      </c>
      <c r="J18" s="262"/>
      <c r="K18" s="262"/>
      <c r="L18" s="262"/>
      <c r="M18" s="263"/>
      <c r="N18" s="235"/>
      <c r="O18" s="188">
        <f t="shared" si="2"/>
        <v>0</v>
      </c>
    </row>
    <row r="19" ht="15.75" spans="2:15">
      <c r="B19" s="260" t="s">
        <v>338</v>
      </c>
      <c r="C19" s="261" t="s">
        <v>307</v>
      </c>
      <c r="D19" s="262"/>
      <c r="E19" s="262"/>
      <c r="F19" s="262"/>
      <c r="G19" s="263"/>
      <c r="H19" s="265" t="s">
        <v>411</v>
      </c>
      <c r="I19" s="261" t="s">
        <v>197</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si="2"/>
        <v>0</v>
      </c>
    </row>
    <row r="21" ht="15.75" spans="2:15">
      <c r="B21" s="225"/>
      <c r="C21" s="226"/>
      <c r="D21" s="227"/>
      <c r="E21" s="229"/>
      <c r="F21" s="227"/>
      <c r="G21" s="227"/>
      <c r="H21" s="226"/>
      <c r="I21" s="227"/>
      <c r="J21" s="227"/>
      <c r="K21" s="227"/>
      <c r="L21" s="227"/>
      <c r="M21" s="228"/>
      <c r="N21" s="235"/>
      <c r="O21" s="188">
        <f t="shared" si="2"/>
        <v>0</v>
      </c>
    </row>
    <row r="22" spans="14:15">
      <c r="N22" s="235"/>
      <c r="O22" s="188">
        <f t="shared" si="2"/>
        <v>0</v>
      </c>
    </row>
    <row r="23" spans="14:15">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9"/>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8"/>
      <c r="N32" s="235"/>
      <c r="O32" s="188">
        <f t="shared" si="2"/>
        <v>0</v>
      </c>
    </row>
    <row r="33" ht="15.75" spans="2:15">
      <c r="B33" s="225"/>
      <c r="C33" s="226"/>
      <c r="D33" s="227"/>
      <c r="E33" s="228"/>
      <c r="F33" s="227"/>
      <c r="G33" s="227"/>
      <c r="H33" s="226"/>
      <c r="I33" s="227"/>
      <c r="J33" s="227"/>
      <c r="K33" s="227"/>
      <c r="L33" s="227"/>
      <c r="M33" s="226"/>
      <c r="N33" s="235"/>
      <c r="O33" s="188">
        <f t="shared" si="2"/>
        <v>0</v>
      </c>
    </row>
    <row r="34" ht="15.75" spans="2:15">
      <c r="B34" s="225"/>
      <c r="C34" s="226"/>
      <c r="D34" s="227"/>
      <c r="E34" s="228"/>
      <c r="F34" s="227"/>
      <c r="G34" s="227"/>
      <c r="H34" s="226"/>
      <c r="I34" s="227"/>
      <c r="J34" s="227"/>
      <c r="K34" s="227"/>
      <c r="L34" s="227"/>
      <c r="M34" s="226"/>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1"/>
      <c r="N36" s="235"/>
      <c r="O36" s="188">
        <f t="shared" si="2"/>
        <v>0</v>
      </c>
    </row>
    <row r="37" spans="2:15">
      <c r="B37" s="230"/>
      <c r="C37" s="231"/>
      <c r="D37" s="232"/>
      <c r="E37" s="233"/>
      <c r="F37" s="232"/>
      <c r="G37" s="232"/>
      <c r="H37" s="231"/>
      <c r="I37" s="232"/>
      <c r="J37" s="232"/>
      <c r="K37" s="232"/>
      <c r="L37" s="232"/>
      <c r="M37" s="233"/>
      <c r="N37" s="235"/>
      <c r="O37" s="188">
        <f t="shared" si="2"/>
        <v>0</v>
      </c>
    </row>
    <row r="38" spans="2:15">
      <c r="B38" s="230"/>
      <c r="C38" s="231"/>
      <c r="D38" s="232"/>
      <c r="E38" s="234"/>
      <c r="F38" s="232"/>
      <c r="G38" s="232"/>
      <c r="H38" s="231"/>
      <c r="I38" s="232"/>
      <c r="J38" s="232"/>
      <c r="K38" s="232"/>
      <c r="L38" s="232"/>
      <c r="M38" s="233"/>
      <c r="N38" s="235"/>
      <c r="O38" s="188">
        <f t="shared" si="2"/>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10">
    <mergeCell ref="B6:M6"/>
    <mergeCell ref="B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Mr Incredible Poster</v>
      </c>
      <c r="Z1" s="259" t="str">
        <f ca="1">MID(CELL("filename",$Z$1),FIND("]",CELL("filename",$Z$1))+1,255)</f>
        <v>Mr_Incredible_Poster</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7" t="s">
        <v>294</v>
      </c>
      <c r="C4" s="274" t="str">
        <f ca="1">LOOKUP($Z$1,Token_List!$Z$3:$Z$9998,Token_List!$F$3:$F$9998)</f>
        <v>Mr Incredible</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SUM($AN$8:$AN$10000)</f>
        <v>0</v>
      </c>
    </row>
    <row r="6" ht="25.5" spans="2:15">
      <c r="B6" s="201" t="str">
        <f ca="1">MATCH("Type",$B$9:$B$9991,0)-3&amp;" Task(s) from "&amp;SUM($A$9:$A$9993)&amp;" character(s) that could drop "&amp;CHAR(34)&amp;$C$1&amp;CHAR(34)&amp;" Tokens"</f>
        <v>3 Task(s) from 4 character(s) that could drop "Mr Incredible Poster"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165</v>
      </c>
      <c r="C9" s="213" t="s">
        <v>890</v>
      </c>
      <c r="D9" s="214">
        <v>1</v>
      </c>
      <c r="E9" s="215"/>
      <c r="F9" s="214"/>
      <c r="G9" s="214" t="s">
        <v>355</v>
      </c>
      <c r="H9" s="213"/>
      <c r="I9" s="214" t="s">
        <v>315</v>
      </c>
      <c r="J9" s="214"/>
      <c r="K9" s="214">
        <v>7</v>
      </c>
      <c r="L9" s="214">
        <v>10</v>
      </c>
      <c r="M9" s="215" t="s">
        <v>891</v>
      </c>
      <c r="N9" s="235"/>
      <c r="O9" s="188">
        <f t="shared" si="0"/>
        <v>0</v>
      </c>
    </row>
    <row r="10" ht="15.75" spans="1:15">
      <c r="A10" s="211">
        <f t="shared" si="1"/>
        <v>1</v>
      </c>
      <c r="B10" s="212" t="s">
        <v>99</v>
      </c>
      <c r="C10" s="213" t="s">
        <v>946</v>
      </c>
      <c r="D10" s="214">
        <v>1</v>
      </c>
      <c r="E10" s="215"/>
      <c r="F10" s="214"/>
      <c r="G10" s="214"/>
      <c r="H10" s="213" t="s">
        <v>379</v>
      </c>
      <c r="I10" s="214" t="s">
        <v>499</v>
      </c>
      <c r="J10" s="214"/>
      <c r="K10" s="214">
        <v>4</v>
      </c>
      <c r="L10" s="249">
        <v>14</v>
      </c>
      <c r="M10" s="250" t="s">
        <v>199</v>
      </c>
      <c r="N10" s="235"/>
      <c r="O10" s="188">
        <f t="shared" si="0"/>
        <v>0</v>
      </c>
    </row>
    <row r="11" ht="26.25" spans="1:15">
      <c r="A11" s="211">
        <f t="shared" si="1"/>
        <v>2</v>
      </c>
      <c r="B11" s="212" t="s">
        <v>941</v>
      </c>
      <c r="C11" s="250" t="s">
        <v>942</v>
      </c>
      <c r="D11" s="249"/>
      <c r="E11" s="250" t="s">
        <v>274</v>
      </c>
      <c r="F11" s="249">
        <v>3</v>
      </c>
      <c r="G11" s="249"/>
      <c r="H11" s="250" t="s">
        <v>642</v>
      </c>
      <c r="I11" s="249" t="s">
        <v>313</v>
      </c>
      <c r="J11" s="249"/>
      <c r="K11" s="249">
        <v>13</v>
      </c>
      <c r="L11" s="214">
        <v>100</v>
      </c>
      <c r="M11" s="250" t="s">
        <v>943</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2 Other way(s) to get "Mr Incredible Poster" Tokens</v>
      </c>
      <c r="C13" s="202"/>
      <c r="D13" s="202"/>
      <c r="E13" s="202"/>
      <c r="F13" s="202"/>
      <c r="G13" s="202"/>
      <c r="H13" s="202"/>
      <c r="I13" s="202"/>
      <c r="J13" s="202"/>
      <c r="K13" s="202"/>
      <c r="L13" s="202"/>
      <c r="M13" s="245"/>
      <c r="N13" s="235"/>
      <c r="O13" s="188">
        <f t="shared" si="0"/>
        <v>0</v>
      </c>
    </row>
    <row r="14" ht="16.5" spans="2:15">
      <c r="B14" s="276" t="s">
        <v>18</v>
      </c>
      <c r="C14" s="277" t="s">
        <v>323</v>
      </c>
      <c r="D14" s="278"/>
      <c r="E14" s="278"/>
      <c r="F14" s="278"/>
      <c r="G14" s="279"/>
      <c r="H14" s="280" t="s">
        <v>324</v>
      </c>
      <c r="I14" s="281" t="s">
        <v>310</v>
      </c>
      <c r="J14" s="282"/>
      <c r="K14" s="282"/>
      <c r="L14" s="282"/>
      <c r="M14" s="283"/>
      <c r="N14" s="235"/>
      <c r="O14" s="188">
        <f t="shared" si="0"/>
        <v>0</v>
      </c>
    </row>
    <row r="15" ht="15.75" spans="2:14">
      <c r="B15" s="284" t="s">
        <v>337</v>
      </c>
      <c r="C15" s="261" t="s">
        <v>335</v>
      </c>
      <c r="D15" s="262"/>
      <c r="E15" s="262"/>
      <c r="F15" s="262"/>
      <c r="G15" s="263"/>
      <c r="H15" s="285" t="s">
        <v>346</v>
      </c>
      <c r="I15" s="266" t="s">
        <v>398</v>
      </c>
      <c r="J15" s="267"/>
      <c r="K15" s="267"/>
      <c r="L15" s="267"/>
      <c r="M15" s="268"/>
      <c r="N15" s="235"/>
    </row>
    <row r="16" ht="30" customHeight="1" spans="2:15">
      <c r="B16" s="260" t="s">
        <v>399</v>
      </c>
      <c r="C16" s="261" t="s">
        <v>681</v>
      </c>
      <c r="D16" s="262"/>
      <c r="E16" s="262"/>
      <c r="F16" s="262"/>
      <c r="G16" s="263"/>
      <c r="H16" s="265" t="s">
        <v>401</v>
      </c>
      <c r="I16" s="266" t="s">
        <v>682</v>
      </c>
      <c r="J16" s="267"/>
      <c r="K16" s="267"/>
      <c r="L16" s="267"/>
      <c r="M16" s="268"/>
      <c r="N16" s="235"/>
      <c r="O16" s="188">
        <f t="shared" ref="O16:O18" si="2">IF(ISBLANK($AL16),0,1+LEN($AL16)-LEN(SUBSTITUTE($AL16,"●","")))</f>
        <v>0</v>
      </c>
    </row>
    <row r="17" ht="15.75" spans="2:15">
      <c r="B17" s="216"/>
      <c r="C17" s="217"/>
      <c r="D17" s="218"/>
      <c r="E17" s="219"/>
      <c r="F17" s="218"/>
      <c r="G17" s="218"/>
      <c r="H17" s="217"/>
      <c r="I17" s="218"/>
      <c r="J17" s="218"/>
      <c r="K17" s="218"/>
      <c r="L17" s="218"/>
      <c r="M17" s="252"/>
      <c r="N17" s="235"/>
      <c r="O17" s="188">
        <f t="shared" si="2"/>
        <v>0</v>
      </c>
    </row>
    <row r="18" ht="15.75" spans="2:15">
      <c r="B18" s="225"/>
      <c r="C18" s="226"/>
      <c r="D18" s="227"/>
      <c r="E18" s="229"/>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6"/>
      <c r="N19" s="235"/>
      <c r="O19" s="188">
        <f t="shared" ref="O19:O34" si="3">IF(ISBLANK($AL19),0,1+LEN($AL19)-LEN(SUBSTITUTE($AL19,"●","")))</f>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8">
    <mergeCell ref="B6:M6"/>
    <mergeCell ref="B13:M13"/>
    <mergeCell ref="C14:G14"/>
    <mergeCell ref="I14:M14"/>
    <mergeCell ref="C15:G15"/>
    <mergeCell ref="I15:M15"/>
    <mergeCell ref="C16:G16"/>
    <mergeCell ref="I16:M16"/>
  </mergeCells>
  <pageMargins left="0.75" right="0.75" top="1" bottom="1" header="0.511805555555556" footer="0.511805555555556"/>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Mrs Incredible Ears</v>
      </c>
      <c r="Z1" s="259" t="str">
        <f ca="1">MID(CELL("filename",$Z$1),FIND("]",CELL("filename",$Z$1))+1,255)</f>
        <v>Mrs_Incredible_Ears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Mrs incredible</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SUM($AN$8:$AN$10004)</f>
        <v>0</v>
      </c>
    </row>
    <row r="6" ht="25.5" spans="2:15">
      <c r="B6" s="201" t="str">
        <f ca="1">MATCH("Type",$B$9:$B$9991,0)-3&amp;" Task(s) from "&amp;SUM($A$9:$A$9993)&amp;" character(s) that could drop "&amp;CHAR(34)&amp;$C$1&amp;CHAR(34)&amp;" Tokens"</f>
        <v>7 Task(s) from 7 character(s) that could drop "Mrs Incredible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5" si="1">COUNTA($E9)+1</f>
        <v>1</v>
      </c>
      <c r="B9" s="212" t="s">
        <v>259</v>
      </c>
      <c r="C9" s="213" t="s">
        <v>551</v>
      </c>
      <c r="D9" s="214">
        <v>3</v>
      </c>
      <c r="E9" s="215"/>
      <c r="F9" s="214"/>
      <c r="G9" s="214"/>
      <c r="H9" s="213" t="s">
        <v>354</v>
      </c>
      <c r="I9" s="214" t="s">
        <v>336</v>
      </c>
      <c r="J9" s="214"/>
      <c r="K9" s="214">
        <v>16</v>
      </c>
      <c r="L9" s="214">
        <v>155</v>
      </c>
      <c r="M9" s="215" t="s">
        <v>552</v>
      </c>
      <c r="N9" s="235"/>
      <c r="O9" s="188">
        <f t="shared" si="0"/>
        <v>0</v>
      </c>
    </row>
    <row r="10" ht="15.75" spans="1:15">
      <c r="A10" s="211">
        <f t="shared" si="1"/>
        <v>1</v>
      </c>
      <c r="B10" s="212" t="s">
        <v>99</v>
      </c>
      <c r="C10" s="213" t="s">
        <v>947</v>
      </c>
      <c r="D10" s="214">
        <v>3</v>
      </c>
      <c r="E10" s="215"/>
      <c r="F10" s="214"/>
      <c r="G10" s="214"/>
      <c r="H10" s="213" t="s">
        <v>691</v>
      </c>
      <c r="I10" s="214" t="s">
        <v>315</v>
      </c>
      <c r="J10" s="214"/>
      <c r="K10" s="214">
        <v>7</v>
      </c>
      <c r="L10" s="249">
        <v>40</v>
      </c>
      <c r="M10" s="250" t="s">
        <v>948</v>
      </c>
      <c r="N10" s="235"/>
      <c r="O10" s="188">
        <f t="shared" si="0"/>
        <v>0</v>
      </c>
    </row>
    <row r="11" ht="15.75" spans="1:15">
      <c r="A11" s="211">
        <f t="shared" si="1"/>
        <v>1</v>
      </c>
      <c r="B11" s="212" t="s">
        <v>676</v>
      </c>
      <c r="C11" s="250" t="s">
        <v>949</v>
      </c>
      <c r="D11" s="249">
        <v>5</v>
      </c>
      <c r="E11" s="250"/>
      <c r="F11" s="249"/>
      <c r="G11" s="249"/>
      <c r="H11" s="250" t="s">
        <v>611</v>
      </c>
      <c r="I11" s="249" t="s">
        <v>313</v>
      </c>
      <c r="J11" s="249"/>
      <c r="K11" s="249">
        <v>10</v>
      </c>
      <c r="L11" s="214">
        <v>75</v>
      </c>
      <c r="M11" s="250" t="s">
        <v>950</v>
      </c>
      <c r="N11" s="235"/>
      <c r="O11" s="188">
        <f t="shared" si="0"/>
        <v>0</v>
      </c>
    </row>
    <row r="12" ht="15.75" spans="1:14">
      <c r="A12" s="211">
        <f t="shared" si="1"/>
        <v>1</v>
      </c>
      <c r="B12" s="212" t="s">
        <v>198</v>
      </c>
      <c r="C12" s="250" t="s">
        <v>789</v>
      </c>
      <c r="D12" s="249"/>
      <c r="E12" s="250"/>
      <c r="F12" s="249"/>
      <c r="G12" s="249"/>
      <c r="H12" s="250" t="s">
        <v>379</v>
      </c>
      <c r="I12" s="249" t="s">
        <v>315</v>
      </c>
      <c r="J12" s="249"/>
      <c r="K12" s="249">
        <v>7</v>
      </c>
      <c r="L12" s="214">
        <v>40</v>
      </c>
      <c r="M12" s="250" t="s">
        <v>790</v>
      </c>
      <c r="N12" s="235"/>
    </row>
    <row r="13" ht="15.75" spans="1:14">
      <c r="A13" s="211">
        <f t="shared" si="1"/>
        <v>1</v>
      </c>
      <c r="B13" s="212" t="s">
        <v>281</v>
      </c>
      <c r="C13" s="250" t="s">
        <v>951</v>
      </c>
      <c r="D13" s="249"/>
      <c r="E13" s="250"/>
      <c r="F13" s="249"/>
      <c r="G13" s="249"/>
      <c r="H13" s="250" t="s">
        <v>379</v>
      </c>
      <c r="I13" s="249" t="s">
        <v>315</v>
      </c>
      <c r="J13" s="249"/>
      <c r="K13" s="249">
        <v>7</v>
      </c>
      <c r="L13" s="214">
        <v>40</v>
      </c>
      <c r="M13" s="250" t="s">
        <v>952</v>
      </c>
      <c r="N13" s="235"/>
    </row>
    <row r="14" ht="15.75" spans="1:14">
      <c r="A14" s="211">
        <f t="shared" si="1"/>
        <v>1</v>
      </c>
      <c r="B14" s="212" t="s">
        <v>274</v>
      </c>
      <c r="C14" s="213" t="s">
        <v>687</v>
      </c>
      <c r="D14" s="214">
        <v>2</v>
      </c>
      <c r="E14" s="215"/>
      <c r="F14" s="214"/>
      <c r="G14" s="214"/>
      <c r="H14" s="215" t="s">
        <v>379</v>
      </c>
      <c r="I14" s="214" t="s">
        <v>315</v>
      </c>
      <c r="J14" s="214"/>
      <c r="K14" s="214">
        <v>7</v>
      </c>
      <c r="L14" s="214">
        <v>40</v>
      </c>
      <c r="M14" s="215" t="s">
        <v>688</v>
      </c>
      <c r="N14" s="235"/>
    </row>
    <row r="15" ht="15.75" spans="1:15">
      <c r="A15" s="211">
        <f t="shared" si="1"/>
        <v>1</v>
      </c>
      <c r="B15" s="212" t="s">
        <v>114</v>
      </c>
      <c r="C15" s="213" t="s">
        <v>953</v>
      </c>
      <c r="D15" s="214">
        <v>3</v>
      </c>
      <c r="E15" s="215"/>
      <c r="F15" s="214"/>
      <c r="G15" s="214"/>
      <c r="H15" s="215" t="s">
        <v>745</v>
      </c>
      <c r="I15" s="214" t="s">
        <v>313</v>
      </c>
      <c r="J15" s="214"/>
      <c r="K15" s="214">
        <v>10</v>
      </c>
      <c r="L15" s="214">
        <v>75</v>
      </c>
      <c r="M15" s="215" t="s">
        <v>200</v>
      </c>
      <c r="N15" s="235"/>
      <c r="O15" s="188">
        <f t="shared" ref="O15:O19" si="2">IF(ISBLANK($AL15),0,1+LEN($AL15)-LEN(SUBSTITUTE($AL15,"●","")))</f>
        <v>0</v>
      </c>
    </row>
    <row r="16" ht="15.75" spans="2:15">
      <c r="B16" s="216"/>
      <c r="C16" s="217"/>
      <c r="D16" s="218"/>
      <c r="E16" s="219"/>
      <c r="F16" s="218"/>
      <c r="G16" s="218"/>
      <c r="H16" s="217"/>
      <c r="I16" s="218"/>
      <c r="J16" s="218"/>
      <c r="K16" s="218"/>
      <c r="L16" s="218"/>
      <c r="M16" s="252"/>
      <c r="N16" s="235"/>
      <c r="O16" s="188">
        <f t="shared" si="2"/>
        <v>0</v>
      </c>
    </row>
    <row r="17" ht="25.5" spans="2:15">
      <c r="B17" s="201" t="str">
        <f ca="1">COUNTA($B19:$B10002)&amp;" Other way(s) to get "&amp;CHAR(34)&amp;$C$1&amp;CHAR(34)&amp;" Tokens"</f>
        <v>1 Other way(s) to get "Mrs Incredible Ears" Tokens</v>
      </c>
      <c r="C17" s="202"/>
      <c r="D17" s="202"/>
      <c r="E17" s="202"/>
      <c r="F17" s="202"/>
      <c r="G17" s="202"/>
      <c r="H17" s="202"/>
      <c r="I17" s="202"/>
      <c r="J17" s="202"/>
      <c r="K17" s="202"/>
      <c r="L17" s="202"/>
      <c r="M17" s="245"/>
      <c r="N17" s="235"/>
      <c r="O17" s="188">
        <f t="shared" si="2"/>
        <v>0</v>
      </c>
    </row>
    <row r="18" ht="16.5" spans="2:15">
      <c r="B18" s="276" t="s">
        <v>18</v>
      </c>
      <c r="C18" s="277" t="s">
        <v>323</v>
      </c>
      <c r="D18" s="278"/>
      <c r="E18" s="278"/>
      <c r="F18" s="278"/>
      <c r="G18" s="279"/>
      <c r="H18" s="280" t="s">
        <v>324</v>
      </c>
      <c r="I18" s="281" t="s">
        <v>310</v>
      </c>
      <c r="J18" s="282"/>
      <c r="K18" s="282"/>
      <c r="L18" s="282"/>
      <c r="M18" s="283"/>
      <c r="N18" s="235"/>
      <c r="O18" s="188">
        <f t="shared" si="2"/>
        <v>0</v>
      </c>
    </row>
    <row r="19" ht="31" customHeight="1" spans="2:15">
      <c r="B19" s="260" t="s">
        <v>399</v>
      </c>
      <c r="C19" s="261" t="s">
        <v>681</v>
      </c>
      <c r="D19" s="262"/>
      <c r="E19" s="262"/>
      <c r="F19" s="262"/>
      <c r="G19" s="263"/>
      <c r="H19" s="265" t="s">
        <v>401</v>
      </c>
      <c r="I19" s="266" t="s">
        <v>682</v>
      </c>
      <c r="J19" s="267"/>
      <c r="K19" s="267"/>
      <c r="L19" s="267"/>
      <c r="M19" s="268"/>
      <c r="N19" s="235"/>
      <c r="O19" s="188">
        <f t="shared" si="2"/>
        <v>0</v>
      </c>
    </row>
    <row r="20" ht="15.75" spans="2:15">
      <c r="B20" s="216"/>
      <c r="C20" s="217"/>
      <c r="D20" s="218"/>
      <c r="E20" s="219"/>
      <c r="F20" s="218"/>
      <c r="G20" s="218"/>
      <c r="H20" s="217"/>
      <c r="I20" s="218"/>
      <c r="J20" s="218"/>
      <c r="K20" s="218"/>
      <c r="L20" s="218"/>
      <c r="M20" s="252"/>
      <c r="N20" s="235"/>
      <c r="O20" s="188">
        <f t="shared" ref="O20:O38" si="3">IF(ISBLANK($AL20),0,1+LEN($AL20)-LEN(SUBSTITUTE($AL20,"●","")))</f>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6"/>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9"/>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8"/>
      <c r="N32" s="235"/>
      <c r="O32" s="188">
        <f t="shared" si="3"/>
        <v>0</v>
      </c>
    </row>
    <row r="33" ht="15.75" spans="2:15">
      <c r="B33" s="225"/>
      <c r="C33" s="226"/>
      <c r="D33" s="227"/>
      <c r="E33" s="228"/>
      <c r="F33" s="227"/>
      <c r="G33" s="227"/>
      <c r="H33" s="226"/>
      <c r="I33" s="227"/>
      <c r="J33" s="227"/>
      <c r="K33" s="227"/>
      <c r="L33" s="227"/>
      <c r="M33" s="226"/>
      <c r="N33" s="235"/>
      <c r="O33" s="188">
        <f t="shared" si="3"/>
        <v>0</v>
      </c>
    </row>
    <row r="34" ht="15.75" spans="2:15">
      <c r="B34" s="225"/>
      <c r="C34" s="226"/>
      <c r="D34" s="227"/>
      <c r="E34" s="228"/>
      <c r="F34" s="227"/>
      <c r="G34" s="227"/>
      <c r="H34" s="226"/>
      <c r="I34" s="227"/>
      <c r="J34" s="227"/>
      <c r="K34" s="227"/>
      <c r="L34" s="227"/>
      <c r="M34" s="226"/>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1"/>
      <c r="N36" s="235"/>
      <c r="O36" s="188">
        <f t="shared" si="3"/>
        <v>0</v>
      </c>
    </row>
    <row r="37" spans="2:15">
      <c r="B37" s="230"/>
      <c r="C37" s="231"/>
      <c r="D37" s="232"/>
      <c r="E37" s="233"/>
      <c r="F37" s="232"/>
      <c r="G37" s="232"/>
      <c r="H37" s="231"/>
      <c r="I37" s="232"/>
      <c r="J37" s="232"/>
      <c r="K37" s="232"/>
      <c r="L37" s="232"/>
      <c r="M37" s="233"/>
      <c r="N37" s="235"/>
      <c r="O37" s="188">
        <f t="shared" si="3"/>
        <v>0</v>
      </c>
    </row>
    <row r="38" spans="2:15">
      <c r="B38" s="230"/>
      <c r="C38" s="231"/>
      <c r="D38" s="232"/>
      <c r="E38" s="234"/>
      <c r="F38" s="232"/>
      <c r="G38" s="232"/>
      <c r="H38" s="231"/>
      <c r="I38" s="232"/>
      <c r="J38" s="232"/>
      <c r="K38" s="232"/>
      <c r="L38" s="232"/>
      <c r="M38" s="233"/>
      <c r="N38" s="235"/>
      <c r="O38" s="188">
        <f t="shared" si="3"/>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6">
    <mergeCell ref="B6:M6"/>
    <mergeCell ref="B17:M17"/>
    <mergeCell ref="C18:G18"/>
    <mergeCell ref="I18:M18"/>
    <mergeCell ref="C19:G19"/>
    <mergeCell ref="I19:M19"/>
  </mergeCells>
  <pageMargins left="0.75" right="0.75" top="1" bottom="1" header="0.511805555555556" footer="0.511805555555556"/>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Mrs Incredible Mask</v>
      </c>
      <c r="Z1" s="259" t="str">
        <f ca="1">MID(CELL("filename",$Z$1),FIND("]",CELL("filename",$Z$1))+1,255)</f>
        <v>Mrs_Incredible_Mask</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7" t="s">
        <v>294</v>
      </c>
      <c r="C4" s="274" t="str">
        <f ca="1">LOOKUP($Z$1,Token_List!$Z$3:$Z$9998,Token_List!$F$3:$F$9998)</f>
        <v>Mrs incredible</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SUM($AN$8:$AN$10000)</f>
        <v>0</v>
      </c>
    </row>
    <row r="6" ht="25.5" spans="2:15">
      <c r="B6" s="201" t="str">
        <f ca="1">MATCH("Type",$B$9:$B$9991,0)-3&amp;" Task(s) from "&amp;SUM($A$9:$A$9993)&amp;" character(s) that could drop "&amp;CHAR(34)&amp;$C$1&amp;CHAR(34)&amp;" Tokens"</f>
        <v>4 Task(s) from 4 character(s) that could drop "Mrs Incredible Mask" Tokens</v>
      </c>
      <c r="C6" s="202"/>
      <c r="D6" s="202"/>
      <c r="E6" s="202"/>
      <c r="F6" s="202"/>
      <c r="G6" s="202"/>
      <c r="H6" s="202"/>
      <c r="I6" s="202"/>
      <c r="J6" s="202"/>
      <c r="K6" s="202"/>
      <c r="L6" s="202"/>
      <c r="M6" s="245"/>
      <c r="O6" s="188">
        <f t="shared" ref="O6:O15"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141</v>
      </c>
      <c r="C9" s="213" t="s">
        <v>538</v>
      </c>
      <c r="D9" s="214">
        <v>3</v>
      </c>
      <c r="E9" s="215"/>
      <c r="F9" s="214"/>
      <c r="G9" s="214"/>
      <c r="H9" s="213"/>
      <c r="I9" s="214" t="s">
        <v>336</v>
      </c>
      <c r="J9" s="214"/>
      <c r="K9" s="214">
        <v>16</v>
      </c>
      <c r="L9" s="214">
        <v>155</v>
      </c>
      <c r="M9" s="215" t="s">
        <v>539</v>
      </c>
      <c r="N9" s="235"/>
      <c r="O9" s="188">
        <f t="shared" si="0"/>
        <v>0</v>
      </c>
    </row>
    <row r="10" ht="15.75" spans="1:15">
      <c r="A10" s="211">
        <f t="shared" si="1"/>
        <v>1</v>
      </c>
      <c r="B10" s="212" t="s">
        <v>99</v>
      </c>
      <c r="C10" s="213" t="s">
        <v>685</v>
      </c>
      <c r="D10" s="214">
        <v>1</v>
      </c>
      <c r="E10" s="215"/>
      <c r="F10" s="214"/>
      <c r="G10" s="214"/>
      <c r="H10" s="213"/>
      <c r="I10" s="214" t="s">
        <v>315</v>
      </c>
      <c r="J10" s="214"/>
      <c r="K10" s="214">
        <v>7</v>
      </c>
      <c r="L10" s="249">
        <v>40</v>
      </c>
      <c r="M10" s="250" t="s">
        <v>686</v>
      </c>
      <c r="N10" s="235"/>
      <c r="O10" s="188">
        <f t="shared" si="0"/>
        <v>0</v>
      </c>
    </row>
    <row r="11" ht="15.75" spans="1:15">
      <c r="A11" s="211">
        <f t="shared" si="1"/>
        <v>1</v>
      </c>
      <c r="B11" s="212" t="s">
        <v>676</v>
      </c>
      <c r="C11" s="250" t="s">
        <v>949</v>
      </c>
      <c r="D11" s="249">
        <v>5</v>
      </c>
      <c r="E11" s="250"/>
      <c r="F11" s="249"/>
      <c r="G11" s="249"/>
      <c r="H11" s="250" t="s">
        <v>611</v>
      </c>
      <c r="I11" s="249" t="s">
        <v>313</v>
      </c>
      <c r="J11" s="249"/>
      <c r="K11" s="249">
        <v>10</v>
      </c>
      <c r="L11" s="214">
        <v>75</v>
      </c>
      <c r="M11" s="250" t="s">
        <v>950</v>
      </c>
      <c r="N11" s="235"/>
      <c r="O11" s="188">
        <f t="shared" si="0"/>
        <v>0</v>
      </c>
    </row>
    <row r="12" ht="26.25" spans="1:15">
      <c r="A12" s="211">
        <f t="shared" si="1"/>
        <v>1</v>
      </c>
      <c r="B12" s="212" t="s">
        <v>129</v>
      </c>
      <c r="C12" s="213" t="s">
        <v>944</v>
      </c>
      <c r="D12" s="214">
        <v>1</v>
      </c>
      <c r="E12" s="215"/>
      <c r="F12" s="214"/>
      <c r="G12" s="214"/>
      <c r="H12" s="215" t="s">
        <v>379</v>
      </c>
      <c r="I12" s="214" t="s">
        <v>315</v>
      </c>
      <c r="J12" s="214"/>
      <c r="K12" s="214">
        <v>7</v>
      </c>
      <c r="L12" s="214">
        <v>40</v>
      </c>
      <c r="M12" s="215" t="s">
        <v>945</v>
      </c>
      <c r="N12" s="235"/>
      <c r="O12" s="188">
        <f t="shared" si="0"/>
        <v>0</v>
      </c>
    </row>
    <row r="13" ht="15.75" spans="2:15">
      <c r="B13" s="216"/>
      <c r="C13" s="217"/>
      <c r="D13" s="218"/>
      <c r="E13" s="219"/>
      <c r="F13" s="218"/>
      <c r="G13" s="218"/>
      <c r="H13" s="217"/>
      <c r="I13" s="218"/>
      <c r="J13" s="218"/>
      <c r="K13" s="218"/>
      <c r="L13" s="218"/>
      <c r="M13" s="252"/>
      <c r="N13" s="235"/>
      <c r="O13" s="188">
        <f t="shared" si="0"/>
        <v>0</v>
      </c>
    </row>
    <row r="14" ht="25.5" spans="2:15">
      <c r="B14" s="201" t="str">
        <f ca="1">COUNTA($B16:$B9999)&amp;" Other way(s) to get "&amp;CHAR(34)&amp;$C$1&amp;CHAR(34)&amp;" Tokens"</f>
        <v>1 Other way(s) to get "Mrs Incredible Mask" Tokens</v>
      </c>
      <c r="C14" s="202"/>
      <c r="D14" s="202"/>
      <c r="E14" s="202"/>
      <c r="F14" s="202"/>
      <c r="G14" s="202"/>
      <c r="H14" s="202"/>
      <c r="I14" s="202"/>
      <c r="J14" s="202"/>
      <c r="K14" s="202"/>
      <c r="L14" s="202"/>
      <c r="M14" s="245"/>
      <c r="N14" s="235"/>
      <c r="O14" s="188">
        <f t="shared" si="0"/>
        <v>0</v>
      </c>
    </row>
    <row r="15" ht="16.5" spans="2:15">
      <c r="B15" s="276" t="s">
        <v>18</v>
      </c>
      <c r="C15" s="277" t="s">
        <v>323</v>
      </c>
      <c r="D15" s="278"/>
      <c r="E15" s="278"/>
      <c r="F15" s="278"/>
      <c r="G15" s="279"/>
      <c r="H15" s="280" t="s">
        <v>324</v>
      </c>
      <c r="I15" s="281" t="s">
        <v>310</v>
      </c>
      <c r="J15" s="282"/>
      <c r="K15" s="282"/>
      <c r="L15" s="282"/>
      <c r="M15" s="283"/>
      <c r="N15" s="235"/>
      <c r="O15" s="188">
        <f t="shared" si="0"/>
        <v>0</v>
      </c>
    </row>
    <row r="16" ht="15.75" spans="2:15">
      <c r="B16" s="260" t="s">
        <v>337</v>
      </c>
      <c r="C16" s="261" t="s">
        <v>507</v>
      </c>
      <c r="D16" s="262"/>
      <c r="E16" s="262"/>
      <c r="F16" s="262"/>
      <c r="G16" s="263"/>
      <c r="H16" s="264" t="s">
        <v>315</v>
      </c>
      <c r="I16" s="266" t="s">
        <v>508</v>
      </c>
      <c r="J16" s="267"/>
      <c r="K16" s="267"/>
      <c r="L16" s="267"/>
      <c r="M16" s="268"/>
      <c r="N16" s="235"/>
      <c r="O16" s="188">
        <f t="shared" ref="O16:O34" si="2">IF(ISBLANK($AL16),0,1+LEN($AL16)-LEN(SUBSTITUTE($AL16,"●","")))</f>
        <v>0</v>
      </c>
    </row>
    <row r="17" ht="15.75" spans="2:15">
      <c r="B17" s="216"/>
      <c r="C17" s="217"/>
      <c r="D17" s="218"/>
      <c r="E17" s="219"/>
      <c r="F17" s="218"/>
      <c r="G17" s="218"/>
      <c r="H17" s="217"/>
      <c r="I17" s="218"/>
      <c r="J17" s="218"/>
      <c r="K17" s="218"/>
      <c r="L17" s="218"/>
      <c r="M17" s="252"/>
      <c r="N17" s="235"/>
      <c r="O17" s="188">
        <f t="shared" si="2"/>
        <v>0</v>
      </c>
    </row>
    <row r="18" ht="15.75" spans="2:15">
      <c r="B18" s="225"/>
      <c r="C18" s="226"/>
      <c r="D18" s="227"/>
      <c r="E18" s="228"/>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6"/>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6"/>
      <c r="N29" s="235"/>
      <c r="O29" s="188">
        <f t="shared" si="2"/>
        <v>0</v>
      </c>
    </row>
    <row r="30" ht="15.75" spans="2:15">
      <c r="B30" s="225"/>
      <c r="C30" s="226"/>
      <c r="D30" s="227"/>
      <c r="E30" s="228"/>
      <c r="F30" s="227"/>
      <c r="G30" s="227"/>
      <c r="H30" s="226"/>
      <c r="I30" s="227"/>
      <c r="J30" s="227"/>
      <c r="K30" s="227"/>
      <c r="L30" s="227"/>
      <c r="M30" s="226"/>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3"/>
      <c r="N33" s="235"/>
      <c r="O33" s="188">
        <f t="shared" si="2"/>
        <v>0</v>
      </c>
    </row>
    <row r="34" spans="2:15">
      <c r="B34" s="230"/>
      <c r="C34" s="231"/>
      <c r="D34" s="232"/>
      <c r="E34" s="234"/>
      <c r="F34" s="232"/>
      <c r="G34" s="232"/>
      <c r="H34" s="231"/>
      <c r="I34" s="232"/>
      <c r="J34" s="232"/>
      <c r="K34" s="232"/>
      <c r="L34" s="232"/>
      <c r="M34" s="233"/>
      <c r="N34" s="235"/>
      <c r="O34" s="188">
        <f t="shared" si="2"/>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Mrs Potts Ears</v>
      </c>
      <c r="Z1" s="259" t="str">
        <f ca="1">MID(CELL("filename",$Z$1),FIND("]",CELL("filename",$Z$1))+1,255)</f>
        <v>Mrs_Potts_Ears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Mrs Potts</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SUM($AN$8:$AN$10000)</f>
        <v>0</v>
      </c>
    </row>
    <row r="6" ht="25.5" spans="2:15">
      <c r="B6" s="201" t="str">
        <f ca="1">MATCH("Type",$B$9:$B$9991,0)-3&amp;" Task(s) from "&amp;SUM($A$9:$A$9993)&amp;" character(s) that could drop "&amp;CHAR(34)&amp;$C$1&amp;CHAR(34)&amp;" Tokens"</f>
        <v>4 Task(s) from 4 character(s) that could drop "Mrs Potts Ears" Tokens</v>
      </c>
      <c r="C6" s="202"/>
      <c r="D6" s="202"/>
      <c r="E6" s="202"/>
      <c r="F6" s="202"/>
      <c r="G6" s="202"/>
      <c r="H6" s="202"/>
      <c r="I6" s="202"/>
      <c r="J6" s="202"/>
      <c r="K6" s="202"/>
      <c r="L6" s="202"/>
      <c r="M6" s="245"/>
      <c r="O6" s="188">
        <f t="shared" ref="O6:O15"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393</v>
      </c>
      <c r="C9" s="213" t="s">
        <v>954</v>
      </c>
      <c r="D9" s="214">
        <v>1</v>
      </c>
      <c r="E9" s="215"/>
      <c r="F9" s="214"/>
      <c r="G9" s="214"/>
      <c r="H9" s="213"/>
      <c r="I9" s="214" t="s">
        <v>315</v>
      </c>
      <c r="J9" s="214"/>
      <c r="K9" s="214">
        <v>7</v>
      </c>
      <c r="L9" s="214">
        <v>40</v>
      </c>
      <c r="M9" s="215" t="s">
        <v>955</v>
      </c>
      <c r="N9" s="235"/>
      <c r="O9" s="188">
        <f t="shared" si="0"/>
        <v>0</v>
      </c>
    </row>
    <row r="10" ht="15.75" spans="1:15">
      <c r="A10" s="211">
        <f t="shared" si="1"/>
        <v>1</v>
      </c>
      <c r="B10" s="212" t="s">
        <v>84</v>
      </c>
      <c r="C10" s="213" t="s">
        <v>383</v>
      </c>
      <c r="D10" s="214">
        <v>2</v>
      </c>
      <c r="E10" s="215"/>
      <c r="F10" s="214"/>
      <c r="G10" s="214"/>
      <c r="H10" s="213" t="s">
        <v>381</v>
      </c>
      <c r="I10" s="214" t="s">
        <v>313</v>
      </c>
      <c r="J10" s="214"/>
      <c r="K10" s="214">
        <v>10</v>
      </c>
      <c r="L10" s="249">
        <v>75</v>
      </c>
      <c r="M10" s="250" t="s">
        <v>384</v>
      </c>
      <c r="N10" s="235"/>
      <c r="O10" s="188">
        <f t="shared" si="0"/>
        <v>0</v>
      </c>
    </row>
    <row r="11" ht="15.75" spans="1:15">
      <c r="A11" s="211">
        <f t="shared" si="1"/>
        <v>1</v>
      </c>
      <c r="B11" s="212" t="s">
        <v>204</v>
      </c>
      <c r="C11" s="250" t="s">
        <v>385</v>
      </c>
      <c r="D11" s="249">
        <v>1</v>
      </c>
      <c r="E11" s="250"/>
      <c r="F11" s="249"/>
      <c r="G11" s="249"/>
      <c r="H11" s="250"/>
      <c r="I11" s="249" t="s">
        <v>315</v>
      </c>
      <c r="J11" s="249"/>
      <c r="K11" s="249">
        <v>7</v>
      </c>
      <c r="L11" s="214">
        <v>40</v>
      </c>
      <c r="M11" s="250" t="s">
        <v>386</v>
      </c>
      <c r="N11" s="235"/>
      <c r="O11" s="188">
        <f t="shared" si="0"/>
        <v>0</v>
      </c>
    </row>
    <row r="12" ht="15.75" spans="1:15">
      <c r="A12" s="211">
        <f t="shared" si="1"/>
        <v>1</v>
      </c>
      <c r="B12" s="212" t="s">
        <v>132</v>
      </c>
      <c r="C12" s="213" t="s">
        <v>819</v>
      </c>
      <c r="D12" s="214">
        <v>3</v>
      </c>
      <c r="E12" s="215"/>
      <c r="F12" s="214"/>
      <c r="G12" s="214"/>
      <c r="H12" s="215" t="s">
        <v>335</v>
      </c>
      <c r="I12" s="214" t="s">
        <v>313</v>
      </c>
      <c r="J12" s="214"/>
      <c r="K12" s="214">
        <v>10</v>
      </c>
      <c r="L12" s="214">
        <v>75</v>
      </c>
      <c r="M12" s="215" t="s">
        <v>820</v>
      </c>
      <c r="N12" s="235"/>
      <c r="O12" s="188">
        <f t="shared" si="0"/>
        <v>0</v>
      </c>
    </row>
    <row r="13" ht="15.75" spans="2:15">
      <c r="B13" s="216"/>
      <c r="C13" s="217"/>
      <c r="D13" s="218"/>
      <c r="E13" s="219"/>
      <c r="F13" s="218"/>
      <c r="G13" s="218"/>
      <c r="H13" s="217"/>
      <c r="I13" s="218"/>
      <c r="J13" s="218"/>
      <c r="K13" s="218"/>
      <c r="L13" s="218"/>
      <c r="M13" s="252"/>
      <c r="N13" s="235"/>
      <c r="O13" s="188">
        <f t="shared" si="0"/>
        <v>0</v>
      </c>
    </row>
    <row r="14" ht="25.5" spans="2:15">
      <c r="B14" s="201" t="str">
        <f ca="1">COUNTA($B16:$B9999)&amp;" Other way(s) to get "&amp;CHAR(34)&amp;$C$1&amp;CHAR(34)&amp;" Tokens"</f>
        <v>1 Other way(s) to get "Mrs Potts Ears" Tokens</v>
      </c>
      <c r="C14" s="202"/>
      <c r="D14" s="202"/>
      <c r="E14" s="202"/>
      <c r="F14" s="202"/>
      <c r="G14" s="202"/>
      <c r="H14" s="202"/>
      <c r="I14" s="202"/>
      <c r="J14" s="202"/>
      <c r="K14" s="202"/>
      <c r="L14" s="202"/>
      <c r="M14" s="245"/>
      <c r="N14" s="235"/>
      <c r="O14" s="188">
        <f t="shared" si="0"/>
        <v>0</v>
      </c>
    </row>
    <row r="15" ht="16.5" spans="2:15">
      <c r="B15" s="276" t="s">
        <v>18</v>
      </c>
      <c r="C15" s="277" t="s">
        <v>323</v>
      </c>
      <c r="D15" s="278"/>
      <c r="E15" s="278"/>
      <c r="F15" s="278"/>
      <c r="G15" s="279"/>
      <c r="H15" s="280" t="s">
        <v>324</v>
      </c>
      <c r="I15" s="281" t="s">
        <v>310</v>
      </c>
      <c r="J15" s="282"/>
      <c r="K15" s="282"/>
      <c r="L15" s="282"/>
      <c r="M15" s="283"/>
      <c r="N15" s="235"/>
      <c r="O15" s="188">
        <f t="shared" si="0"/>
        <v>0</v>
      </c>
    </row>
    <row r="16" ht="15.75" spans="2:15">
      <c r="B16" s="260" t="s">
        <v>337</v>
      </c>
      <c r="C16" s="261" t="s">
        <v>391</v>
      </c>
      <c r="D16" s="262"/>
      <c r="E16" s="262"/>
      <c r="F16" s="262"/>
      <c r="G16" s="263"/>
      <c r="H16" s="264" t="s">
        <v>327</v>
      </c>
      <c r="I16" s="266" t="s">
        <v>956</v>
      </c>
      <c r="J16" s="267"/>
      <c r="K16" s="267"/>
      <c r="L16" s="267"/>
      <c r="M16" s="268"/>
      <c r="N16" s="235"/>
      <c r="O16" s="188">
        <f t="shared" ref="O16:O34" si="2">IF(ISBLANK($AL16),0,1+LEN($AL16)-LEN(SUBSTITUTE($AL16,"●","")))</f>
        <v>0</v>
      </c>
    </row>
    <row r="17" ht="15.75" spans="2:15">
      <c r="B17" s="216"/>
      <c r="C17" s="217"/>
      <c r="D17" s="218"/>
      <c r="E17" s="219"/>
      <c r="F17" s="218"/>
      <c r="G17" s="218"/>
      <c r="H17" s="217"/>
      <c r="I17" s="218"/>
      <c r="J17" s="218"/>
      <c r="K17" s="218"/>
      <c r="L17" s="218"/>
      <c r="M17" s="252"/>
      <c r="N17" s="235"/>
      <c r="O17" s="188">
        <f t="shared" si="2"/>
        <v>0</v>
      </c>
    </row>
    <row r="18" ht="15.75" spans="2:15">
      <c r="B18" s="225"/>
      <c r="C18" s="226"/>
      <c r="D18" s="227"/>
      <c r="E18" s="228"/>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6"/>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6"/>
      <c r="N29" s="235"/>
      <c r="O29" s="188">
        <f t="shared" si="2"/>
        <v>0</v>
      </c>
    </row>
    <row r="30" ht="15.75" spans="2:15">
      <c r="B30" s="225"/>
      <c r="C30" s="226"/>
      <c r="D30" s="227"/>
      <c r="E30" s="228"/>
      <c r="F30" s="227"/>
      <c r="G30" s="227"/>
      <c r="H30" s="226"/>
      <c r="I30" s="227"/>
      <c r="J30" s="227"/>
      <c r="K30" s="227"/>
      <c r="L30" s="227"/>
      <c r="M30" s="226"/>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3"/>
      <c r="N33" s="235"/>
      <c r="O33" s="188">
        <f t="shared" si="2"/>
        <v>0</v>
      </c>
    </row>
    <row r="34" spans="2:15">
      <c r="B34" s="230"/>
      <c r="C34" s="231"/>
      <c r="D34" s="232"/>
      <c r="E34" s="234"/>
      <c r="F34" s="232"/>
      <c r="G34" s="232"/>
      <c r="H34" s="231"/>
      <c r="I34" s="232"/>
      <c r="J34" s="232"/>
      <c r="K34" s="232"/>
      <c r="L34" s="232"/>
      <c r="M34" s="233"/>
      <c r="N34" s="235"/>
      <c r="O34" s="188">
        <f t="shared" si="2"/>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MU Hat</v>
      </c>
      <c r="Z1" s="259" t="str">
        <f ca="1">MID(CELL("filename",$Z$1),FIND("]",CELL("filename",$Z$1))+1,255)</f>
        <v>MU_Hat</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7" t="s">
        <v>294</v>
      </c>
      <c r="C4" s="274" t="str">
        <f ca="1">LOOKUP($Z$1,Token_List!$Z$3:$Z$9998,Token_List!$F$3:$F$9998)</f>
        <v>Mike Wazowski</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SUM($AN$8:$AN$10001)</f>
        <v>0</v>
      </c>
    </row>
    <row r="6" ht="25.5" spans="2:15">
      <c r="B6" s="201" t="str">
        <f ca="1">MATCH("Type",$B$9:$B$9991,0)-3&amp;" Task(s) from "&amp;SUM($A$9:$A$9993)&amp;" character(s) that could drop "&amp;CHAR(34)&amp;$C$1&amp;CHAR(34)&amp;" Tokens"</f>
        <v>4 Task(s) from 5 character(s) that could drop "MU Hat"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189</v>
      </c>
      <c r="C9" s="213" t="s">
        <v>368</v>
      </c>
      <c r="D9" s="214">
        <v>5</v>
      </c>
      <c r="E9" s="215"/>
      <c r="F9" s="214"/>
      <c r="G9" s="214"/>
      <c r="H9" s="213" t="s">
        <v>369</v>
      </c>
      <c r="I9" s="214" t="s">
        <v>346</v>
      </c>
      <c r="J9" s="214"/>
      <c r="K9" s="214">
        <v>20</v>
      </c>
      <c r="L9" s="214">
        <v>200</v>
      </c>
      <c r="M9" s="215" t="s">
        <v>205</v>
      </c>
      <c r="N9" s="235"/>
      <c r="O9" s="188">
        <f t="shared" si="0"/>
        <v>0</v>
      </c>
    </row>
    <row r="10" ht="15.75" spans="1:15">
      <c r="A10" s="211">
        <f t="shared" si="1"/>
        <v>1</v>
      </c>
      <c r="B10" s="212" t="s">
        <v>95</v>
      </c>
      <c r="C10" s="213" t="s">
        <v>594</v>
      </c>
      <c r="D10" s="214">
        <v>2</v>
      </c>
      <c r="E10" s="215"/>
      <c r="F10" s="214"/>
      <c r="G10" s="214"/>
      <c r="H10" s="213" t="s">
        <v>312</v>
      </c>
      <c r="I10" s="214" t="s">
        <v>327</v>
      </c>
      <c r="J10" s="214"/>
      <c r="K10" s="214">
        <v>13</v>
      </c>
      <c r="L10" s="249">
        <v>110</v>
      </c>
      <c r="M10" s="250" t="s">
        <v>595</v>
      </c>
      <c r="N10" s="235"/>
      <c r="O10" s="188">
        <f t="shared" si="0"/>
        <v>0</v>
      </c>
    </row>
    <row r="11" ht="15.75" spans="1:15">
      <c r="A11" s="211">
        <f t="shared" si="1"/>
        <v>2</v>
      </c>
      <c r="B11" s="212" t="s">
        <v>838</v>
      </c>
      <c r="C11" s="250" t="s">
        <v>522</v>
      </c>
      <c r="D11" s="249">
        <v>5</v>
      </c>
      <c r="E11" s="250" t="s">
        <v>48</v>
      </c>
      <c r="F11" s="249">
        <v>3</v>
      </c>
      <c r="G11" s="249"/>
      <c r="H11" s="250" t="s">
        <v>351</v>
      </c>
      <c r="I11" s="249" t="s">
        <v>336</v>
      </c>
      <c r="J11" s="249"/>
      <c r="K11" s="249">
        <v>20</v>
      </c>
      <c r="L11" s="214">
        <v>210</v>
      </c>
      <c r="M11" s="250" t="s">
        <v>523</v>
      </c>
      <c r="N11" s="235"/>
      <c r="O11" s="188">
        <f t="shared" si="0"/>
        <v>0</v>
      </c>
    </row>
    <row r="12" ht="15.75" spans="1:15">
      <c r="A12" s="211">
        <f t="shared" si="1"/>
        <v>1</v>
      </c>
      <c r="B12" s="212" t="s">
        <v>51</v>
      </c>
      <c r="C12" s="213" t="s">
        <v>957</v>
      </c>
      <c r="D12" s="214">
        <v>2</v>
      </c>
      <c r="E12" s="215"/>
      <c r="F12" s="214"/>
      <c r="G12" s="214"/>
      <c r="H12" s="215" t="s">
        <v>456</v>
      </c>
      <c r="I12" s="214" t="s">
        <v>327</v>
      </c>
      <c r="J12" s="214"/>
      <c r="K12" s="214">
        <v>13</v>
      </c>
      <c r="L12" s="214">
        <v>110</v>
      </c>
      <c r="M12" s="215" t="s">
        <v>958</v>
      </c>
      <c r="N12" s="235"/>
      <c r="O12" s="188">
        <f t="shared" ref="O12:O16"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1 Other way(s) to get "MU Hat"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60" t="s">
        <v>399</v>
      </c>
      <c r="C16" s="261" t="s">
        <v>469</v>
      </c>
      <c r="D16" s="262"/>
      <c r="E16" s="262"/>
      <c r="F16" s="262"/>
      <c r="G16" s="263"/>
      <c r="H16" s="265" t="s">
        <v>401</v>
      </c>
      <c r="I16" s="266" t="s">
        <v>470</v>
      </c>
      <c r="J16" s="267"/>
      <c r="K16" s="267"/>
      <c r="L16" s="267"/>
      <c r="M16" s="268"/>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Mulan Ears</v>
      </c>
      <c r="Z1" s="259" t="str">
        <f ca="1">MID(CELL("filename",$Z$1),FIND("]",CELL("filename",$Z$1))+1,255)</f>
        <v>Mulan_Ears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Mulan</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SUM($AN$8:$AN$10004)</f>
        <v>0</v>
      </c>
    </row>
    <row r="6" ht="25.5" spans="2:15">
      <c r="B6" s="201" t="str">
        <f ca="1">MATCH("Type",$B$9:$B$9991,0)-3&amp;" Task(s) from "&amp;SUM($A$9:$A$9993)&amp;" character(s) that could drop "&amp;CHAR(34)&amp;$C$1&amp;CHAR(34)&amp;" Tokens"</f>
        <v>5 Task(s) from 5 character(s) that could drop "Mulan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194</v>
      </c>
      <c r="C9" s="213" t="s">
        <v>959</v>
      </c>
      <c r="D9" s="214">
        <v>3</v>
      </c>
      <c r="E9" s="215"/>
      <c r="F9" s="214"/>
      <c r="G9" s="214"/>
      <c r="H9" s="213" t="s">
        <v>960</v>
      </c>
      <c r="I9" s="214" t="s">
        <v>313</v>
      </c>
      <c r="J9" s="214"/>
      <c r="K9" s="214">
        <v>10</v>
      </c>
      <c r="L9" s="214">
        <v>75</v>
      </c>
      <c r="M9" s="215" t="s">
        <v>206</v>
      </c>
      <c r="N9" s="235"/>
      <c r="O9" s="188">
        <f t="shared" si="0"/>
        <v>0</v>
      </c>
    </row>
    <row r="10" ht="15.75" spans="1:15">
      <c r="A10" s="211">
        <f t="shared" si="1"/>
        <v>1</v>
      </c>
      <c r="B10" s="212" t="s">
        <v>109</v>
      </c>
      <c r="C10" s="213" t="s">
        <v>961</v>
      </c>
      <c r="D10" s="214">
        <v>3</v>
      </c>
      <c r="E10" s="215"/>
      <c r="F10" s="214"/>
      <c r="G10" s="214"/>
      <c r="H10" s="213" t="s">
        <v>615</v>
      </c>
      <c r="I10" s="214" t="s">
        <v>327</v>
      </c>
      <c r="J10" s="214"/>
      <c r="K10" s="214">
        <v>13</v>
      </c>
      <c r="L10" s="249">
        <v>110</v>
      </c>
      <c r="M10" s="250" t="s">
        <v>206</v>
      </c>
      <c r="N10" s="235"/>
      <c r="O10" s="188">
        <f t="shared" si="0"/>
        <v>0</v>
      </c>
    </row>
    <row r="11" ht="15.75" spans="1:15">
      <c r="A11" s="211">
        <f t="shared" si="1"/>
        <v>1</v>
      </c>
      <c r="B11" s="212" t="s">
        <v>114</v>
      </c>
      <c r="C11" s="250" t="s">
        <v>739</v>
      </c>
      <c r="D11" s="249">
        <v>4</v>
      </c>
      <c r="E11" s="250"/>
      <c r="F11" s="249"/>
      <c r="G11" s="249"/>
      <c r="H11" s="250" t="s">
        <v>507</v>
      </c>
      <c r="I11" s="249" t="s">
        <v>313</v>
      </c>
      <c r="J11" s="249"/>
      <c r="K11" s="249">
        <v>10</v>
      </c>
      <c r="L11" s="214">
        <v>75</v>
      </c>
      <c r="M11" s="250" t="s">
        <v>740</v>
      </c>
      <c r="N11" s="235"/>
      <c r="O11" s="188">
        <f t="shared" si="0"/>
        <v>0</v>
      </c>
    </row>
    <row r="12" ht="15.75" spans="1:14">
      <c r="A12" s="211">
        <f t="shared" si="1"/>
        <v>1</v>
      </c>
      <c r="B12" s="212" t="s">
        <v>174</v>
      </c>
      <c r="C12" s="250" t="s">
        <v>741</v>
      </c>
      <c r="D12" s="249">
        <v>4</v>
      </c>
      <c r="E12" s="250"/>
      <c r="F12" s="249"/>
      <c r="G12" s="249"/>
      <c r="H12" s="250" t="s">
        <v>507</v>
      </c>
      <c r="I12" s="249" t="s">
        <v>313</v>
      </c>
      <c r="J12" s="249"/>
      <c r="K12" s="249">
        <v>10</v>
      </c>
      <c r="L12" s="214">
        <v>75</v>
      </c>
      <c r="M12" s="250" t="s">
        <v>742</v>
      </c>
      <c r="N12" s="235"/>
    </row>
    <row r="13" ht="15.75" spans="1:15">
      <c r="A13" s="211">
        <f t="shared" si="1"/>
        <v>1</v>
      </c>
      <c r="B13" s="212" t="s">
        <v>145</v>
      </c>
      <c r="C13" s="213" t="s">
        <v>962</v>
      </c>
      <c r="D13" s="214">
        <v>8</v>
      </c>
      <c r="E13" s="215"/>
      <c r="F13" s="214"/>
      <c r="G13" s="214"/>
      <c r="H13" s="215" t="s">
        <v>825</v>
      </c>
      <c r="I13" s="214" t="s">
        <v>327</v>
      </c>
      <c r="J13" s="214"/>
      <c r="K13" s="214">
        <v>13</v>
      </c>
      <c r="L13" s="214">
        <v>110</v>
      </c>
      <c r="M13" s="215" t="s">
        <v>206</v>
      </c>
      <c r="N13" s="235"/>
      <c r="O13" s="188">
        <f t="shared" ref="O13:O38"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4 Other way(s) to get "Mulan Ears"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337</v>
      </c>
      <c r="C17" s="261" t="s">
        <v>743</v>
      </c>
      <c r="D17" s="262"/>
      <c r="E17" s="262"/>
      <c r="F17" s="262"/>
      <c r="G17" s="263"/>
      <c r="H17" s="265" t="s">
        <v>411</v>
      </c>
      <c r="I17" s="266" t="s">
        <v>744</v>
      </c>
      <c r="J17" s="267"/>
      <c r="K17" s="267"/>
      <c r="L17" s="267"/>
      <c r="M17" s="268"/>
      <c r="N17" s="235"/>
      <c r="O17" s="188">
        <f t="shared" si="2"/>
        <v>0</v>
      </c>
    </row>
    <row r="18" ht="15.75" spans="2:15">
      <c r="B18" s="260" t="s">
        <v>337</v>
      </c>
      <c r="C18" s="261" t="s">
        <v>745</v>
      </c>
      <c r="D18" s="262"/>
      <c r="E18" s="262"/>
      <c r="F18" s="262"/>
      <c r="G18" s="263"/>
      <c r="H18" s="265" t="s">
        <v>313</v>
      </c>
      <c r="I18" s="266" t="s">
        <v>740</v>
      </c>
      <c r="J18" s="267"/>
      <c r="K18" s="267"/>
      <c r="L18" s="267"/>
      <c r="M18" s="268"/>
      <c r="N18" s="235"/>
      <c r="O18" s="188">
        <f t="shared" si="2"/>
        <v>0</v>
      </c>
    </row>
    <row r="19" ht="15.75" spans="2:15">
      <c r="B19" s="260" t="s">
        <v>399</v>
      </c>
      <c r="C19" s="261" t="s">
        <v>174</v>
      </c>
      <c r="D19" s="262"/>
      <c r="E19" s="262"/>
      <c r="F19" s="262"/>
      <c r="G19" s="263"/>
      <c r="H19" s="265" t="s">
        <v>401</v>
      </c>
      <c r="I19" s="261" t="s">
        <v>746</v>
      </c>
      <c r="J19" s="262"/>
      <c r="K19" s="262"/>
      <c r="L19" s="262"/>
      <c r="M19" s="263"/>
      <c r="N19" s="235"/>
      <c r="O19" s="188">
        <f t="shared" si="2"/>
        <v>0</v>
      </c>
    </row>
    <row r="20" ht="15.75" spans="2:15">
      <c r="B20" s="260" t="s">
        <v>338</v>
      </c>
      <c r="C20" s="261" t="s">
        <v>403</v>
      </c>
      <c r="D20" s="262"/>
      <c r="E20" s="262"/>
      <c r="F20" s="262"/>
      <c r="G20" s="263"/>
      <c r="H20" s="265" t="s">
        <v>336</v>
      </c>
      <c r="I20" s="261" t="s">
        <v>206</v>
      </c>
      <c r="J20" s="262"/>
      <c r="K20" s="262"/>
      <c r="L20" s="262"/>
      <c r="M20" s="263"/>
      <c r="N20" s="235"/>
      <c r="O20" s="188">
        <f t="shared" si="2"/>
        <v>0</v>
      </c>
    </row>
    <row r="21" ht="15.75" spans="2:15">
      <c r="B21" s="216"/>
      <c r="C21" s="217"/>
      <c r="D21" s="218"/>
      <c r="E21" s="219"/>
      <c r="F21" s="218"/>
      <c r="G21" s="218"/>
      <c r="H21" s="217"/>
      <c r="I21" s="218"/>
      <c r="J21" s="218"/>
      <c r="K21" s="218"/>
      <c r="L21" s="218"/>
      <c r="M21" s="252"/>
      <c r="N21" s="235"/>
      <c r="O21" s="188">
        <f t="shared" si="2"/>
        <v>0</v>
      </c>
    </row>
    <row r="22" spans="14:15">
      <c r="N22" s="235"/>
      <c r="O22" s="188">
        <f t="shared" si="2"/>
        <v>0</v>
      </c>
    </row>
    <row r="23" spans="14:15">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9"/>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8"/>
      <c r="N32" s="235"/>
      <c r="O32" s="188">
        <f t="shared" si="2"/>
        <v>0</v>
      </c>
    </row>
    <row r="33" ht="15.75" spans="2:15">
      <c r="B33" s="225"/>
      <c r="C33" s="226"/>
      <c r="D33" s="227"/>
      <c r="E33" s="228"/>
      <c r="F33" s="227"/>
      <c r="G33" s="227"/>
      <c r="H33" s="226"/>
      <c r="I33" s="227"/>
      <c r="J33" s="227"/>
      <c r="K33" s="227"/>
      <c r="L33" s="227"/>
      <c r="M33" s="226"/>
      <c r="N33" s="235"/>
      <c r="O33" s="188">
        <f t="shared" si="2"/>
        <v>0</v>
      </c>
    </row>
    <row r="34" ht="15.75" spans="2:15">
      <c r="B34" s="225"/>
      <c r="C34" s="226"/>
      <c r="D34" s="227"/>
      <c r="E34" s="228"/>
      <c r="F34" s="227"/>
      <c r="G34" s="227"/>
      <c r="H34" s="226"/>
      <c r="I34" s="227"/>
      <c r="J34" s="227"/>
      <c r="K34" s="227"/>
      <c r="L34" s="227"/>
      <c r="M34" s="226"/>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1"/>
      <c r="N36" s="235"/>
      <c r="O36" s="188">
        <f t="shared" si="2"/>
        <v>0</v>
      </c>
    </row>
    <row r="37" spans="2:15">
      <c r="B37" s="230"/>
      <c r="C37" s="231"/>
      <c r="D37" s="232"/>
      <c r="E37" s="233"/>
      <c r="F37" s="232"/>
      <c r="G37" s="232"/>
      <c r="H37" s="231"/>
      <c r="I37" s="232"/>
      <c r="J37" s="232"/>
      <c r="K37" s="232"/>
      <c r="L37" s="232"/>
      <c r="M37" s="233"/>
      <c r="N37" s="235"/>
      <c r="O37" s="188">
        <f t="shared" si="2"/>
        <v>0</v>
      </c>
    </row>
    <row r="38" spans="2:15">
      <c r="B38" s="230"/>
      <c r="C38" s="231"/>
      <c r="D38" s="232"/>
      <c r="E38" s="234"/>
      <c r="F38" s="232"/>
      <c r="G38" s="232"/>
      <c r="H38" s="231"/>
      <c r="I38" s="232"/>
      <c r="J38" s="232"/>
      <c r="K38" s="232"/>
      <c r="L38" s="232"/>
      <c r="M38" s="233"/>
      <c r="N38" s="235"/>
      <c r="O38" s="188">
        <f t="shared" si="2"/>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12">
    <mergeCell ref="B6:M6"/>
    <mergeCell ref="B15:M15"/>
    <mergeCell ref="C16:G16"/>
    <mergeCell ref="I16:M16"/>
    <mergeCell ref="C17:G17"/>
    <mergeCell ref="I17:M17"/>
    <mergeCell ref="C18:G18"/>
    <mergeCell ref="I18:M18"/>
    <mergeCell ref="C19:G19"/>
    <mergeCell ref="I19:M19"/>
    <mergeCell ref="C20:G20"/>
    <mergeCell ref="I20:M20"/>
  </mergeCells>
  <pageMargins left="0.75" right="0.75" top="1" bottom="1" header="0.511805555555556" footer="0.511805555555556"/>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Blue Fabric</v>
      </c>
      <c r="Z1" s="259" t="str">
        <f ca="1">MID(CELL("filename",$Z$1),FIND("]",CELL("filename",$Z$1))+1,255)</f>
        <v>Blue_Fabric</v>
      </c>
    </row>
    <row r="2" ht="21.55" customHeight="1" spans="2:12">
      <c r="B2" s="192" t="str">
        <f>Token_List!$D$2</f>
        <v>Rarity</v>
      </c>
      <c r="C2" s="193" t="str">
        <f ca="1">LOOKUP($Z$1,Token_List!$Z$3:$Z$9998,Token_List!$D$3:$D$9998)</f>
        <v>Common</v>
      </c>
      <c r="D2" s="194"/>
      <c r="E2" s="195"/>
      <c r="F2" s="194"/>
      <c r="G2" s="194"/>
      <c r="H2" s="196"/>
      <c r="I2" s="194"/>
      <c r="J2" s="194"/>
      <c r="K2" s="194"/>
      <c r="L2" s="194"/>
    </row>
    <row r="3" ht="21.55" customHeight="1" spans="2:13">
      <c r="B3" s="197" t="str">
        <f>Token_List!$E$2</f>
        <v>Type</v>
      </c>
      <c r="C3" s="191" t="str">
        <f ca="1">LOOKUP($Z$1,Token_List!$Z$3:$Z$9998,Token_List!$E$3:$E$9998)</f>
        <v>Fabric</v>
      </c>
      <c r="D3" s="194"/>
      <c r="E3" s="195"/>
      <c r="F3" s="194"/>
      <c r="G3" s="194"/>
      <c r="H3" s="196"/>
      <c r="I3" s="194"/>
      <c r="J3" s="194"/>
      <c r="K3" s="194"/>
      <c r="L3" s="194"/>
      <c r="M3" s="243"/>
    </row>
    <row r="4" ht="21.55" customHeight="1" spans="2:13">
      <c r="B4" s="197" t="s">
        <v>294</v>
      </c>
      <c r="C4" s="299" t="str">
        <f ca="1">LOOKUP($Z$1,Token_List!$Z$3:$Z$9998,Token_List!$F$3:$F$9998)</f>
        <v>Halloween Mickey Mouse Costume ● Holiday Mickey Mouse Costume ● Lunar Mickey Mouse Costume ● Halloween Goofy Costume ● Holiday Minnie Mouse Costume ● Lunar Minnie Mouse Costume</v>
      </c>
      <c r="D4" s="299"/>
      <c r="E4" s="299"/>
      <c r="F4" s="299"/>
      <c r="G4" s="299"/>
      <c r="H4" s="299"/>
      <c r="I4" s="299"/>
      <c r="J4" s="299"/>
      <c r="K4" s="299"/>
      <c r="L4" s="299"/>
      <c r="M4" s="299"/>
    </row>
    <row r="5" ht="21.55" customHeight="1" spans="2:15">
      <c r="B5" s="198"/>
      <c r="C5" s="299"/>
      <c r="D5" s="299"/>
      <c r="E5" s="299"/>
      <c r="F5" s="299"/>
      <c r="G5" s="299"/>
      <c r="H5" s="299"/>
      <c r="I5" s="299"/>
      <c r="J5" s="299"/>
      <c r="K5" s="299"/>
      <c r="L5" s="299"/>
      <c r="M5" s="304"/>
      <c r="O5" s="188">
        <f>SUM($AN$8:$AN$10000)</f>
        <v>0</v>
      </c>
    </row>
    <row r="6" ht="25.5" spans="2:15">
      <c r="B6" s="201" t="str">
        <f ca="1">MATCH("Type",$B$9:$B$9995,0)-3&amp;" Task(s) from "&amp;SUM($A$9:$A$9997)&amp;" character(s) that could drop "&amp;CHAR(34)&amp;$C$1&amp;CHAR(34)&amp;" Tokens"</f>
        <v>3 Task(s) from 3 character(s) that could drop "Blue Fabric" Tokens</v>
      </c>
      <c r="C6" s="202"/>
      <c r="D6" s="202"/>
      <c r="E6" s="202"/>
      <c r="F6" s="202"/>
      <c r="G6" s="202"/>
      <c r="H6" s="202"/>
      <c r="I6" s="202"/>
      <c r="J6" s="202"/>
      <c r="K6" s="202"/>
      <c r="L6" s="202"/>
      <c r="M6" s="245"/>
      <c r="O6" s="188">
        <f t="shared" ref="O6:O15"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189</v>
      </c>
      <c r="C9" s="213" t="s">
        <v>420</v>
      </c>
      <c r="D9" s="214">
        <v>2</v>
      </c>
      <c r="E9" s="215"/>
      <c r="F9" s="214"/>
      <c r="G9" s="214"/>
      <c r="H9" s="213" t="s">
        <v>421</v>
      </c>
      <c r="I9" s="214" t="s">
        <v>327</v>
      </c>
      <c r="J9" s="214"/>
      <c r="K9" s="214">
        <v>13</v>
      </c>
      <c r="L9" s="214">
        <v>110</v>
      </c>
      <c r="M9" s="215" t="s">
        <v>422</v>
      </c>
      <c r="N9" s="235"/>
      <c r="O9" s="188">
        <f t="shared" si="0"/>
        <v>0</v>
      </c>
    </row>
    <row r="10" ht="15.75" spans="1:15">
      <c r="A10" s="211">
        <f t="shared" si="1"/>
        <v>1</v>
      </c>
      <c r="B10" s="212" t="s">
        <v>105</v>
      </c>
      <c r="C10" s="213" t="s">
        <v>423</v>
      </c>
      <c r="D10" s="214">
        <v>5</v>
      </c>
      <c r="E10" s="215"/>
      <c r="F10" s="214"/>
      <c r="G10" s="214"/>
      <c r="H10" s="213" t="s">
        <v>214</v>
      </c>
      <c r="I10" s="214" t="s">
        <v>327</v>
      </c>
      <c r="J10" s="214"/>
      <c r="K10" s="214">
        <v>13</v>
      </c>
      <c r="L10" s="249">
        <v>110</v>
      </c>
      <c r="M10" s="250" t="s">
        <v>41</v>
      </c>
      <c r="N10" s="235"/>
      <c r="O10" s="188">
        <f t="shared" si="0"/>
        <v>0</v>
      </c>
    </row>
    <row r="11" ht="15.75" spans="1:15">
      <c r="A11" s="211">
        <f t="shared" si="1"/>
        <v>1</v>
      </c>
      <c r="B11" s="212" t="s">
        <v>107</v>
      </c>
      <c r="C11" s="250" t="s">
        <v>424</v>
      </c>
      <c r="D11" s="249">
        <v>6</v>
      </c>
      <c r="E11" s="250"/>
      <c r="F11" s="249"/>
      <c r="G11" s="249"/>
      <c r="H11" s="250" t="s">
        <v>425</v>
      </c>
      <c r="I11" s="249" t="s">
        <v>336</v>
      </c>
      <c r="J11" s="249"/>
      <c r="K11" s="249">
        <v>16</v>
      </c>
      <c r="L11" s="214">
        <v>155</v>
      </c>
      <c r="M11" s="250" t="s">
        <v>41</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1 Other way(s) to get "Blue Fabric" Tokens</v>
      </c>
      <c r="C13" s="202"/>
      <c r="D13" s="202"/>
      <c r="E13" s="202"/>
      <c r="F13" s="202"/>
      <c r="G13" s="202"/>
      <c r="H13" s="202"/>
      <c r="I13" s="202"/>
      <c r="J13" s="202"/>
      <c r="K13" s="202"/>
      <c r="L13" s="202"/>
      <c r="M13" s="245"/>
      <c r="N13" s="235"/>
      <c r="O13" s="188">
        <f t="shared" si="0"/>
        <v>0</v>
      </c>
    </row>
    <row r="14" ht="16.5" spans="2:15">
      <c r="B14" s="220" t="s">
        <v>18</v>
      </c>
      <c r="C14" s="277" t="s">
        <v>323</v>
      </c>
      <c r="D14" s="278"/>
      <c r="E14" s="278"/>
      <c r="F14" s="278"/>
      <c r="G14" s="279"/>
      <c r="H14" s="224" t="s">
        <v>324</v>
      </c>
      <c r="I14" s="253" t="s">
        <v>310</v>
      </c>
      <c r="J14" s="254"/>
      <c r="K14" s="254"/>
      <c r="L14" s="254"/>
      <c r="M14" s="255"/>
      <c r="N14" s="235"/>
      <c r="O14" s="188">
        <f t="shared" si="0"/>
        <v>0</v>
      </c>
    </row>
    <row r="15" ht="15.75" spans="2:15">
      <c r="B15" s="260" t="s">
        <v>338</v>
      </c>
      <c r="C15" s="261" t="s">
        <v>339</v>
      </c>
      <c r="D15" s="262"/>
      <c r="E15" s="262"/>
      <c r="F15" s="262"/>
      <c r="G15" s="263"/>
      <c r="H15" s="264" t="s">
        <v>340</v>
      </c>
      <c r="I15" s="266" t="s">
        <v>41</v>
      </c>
      <c r="J15" s="267"/>
      <c r="K15" s="267"/>
      <c r="L15" s="267"/>
      <c r="M15" s="268"/>
      <c r="N15" s="235"/>
      <c r="O15" s="188">
        <f t="shared" si="0"/>
        <v>0</v>
      </c>
    </row>
    <row r="16" ht="15.75" spans="2:15">
      <c r="B16" s="216"/>
      <c r="C16" s="217"/>
      <c r="D16" s="218"/>
      <c r="E16" s="219"/>
      <c r="F16" s="218"/>
      <c r="G16" s="218"/>
      <c r="H16" s="217"/>
      <c r="I16" s="218"/>
      <c r="J16" s="218"/>
      <c r="K16" s="218"/>
      <c r="L16" s="218"/>
      <c r="M16" s="252"/>
      <c r="N16" s="235"/>
      <c r="O16" s="188">
        <f t="shared" ref="O16:O34" si="2">IF(ISBLANK($AL16),0,1+LEN($AL16)-LEN(SUBSTITUTE($AL16,"●","")))</f>
        <v>0</v>
      </c>
    </row>
    <row r="17" ht="15.75" spans="2:15">
      <c r="B17" s="225"/>
      <c r="C17" s="226"/>
      <c r="D17" s="227"/>
      <c r="E17" s="229"/>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6"/>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6"/>
      <c r="N29" s="235"/>
      <c r="O29" s="188">
        <f t="shared" si="2"/>
        <v>0</v>
      </c>
    </row>
    <row r="30" ht="15.75" spans="2:15">
      <c r="B30" s="225"/>
      <c r="C30" s="226"/>
      <c r="D30" s="227"/>
      <c r="E30" s="228"/>
      <c r="F30" s="227"/>
      <c r="G30" s="227"/>
      <c r="H30" s="226"/>
      <c r="I30" s="227"/>
      <c r="J30" s="227"/>
      <c r="K30" s="227"/>
      <c r="L30" s="227"/>
      <c r="M30" s="226"/>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3"/>
      <c r="N33" s="235"/>
      <c r="O33" s="188">
        <f t="shared" si="2"/>
        <v>0</v>
      </c>
    </row>
    <row r="34" spans="2:15">
      <c r="B34" s="230"/>
      <c r="C34" s="231"/>
      <c r="D34" s="232"/>
      <c r="E34" s="234"/>
      <c r="F34" s="232"/>
      <c r="G34" s="232"/>
      <c r="H34" s="231"/>
      <c r="I34" s="232"/>
      <c r="J34" s="232"/>
      <c r="K34" s="232"/>
      <c r="L34" s="232"/>
      <c r="M34" s="233"/>
      <c r="N34" s="235"/>
      <c r="O34" s="188">
        <f t="shared" si="2"/>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8">
    <mergeCell ref="B6:M6"/>
    <mergeCell ref="B13:M13"/>
    <mergeCell ref="C14:G14"/>
    <mergeCell ref="I14:M14"/>
    <mergeCell ref="C15:G15"/>
    <mergeCell ref="I15:M15"/>
    <mergeCell ref="B4:B5"/>
    <mergeCell ref="C4:M5"/>
  </mergeCells>
  <pageMargins left="0.75" right="0.75" top="1" bottom="1" header="0.511805555555556" footer="0.511805555555556"/>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Mushu Ears</v>
      </c>
      <c r="Z1" s="259" t="str">
        <f ca="1">MID(CELL("filename",$Z$1),FIND("]",CELL("filename",$Z$1))+1,255)</f>
        <v>Mushu_Ears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Mushu</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SUM($AN$8:$AN$10000)</f>
        <v>0</v>
      </c>
    </row>
    <row r="6" ht="25.5" spans="2:15">
      <c r="B6" s="201" t="str">
        <f ca="1">MATCH("Type",$B$9:$B$9991,0)-3&amp;" Task(s) from "&amp;SUM($A$9:$A$9993)&amp;" character(s) that could drop "&amp;CHAR(34)&amp;$C$1&amp;CHAR(34)&amp;" Tokens"</f>
        <v>4 Task(s) from 4 character(s) that could drop "Mushu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114</v>
      </c>
      <c r="C9" s="213" t="s">
        <v>689</v>
      </c>
      <c r="D9" s="214">
        <v>2</v>
      </c>
      <c r="E9" s="215"/>
      <c r="F9" s="214"/>
      <c r="G9" s="214"/>
      <c r="H9" s="213"/>
      <c r="I9" s="214" t="s">
        <v>315</v>
      </c>
      <c r="J9" s="214"/>
      <c r="K9" s="214">
        <v>7</v>
      </c>
      <c r="L9" s="214">
        <v>40</v>
      </c>
      <c r="M9" s="215" t="s">
        <v>690</v>
      </c>
      <c r="N9" s="235"/>
      <c r="O9" s="188">
        <f t="shared" si="0"/>
        <v>0</v>
      </c>
    </row>
    <row r="10" ht="15.75" spans="1:14">
      <c r="A10" s="211">
        <f t="shared" si="1"/>
        <v>1</v>
      </c>
      <c r="B10" s="212" t="s">
        <v>174</v>
      </c>
      <c r="C10" s="213" t="s">
        <v>885</v>
      </c>
      <c r="D10" s="214">
        <v>2</v>
      </c>
      <c r="E10" s="215"/>
      <c r="F10" s="214"/>
      <c r="G10" s="214" t="s">
        <v>355</v>
      </c>
      <c r="H10" s="213"/>
      <c r="I10" s="214" t="s">
        <v>315</v>
      </c>
      <c r="J10" s="214"/>
      <c r="K10" s="214">
        <v>7</v>
      </c>
      <c r="L10" s="214">
        <v>40</v>
      </c>
      <c r="M10" s="215" t="s">
        <v>886</v>
      </c>
      <c r="N10" s="235"/>
    </row>
    <row r="11" ht="26.25" spans="1:14">
      <c r="A11" s="211">
        <f t="shared" si="1"/>
        <v>1</v>
      </c>
      <c r="B11" s="212" t="s">
        <v>145</v>
      </c>
      <c r="C11" s="213" t="s">
        <v>695</v>
      </c>
      <c r="D11" s="214">
        <v>1</v>
      </c>
      <c r="E11" s="215"/>
      <c r="F11" s="214"/>
      <c r="G11" s="214" t="s">
        <v>355</v>
      </c>
      <c r="H11" s="213"/>
      <c r="I11" s="214" t="s">
        <v>315</v>
      </c>
      <c r="J11" s="214"/>
      <c r="K11" s="214">
        <v>7</v>
      </c>
      <c r="L11" s="214">
        <v>40</v>
      </c>
      <c r="M11" s="215" t="s">
        <v>696</v>
      </c>
      <c r="N11" s="235"/>
    </row>
    <row r="12" ht="15.75" spans="1:14">
      <c r="A12" s="211">
        <f t="shared" si="1"/>
        <v>1</v>
      </c>
      <c r="B12" s="212" t="s">
        <v>84</v>
      </c>
      <c r="C12" s="213" t="s">
        <v>963</v>
      </c>
      <c r="D12" s="214">
        <v>1</v>
      </c>
      <c r="E12" s="215"/>
      <c r="F12" s="214"/>
      <c r="G12" s="214"/>
      <c r="H12" s="213"/>
      <c r="I12" s="214" t="s">
        <v>315</v>
      </c>
      <c r="J12" s="214"/>
      <c r="K12" s="214">
        <v>7</v>
      </c>
      <c r="L12" s="214">
        <v>40</v>
      </c>
      <c r="M12" s="215" t="s">
        <v>207</v>
      </c>
      <c r="N12" s="235"/>
    </row>
    <row r="13" ht="15.75" spans="2:15">
      <c r="B13" s="216"/>
      <c r="C13" s="217"/>
      <c r="D13" s="218"/>
      <c r="E13" s="219"/>
      <c r="F13" s="218"/>
      <c r="G13" s="218"/>
      <c r="H13" s="217"/>
      <c r="I13" s="218"/>
      <c r="J13" s="218"/>
      <c r="K13" s="218"/>
      <c r="L13" s="218"/>
      <c r="M13" s="252"/>
      <c r="N13" s="235"/>
      <c r="O13" s="188">
        <f t="shared" ref="O13:O17" si="2">IF(ISBLANK($AL13),0,1+LEN($AL13)-LEN(SUBSTITUTE($AL13,"●","")))</f>
        <v>0</v>
      </c>
    </row>
    <row r="14" ht="25.5" spans="2:15">
      <c r="B14" s="201" t="str">
        <f ca="1">COUNTA($B16:$B9999)&amp;" Other way(s) to get "&amp;CHAR(34)&amp;$C$1&amp;CHAR(34)&amp;" Tokens"</f>
        <v>2 Other way(s) to get "Mushu Ears"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60" t="s">
        <v>399</v>
      </c>
      <c r="C16" s="261" t="s">
        <v>174</v>
      </c>
      <c r="D16" s="262"/>
      <c r="E16" s="262"/>
      <c r="F16" s="262"/>
      <c r="G16" s="263"/>
      <c r="H16" s="265" t="s">
        <v>401</v>
      </c>
      <c r="I16" s="261" t="s">
        <v>746</v>
      </c>
      <c r="J16" s="262"/>
      <c r="K16" s="262"/>
      <c r="L16" s="262"/>
      <c r="M16" s="263"/>
      <c r="N16" s="235"/>
      <c r="O16" s="188">
        <f t="shared" si="2"/>
        <v>0</v>
      </c>
    </row>
    <row r="17" ht="15.75" spans="2:15">
      <c r="B17" s="260" t="s">
        <v>338</v>
      </c>
      <c r="C17" s="261" t="s">
        <v>403</v>
      </c>
      <c r="D17" s="262"/>
      <c r="E17" s="262"/>
      <c r="F17" s="262"/>
      <c r="G17" s="263"/>
      <c r="H17" s="265" t="s">
        <v>336</v>
      </c>
      <c r="I17" s="261" t="s">
        <v>207</v>
      </c>
      <c r="J17" s="262"/>
      <c r="K17" s="262"/>
      <c r="L17" s="262"/>
      <c r="M17" s="263"/>
      <c r="N17" s="235"/>
      <c r="O17" s="188">
        <f t="shared" si="2"/>
        <v>0</v>
      </c>
    </row>
    <row r="18" ht="15.75" spans="2:15">
      <c r="B18" s="216"/>
      <c r="C18" s="217"/>
      <c r="D18" s="218"/>
      <c r="E18" s="219"/>
      <c r="F18" s="218"/>
      <c r="G18" s="218"/>
      <c r="H18" s="217"/>
      <c r="I18" s="218"/>
      <c r="J18" s="218"/>
      <c r="K18" s="218"/>
      <c r="L18" s="218"/>
      <c r="M18" s="252"/>
      <c r="N18" s="235"/>
      <c r="O18" s="188">
        <f t="shared" ref="O18:O34" si="3">IF(ISBLANK($AL18),0,1+LEN($AL18)-LEN(SUBSTITUTE($AL18,"●","")))</f>
        <v>0</v>
      </c>
    </row>
    <row r="19" ht="15.75" spans="2:15">
      <c r="B19" s="225"/>
      <c r="C19" s="226"/>
      <c r="D19" s="227"/>
      <c r="E19" s="228"/>
      <c r="F19" s="227"/>
      <c r="G19" s="227"/>
      <c r="H19" s="226"/>
      <c r="I19" s="227"/>
      <c r="J19" s="227"/>
      <c r="K19" s="227"/>
      <c r="L19" s="227"/>
      <c r="M19" s="226"/>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Nick Ears</v>
      </c>
      <c r="Z1" s="259" t="str">
        <f ca="1">MID(CELL("filename",$Z$1),FIND("]",CELL("filename",$Z$1))+1,255)</f>
        <v>Nick_Ears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Nick Wilde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SUM($AN$8:$AN$10000)</f>
        <v>0</v>
      </c>
    </row>
    <row r="6" ht="25.5" spans="2:15">
      <c r="B6" s="201" t="str">
        <f ca="1">MATCH("Type",$B$9:$B$9990,0)-3&amp;" Task(s) from "&amp;SUM($A$9:$A$9992)&amp;" character(s) that could drop "&amp;CHAR(34)&amp;$C$1&amp;CHAR(34)&amp;" Tokens"</f>
        <v>4 Task(s) from 6 character(s) that could drop "Nick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194</v>
      </c>
      <c r="C9" s="213" t="s">
        <v>832</v>
      </c>
      <c r="D9" s="214">
        <v>3</v>
      </c>
      <c r="E9" s="215"/>
      <c r="F9" s="214"/>
      <c r="G9" s="214"/>
      <c r="H9" s="213" t="s">
        <v>833</v>
      </c>
      <c r="I9" s="214" t="s">
        <v>336</v>
      </c>
      <c r="J9" s="214"/>
      <c r="K9" s="214">
        <v>16</v>
      </c>
      <c r="L9" s="214">
        <v>155</v>
      </c>
      <c r="M9" s="215" t="s">
        <v>834</v>
      </c>
      <c r="N9" s="235"/>
      <c r="O9" s="188">
        <f t="shared" si="0"/>
        <v>0</v>
      </c>
    </row>
    <row r="10" ht="26.25" spans="1:14">
      <c r="A10" s="211">
        <f t="shared" si="1"/>
        <v>2</v>
      </c>
      <c r="B10" s="212" t="s">
        <v>964</v>
      </c>
      <c r="C10" s="213" t="s">
        <v>965</v>
      </c>
      <c r="D10" s="214">
        <v>9</v>
      </c>
      <c r="E10" s="215" t="s">
        <v>105</v>
      </c>
      <c r="F10" s="214"/>
      <c r="G10" s="214"/>
      <c r="H10" s="213" t="s">
        <v>557</v>
      </c>
      <c r="I10" s="214" t="s">
        <v>336</v>
      </c>
      <c r="J10" s="214"/>
      <c r="K10" s="214">
        <v>20</v>
      </c>
      <c r="L10" s="214">
        <v>210</v>
      </c>
      <c r="M10" s="215" t="s">
        <v>208</v>
      </c>
      <c r="N10" s="235"/>
    </row>
    <row r="11" ht="26.25" spans="1:14">
      <c r="A11" s="211">
        <f t="shared" si="1"/>
        <v>2</v>
      </c>
      <c r="B11" s="212" t="s">
        <v>359</v>
      </c>
      <c r="C11" s="213" t="s">
        <v>966</v>
      </c>
      <c r="D11" s="214">
        <v>7</v>
      </c>
      <c r="E11" s="215" t="s">
        <v>73</v>
      </c>
      <c r="F11" s="214">
        <v>7</v>
      </c>
      <c r="G11" s="214"/>
      <c r="H11" s="213" t="s">
        <v>513</v>
      </c>
      <c r="I11" s="214" t="s">
        <v>336</v>
      </c>
      <c r="J11" s="214"/>
      <c r="K11" s="214">
        <v>20</v>
      </c>
      <c r="L11" s="214">
        <v>210</v>
      </c>
      <c r="M11" s="215" t="s">
        <v>208</v>
      </c>
      <c r="N11" s="235"/>
    </row>
    <row r="12" ht="15.75" spans="1:14">
      <c r="A12" s="211">
        <f t="shared" si="1"/>
        <v>1</v>
      </c>
      <c r="B12" s="212" t="s">
        <v>122</v>
      </c>
      <c r="C12" s="213" t="s">
        <v>570</v>
      </c>
      <c r="D12" s="214">
        <v>2</v>
      </c>
      <c r="E12" s="215"/>
      <c r="F12" s="214"/>
      <c r="G12" s="214"/>
      <c r="H12" s="213"/>
      <c r="I12" s="214" t="s">
        <v>327</v>
      </c>
      <c r="J12" s="214"/>
      <c r="K12" s="214">
        <v>13</v>
      </c>
      <c r="L12" s="214">
        <v>110</v>
      </c>
      <c r="M12" s="215" t="s">
        <v>571</v>
      </c>
      <c r="N12" s="235"/>
    </row>
    <row r="13" ht="15.75" spans="2:15">
      <c r="B13" s="216"/>
      <c r="C13" s="217"/>
      <c r="D13" s="218"/>
      <c r="E13" s="219"/>
      <c r="F13" s="218"/>
      <c r="G13" s="218"/>
      <c r="H13" s="217"/>
      <c r="I13" s="218"/>
      <c r="J13" s="218"/>
      <c r="K13" s="218"/>
      <c r="L13" s="218"/>
      <c r="M13" s="252"/>
      <c r="N13" s="235"/>
      <c r="O13" s="188">
        <f t="shared" ref="O13:O17" si="2">IF(ISBLANK($AL13),0,1+LEN($AL13)-LEN(SUBSTITUTE($AL13,"●","")))</f>
        <v>0</v>
      </c>
    </row>
    <row r="14" ht="25.5" spans="2:15">
      <c r="B14" s="201" t="str">
        <f ca="1">COUNTA($B16:$B9996)&amp;" Other way(s) to get "&amp;CHAR(34)&amp;$C$1&amp;CHAR(34)&amp;" Tokens"</f>
        <v>2 Other way(s) to get "Nick Ears" Tokens</v>
      </c>
      <c r="C14" s="202"/>
      <c r="D14" s="202"/>
      <c r="E14" s="202"/>
      <c r="F14" s="202"/>
      <c r="G14" s="202"/>
      <c r="H14" s="202"/>
      <c r="I14" s="202"/>
      <c r="J14" s="202"/>
      <c r="K14" s="202"/>
      <c r="L14" s="202"/>
      <c r="M14" s="245"/>
      <c r="N14" s="235"/>
      <c r="O14" s="188">
        <f t="shared" si="2"/>
        <v>0</v>
      </c>
    </row>
    <row r="15" ht="16.5" spans="2:15">
      <c r="B15" s="220" t="s">
        <v>18</v>
      </c>
      <c r="C15" s="221" t="s">
        <v>323</v>
      </c>
      <c r="D15" s="222"/>
      <c r="E15" s="222"/>
      <c r="F15" s="222"/>
      <c r="G15" s="223"/>
      <c r="H15" s="224" t="s">
        <v>324</v>
      </c>
      <c r="I15" s="253" t="s">
        <v>310</v>
      </c>
      <c r="J15" s="254"/>
      <c r="K15" s="254"/>
      <c r="L15" s="254"/>
      <c r="M15" s="255"/>
      <c r="N15" s="235"/>
      <c r="O15" s="188">
        <f t="shared" si="2"/>
        <v>0</v>
      </c>
    </row>
    <row r="16" ht="15.75" spans="2:15">
      <c r="B16" s="260" t="s">
        <v>399</v>
      </c>
      <c r="C16" s="261" t="s">
        <v>565</v>
      </c>
      <c r="D16" s="262"/>
      <c r="E16" s="262"/>
      <c r="F16" s="262"/>
      <c r="G16" s="263"/>
      <c r="H16" s="265" t="s">
        <v>401</v>
      </c>
      <c r="I16" s="266" t="s">
        <v>566</v>
      </c>
      <c r="J16" s="267"/>
      <c r="K16" s="267"/>
      <c r="L16" s="267"/>
      <c r="M16" s="268"/>
      <c r="N16" s="235"/>
      <c r="O16" s="188">
        <f t="shared" si="2"/>
        <v>0</v>
      </c>
    </row>
    <row r="17" ht="15.75" spans="2:15">
      <c r="B17" s="260" t="s">
        <v>338</v>
      </c>
      <c r="C17" s="261" t="s">
        <v>403</v>
      </c>
      <c r="D17" s="262"/>
      <c r="E17" s="262"/>
      <c r="F17" s="262"/>
      <c r="G17" s="263"/>
      <c r="H17" s="265" t="s">
        <v>336</v>
      </c>
      <c r="I17" s="261" t="s">
        <v>208</v>
      </c>
      <c r="J17" s="262"/>
      <c r="K17" s="262"/>
      <c r="L17" s="262"/>
      <c r="M17" s="263"/>
      <c r="N17" s="235"/>
      <c r="O17" s="188">
        <f t="shared" si="2"/>
        <v>0</v>
      </c>
    </row>
    <row r="18" ht="15.75" spans="2:15">
      <c r="B18" s="216"/>
      <c r="C18" s="217"/>
      <c r="D18" s="218"/>
      <c r="E18" s="219"/>
      <c r="F18" s="218"/>
      <c r="G18" s="218"/>
      <c r="H18" s="217"/>
      <c r="I18" s="218"/>
      <c r="J18" s="218"/>
      <c r="K18" s="218"/>
      <c r="L18" s="218"/>
      <c r="M18" s="252"/>
      <c r="N18" s="235"/>
      <c r="O18" s="188">
        <f t="shared" ref="O18:O34" si="3">IF(ISBLANK($AL18),0,1+LEN($AL18)-LEN(SUBSTITUTE($AL18,"●","")))</f>
        <v>0</v>
      </c>
    </row>
    <row r="19" ht="15.75" spans="2:15">
      <c r="B19" s="225"/>
      <c r="C19" s="226"/>
      <c r="D19" s="227"/>
      <c r="E19" s="228"/>
      <c r="F19" s="227"/>
      <c r="G19" s="227"/>
      <c r="H19" s="226"/>
      <c r="I19" s="227"/>
      <c r="J19" s="227"/>
      <c r="K19" s="227"/>
      <c r="L19" s="227"/>
      <c r="M19" s="226"/>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Nick's Tie</v>
      </c>
      <c r="Z1" s="259" t="str">
        <f ca="1">MID(CELL("filename",$Z$1),FIND("]",CELL("filename",$Z$1))+1,255)</f>
        <v>Nicks_Tie</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193" t="str">
        <f ca="1">LOOKUP($Z$1,Token_List!$Z$3:$Z$9998,Token_List!$F$3:$F$9998)</f>
        <v>Nick Wilde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SUM($AN$8:$AN$10001)</f>
        <v>0</v>
      </c>
    </row>
    <row r="6" ht="25.5" spans="2:15">
      <c r="B6" s="201" t="str">
        <f ca="1">MATCH("Type",$B$9:$B$9991,0)-3&amp;" Task(s) from "&amp;SUM($A$9:$A$9993)&amp;" character(s) that could drop "&amp;CHAR(34)&amp;$C$1&amp;CHAR(34)&amp;" Tokens"</f>
        <v>5 Task(s) from 7 character(s) that could drop "Nick's Tie"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40</v>
      </c>
      <c r="C9" s="213" t="s">
        <v>967</v>
      </c>
      <c r="D9" s="214">
        <v>1</v>
      </c>
      <c r="E9" s="215"/>
      <c r="F9" s="214"/>
      <c r="G9" s="214"/>
      <c r="H9" s="213" t="s">
        <v>417</v>
      </c>
      <c r="I9" s="214" t="s">
        <v>327</v>
      </c>
      <c r="J9" s="214"/>
      <c r="K9" s="214">
        <v>13</v>
      </c>
      <c r="L9" s="214">
        <v>110</v>
      </c>
      <c r="M9" s="215" t="s">
        <v>968</v>
      </c>
      <c r="N9" s="235"/>
      <c r="O9" s="188">
        <f t="shared" si="0"/>
        <v>0</v>
      </c>
    </row>
    <row r="10" ht="15.75" spans="1:14">
      <c r="A10" s="211">
        <f t="shared" si="1"/>
        <v>2</v>
      </c>
      <c r="B10" s="212" t="s">
        <v>969</v>
      </c>
      <c r="C10" s="213" t="s">
        <v>970</v>
      </c>
      <c r="D10" s="214"/>
      <c r="E10" s="215" t="s">
        <v>125</v>
      </c>
      <c r="F10" s="214"/>
      <c r="G10" s="214"/>
      <c r="H10" s="213" t="s">
        <v>318</v>
      </c>
      <c r="I10" s="214" t="s">
        <v>313</v>
      </c>
      <c r="J10" s="214"/>
      <c r="K10" s="214">
        <v>13</v>
      </c>
      <c r="L10" s="214">
        <v>100</v>
      </c>
      <c r="M10" s="215" t="s">
        <v>210</v>
      </c>
      <c r="N10" s="235"/>
    </row>
    <row r="11" ht="15.75" spans="1:14">
      <c r="A11" s="211">
        <f t="shared" si="1"/>
        <v>1</v>
      </c>
      <c r="B11" s="212" t="s">
        <v>66</v>
      </c>
      <c r="C11" s="213" t="s">
        <v>971</v>
      </c>
      <c r="D11" s="214">
        <v>3</v>
      </c>
      <c r="E11" s="215"/>
      <c r="F11" s="214"/>
      <c r="G11" s="214"/>
      <c r="H11" s="213" t="s">
        <v>562</v>
      </c>
      <c r="I11" s="214" t="s">
        <v>313</v>
      </c>
      <c r="J11" s="214"/>
      <c r="K11" s="214">
        <v>10</v>
      </c>
      <c r="L11" s="214">
        <v>75</v>
      </c>
      <c r="M11" s="215" t="s">
        <v>210</v>
      </c>
      <c r="N11" s="235"/>
    </row>
    <row r="12" ht="15.75" spans="1:14">
      <c r="A12" s="211">
        <f t="shared" si="1"/>
        <v>1</v>
      </c>
      <c r="B12" s="212" t="s">
        <v>66</v>
      </c>
      <c r="C12" s="213" t="s">
        <v>759</v>
      </c>
      <c r="D12" s="214">
        <v>3</v>
      </c>
      <c r="E12" s="215"/>
      <c r="F12" s="214"/>
      <c r="G12" s="214"/>
      <c r="H12" s="213" t="s">
        <v>760</v>
      </c>
      <c r="I12" s="214" t="s">
        <v>327</v>
      </c>
      <c r="J12" s="214"/>
      <c r="K12" s="214">
        <v>13</v>
      </c>
      <c r="L12" s="214">
        <v>110</v>
      </c>
      <c r="M12" s="215" t="s">
        <v>761</v>
      </c>
      <c r="N12" s="235"/>
    </row>
    <row r="13" ht="15.75" spans="1:14">
      <c r="A13" s="211">
        <f t="shared" si="1"/>
        <v>2</v>
      </c>
      <c r="B13" s="212" t="s">
        <v>972</v>
      </c>
      <c r="C13" s="213" t="s">
        <v>973</v>
      </c>
      <c r="D13" s="214">
        <v>8</v>
      </c>
      <c r="E13" s="215" t="s">
        <v>174</v>
      </c>
      <c r="F13" s="214">
        <v>6</v>
      </c>
      <c r="G13" s="214"/>
      <c r="H13" s="213" t="s">
        <v>825</v>
      </c>
      <c r="I13" s="214" t="s">
        <v>336</v>
      </c>
      <c r="J13" s="214"/>
      <c r="K13" s="214">
        <v>20</v>
      </c>
      <c r="L13" s="214">
        <v>210</v>
      </c>
      <c r="M13" s="215" t="s">
        <v>210</v>
      </c>
      <c r="N13" s="235"/>
    </row>
    <row r="14" ht="15.75" spans="2:15">
      <c r="B14" s="216"/>
      <c r="C14" s="217"/>
      <c r="D14" s="218"/>
      <c r="E14" s="219"/>
      <c r="F14" s="218"/>
      <c r="G14" s="218"/>
      <c r="H14" s="217"/>
      <c r="I14" s="218"/>
      <c r="J14" s="218"/>
      <c r="K14" s="218"/>
      <c r="L14" s="218"/>
      <c r="M14" s="252"/>
      <c r="N14" s="235"/>
      <c r="O14" s="188">
        <f t="shared" ref="O14:O18" si="2">IF(ISBLANK($AL14),0,1+LEN($AL14)-LEN(SUBSTITUTE($AL14,"●","")))</f>
        <v>0</v>
      </c>
    </row>
    <row r="15" ht="25.5" spans="2:15">
      <c r="B15" s="201" t="str">
        <f ca="1">COUNTA($B17:$B9997)&amp;" Other way(s) to get "&amp;CHAR(34)&amp;$C$1&amp;CHAR(34)&amp;" Tokens"</f>
        <v>2 Other way(s) to get "Nick's Tie" Tokens</v>
      </c>
      <c r="C15" s="202"/>
      <c r="D15" s="202"/>
      <c r="E15" s="202"/>
      <c r="F15" s="202"/>
      <c r="G15" s="202"/>
      <c r="H15" s="202"/>
      <c r="I15" s="202"/>
      <c r="J15" s="202"/>
      <c r="K15" s="202"/>
      <c r="L15" s="202"/>
      <c r="M15" s="245"/>
      <c r="N15" s="235"/>
      <c r="O15" s="188">
        <f t="shared" si="2"/>
        <v>0</v>
      </c>
    </row>
    <row r="16" ht="16.5" spans="2:15">
      <c r="B16" s="220" t="s">
        <v>18</v>
      </c>
      <c r="C16" s="221" t="s">
        <v>323</v>
      </c>
      <c r="D16" s="222"/>
      <c r="E16" s="222"/>
      <c r="F16" s="222"/>
      <c r="G16" s="223"/>
      <c r="H16" s="224" t="s">
        <v>324</v>
      </c>
      <c r="I16" s="253" t="s">
        <v>310</v>
      </c>
      <c r="J16" s="254"/>
      <c r="K16" s="254"/>
      <c r="L16" s="254"/>
      <c r="M16" s="255"/>
      <c r="N16" s="235"/>
      <c r="O16" s="188">
        <f t="shared" si="2"/>
        <v>0</v>
      </c>
    </row>
    <row r="17" ht="15.75" spans="2:15">
      <c r="B17" s="260" t="s">
        <v>337</v>
      </c>
      <c r="C17" s="261" t="s">
        <v>760</v>
      </c>
      <c r="D17" s="262"/>
      <c r="E17" s="262"/>
      <c r="F17" s="262"/>
      <c r="G17" s="263"/>
      <c r="H17" s="264" t="s">
        <v>336</v>
      </c>
      <c r="I17" s="266" t="s">
        <v>761</v>
      </c>
      <c r="J17" s="267"/>
      <c r="K17" s="267"/>
      <c r="L17" s="267"/>
      <c r="M17" s="268"/>
      <c r="N17" s="235"/>
      <c r="O17" s="188">
        <f t="shared" si="2"/>
        <v>0</v>
      </c>
    </row>
    <row r="18" ht="15.75" spans="2:15">
      <c r="B18" s="260" t="s">
        <v>338</v>
      </c>
      <c r="C18" s="261" t="s">
        <v>403</v>
      </c>
      <c r="D18" s="262"/>
      <c r="E18" s="262"/>
      <c r="F18" s="262"/>
      <c r="G18" s="263"/>
      <c r="H18" s="265" t="s">
        <v>336</v>
      </c>
      <c r="I18" s="261" t="s">
        <v>210</v>
      </c>
      <c r="J18" s="262"/>
      <c r="K18" s="262"/>
      <c r="L18" s="262"/>
      <c r="M18" s="263"/>
      <c r="N18" s="235"/>
      <c r="O18" s="188">
        <f t="shared" si="2"/>
        <v>0</v>
      </c>
    </row>
    <row r="19" ht="15.75" spans="2:15">
      <c r="B19" s="216"/>
      <c r="C19" s="217"/>
      <c r="D19" s="218"/>
      <c r="E19" s="219"/>
      <c r="F19" s="218"/>
      <c r="G19" s="218"/>
      <c r="H19" s="217"/>
      <c r="I19" s="218"/>
      <c r="J19" s="218"/>
      <c r="K19" s="218"/>
      <c r="L19" s="218"/>
      <c r="M19" s="252"/>
      <c r="N19" s="235"/>
      <c r="O19" s="188">
        <f t="shared" ref="O19:O35" si="3">IF(ISBLANK($AL19),0,1+LEN($AL19)-LEN(SUBSTITUTE($AL19,"●","")))</f>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8">
    <mergeCell ref="B6:M6"/>
    <mergeCell ref="B15:M15"/>
    <mergeCell ref="C16:G16"/>
    <mergeCell ref="I16:M16"/>
    <mergeCell ref="C17:G17"/>
    <mergeCell ref="I17:M17"/>
    <mergeCell ref="C18:G18"/>
    <mergeCell ref="I18:M18"/>
  </mergeCells>
  <pageMargins left="0.75" right="0.75" top="1" bottom="1" header="0.511805555555556" footer="0.511805555555556"/>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Olaf Ears</v>
      </c>
      <c r="Z1" s="259" t="str">
        <f ca="1">MID(CELL("filename",$Z$1),FIND("]",CELL("filename",$Z$1))+1,255)</f>
        <v>Olaf_Ears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Olaf</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75"/>
      <c r="O5" s="188">
        <f>SUM($AN$8:$AN$9999)</f>
        <v>0</v>
      </c>
    </row>
    <row r="6" ht="25.5" spans="2:15">
      <c r="B6" s="201" t="str">
        <f ca="1">MATCH("Type",$B$9:$B$9991,0)-3&amp;" Task(s) from "&amp;SUM($A$9:$A$9993)&amp;" character(s) that could drop "&amp;CHAR(34)&amp;$C$1&amp;CHAR(34)&amp;" Tokens"</f>
        <v>3 Task(s) from 3 character(s) that could drop "Olaf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253</v>
      </c>
      <c r="C9" s="213" t="s">
        <v>450</v>
      </c>
      <c r="D9" s="214">
        <v>1</v>
      </c>
      <c r="E9" s="215"/>
      <c r="F9" s="214"/>
      <c r="G9" s="214"/>
      <c r="H9" s="213" t="s">
        <v>351</v>
      </c>
      <c r="I9" s="214" t="s">
        <v>327</v>
      </c>
      <c r="J9" s="214"/>
      <c r="K9" s="214">
        <v>13</v>
      </c>
      <c r="L9" s="214">
        <v>110</v>
      </c>
      <c r="M9" s="215" t="s">
        <v>451</v>
      </c>
      <c r="N9" s="235"/>
      <c r="O9" s="188">
        <f t="shared" si="0"/>
        <v>0</v>
      </c>
    </row>
    <row r="10" ht="15.75" spans="1:14">
      <c r="A10" s="211">
        <f t="shared" si="1"/>
        <v>1</v>
      </c>
      <c r="B10" s="212" t="s">
        <v>64</v>
      </c>
      <c r="C10" s="213" t="s">
        <v>974</v>
      </c>
      <c r="D10" s="214">
        <v>2</v>
      </c>
      <c r="E10" s="215"/>
      <c r="F10" s="214"/>
      <c r="G10" s="214"/>
      <c r="H10" s="213" t="s">
        <v>615</v>
      </c>
      <c r="I10" s="214" t="s">
        <v>313</v>
      </c>
      <c r="J10" s="214"/>
      <c r="K10" s="214">
        <v>10</v>
      </c>
      <c r="L10" s="214">
        <v>75</v>
      </c>
      <c r="M10" s="215" t="s">
        <v>975</v>
      </c>
      <c r="N10" s="235"/>
    </row>
    <row r="11" ht="15.75" spans="1:14">
      <c r="A11" s="211">
        <f t="shared" si="1"/>
        <v>1</v>
      </c>
      <c r="B11" s="212" t="s">
        <v>270</v>
      </c>
      <c r="C11" s="213" t="s">
        <v>584</v>
      </c>
      <c r="D11" s="214">
        <v>2</v>
      </c>
      <c r="E11" s="215"/>
      <c r="F11" s="214"/>
      <c r="G11" s="214"/>
      <c r="H11" s="213" t="s">
        <v>615</v>
      </c>
      <c r="I11" s="214" t="s">
        <v>313</v>
      </c>
      <c r="J11" s="214"/>
      <c r="K11" s="214">
        <v>10</v>
      </c>
      <c r="L11" s="214">
        <v>75</v>
      </c>
      <c r="M11" s="215" t="s">
        <v>876</v>
      </c>
      <c r="N11" s="235"/>
    </row>
    <row r="12" ht="15.75" spans="2:15">
      <c r="B12" s="216"/>
      <c r="C12" s="217"/>
      <c r="D12" s="218"/>
      <c r="E12" s="219"/>
      <c r="F12" s="218"/>
      <c r="G12" s="218"/>
      <c r="H12" s="217"/>
      <c r="I12" s="218"/>
      <c r="J12" s="218"/>
      <c r="K12" s="218"/>
      <c r="L12" s="218"/>
      <c r="M12" s="252"/>
      <c r="N12" s="235"/>
      <c r="O12" s="188">
        <f t="shared" ref="O12:O16" si="2">IF(ISBLANK($AL12),0,1+LEN($AL12)-LEN(SUBSTITUTE($AL12,"●","")))</f>
        <v>0</v>
      </c>
    </row>
    <row r="13" ht="25.5" spans="2:15">
      <c r="B13" s="201" t="str">
        <f ca="1">COUNTA($B15:$B9995)&amp;" Other way(s) to get "&amp;CHAR(34)&amp;$C$1&amp;CHAR(34)&amp;" Tokens"</f>
        <v>2 Other way(s) to get "Olaf Ears" Tokens</v>
      </c>
      <c r="C13" s="202"/>
      <c r="D13" s="202"/>
      <c r="E13" s="202"/>
      <c r="F13" s="202"/>
      <c r="G13" s="202"/>
      <c r="H13" s="202"/>
      <c r="I13" s="202"/>
      <c r="J13" s="202"/>
      <c r="K13" s="202"/>
      <c r="L13" s="202"/>
      <c r="M13" s="245"/>
      <c r="N13" s="235"/>
      <c r="O13" s="188">
        <f t="shared" si="2"/>
        <v>0</v>
      </c>
    </row>
    <row r="14" ht="16.5" spans="2:15">
      <c r="B14" s="220" t="s">
        <v>18</v>
      </c>
      <c r="C14" s="221" t="s">
        <v>323</v>
      </c>
      <c r="D14" s="222"/>
      <c r="E14" s="222"/>
      <c r="F14" s="222"/>
      <c r="G14" s="223"/>
      <c r="H14" s="224" t="s">
        <v>324</v>
      </c>
      <c r="I14" s="253" t="s">
        <v>310</v>
      </c>
      <c r="J14" s="254"/>
      <c r="K14" s="254"/>
      <c r="L14" s="254"/>
      <c r="M14" s="255"/>
      <c r="N14" s="235"/>
      <c r="O14" s="188">
        <f t="shared" si="2"/>
        <v>0</v>
      </c>
    </row>
    <row r="15" ht="15.75" spans="2:15">
      <c r="B15" s="260" t="s">
        <v>337</v>
      </c>
      <c r="C15" s="261" t="s">
        <v>611</v>
      </c>
      <c r="D15" s="262"/>
      <c r="E15" s="262"/>
      <c r="F15" s="262"/>
      <c r="G15" s="263"/>
      <c r="H15" s="265" t="s">
        <v>313</v>
      </c>
      <c r="I15" s="266" t="s">
        <v>791</v>
      </c>
      <c r="J15" s="267"/>
      <c r="K15" s="267"/>
      <c r="L15" s="267"/>
      <c r="M15" s="268"/>
      <c r="N15" s="235"/>
      <c r="O15" s="188">
        <f t="shared" si="2"/>
        <v>0</v>
      </c>
    </row>
    <row r="16" ht="15.75" spans="2:15">
      <c r="B16" s="260" t="s">
        <v>338</v>
      </c>
      <c r="C16" s="261" t="s">
        <v>403</v>
      </c>
      <c r="D16" s="262"/>
      <c r="E16" s="262"/>
      <c r="F16" s="262"/>
      <c r="G16" s="263"/>
      <c r="H16" s="265" t="s">
        <v>336</v>
      </c>
      <c r="I16" s="261" t="s">
        <v>211</v>
      </c>
      <c r="J16" s="262"/>
      <c r="K16" s="262"/>
      <c r="L16" s="262"/>
      <c r="M16" s="263"/>
      <c r="N16" s="235"/>
      <c r="O16" s="188">
        <f t="shared" si="2"/>
        <v>0</v>
      </c>
    </row>
    <row r="17" ht="15.75" spans="2:15">
      <c r="B17" s="216"/>
      <c r="C17" s="217"/>
      <c r="D17" s="218"/>
      <c r="E17" s="219"/>
      <c r="F17" s="218"/>
      <c r="G17" s="218"/>
      <c r="H17" s="217"/>
      <c r="I17" s="218"/>
      <c r="J17" s="218"/>
      <c r="K17" s="218"/>
      <c r="L17" s="218"/>
      <c r="M17" s="252"/>
      <c r="N17" s="235"/>
      <c r="O17" s="188">
        <f t="shared" ref="O17:O33" si="3">IF(ISBLANK($AL17),0,1+LEN($AL17)-LEN(SUBSTITUTE($AL17,"●","")))</f>
        <v>0</v>
      </c>
    </row>
    <row r="18" ht="15.75" spans="2:15">
      <c r="B18" s="225"/>
      <c r="C18" s="226"/>
      <c r="D18" s="227"/>
      <c r="E18" s="228"/>
      <c r="F18" s="227"/>
      <c r="G18" s="227"/>
      <c r="H18" s="226"/>
      <c r="I18" s="227"/>
      <c r="J18" s="227"/>
      <c r="K18" s="227"/>
      <c r="L18" s="227"/>
      <c r="M18" s="226"/>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6"/>
      <c r="N28" s="235"/>
      <c r="O28" s="188">
        <f t="shared" si="3"/>
        <v>0</v>
      </c>
    </row>
    <row r="29" ht="15.75" spans="2:15">
      <c r="B29" s="225"/>
      <c r="C29" s="226"/>
      <c r="D29" s="227"/>
      <c r="E29" s="228"/>
      <c r="F29" s="227"/>
      <c r="G29" s="227"/>
      <c r="H29" s="226"/>
      <c r="I29" s="227"/>
      <c r="J29" s="227"/>
      <c r="K29" s="227"/>
      <c r="L29" s="227"/>
      <c r="M29" s="226"/>
      <c r="N29" s="235"/>
      <c r="O29" s="188">
        <f t="shared" si="3"/>
        <v>0</v>
      </c>
    </row>
    <row r="30" spans="2:15">
      <c r="B30" s="230"/>
      <c r="C30" s="231"/>
      <c r="D30" s="232"/>
      <c r="E30" s="233"/>
      <c r="F30" s="232"/>
      <c r="G30" s="232"/>
      <c r="H30" s="231"/>
      <c r="I30" s="232"/>
      <c r="J30" s="232"/>
      <c r="K30" s="232"/>
      <c r="L30" s="232"/>
      <c r="M30" s="231"/>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3"/>
      <c r="N32" s="235"/>
      <c r="O32" s="188">
        <f t="shared" si="3"/>
        <v>0</v>
      </c>
    </row>
    <row r="33" spans="2:15">
      <c r="B33" s="230"/>
      <c r="C33" s="231"/>
      <c r="D33" s="232"/>
      <c r="E33" s="234"/>
      <c r="F33" s="232"/>
      <c r="G33" s="232"/>
      <c r="H33" s="231"/>
      <c r="I33" s="232"/>
      <c r="J33" s="232"/>
      <c r="K33" s="232"/>
      <c r="L33" s="232"/>
      <c r="M33" s="233"/>
      <c r="N33" s="235"/>
      <c r="O33" s="188">
        <f t="shared" si="3"/>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8">
    <mergeCell ref="B6:M6"/>
    <mergeCell ref="B13:M13"/>
    <mergeCell ref="C14:G14"/>
    <mergeCell ref="I14:M14"/>
    <mergeCell ref="C15:G15"/>
    <mergeCell ref="I15:M15"/>
    <mergeCell ref="C16:G16"/>
    <mergeCell ref="I16:M16"/>
  </mergeCells>
  <pageMargins left="0.75" right="0.75" top="1" bottom="1" header="0.511805555555556" footer="0.511805555555556"/>
  <headerFoot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Oogie Boogie Ears</v>
      </c>
      <c r="Z1" s="259" t="str">
        <f ca="1">MID(CELL("filename",$Z$1),FIND("]",CELL("filename",$Z$1))+1,255)</f>
        <v>Oogie_Boogie_Ears</v>
      </c>
    </row>
    <row r="2" ht="21" spans="2:12">
      <c r="B2" s="192" t="str">
        <f>Token_List!$D$2</f>
        <v>Rarity</v>
      </c>
      <c r="C2" s="193" t="str">
        <f ca="1">LOOKUP($Z$1,Token_List!$Z$3:$Z$9998,Token_List!$D$3:$D$9998)</f>
        <v>Epic</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274" t="str">
        <f ca="1">LOOKUP($Z$1,Token_List!$Z$3:$Z$9998,Token_List!$F$3:$F$9998)</f>
        <v>Oogie Boogie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SUM($AN$8:$AN$10003)</f>
        <v>0</v>
      </c>
    </row>
    <row r="6" ht="25.5" spans="2:15">
      <c r="B6" s="201" t="str">
        <f ca="1">MATCH("Type",$B$9:$B$9991,0)-3&amp;" Task(s) from "&amp;SUM($A$9:$A$9993)&amp;" character(s) that could drop "&amp;CHAR(34)&amp;$C$1&amp;CHAR(34)&amp;" Tokens"</f>
        <v>4 Task(s) from 4 character(s) that could drop "Oogie Boogie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91</v>
      </c>
      <c r="C9" s="213" t="s">
        <v>629</v>
      </c>
      <c r="D9" s="214">
        <v>3</v>
      </c>
      <c r="E9" s="215"/>
      <c r="F9" s="214"/>
      <c r="G9" s="214" t="s">
        <v>355</v>
      </c>
      <c r="H9" s="213"/>
      <c r="I9" s="214" t="s">
        <v>327</v>
      </c>
      <c r="J9" s="214"/>
      <c r="K9" s="214">
        <v>13</v>
      </c>
      <c r="L9" s="214">
        <v>110</v>
      </c>
      <c r="M9" s="215" t="s">
        <v>630</v>
      </c>
      <c r="N9" s="235"/>
      <c r="O9" s="188">
        <f t="shared" si="0"/>
        <v>0</v>
      </c>
    </row>
    <row r="10" ht="15.75" spans="1:14">
      <c r="A10" s="211">
        <f t="shared" si="1"/>
        <v>1</v>
      </c>
      <c r="B10" s="212" t="s">
        <v>290</v>
      </c>
      <c r="C10" s="213" t="s">
        <v>867</v>
      </c>
      <c r="D10" s="214">
        <v>6</v>
      </c>
      <c r="E10" s="215"/>
      <c r="F10" s="214"/>
      <c r="G10" s="214"/>
      <c r="H10" s="213" t="s">
        <v>534</v>
      </c>
      <c r="I10" s="214" t="s">
        <v>313</v>
      </c>
      <c r="J10" s="214"/>
      <c r="K10" s="214">
        <v>10</v>
      </c>
      <c r="L10" s="214">
        <v>75</v>
      </c>
      <c r="M10" s="215" t="s">
        <v>868</v>
      </c>
      <c r="N10" s="235"/>
    </row>
    <row r="11" ht="15.75" spans="1:14">
      <c r="A11" s="211">
        <f t="shared" si="1"/>
        <v>1</v>
      </c>
      <c r="B11" s="212" t="s">
        <v>160</v>
      </c>
      <c r="C11" s="213" t="s">
        <v>737</v>
      </c>
      <c r="D11" s="214">
        <v>2</v>
      </c>
      <c r="E11" s="215"/>
      <c r="F11" s="214"/>
      <c r="G11" s="214"/>
      <c r="H11" s="213" t="s">
        <v>391</v>
      </c>
      <c r="I11" s="214" t="s">
        <v>327</v>
      </c>
      <c r="J11" s="214"/>
      <c r="K11" s="214">
        <v>13</v>
      </c>
      <c r="L11" s="214">
        <v>110</v>
      </c>
      <c r="M11" s="215" t="s">
        <v>738</v>
      </c>
      <c r="N11" s="235"/>
    </row>
    <row r="12" ht="15.75" spans="1:14">
      <c r="A12" s="211">
        <f t="shared" si="1"/>
        <v>1</v>
      </c>
      <c r="B12" s="212" t="s">
        <v>163</v>
      </c>
      <c r="C12" s="213" t="s">
        <v>976</v>
      </c>
      <c r="D12" s="214">
        <v>6</v>
      </c>
      <c r="E12" s="215"/>
      <c r="F12" s="214"/>
      <c r="G12" s="214"/>
      <c r="H12" s="213" t="s">
        <v>534</v>
      </c>
      <c r="I12" s="214" t="s">
        <v>327</v>
      </c>
      <c r="J12" s="214"/>
      <c r="K12" s="214">
        <v>13</v>
      </c>
      <c r="L12" s="214">
        <v>110</v>
      </c>
      <c r="M12" s="215" t="s">
        <v>212</v>
      </c>
      <c r="N12" s="235"/>
    </row>
    <row r="13" ht="15.75" spans="2:15">
      <c r="B13" s="216"/>
      <c r="C13" s="217"/>
      <c r="D13" s="218"/>
      <c r="E13" s="219"/>
      <c r="F13" s="218"/>
      <c r="G13" s="218"/>
      <c r="H13" s="217"/>
      <c r="I13" s="218"/>
      <c r="J13" s="218"/>
      <c r="K13" s="218"/>
      <c r="L13" s="218"/>
      <c r="M13" s="252"/>
      <c r="N13" s="235"/>
      <c r="O13" s="188">
        <f t="shared" ref="O13:O37" si="2">IF(ISBLANK($AL13),0,1+LEN($AL13)-LEN(SUBSTITUTE($AL13,"●","")))</f>
        <v>0</v>
      </c>
    </row>
    <row r="14" ht="25.5" spans="2:15">
      <c r="B14" s="201" t="str">
        <f ca="1">COUNTA($B16:$B9996)&amp;" Other way(s) to get "&amp;CHAR(34)&amp;$C$1&amp;CHAR(34)&amp;" Tokens"</f>
        <v>5 Other way(s) to get "Oogie Boogie Ears" Tokens</v>
      </c>
      <c r="C14" s="202"/>
      <c r="D14" s="202"/>
      <c r="E14" s="202"/>
      <c r="F14" s="202"/>
      <c r="G14" s="202"/>
      <c r="H14" s="202"/>
      <c r="I14" s="202"/>
      <c r="J14" s="202"/>
      <c r="K14" s="202"/>
      <c r="L14" s="202"/>
      <c r="M14" s="245"/>
      <c r="N14" s="235"/>
      <c r="O14" s="188">
        <f t="shared" si="2"/>
        <v>0</v>
      </c>
    </row>
    <row r="15" ht="16.5" spans="2:15">
      <c r="B15" s="220" t="s">
        <v>18</v>
      </c>
      <c r="C15" s="221" t="s">
        <v>323</v>
      </c>
      <c r="D15" s="222"/>
      <c r="E15" s="222"/>
      <c r="F15" s="222"/>
      <c r="G15" s="223"/>
      <c r="H15" s="224" t="s">
        <v>324</v>
      </c>
      <c r="I15" s="253" t="s">
        <v>310</v>
      </c>
      <c r="J15" s="254"/>
      <c r="K15" s="254"/>
      <c r="L15" s="254"/>
      <c r="M15" s="255"/>
      <c r="N15" s="235"/>
      <c r="O15" s="188">
        <f t="shared" si="2"/>
        <v>0</v>
      </c>
    </row>
    <row r="16" ht="15.75" spans="2:15">
      <c r="B16" s="260" t="s">
        <v>337</v>
      </c>
      <c r="C16" s="261" t="s">
        <v>720</v>
      </c>
      <c r="D16" s="262"/>
      <c r="E16" s="262"/>
      <c r="F16" s="262"/>
      <c r="G16" s="263"/>
      <c r="H16" s="265" t="s">
        <v>411</v>
      </c>
      <c r="I16" s="266" t="s">
        <v>721</v>
      </c>
      <c r="J16" s="267"/>
      <c r="K16" s="267"/>
      <c r="L16" s="267"/>
      <c r="M16" s="268"/>
      <c r="N16" s="235"/>
      <c r="O16" s="188">
        <f t="shared" si="2"/>
        <v>0</v>
      </c>
    </row>
    <row r="17" ht="31" customHeight="1" spans="2:15">
      <c r="B17" s="260" t="s">
        <v>399</v>
      </c>
      <c r="C17" s="261" t="s">
        <v>863</v>
      </c>
      <c r="D17" s="262"/>
      <c r="E17" s="262"/>
      <c r="F17" s="262"/>
      <c r="G17" s="263"/>
      <c r="H17" s="265" t="s">
        <v>401</v>
      </c>
      <c r="I17" s="261" t="s">
        <v>864</v>
      </c>
      <c r="J17" s="262"/>
      <c r="K17" s="262"/>
      <c r="L17" s="262"/>
      <c r="M17" s="263"/>
      <c r="N17" s="235"/>
      <c r="O17" s="188">
        <f t="shared" si="2"/>
        <v>0</v>
      </c>
    </row>
    <row r="18" ht="15.75" spans="2:15">
      <c r="B18" s="260" t="s">
        <v>338</v>
      </c>
      <c r="C18" s="261" t="s">
        <v>403</v>
      </c>
      <c r="D18" s="262"/>
      <c r="E18" s="262"/>
      <c r="F18" s="262"/>
      <c r="G18" s="263"/>
      <c r="H18" s="265" t="s">
        <v>336</v>
      </c>
      <c r="I18" s="261" t="s">
        <v>212</v>
      </c>
      <c r="J18" s="262"/>
      <c r="K18" s="262"/>
      <c r="L18" s="262"/>
      <c r="M18" s="263"/>
      <c r="N18" s="235"/>
      <c r="O18" s="188">
        <f t="shared" si="2"/>
        <v>0</v>
      </c>
    </row>
    <row r="19" ht="15.75" spans="2:15">
      <c r="B19" s="260" t="s">
        <v>338</v>
      </c>
      <c r="C19" s="261" t="s">
        <v>307</v>
      </c>
      <c r="D19" s="262"/>
      <c r="E19" s="262"/>
      <c r="F19" s="262"/>
      <c r="G19" s="263"/>
      <c r="H19" s="265" t="s">
        <v>411</v>
      </c>
      <c r="I19" s="261" t="s">
        <v>212</v>
      </c>
      <c r="J19" s="262"/>
      <c r="K19" s="262"/>
      <c r="L19" s="262"/>
      <c r="M19" s="263"/>
      <c r="N19" s="235"/>
      <c r="O19" s="188">
        <f t="shared" si="2"/>
        <v>0</v>
      </c>
    </row>
    <row r="20" ht="15.75" spans="2:15">
      <c r="B20" s="260" t="s">
        <v>338</v>
      </c>
      <c r="C20" s="261" t="s">
        <v>536</v>
      </c>
      <c r="D20" s="262"/>
      <c r="E20" s="262"/>
      <c r="F20" s="262"/>
      <c r="G20" s="263"/>
      <c r="H20" s="265" t="s">
        <v>537</v>
      </c>
      <c r="I20" s="261" t="s">
        <v>212</v>
      </c>
      <c r="J20" s="262"/>
      <c r="K20" s="262"/>
      <c r="L20" s="262"/>
      <c r="M20" s="263"/>
      <c r="N20" s="235"/>
      <c r="O20" s="188">
        <f t="shared" si="2"/>
        <v>0</v>
      </c>
    </row>
    <row r="21" ht="15.75" spans="2:15">
      <c r="B21" s="216"/>
      <c r="C21" s="217"/>
      <c r="D21" s="218"/>
      <c r="E21" s="219"/>
      <c r="F21" s="218"/>
      <c r="G21" s="218"/>
      <c r="H21" s="217"/>
      <c r="I21" s="218"/>
      <c r="J21" s="218"/>
      <c r="K21" s="218"/>
      <c r="L21" s="218"/>
      <c r="M21" s="252"/>
      <c r="N21" s="235"/>
      <c r="O21" s="188">
        <f t="shared" si="2"/>
        <v>0</v>
      </c>
    </row>
    <row r="22" ht="15.75" spans="2:15">
      <c r="B22" s="225"/>
      <c r="C22" s="226"/>
      <c r="D22" s="227"/>
      <c r="E22" s="228"/>
      <c r="F22" s="227"/>
      <c r="G22" s="227"/>
      <c r="H22" s="226"/>
      <c r="I22" s="227"/>
      <c r="J22" s="227"/>
      <c r="K22" s="227"/>
      <c r="L22" s="227"/>
      <c r="M22" s="226"/>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9"/>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9"/>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6"/>
      <c r="N32" s="235"/>
      <c r="O32" s="188">
        <f t="shared" si="2"/>
        <v>0</v>
      </c>
    </row>
    <row r="33" ht="15.75" spans="2:15">
      <c r="B33" s="225"/>
      <c r="C33" s="226"/>
      <c r="D33" s="227"/>
      <c r="E33" s="228"/>
      <c r="F33" s="227"/>
      <c r="G33" s="227"/>
      <c r="H33" s="226"/>
      <c r="I33" s="227"/>
      <c r="J33" s="227"/>
      <c r="K33" s="227"/>
      <c r="L33" s="227"/>
      <c r="M33" s="226"/>
      <c r="N33" s="235"/>
      <c r="O33" s="188">
        <f t="shared" si="2"/>
        <v>0</v>
      </c>
    </row>
    <row r="34" spans="2:15">
      <c r="B34" s="230"/>
      <c r="C34" s="231"/>
      <c r="D34" s="232"/>
      <c r="E34" s="233"/>
      <c r="F34" s="232"/>
      <c r="G34" s="232"/>
      <c r="H34" s="231"/>
      <c r="I34" s="232"/>
      <c r="J34" s="232"/>
      <c r="K34" s="232"/>
      <c r="L34" s="232"/>
      <c r="M34" s="231"/>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3"/>
      <c r="N36" s="235"/>
      <c r="O36" s="188">
        <f t="shared" si="2"/>
        <v>0</v>
      </c>
    </row>
    <row r="37" spans="2:15">
      <c r="B37" s="230"/>
      <c r="C37" s="231"/>
      <c r="D37" s="232"/>
      <c r="E37" s="234"/>
      <c r="F37" s="232"/>
      <c r="G37" s="232"/>
      <c r="H37" s="231"/>
      <c r="I37" s="232"/>
      <c r="J37" s="232"/>
      <c r="K37" s="232"/>
      <c r="L37" s="232"/>
      <c r="M37" s="233"/>
      <c r="N37" s="235"/>
      <c r="O37" s="188">
        <f t="shared" si="2"/>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14">
    <mergeCell ref="B6:M6"/>
    <mergeCell ref="B14:M14"/>
    <mergeCell ref="C15:G15"/>
    <mergeCell ref="I15:M15"/>
    <mergeCell ref="C16:G16"/>
    <mergeCell ref="I16:M16"/>
    <mergeCell ref="C17:G17"/>
    <mergeCell ref="I17:M17"/>
    <mergeCell ref="C18:G18"/>
    <mergeCell ref="I18:M18"/>
    <mergeCell ref="C19:G19"/>
    <mergeCell ref="I19:M19"/>
    <mergeCell ref="C20:G20"/>
    <mergeCell ref="I20:M20"/>
  </mergeCells>
  <pageMargins left="0.75" right="0.75" top="1" bottom="1" header="0.511805555555556" footer="0.511805555555556"/>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Orange Pattern Fabric</v>
      </c>
      <c r="Z1" s="259" t="str">
        <f ca="1">MID(CELL("filename",$Z$1),FIND("]",CELL("filename",$Z$1))+1,255)</f>
        <v>Orange_Pattern_Fabric</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Fabric</v>
      </c>
      <c r="D3" s="194"/>
      <c r="E3" s="195"/>
      <c r="F3" s="194"/>
      <c r="G3" s="194"/>
      <c r="H3" s="196"/>
      <c r="I3" s="194"/>
      <c r="J3" s="194"/>
      <c r="K3" s="194"/>
      <c r="L3" s="194"/>
      <c r="M3" s="243"/>
    </row>
    <row r="4" ht="21" spans="2:13">
      <c r="B4" s="197" t="s">
        <v>294</v>
      </c>
      <c r="C4" s="274" t="str">
        <f ca="1">LOOKUP($Z$1,Token_List!$Z$3:$Z$9998,Token_List!$F$3:$F$9998)</f>
        <v>Halloween Donald Duck Costume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SUM($AN$8:$AN$10001)</f>
        <v>0</v>
      </c>
    </row>
    <row r="6" ht="25.5" spans="2:15">
      <c r="B6" s="201" t="str">
        <f ca="1">MATCH("Type",$B$9:$B$9991,0)-3&amp;" Task(s) from "&amp;SUM($A$9:$A$9993)&amp;" character(s) that could drop "&amp;CHAR(34)&amp;$C$1&amp;CHAR(34)&amp;" Tokens"</f>
        <v>3 Task(s) from 4 character(s) that could drop "Orange Pattern Fabric"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1" si="1">COUNTA($E9)+1</f>
        <v>2</v>
      </c>
      <c r="B9" s="212" t="s">
        <v>977</v>
      </c>
      <c r="C9" s="213" t="s">
        <v>978</v>
      </c>
      <c r="D9" s="214"/>
      <c r="E9" s="215" t="s">
        <v>95</v>
      </c>
      <c r="F9" s="214">
        <v>5</v>
      </c>
      <c r="G9" s="214"/>
      <c r="H9" s="213" t="s">
        <v>979</v>
      </c>
      <c r="I9" s="214" t="s">
        <v>346</v>
      </c>
      <c r="J9" s="214"/>
      <c r="K9" s="214">
        <v>25</v>
      </c>
      <c r="L9" s="214">
        <v>270</v>
      </c>
      <c r="M9" s="215" t="s">
        <v>213</v>
      </c>
      <c r="N9" s="235"/>
      <c r="O9" s="188">
        <f t="shared" si="0"/>
        <v>0</v>
      </c>
    </row>
    <row r="10" ht="15.75" spans="1:14">
      <c r="A10" s="211">
        <f t="shared" si="1"/>
        <v>1</v>
      </c>
      <c r="B10" s="212" t="s">
        <v>192</v>
      </c>
      <c r="C10" s="213" t="s">
        <v>980</v>
      </c>
      <c r="D10" s="214">
        <v>10</v>
      </c>
      <c r="E10" s="215"/>
      <c r="F10" s="214"/>
      <c r="G10" s="214"/>
      <c r="H10" s="213"/>
      <c r="I10" s="214" t="s">
        <v>411</v>
      </c>
      <c r="J10" s="214"/>
      <c r="K10" s="214">
        <v>29</v>
      </c>
      <c r="L10" s="214">
        <v>275</v>
      </c>
      <c r="M10" s="215" t="s">
        <v>213</v>
      </c>
      <c r="N10" s="235"/>
    </row>
    <row r="11" ht="15.75" spans="1:14">
      <c r="A11" s="211">
        <f t="shared" si="1"/>
        <v>1</v>
      </c>
      <c r="B11" s="212" t="s">
        <v>91</v>
      </c>
      <c r="C11" s="213" t="s">
        <v>981</v>
      </c>
      <c r="D11" s="214">
        <v>3</v>
      </c>
      <c r="E11" s="215"/>
      <c r="F11" s="214"/>
      <c r="G11" s="214"/>
      <c r="H11" s="213" t="s">
        <v>637</v>
      </c>
      <c r="I11" s="214" t="s">
        <v>411</v>
      </c>
      <c r="J11" s="214"/>
      <c r="K11" s="214">
        <v>29</v>
      </c>
      <c r="L11" s="214">
        <v>275</v>
      </c>
      <c r="M11" s="215" t="s">
        <v>213</v>
      </c>
      <c r="N11" s="235"/>
    </row>
    <row r="12" ht="15.75" spans="2:15">
      <c r="B12" s="216"/>
      <c r="C12" s="217"/>
      <c r="D12" s="218"/>
      <c r="E12" s="219"/>
      <c r="F12" s="218"/>
      <c r="G12" s="218"/>
      <c r="H12" s="217"/>
      <c r="I12" s="218"/>
      <c r="J12" s="218"/>
      <c r="K12" s="218"/>
      <c r="L12" s="218"/>
      <c r="M12" s="252"/>
      <c r="N12" s="235"/>
      <c r="O12" s="188">
        <f t="shared" ref="O12:O18" si="2">IF(ISBLANK($AL12),0,1+LEN($AL12)-LEN(SUBSTITUTE($AL12,"●","")))</f>
        <v>0</v>
      </c>
    </row>
    <row r="13" ht="25.5" spans="2:15">
      <c r="B13" s="201" t="str">
        <f ca="1">COUNTA($B15:$B9995)&amp;" Other way(s) to get "&amp;CHAR(34)&amp;$C$1&amp;CHAR(34)&amp;" Tokens"</f>
        <v>4 Other way(s) to get "Orange Pattern Fabric" Tokens</v>
      </c>
      <c r="C13" s="202"/>
      <c r="D13" s="202"/>
      <c r="E13" s="202"/>
      <c r="F13" s="202"/>
      <c r="G13" s="202"/>
      <c r="H13" s="202"/>
      <c r="I13" s="202"/>
      <c r="J13" s="202"/>
      <c r="K13" s="202"/>
      <c r="L13" s="202"/>
      <c r="M13" s="245"/>
      <c r="N13" s="235"/>
      <c r="O13" s="188">
        <f t="shared" si="2"/>
        <v>0</v>
      </c>
    </row>
    <row r="14" ht="16.5" spans="2:15">
      <c r="B14" s="220" t="s">
        <v>18</v>
      </c>
      <c r="C14" s="221" t="s">
        <v>323</v>
      </c>
      <c r="D14" s="222"/>
      <c r="E14" s="222"/>
      <c r="F14" s="222"/>
      <c r="G14" s="223"/>
      <c r="H14" s="224" t="s">
        <v>324</v>
      </c>
      <c r="I14" s="253" t="s">
        <v>310</v>
      </c>
      <c r="J14" s="254"/>
      <c r="K14" s="254"/>
      <c r="L14" s="254"/>
      <c r="M14" s="255"/>
      <c r="N14" s="235"/>
      <c r="O14" s="188">
        <f t="shared" si="2"/>
        <v>0</v>
      </c>
    </row>
    <row r="15" ht="15.75" spans="2:15">
      <c r="B15" s="260" t="s">
        <v>337</v>
      </c>
      <c r="C15" s="261" t="s">
        <v>982</v>
      </c>
      <c r="D15" s="262"/>
      <c r="E15" s="262"/>
      <c r="F15" s="262"/>
      <c r="G15" s="263"/>
      <c r="H15" s="265" t="s">
        <v>327</v>
      </c>
      <c r="I15" s="266" t="s">
        <v>983</v>
      </c>
      <c r="J15" s="267"/>
      <c r="K15" s="267"/>
      <c r="L15" s="267"/>
      <c r="M15" s="268"/>
      <c r="N15" s="235"/>
      <c r="O15" s="188">
        <f t="shared" si="2"/>
        <v>0</v>
      </c>
    </row>
    <row r="16" ht="15.75" spans="2:15">
      <c r="B16" s="260" t="s">
        <v>365</v>
      </c>
      <c r="C16" s="261" t="s">
        <v>366</v>
      </c>
      <c r="D16" s="262"/>
      <c r="E16" s="262"/>
      <c r="F16" s="262"/>
      <c r="G16" s="263"/>
      <c r="H16" s="265" t="s">
        <v>984</v>
      </c>
      <c r="I16" s="261" t="s">
        <v>213</v>
      </c>
      <c r="J16" s="262"/>
      <c r="K16" s="262"/>
      <c r="L16" s="262"/>
      <c r="M16" s="263"/>
      <c r="N16" s="235"/>
      <c r="O16" s="188">
        <f t="shared" si="2"/>
        <v>0</v>
      </c>
    </row>
    <row r="17" ht="15.75" spans="2:15">
      <c r="B17" s="260" t="s">
        <v>338</v>
      </c>
      <c r="C17" s="261" t="s">
        <v>307</v>
      </c>
      <c r="D17" s="262"/>
      <c r="E17" s="262"/>
      <c r="F17" s="262"/>
      <c r="G17" s="263"/>
      <c r="H17" s="265" t="s">
        <v>411</v>
      </c>
      <c r="I17" s="261" t="s">
        <v>213</v>
      </c>
      <c r="J17" s="262"/>
      <c r="K17" s="262"/>
      <c r="L17" s="262"/>
      <c r="M17" s="263"/>
      <c r="N17" s="235"/>
      <c r="O17" s="188">
        <f t="shared" si="2"/>
        <v>0</v>
      </c>
    </row>
    <row r="18" ht="15.75" spans="2:15">
      <c r="B18" s="260" t="s">
        <v>338</v>
      </c>
      <c r="C18" s="261" t="s">
        <v>536</v>
      </c>
      <c r="D18" s="262"/>
      <c r="E18" s="262"/>
      <c r="F18" s="262"/>
      <c r="G18" s="263"/>
      <c r="H18" s="265" t="s">
        <v>537</v>
      </c>
      <c r="I18" s="261" t="s">
        <v>213</v>
      </c>
      <c r="J18" s="262"/>
      <c r="K18" s="262"/>
      <c r="L18" s="262"/>
      <c r="M18" s="263"/>
      <c r="N18" s="235"/>
      <c r="O18" s="188">
        <f t="shared" si="2"/>
        <v>0</v>
      </c>
    </row>
    <row r="19" ht="15.75" spans="2:15">
      <c r="B19" s="216"/>
      <c r="C19" s="217"/>
      <c r="D19" s="218"/>
      <c r="E19" s="219"/>
      <c r="F19" s="218"/>
      <c r="G19" s="218"/>
      <c r="H19" s="217"/>
      <c r="I19" s="218"/>
      <c r="J19" s="218"/>
      <c r="K19" s="218"/>
      <c r="L19" s="218"/>
      <c r="M19" s="252"/>
      <c r="N19" s="235"/>
      <c r="O19" s="188">
        <f t="shared" ref="O19:O35" si="3">IF(ISBLANK($AL19),0,1+LEN($AL19)-LEN(SUBSTITUTE($AL19,"●","")))</f>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12">
    <mergeCell ref="B6:M6"/>
    <mergeCell ref="B13:M13"/>
    <mergeCell ref="C14:G14"/>
    <mergeCell ref="I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7"/>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Partysaurus Helmet</v>
      </c>
      <c r="Z1" s="259" t="str">
        <f ca="1">MID(CELL("filename",$Z$1),FIND("]",CELL("filename",$Z$1))+1,255)</f>
        <v>Partysaurus_Helmet</v>
      </c>
    </row>
    <row r="2" ht="21" spans="2:12">
      <c r="B2" s="192" t="str">
        <f>Token_List!$D$2</f>
        <v>Rarity</v>
      </c>
      <c r="C2" s="193" t="str">
        <f ca="1">LOOKUP($Z$1,Token_List!$Z$3:$Z$9998,Token_List!$D$3:$D$9998)</f>
        <v>Uncommon</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274" t="str">
        <f ca="1">LOOKUP($Z$1,Token_List!$Z$3:$Z$9998,Token_List!$F$3:$F$9998)</f>
        <v>Rex</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SUM($AN$8:$AN$9997)</f>
        <v>0</v>
      </c>
    </row>
    <row r="6" ht="25.5" spans="2:15">
      <c r="B6" s="201" t="str">
        <f ca="1">MATCH("Type",$B$9:$B$9991,0)-3&amp;" Task(s) from "&amp;SUM($A$9:$A$9993)&amp;" character(s) that could drop "&amp;CHAR(34)&amp;$C$1&amp;CHAR(34)&amp;" Tokens"</f>
        <v>2 Task(s) from 3 character(s) that could drop "Partysaurus Helmet"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259</v>
      </c>
      <c r="C9" s="213" t="s">
        <v>932</v>
      </c>
      <c r="D9" s="214">
        <v>4</v>
      </c>
      <c r="E9" s="215"/>
      <c r="F9" s="214"/>
      <c r="G9" s="214"/>
      <c r="H9" s="213" t="s">
        <v>363</v>
      </c>
      <c r="I9" s="214" t="s">
        <v>336</v>
      </c>
      <c r="J9" s="214"/>
      <c r="K9" s="214">
        <v>16</v>
      </c>
      <c r="L9" s="214">
        <v>155</v>
      </c>
      <c r="M9" s="215" t="s">
        <v>933</v>
      </c>
      <c r="N9" s="235"/>
      <c r="O9" s="188">
        <f t="shared" si="0"/>
        <v>0</v>
      </c>
    </row>
    <row r="10" ht="15.75" spans="1:14">
      <c r="A10" s="211">
        <f>COUNTA($E10)+1</f>
        <v>2</v>
      </c>
      <c r="B10" s="212" t="s">
        <v>985</v>
      </c>
      <c r="C10" s="213" t="s">
        <v>986</v>
      </c>
      <c r="D10" s="214">
        <v>3</v>
      </c>
      <c r="E10" s="215" t="s">
        <v>216</v>
      </c>
      <c r="F10" s="214">
        <v>4</v>
      </c>
      <c r="G10" s="214"/>
      <c r="H10" s="213"/>
      <c r="I10" s="214" t="s">
        <v>315</v>
      </c>
      <c r="J10" s="214"/>
      <c r="K10" s="214">
        <v>9</v>
      </c>
      <c r="L10" s="214">
        <v>55</v>
      </c>
      <c r="M10" s="215" t="s">
        <v>215</v>
      </c>
      <c r="N10" s="235"/>
    </row>
    <row r="11" ht="15.75" spans="2:15">
      <c r="B11" s="216"/>
      <c r="C11" s="217"/>
      <c r="D11" s="218"/>
      <c r="E11" s="219"/>
      <c r="F11" s="218"/>
      <c r="G11" s="218"/>
      <c r="H11" s="217"/>
      <c r="I11" s="218"/>
      <c r="J11" s="218"/>
      <c r="K11" s="218"/>
      <c r="L11" s="218"/>
      <c r="M11" s="252"/>
      <c r="N11" s="235"/>
      <c r="O11" s="188">
        <f t="shared" ref="O11:O14" si="1">IF(ISBLANK($AL11),0,1+LEN($AL11)-LEN(SUBSTITUTE($AL11,"●","")))</f>
        <v>0</v>
      </c>
    </row>
    <row r="12" ht="25.5" spans="2:15">
      <c r="B12" s="201" t="str">
        <f ca="1">COUNTA($B14:$B9994)&amp;" Other way(s) to get "&amp;CHAR(34)&amp;$C$1&amp;CHAR(34)&amp;" Tokens"</f>
        <v>1 Other way(s) to get "Partysaurus Helmet" Tokens</v>
      </c>
      <c r="C12" s="202"/>
      <c r="D12" s="202"/>
      <c r="E12" s="202"/>
      <c r="F12" s="202"/>
      <c r="G12" s="202"/>
      <c r="H12" s="202"/>
      <c r="I12" s="202"/>
      <c r="J12" s="202"/>
      <c r="K12" s="202"/>
      <c r="L12" s="202"/>
      <c r="M12" s="245"/>
      <c r="N12" s="235"/>
      <c r="O12" s="188">
        <f t="shared" si="1"/>
        <v>0</v>
      </c>
    </row>
    <row r="13" ht="16.5" spans="2:15">
      <c r="B13" s="220" t="s">
        <v>18</v>
      </c>
      <c r="C13" s="221" t="s">
        <v>323</v>
      </c>
      <c r="D13" s="222"/>
      <c r="E13" s="222"/>
      <c r="F13" s="222"/>
      <c r="G13" s="223"/>
      <c r="H13" s="224" t="s">
        <v>324</v>
      </c>
      <c r="I13" s="253" t="s">
        <v>310</v>
      </c>
      <c r="J13" s="254"/>
      <c r="K13" s="254"/>
      <c r="L13" s="254"/>
      <c r="M13" s="255"/>
      <c r="N13" s="235"/>
      <c r="O13" s="188">
        <f t="shared" si="1"/>
        <v>0</v>
      </c>
    </row>
    <row r="14" ht="15.75" spans="2:15">
      <c r="B14" s="260" t="s">
        <v>337</v>
      </c>
      <c r="C14" s="261" t="s">
        <v>354</v>
      </c>
      <c r="D14" s="262"/>
      <c r="E14" s="262"/>
      <c r="F14" s="262"/>
      <c r="G14" s="263"/>
      <c r="H14" s="265" t="s">
        <v>336</v>
      </c>
      <c r="I14" s="266" t="s">
        <v>786</v>
      </c>
      <c r="J14" s="267"/>
      <c r="K14" s="267"/>
      <c r="L14" s="267"/>
      <c r="M14" s="268"/>
      <c r="N14" s="235"/>
      <c r="O14" s="188">
        <f t="shared" si="1"/>
        <v>0</v>
      </c>
    </row>
    <row r="15" ht="15.75" spans="2:15">
      <c r="B15" s="216"/>
      <c r="C15" s="217"/>
      <c r="D15" s="218"/>
      <c r="E15" s="219"/>
      <c r="F15" s="218"/>
      <c r="G15" s="218"/>
      <c r="H15" s="217"/>
      <c r="I15" s="218"/>
      <c r="J15" s="218"/>
      <c r="K15" s="218"/>
      <c r="L15" s="218"/>
      <c r="M15" s="252"/>
      <c r="N15" s="235"/>
      <c r="O15" s="188">
        <f t="shared" ref="O15:O31" si="2">IF(ISBLANK($AL15),0,1+LEN($AL15)-LEN(SUBSTITUTE($AL15,"●","")))</f>
        <v>0</v>
      </c>
    </row>
    <row r="16" ht="15.75" spans="2:15">
      <c r="B16" s="225"/>
      <c r="C16" s="226"/>
      <c r="D16" s="227"/>
      <c r="E16" s="228"/>
      <c r="F16" s="227"/>
      <c r="G16" s="227"/>
      <c r="H16" s="226"/>
      <c r="I16" s="227"/>
      <c r="J16" s="227"/>
      <c r="K16" s="227"/>
      <c r="L16" s="227"/>
      <c r="M16" s="226"/>
      <c r="N16" s="235"/>
      <c r="O16" s="188">
        <f t="shared" si="2"/>
        <v>0</v>
      </c>
    </row>
    <row r="17" ht="15.75" spans="2:15">
      <c r="B17" s="225"/>
      <c r="C17" s="226"/>
      <c r="D17" s="227"/>
      <c r="E17" s="228"/>
      <c r="F17" s="227"/>
      <c r="G17" s="227"/>
      <c r="H17" s="226"/>
      <c r="I17" s="227"/>
      <c r="J17" s="227"/>
      <c r="K17" s="227"/>
      <c r="L17" s="227"/>
      <c r="M17" s="228"/>
      <c r="N17" s="235"/>
      <c r="O17" s="188">
        <f t="shared" si="2"/>
        <v>0</v>
      </c>
    </row>
    <row r="18" ht="15.75" spans="2:15">
      <c r="B18" s="225"/>
      <c r="C18" s="226"/>
      <c r="D18" s="227"/>
      <c r="E18" s="229"/>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9"/>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6"/>
      <c r="N26" s="235"/>
      <c r="O26" s="188">
        <f t="shared" si="2"/>
        <v>0</v>
      </c>
    </row>
    <row r="27" ht="15.75" spans="2:15">
      <c r="B27" s="225"/>
      <c r="C27" s="226"/>
      <c r="D27" s="227"/>
      <c r="E27" s="228"/>
      <c r="F27" s="227"/>
      <c r="G27" s="227"/>
      <c r="H27" s="226"/>
      <c r="I27" s="227"/>
      <c r="J27" s="227"/>
      <c r="K27" s="227"/>
      <c r="L27" s="227"/>
      <c r="M27" s="226"/>
      <c r="N27" s="235"/>
      <c r="O27" s="188">
        <f t="shared" si="2"/>
        <v>0</v>
      </c>
    </row>
    <row r="28" spans="2:15">
      <c r="B28" s="230"/>
      <c r="C28" s="231"/>
      <c r="D28" s="232"/>
      <c r="E28" s="233"/>
      <c r="F28" s="232"/>
      <c r="G28" s="232"/>
      <c r="H28" s="231"/>
      <c r="I28" s="232"/>
      <c r="J28" s="232"/>
      <c r="K28" s="232"/>
      <c r="L28" s="232"/>
      <c r="M28" s="231"/>
      <c r="N28" s="235"/>
      <c r="O28" s="188">
        <f t="shared" si="2"/>
        <v>0</v>
      </c>
    </row>
    <row r="29" spans="2:15">
      <c r="B29" s="230"/>
      <c r="C29" s="231"/>
      <c r="D29" s="232"/>
      <c r="E29" s="233"/>
      <c r="F29" s="232"/>
      <c r="G29" s="232"/>
      <c r="H29" s="231"/>
      <c r="I29" s="232"/>
      <c r="J29" s="232"/>
      <c r="K29" s="232"/>
      <c r="L29" s="232"/>
      <c r="M29" s="231"/>
      <c r="N29" s="235"/>
      <c r="O29" s="188">
        <f t="shared" si="2"/>
        <v>0</v>
      </c>
    </row>
    <row r="30" spans="2:15">
      <c r="B30" s="230"/>
      <c r="C30" s="231"/>
      <c r="D30" s="232"/>
      <c r="E30" s="233"/>
      <c r="F30" s="232"/>
      <c r="G30" s="232"/>
      <c r="H30" s="231"/>
      <c r="I30" s="232"/>
      <c r="J30" s="232"/>
      <c r="K30" s="232"/>
      <c r="L30" s="232"/>
      <c r="M30" s="233"/>
      <c r="N30" s="235"/>
      <c r="O30" s="188">
        <f t="shared" si="2"/>
        <v>0</v>
      </c>
    </row>
    <row r="31" spans="2:15">
      <c r="B31" s="230"/>
      <c r="C31" s="231"/>
      <c r="D31" s="232"/>
      <c r="E31" s="234"/>
      <c r="F31" s="232"/>
      <c r="G31" s="232"/>
      <c r="H31" s="231"/>
      <c r="I31" s="232"/>
      <c r="J31" s="232"/>
      <c r="K31" s="232"/>
      <c r="L31" s="232"/>
      <c r="M31" s="233"/>
      <c r="N31" s="235"/>
      <c r="O31" s="188">
        <f t="shared" si="2"/>
        <v>0</v>
      </c>
    </row>
    <row r="32" spans="2:14">
      <c r="B32" s="230"/>
      <c r="C32" s="231"/>
      <c r="D32" s="232"/>
      <c r="E32" s="233"/>
      <c r="F32" s="232"/>
      <c r="G32" s="232"/>
      <c r="H32" s="231"/>
      <c r="I32" s="232"/>
      <c r="J32" s="232"/>
      <c r="K32" s="232"/>
      <c r="L32" s="232"/>
      <c r="M32" s="234"/>
      <c r="N32" s="235"/>
    </row>
    <row r="43" spans="2:15">
      <c r="B43" s="235"/>
      <c r="C43" s="236"/>
      <c r="D43" s="237"/>
      <c r="E43" s="238"/>
      <c r="F43" s="237"/>
      <c r="G43" s="237"/>
      <c r="H43" s="236"/>
      <c r="I43" s="237"/>
      <c r="J43" s="237"/>
      <c r="K43" s="237"/>
      <c r="L43" s="237"/>
      <c r="M43" s="256"/>
      <c r="N43" s="235"/>
      <c r="O43" s="257"/>
    </row>
    <row r="44" spans="2:15">
      <c r="B44" s="230"/>
      <c r="C44" s="231"/>
      <c r="D44" s="232"/>
      <c r="E44" s="233"/>
      <c r="F44" s="232"/>
      <c r="G44" s="232"/>
      <c r="H44" s="231"/>
      <c r="I44" s="232"/>
      <c r="J44" s="232"/>
      <c r="K44" s="232"/>
      <c r="L44" s="232"/>
      <c r="M44" s="231"/>
      <c r="N44" s="235"/>
      <c r="O44" s="257"/>
    </row>
    <row r="45" spans="2:15">
      <c r="B45" s="230"/>
      <c r="C45" s="231"/>
      <c r="D45" s="232"/>
      <c r="E45" s="233"/>
      <c r="F45" s="232"/>
      <c r="G45" s="232"/>
      <c r="H45" s="231"/>
      <c r="I45" s="232"/>
      <c r="J45" s="232"/>
      <c r="K45" s="232"/>
      <c r="L45" s="232"/>
      <c r="M45" s="233"/>
      <c r="N45" s="235"/>
      <c r="O45" s="257"/>
    </row>
    <row r="46" spans="2:15">
      <c r="B46" s="230"/>
      <c r="C46" s="231"/>
      <c r="D46" s="232"/>
      <c r="E46" s="234"/>
      <c r="F46" s="232"/>
      <c r="G46" s="232"/>
      <c r="H46" s="231"/>
      <c r="I46" s="232"/>
      <c r="J46" s="232"/>
      <c r="K46" s="232"/>
      <c r="L46" s="232"/>
      <c r="M46" s="233"/>
      <c r="N46" s="235"/>
      <c r="O46" s="257"/>
    </row>
    <row r="47" spans="2:13">
      <c r="B47" s="239"/>
      <c r="C47" s="240"/>
      <c r="D47" s="241"/>
      <c r="E47" s="242"/>
      <c r="F47" s="241"/>
      <c r="G47" s="241"/>
      <c r="H47" s="240"/>
      <c r="I47" s="241"/>
      <c r="J47" s="241"/>
      <c r="K47" s="241"/>
      <c r="L47" s="241"/>
      <c r="M47"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Pawpsicle</v>
      </c>
      <c r="Z1" s="259" t="str">
        <f ca="1">MID(CELL("filename",$Z$1),FIND("]",CELL("filename",$Z$1))+1,255)</f>
        <v>Pawpsicle</v>
      </c>
    </row>
    <row r="2" ht="21" spans="2:12">
      <c r="B2" s="192" t="str">
        <f>Token_List!$D$2</f>
        <v>Rarity</v>
      </c>
      <c r="C2" s="193" t="str">
        <f ca="1">LOOKUP($Z$1,Token_List!$Z$3:$Z$9998,Token_List!$D$3:$D$9998)</f>
        <v>Common</v>
      </c>
      <c r="D2" s="194"/>
      <c r="E2" s="195"/>
      <c r="F2" s="194"/>
      <c r="G2" s="194"/>
      <c r="H2" s="196"/>
      <c r="I2" s="194"/>
      <c r="J2" s="194"/>
      <c r="K2" s="194"/>
      <c r="L2" s="194"/>
    </row>
    <row r="3" ht="21" spans="2:13">
      <c r="B3" s="197" t="str">
        <f>Token_List!$E$2</f>
        <v>Type</v>
      </c>
      <c r="C3" s="191" t="str">
        <f ca="1">LOOKUP($Z$1,Token_List!$Z$3:$Z$9998,Token_List!$E$3:$E$9998)</f>
        <v>Group</v>
      </c>
      <c r="D3" s="194"/>
      <c r="E3" s="195"/>
      <c r="F3" s="194"/>
      <c r="G3" s="194"/>
      <c r="H3" s="196"/>
      <c r="I3" s="194"/>
      <c r="J3" s="194"/>
      <c r="K3" s="194"/>
      <c r="L3" s="194"/>
      <c r="M3" s="243"/>
    </row>
    <row r="4" ht="21" spans="2:13">
      <c r="B4" s="197" t="s">
        <v>294</v>
      </c>
      <c r="C4" s="193" t="str">
        <f ca="1">LOOKUP($Z$1,Token_List!$Z$3:$Z$9998,Token_List!$F$3:$F$9998)</f>
        <v>Judy Hopps ● Nick Wilde ● Chief Bogo ● Flash</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SUM($AN$8:$AN$10003)</f>
        <v>0</v>
      </c>
    </row>
    <row r="6" ht="25.5" spans="2:15">
      <c r="B6" s="201" t="str">
        <f ca="1">MATCH("Type",$B$9:$B$9993,0)-3&amp;" Task(s) from "&amp;SUM($A$9:$A$9995)&amp;" character(s) that could drop "&amp;CHAR(34)&amp;$C$1&amp;CHAR(34)&amp;" Tokens"</f>
        <v>5 Task(s) from 5 character(s) that could drop "Pawpsicle"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34</v>
      </c>
      <c r="C9" s="213" t="s">
        <v>987</v>
      </c>
      <c r="D9" s="214"/>
      <c r="E9" s="215"/>
      <c r="F9" s="214"/>
      <c r="G9" s="214"/>
      <c r="H9" s="213"/>
      <c r="I9" s="214" t="s">
        <v>313</v>
      </c>
      <c r="J9" s="214"/>
      <c r="K9" s="214">
        <v>10</v>
      </c>
      <c r="L9" s="214">
        <v>75</v>
      </c>
      <c r="M9" s="215" t="s">
        <v>988</v>
      </c>
      <c r="N9" s="235"/>
      <c r="O9" s="188">
        <f t="shared" si="0"/>
        <v>0</v>
      </c>
    </row>
    <row r="10" ht="15.75" spans="1:14">
      <c r="A10" s="211">
        <f t="shared" si="1"/>
        <v>1</v>
      </c>
      <c r="B10" s="212" t="s">
        <v>66</v>
      </c>
      <c r="C10" s="213" t="s">
        <v>989</v>
      </c>
      <c r="D10" s="214">
        <v>1</v>
      </c>
      <c r="E10" s="215"/>
      <c r="F10" s="214"/>
      <c r="G10" s="214"/>
      <c r="H10" s="213"/>
      <c r="I10" s="214" t="s">
        <v>315</v>
      </c>
      <c r="J10" s="214"/>
      <c r="K10" s="214">
        <v>7</v>
      </c>
      <c r="L10" s="214">
        <v>40</v>
      </c>
      <c r="M10" s="215" t="s">
        <v>217</v>
      </c>
      <c r="N10" s="235"/>
    </row>
    <row r="11" ht="15.75" spans="1:14">
      <c r="A11" s="211">
        <f t="shared" si="1"/>
        <v>1</v>
      </c>
      <c r="B11" s="212" t="s">
        <v>209</v>
      </c>
      <c r="C11" s="213" t="s">
        <v>990</v>
      </c>
      <c r="D11" s="214">
        <v>1</v>
      </c>
      <c r="E11" s="215"/>
      <c r="F11" s="214"/>
      <c r="G11" s="214"/>
      <c r="H11" s="213"/>
      <c r="I11" s="214" t="s">
        <v>315</v>
      </c>
      <c r="J11" s="214"/>
      <c r="K11" s="214">
        <v>7</v>
      </c>
      <c r="L11" s="214">
        <v>40</v>
      </c>
      <c r="M11" s="215" t="s">
        <v>217</v>
      </c>
      <c r="N11" s="235"/>
    </row>
    <row r="12" ht="15.75" spans="1:14">
      <c r="A12" s="211">
        <f t="shared" si="1"/>
        <v>1</v>
      </c>
      <c r="B12" s="212" t="s">
        <v>76</v>
      </c>
      <c r="C12" s="213" t="s">
        <v>991</v>
      </c>
      <c r="D12" s="214">
        <v>1</v>
      </c>
      <c r="E12" s="215"/>
      <c r="F12" s="214"/>
      <c r="G12" s="214"/>
      <c r="H12" s="213"/>
      <c r="I12" s="214" t="s">
        <v>315</v>
      </c>
      <c r="J12" s="214"/>
      <c r="K12" s="214">
        <v>7</v>
      </c>
      <c r="L12" s="214">
        <v>40</v>
      </c>
      <c r="M12" s="215" t="s">
        <v>217</v>
      </c>
      <c r="N12" s="235"/>
    </row>
    <row r="13" ht="15.75" spans="1:14">
      <c r="A13" s="211">
        <f t="shared" si="1"/>
        <v>1</v>
      </c>
      <c r="B13" s="212" t="s">
        <v>122</v>
      </c>
      <c r="C13" s="213" t="s">
        <v>514</v>
      </c>
      <c r="D13" s="214">
        <v>1</v>
      </c>
      <c r="E13" s="215"/>
      <c r="F13" s="214"/>
      <c r="G13" s="214" t="s">
        <v>355</v>
      </c>
      <c r="H13" s="213"/>
      <c r="I13" s="214" t="s">
        <v>315</v>
      </c>
      <c r="J13" s="214"/>
      <c r="K13" s="214">
        <v>7</v>
      </c>
      <c r="L13" s="214">
        <v>40</v>
      </c>
      <c r="M13" s="215" t="s">
        <v>515</v>
      </c>
      <c r="N13" s="235"/>
    </row>
    <row r="14" ht="15.75" spans="2:15">
      <c r="B14" s="216"/>
      <c r="C14" s="217"/>
      <c r="D14" s="218"/>
      <c r="E14" s="219"/>
      <c r="F14" s="218"/>
      <c r="G14" s="218"/>
      <c r="H14" s="217"/>
      <c r="I14" s="218"/>
      <c r="J14" s="218"/>
      <c r="K14" s="218"/>
      <c r="L14" s="218"/>
      <c r="M14" s="252"/>
      <c r="N14" s="235"/>
      <c r="O14" s="188">
        <f t="shared" ref="O14:O20" si="2">IF(ISBLANK($AL14),0,1+LEN($AL14)-LEN(SUBSTITUTE($AL14,"●","")))</f>
        <v>0</v>
      </c>
    </row>
    <row r="15" ht="25.5" spans="2:15">
      <c r="B15" s="201" t="str">
        <f ca="1">COUNTA($B17:$B9999)&amp;" Other way(s) to get "&amp;CHAR(34)&amp;$C$1&amp;CHAR(34)&amp;" Tokens"</f>
        <v>4 Other way(s) to get "Pawpsicle" Tokens</v>
      </c>
      <c r="C15" s="202"/>
      <c r="D15" s="202"/>
      <c r="E15" s="202"/>
      <c r="F15" s="202"/>
      <c r="G15" s="202"/>
      <c r="H15" s="202"/>
      <c r="I15" s="202"/>
      <c r="J15" s="202"/>
      <c r="K15" s="202"/>
      <c r="L15" s="202"/>
      <c r="M15" s="245"/>
      <c r="N15" s="235"/>
      <c r="O15" s="188">
        <f t="shared" si="2"/>
        <v>0</v>
      </c>
    </row>
    <row r="16" ht="16.5" spans="2:15">
      <c r="B16" s="220" t="s">
        <v>18</v>
      </c>
      <c r="C16" s="221" t="s">
        <v>323</v>
      </c>
      <c r="D16" s="222"/>
      <c r="E16" s="222"/>
      <c r="F16" s="222"/>
      <c r="G16" s="223"/>
      <c r="H16" s="224" t="s">
        <v>324</v>
      </c>
      <c r="I16" s="253" t="s">
        <v>310</v>
      </c>
      <c r="J16" s="254"/>
      <c r="K16" s="254"/>
      <c r="L16" s="254"/>
      <c r="M16" s="255"/>
      <c r="N16" s="235"/>
      <c r="O16" s="188">
        <f t="shared" si="2"/>
        <v>0</v>
      </c>
    </row>
    <row r="17" ht="15.75" spans="2:15">
      <c r="B17" s="260" t="s">
        <v>337</v>
      </c>
      <c r="C17" s="261" t="s">
        <v>634</v>
      </c>
      <c r="D17" s="262"/>
      <c r="E17" s="262"/>
      <c r="F17" s="262"/>
      <c r="G17" s="263"/>
      <c r="H17" s="264" t="s">
        <v>315</v>
      </c>
      <c r="I17" s="266" t="s">
        <v>635</v>
      </c>
      <c r="J17" s="267"/>
      <c r="K17" s="267"/>
      <c r="L17" s="267"/>
      <c r="M17" s="268"/>
      <c r="N17" s="235"/>
      <c r="O17" s="188">
        <f t="shared" si="2"/>
        <v>0</v>
      </c>
    </row>
    <row r="18" ht="15.75" spans="2:15">
      <c r="B18" s="260" t="s">
        <v>337</v>
      </c>
      <c r="C18" s="261" t="s">
        <v>562</v>
      </c>
      <c r="D18" s="262"/>
      <c r="E18" s="262"/>
      <c r="F18" s="262"/>
      <c r="G18" s="263"/>
      <c r="H18" s="265" t="s">
        <v>327</v>
      </c>
      <c r="I18" s="261" t="s">
        <v>563</v>
      </c>
      <c r="J18" s="262"/>
      <c r="K18" s="262"/>
      <c r="L18" s="262"/>
      <c r="M18" s="263"/>
      <c r="N18" s="235"/>
      <c r="O18" s="188">
        <f t="shared" si="2"/>
        <v>0</v>
      </c>
    </row>
    <row r="19" ht="15.75" spans="2:15">
      <c r="B19" s="260" t="s">
        <v>399</v>
      </c>
      <c r="C19" s="261" t="s">
        <v>565</v>
      </c>
      <c r="D19" s="262"/>
      <c r="E19" s="262"/>
      <c r="F19" s="262"/>
      <c r="G19" s="263"/>
      <c r="H19" s="265" t="s">
        <v>401</v>
      </c>
      <c r="I19" s="261" t="s">
        <v>566</v>
      </c>
      <c r="J19" s="262"/>
      <c r="K19" s="262"/>
      <c r="L19" s="262"/>
      <c r="M19" s="263"/>
      <c r="N19" s="235"/>
      <c r="O19" s="188">
        <f t="shared" si="2"/>
        <v>0</v>
      </c>
    </row>
    <row r="20" ht="15.75" spans="2:15">
      <c r="B20" s="260" t="s">
        <v>338</v>
      </c>
      <c r="C20" s="261" t="s">
        <v>339</v>
      </c>
      <c r="D20" s="262"/>
      <c r="E20" s="262"/>
      <c r="F20" s="262"/>
      <c r="G20" s="263"/>
      <c r="H20" s="265" t="s">
        <v>340</v>
      </c>
      <c r="I20" s="261" t="s">
        <v>217</v>
      </c>
      <c r="J20" s="262"/>
      <c r="K20" s="262"/>
      <c r="L20" s="262"/>
      <c r="M20" s="263"/>
      <c r="N20" s="235"/>
      <c r="O20" s="188">
        <f t="shared" si="2"/>
        <v>0</v>
      </c>
    </row>
    <row r="21" ht="15.75" spans="2:15">
      <c r="B21" s="216"/>
      <c r="C21" s="217"/>
      <c r="D21" s="218"/>
      <c r="E21" s="219"/>
      <c r="F21" s="218"/>
      <c r="G21" s="218"/>
      <c r="H21" s="217"/>
      <c r="I21" s="218"/>
      <c r="J21" s="218"/>
      <c r="K21" s="218"/>
      <c r="L21" s="218"/>
      <c r="M21" s="252"/>
      <c r="N21" s="235"/>
      <c r="O21" s="188">
        <f t="shared" ref="O21:O37" si="3">IF(ISBLANK($AL21),0,1+LEN($AL21)-LEN(SUBSTITUTE($AL21,"●","")))</f>
        <v>0</v>
      </c>
    </row>
    <row r="22" ht="15.75" spans="2:15">
      <c r="B22" s="225"/>
      <c r="C22" s="226"/>
      <c r="D22" s="227"/>
      <c r="E22" s="228"/>
      <c r="F22" s="227"/>
      <c r="G22" s="227"/>
      <c r="H22" s="226"/>
      <c r="I22" s="227"/>
      <c r="J22" s="227"/>
      <c r="K22" s="227"/>
      <c r="L22" s="227"/>
      <c r="M22" s="226"/>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12">
    <mergeCell ref="B6:M6"/>
    <mergeCell ref="B15:M15"/>
    <mergeCell ref="C16:G16"/>
    <mergeCell ref="I16:M16"/>
    <mergeCell ref="C17:G17"/>
    <mergeCell ref="I17:M17"/>
    <mergeCell ref="C18:G18"/>
    <mergeCell ref="I18:M18"/>
    <mergeCell ref="C19:G19"/>
    <mergeCell ref="I19:M19"/>
    <mergeCell ref="C20:G20"/>
    <mergeCell ref="I20:M20"/>
  </mergeCells>
  <pageMargins left="0.75" right="0.75" top="1" bottom="1" header="0.511805555555556" footer="0.511805555555556"/>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8"/>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Peanut</v>
      </c>
      <c r="Z1" s="259" t="str">
        <f ca="1">MID(CELL("filename",$Z$1),FIND("]",CELL("filename",$Z$1))+1,255)</f>
        <v>Peanut</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193" t="str">
        <f ca="1">LOOKUP($Z$1,Token_List!$Z$3:$Z$9998,Token_List!$F$3:$F$9998)</f>
        <v>Dale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SUM($AN$8:$AN$9998)</f>
        <v>0</v>
      </c>
    </row>
    <row r="6" ht="25.5" spans="2:15">
      <c r="B6" s="201" t="str">
        <f ca="1">MATCH("Type",$B$9:$B$9993,0)-3&amp;" Task(s) from "&amp;SUM($A$9:$A$9995)&amp;" character(s) that could drop "&amp;CHAR(34)&amp;$C$1&amp;CHAR(34)&amp;" Tokens"</f>
        <v>4 Task(s) from 5 character(s) that could drop "Peanut"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2" si="1">COUNTA($E9)+1</f>
        <v>2</v>
      </c>
      <c r="B9" s="212" t="s">
        <v>458</v>
      </c>
      <c r="C9" s="213" t="s">
        <v>459</v>
      </c>
      <c r="D9" s="214">
        <v>9</v>
      </c>
      <c r="E9" s="215" t="s">
        <v>194</v>
      </c>
      <c r="F9" s="214"/>
      <c r="G9" s="214"/>
      <c r="H9" s="213"/>
      <c r="I9" s="214" t="s">
        <v>313</v>
      </c>
      <c r="J9" s="214"/>
      <c r="K9" s="214">
        <v>13</v>
      </c>
      <c r="L9" s="214">
        <v>100</v>
      </c>
      <c r="M9" s="215" t="s">
        <v>460</v>
      </c>
      <c r="N9" s="235"/>
      <c r="O9" s="188">
        <f t="shared" si="0"/>
        <v>0</v>
      </c>
    </row>
    <row r="10" ht="15.75" spans="1:14">
      <c r="A10" s="211">
        <f t="shared" si="1"/>
        <v>1</v>
      </c>
      <c r="B10" s="212" t="s">
        <v>24</v>
      </c>
      <c r="C10" s="213" t="s">
        <v>919</v>
      </c>
      <c r="D10" s="214">
        <v>1</v>
      </c>
      <c r="E10" s="215"/>
      <c r="F10" s="214"/>
      <c r="G10" s="214"/>
      <c r="H10" s="213"/>
      <c r="I10" s="214" t="s">
        <v>315</v>
      </c>
      <c r="J10" s="214"/>
      <c r="K10" s="214">
        <v>7</v>
      </c>
      <c r="L10" s="214">
        <v>40</v>
      </c>
      <c r="M10" s="215" t="s">
        <v>920</v>
      </c>
      <c r="N10" s="235"/>
    </row>
    <row r="11" ht="15.75" spans="1:14">
      <c r="A11" s="211">
        <f t="shared" si="1"/>
        <v>1</v>
      </c>
      <c r="B11" s="212" t="s">
        <v>31</v>
      </c>
      <c r="C11" s="213" t="s">
        <v>426</v>
      </c>
      <c r="D11" s="214">
        <v>2</v>
      </c>
      <c r="E11" s="215"/>
      <c r="F11" s="214"/>
      <c r="G11" s="214"/>
      <c r="H11" s="213" t="s">
        <v>363</v>
      </c>
      <c r="I11" s="214" t="s">
        <v>313</v>
      </c>
      <c r="J11" s="214"/>
      <c r="K11" s="214">
        <v>10</v>
      </c>
      <c r="L11" s="214">
        <v>75</v>
      </c>
      <c r="M11" s="215" t="s">
        <v>427</v>
      </c>
      <c r="N11" s="235"/>
    </row>
    <row r="12" ht="15.75" spans="1:14">
      <c r="A12" s="211">
        <f t="shared" si="1"/>
        <v>1</v>
      </c>
      <c r="B12" s="212" t="s">
        <v>163</v>
      </c>
      <c r="C12" s="213" t="s">
        <v>532</v>
      </c>
      <c r="D12" s="214">
        <v>5</v>
      </c>
      <c r="E12" s="215"/>
      <c r="F12" s="214"/>
      <c r="G12" s="214"/>
      <c r="H12" s="213" t="s">
        <v>345</v>
      </c>
      <c r="I12" s="214" t="s">
        <v>313</v>
      </c>
      <c r="J12" s="214"/>
      <c r="K12" s="214">
        <v>10</v>
      </c>
      <c r="L12" s="214">
        <v>75</v>
      </c>
      <c r="M12" s="215" t="s">
        <v>533</v>
      </c>
      <c r="N12" s="235"/>
    </row>
    <row r="13" ht="15.75" spans="2:15">
      <c r="B13" s="216"/>
      <c r="C13" s="217"/>
      <c r="D13" s="218"/>
      <c r="E13" s="219"/>
      <c r="F13" s="218"/>
      <c r="G13" s="218"/>
      <c r="H13" s="217"/>
      <c r="I13" s="218"/>
      <c r="J13" s="218"/>
      <c r="K13" s="218"/>
      <c r="L13" s="218"/>
      <c r="M13" s="252"/>
      <c r="N13" s="235"/>
      <c r="O13" s="188">
        <f t="shared" ref="O13:O15" si="2">IF(ISBLANK($AL13),0,1+LEN($AL13)-LEN(SUBSTITUTE($AL13,"●","")))</f>
        <v>0</v>
      </c>
    </row>
    <row r="14" ht="25.5" spans="2:15">
      <c r="B14" s="201" t="str">
        <f ca="1">COUNTA($B16:$B9998)&amp;" Other way(s) to get "&amp;CHAR(34)&amp;$C$1&amp;CHAR(34)&amp;" Tokens"</f>
        <v>0 Other way(s) to get "Peanut" Tokens</v>
      </c>
      <c r="C14" s="202"/>
      <c r="D14" s="202"/>
      <c r="E14" s="202"/>
      <c r="F14" s="202"/>
      <c r="G14" s="202"/>
      <c r="H14" s="202"/>
      <c r="I14" s="202"/>
      <c r="J14" s="202"/>
      <c r="K14" s="202"/>
      <c r="L14" s="202"/>
      <c r="M14" s="245"/>
      <c r="N14" s="235"/>
      <c r="O14" s="188">
        <f t="shared" si="2"/>
        <v>0</v>
      </c>
    </row>
    <row r="15" ht="16.5" spans="2:15">
      <c r="B15" s="220" t="s">
        <v>18</v>
      </c>
      <c r="C15" s="221" t="s">
        <v>323</v>
      </c>
      <c r="D15" s="222"/>
      <c r="E15" s="222"/>
      <c r="F15" s="222"/>
      <c r="G15" s="223"/>
      <c r="H15" s="224" t="s">
        <v>324</v>
      </c>
      <c r="I15" s="253" t="s">
        <v>310</v>
      </c>
      <c r="J15" s="254"/>
      <c r="K15" s="254"/>
      <c r="L15" s="254"/>
      <c r="M15" s="255"/>
      <c r="N15" s="235"/>
      <c r="O15" s="188">
        <f t="shared" si="2"/>
        <v>0</v>
      </c>
    </row>
    <row r="16" ht="15.75" spans="2:15">
      <c r="B16" s="216"/>
      <c r="C16" s="217"/>
      <c r="D16" s="218"/>
      <c r="E16" s="219"/>
      <c r="F16" s="218"/>
      <c r="G16" s="218"/>
      <c r="H16" s="217"/>
      <c r="I16" s="218"/>
      <c r="J16" s="218"/>
      <c r="K16" s="218"/>
      <c r="L16" s="218"/>
      <c r="M16" s="252"/>
      <c r="N16" s="235"/>
      <c r="O16" s="188">
        <f t="shared" ref="O16:O32" si="3">IF(ISBLANK($AL16),0,1+LEN($AL16)-LEN(SUBSTITUTE($AL16,"●","")))</f>
        <v>0</v>
      </c>
    </row>
    <row r="17" ht="15.75" spans="2:15">
      <c r="B17" s="225"/>
      <c r="C17" s="226"/>
      <c r="D17" s="227"/>
      <c r="E17" s="228"/>
      <c r="F17" s="227"/>
      <c r="G17" s="227"/>
      <c r="H17" s="226"/>
      <c r="I17" s="227"/>
      <c r="J17" s="227"/>
      <c r="K17" s="227"/>
      <c r="L17" s="227"/>
      <c r="M17" s="226"/>
      <c r="N17" s="235"/>
      <c r="O17" s="188">
        <f t="shared" si="3"/>
        <v>0</v>
      </c>
    </row>
    <row r="18" ht="15.75" spans="2:15">
      <c r="B18" s="225"/>
      <c r="C18" s="226"/>
      <c r="D18" s="227"/>
      <c r="E18" s="228"/>
      <c r="F18" s="227"/>
      <c r="G18" s="227"/>
      <c r="H18" s="226"/>
      <c r="I18" s="227"/>
      <c r="J18" s="227"/>
      <c r="K18" s="227"/>
      <c r="L18" s="227"/>
      <c r="M18" s="228"/>
      <c r="N18" s="235"/>
      <c r="O18" s="188">
        <f t="shared" si="3"/>
        <v>0</v>
      </c>
    </row>
    <row r="19" ht="15.75" spans="2:15">
      <c r="B19" s="225"/>
      <c r="C19" s="226"/>
      <c r="D19" s="227"/>
      <c r="E19" s="229"/>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6"/>
      <c r="N27" s="235"/>
      <c r="O27" s="188">
        <f t="shared" si="3"/>
        <v>0</v>
      </c>
    </row>
    <row r="28" ht="15.75" spans="2:15">
      <c r="B28" s="225"/>
      <c r="C28" s="226"/>
      <c r="D28" s="227"/>
      <c r="E28" s="228"/>
      <c r="F28" s="227"/>
      <c r="G28" s="227"/>
      <c r="H28" s="226"/>
      <c r="I28" s="227"/>
      <c r="J28" s="227"/>
      <c r="K28" s="227"/>
      <c r="L28" s="227"/>
      <c r="M28" s="226"/>
      <c r="N28" s="235"/>
      <c r="O28" s="188">
        <f t="shared" si="3"/>
        <v>0</v>
      </c>
    </row>
    <row r="29" spans="2:15">
      <c r="B29" s="230"/>
      <c r="C29" s="231"/>
      <c r="D29" s="232"/>
      <c r="E29" s="233"/>
      <c r="F29" s="232"/>
      <c r="G29" s="232"/>
      <c r="H29" s="231"/>
      <c r="I29" s="232"/>
      <c r="J29" s="232"/>
      <c r="K29" s="232"/>
      <c r="L29" s="232"/>
      <c r="M29" s="231"/>
      <c r="N29" s="235"/>
      <c r="O29" s="188">
        <f t="shared" si="3"/>
        <v>0</v>
      </c>
    </row>
    <row r="30" spans="2:15">
      <c r="B30" s="230"/>
      <c r="C30" s="231"/>
      <c r="D30" s="232"/>
      <c r="E30" s="233"/>
      <c r="F30" s="232"/>
      <c r="G30" s="232"/>
      <c r="H30" s="231"/>
      <c r="I30" s="232"/>
      <c r="J30" s="232"/>
      <c r="K30" s="232"/>
      <c r="L30" s="232"/>
      <c r="M30" s="231"/>
      <c r="N30" s="235"/>
      <c r="O30" s="188">
        <f t="shared" si="3"/>
        <v>0</v>
      </c>
    </row>
    <row r="31" spans="2:15">
      <c r="B31" s="230"/>
      <c r="C31" s="231"/>
      <c r="D31" s="232"/>
      <c r="E31" s="233"/>
      <c r="F31" s="232"/>
      <c r="G31" s="232"/>
      <c r="H31" s="231"/>
      <c r="I31" s="232"/>
      <c r="J31" s="232"/>
      <c r="K31" s="232"/>
      <c r="L31" s="232"/>
      <c r="M31" s="233"/>
      <c r="N31" s="235"/>
      <c r="O31" s="188">
        <f t="shared" si="3"/>
        <v>0</v>
      </c>
    </row>
    <row r="32" spans="2:15">
      <c r="B32" s="230"/>
      <c r="C32" s="231"/>
      <c r="D32" s="232"/>
      <c r="E32" s="234"/>
      <c r="F32" s="232"/>
      <c r="G32" s="232"/>
      <c r="H32" s="231"/>
      <c r="I32" s="232"/>
      <c r="J32" s="232"/>
      <c r="K32" s="232"/>
      <c r="L32" s="232"/>
      <c r="M32" s="233"/>
      <c r="N32" s="235"/>
      <c r="O32" s="188">
        <f t="shared" si="3"/>
        <v>0</v>
      </c>
    </row>
    <row r="33" spans="2:14">
      <c r="B33" s="230"/>
      <c r="C33" s="231"/>
      <c r="D33" s="232"/>
      <c r="E33" s="233"/>
      <c r="F33" s="232"/>
      <c r="G33" s="232"/>
      <c r="H33" s="231"/>
      <c r="I33" s="232"/>
      <c r="J33" s="232"/>
      <c r="K33" s="232"/>
      <c r="L33" s="232"/>
      <c r="M33" s="234"/>
      <c r="N33" s="235"/>
    </row>
    <row r="44" spans="2:15">
      <c r="B44" s="235"/>
      <c r="C44" s="236"/>
      <c r="D44" s="237"/>
      <c r="E44" s="238"/>
      <c r="F44" s="237"/>
      <c r="G44" s="237"/>
      <c r="H44" s="236"/>
      <c r="I44" s="237"/>
      <c r="J44" s="237"/>
      <c r="K44" s="237"/>
      <c r="L44" s="237"/>
      <c r="M44" s="256"/>
      <c r="N44" s="235"/>
      <c r="O44" s="257"/>
    </row>
    <row r="45" spans="2:15">
      <c r="B45" s="230"/>
      <c r="C45" s="231"/>
      <c r="D45" s="232"/>
      <c r="E45" s="233"/>
      <c r="F45" s="232"/>
      <c r="G45" s="232"/>
      <c r="H45" s="231"/>
      <c r="I45" s="232"/>
      <c r="J45" s="232"/>
      <c r="K45" s="232"/>
      <c r="L45" s="232"/>
      <c r="M45" s="231"/>
      <c r="N45" s="235"/>
      <c r="O45" s="257"/>
    </row>
    <row r="46" spans="2:15">
      <c r="B46" s="230"/>
      <c r="C46" s="231"/>
      <c r="D46" s="232"/>
      <c r="E46" s="233"/>
      <c r="F46" s="232"/>
      <c r="G46" s="232"/>
      <c r="H46" s="231"/>
      <c r="I46" s="232"/>
      <c r="J46" s="232"/>
      <c r="K46" s="232"/>
      <c r="L46" s="232"/>
      <c r="M46" s="233"/>
      <c r="N46" s="235"/>
      <c r="O46" s="257"/>
    </row>
    <row r="47" spans="2:15">
      <c r="B47" s="230"/>
      <c r="C47" s="231"/>
      <c r="D47" s="232"/>
      <c r="E47" s="234"/>
      <c r="F47" s="232"/>
      <c r="G47" s="232"/>
      <c r="H47" s="231"/>
      <c r="I47" s="232"/>
      <c r="J47" s="232"/>
      <c r="K47" s="232"/>
      <c r="L47" s="232"/>
      <c r="M47" s="233"/>
      <c r="N47" s="235"/>
      <c r="O47" s="257"/>
    </row>
    <row r="48" spans="2:13">
      <c r="B48" s="239"/>
      <c r="C48" s="240"/>
      <c r="D48" s="241"/>
      <c r="E48" s="242"/>
      <c r="F48" s="241"/>
      <c r="G48" s="241"/>
      <c r="H48" s="240"/>
      <c r="I48" s="241"/>
      <c r="J48" s="241"/>
      <c r="K48" s="241"/>
      <c r="L48" s="241"/>
      <c r="M48" s="258"/>
    </row>
  </sheetData>
  <sheetProtection sheet="1" objects="1"/>
  <mergeCells count="4">
    <mergeCell ref="B6:M6"/>
    <mergeCell ref="B14:M14"/>
    <mergeCell ref="C15:G15"/>
    <mergeCell ref="I15:M15"/>
  </mergeCells>
  <pageMargins left="0.75" right="0.75" top="1" bottom="1" header="0.511805555555556" footer="0.511805555555556"/>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Pete Ears</v>
      </c>
      <c r="Z1" s="259" t="str">
        <f ca="1">MID(CELL("filename",$Z$1),FIND("]",CELL("filename",$Z$1))+1,255)</f>
        <v>Pete_Ears</v>
      </c>
    </row>
    <row r="2" ht="21" spans="2:12">
      <c r="B2" s="192" t="str">
        <f>Token_List!$D$2</f>
        <v>Rarity</v>
      </c>
      <c r="C2" s="193" t="str">
        <f ca="1">LOOKUP($Z$1,Token_List!$Z$3:$Z$9998,Token_List!$D$3:$D$9998)</f>
        <v>Epic</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Pete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SUM($AN$8:$AN$10003)</f>
        <v>0</v>
      </c>
    </row>
    <row r="6" ht="25.5" spans="2:15">
      <c r="B6" s="201" t="str">
        <f ca="1">MATCH("Type",$B$9:$B$9993,0)-3&amp;" Task(s) from "&amp;SUM($A$9:$A$9995)&amp;" character(s) that could drop "&amp;CHAR(34)&amp;$C$1&amp;CHAR(34)&amp;" Tokens"</f>
        <v>7 Task(s) from 9 character(s) that could drop "Pete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5" si="1">COUNTA($E9)+1</f>
        <v>2</v>
      </c>
      <c r="B9" s="212" t="s">
        <v>438</v>
      </c>
      <c r="C9" s="213" t="s">
        <v>516</v>
      </c>
      <c r="D9" s="214">
        <v>2</v>
      </c>
      <c r="E9" s="215" t="s">
        <v>141</v>
      </c>
      <c r="F9" s="214">
        <v>5</v>
      </c>
      <c r="G9" s="214"/>
      <c r="H9" s="213" t="s">
        <v>312</v>
      </c>
      <c r="I9" s="214" t="s">
        <v>327</v>
      </c>
      <c r="J9" s="214"/>
      <c r="K9" s="214">
        <v>17</v>
      </c>
      <c r="L9" s="214">
        <v>150</v>
      </c>
      <c r="M9" s="215" t="s">
        <v>517</v>
      </c>
      <c r="N9" s="235"/>
      <c r="O9" s="188">
        <f t="shared" si="0"/>
        <v>0</v>
      </c>
    </row>
    <row r="10" ht="15.75" spans="1:14">
      <c r="A10" s="211">
        <f t="shared" si="1"/>
        <v>1</v>
      </c>
      <c r="B10" s="212" t="s">
        <v>105</v>
      </c>
      <c r="C10" s="213" t="s">
        <v>992</v>
      </c>
      <c r="D10" s="214"/>
      <c r="E10" s="215"/>
      <c r="F10" s="214"/>
      <c r="G10" s="214"/>
      <c r="H10" s="213" t="s">
        <v>549</v>
      </c>
      <c r="I10" s="214" t="s">
        <v>336</v>
      </c>
      <c r="J10" s="214"/>
      <c r="K10" s="214">
        <v>16</v>
      </c>
      <c r="L10" s="214">
        <v>155</v>
      </c>
      <c r="M10" s="215" t="s">
        <v>220</v>
      </c>
      <c r="N10" s="235"/>
    </row>
    <row r="11" ht="15.75" spans="1:14">
      <c r="A11" s="211">
        <f t="shared" si="1"/>
        <v>1</v>
      </c>
      <c r="B11" s="212" t="s">
        <v>165</v>
      </c>
      <c r="C11" s="213" t="s">
        <v>803</v>
      </c>
      <c r="D11" s="214">
        <v>2</v>
      </c>
      <c r="E11" s="215"/>
      <c r="F11" s="214"/>
      <c r="G11" s="214"/>
      <c r="H11" s="213" t="s">
        <v>467</v>
      </c>
      <c r="I11" s="214" t="s">
        <v>327</v>
      </c>
      <c r="J11" s="214"/>
      <c r="K11" s="214">
        <v>13</v>
      </c>
      <c r="L11" s="214">
        <v>110</v>
      </c>
      <c r="M11" s="215" t="s">
        <v>804</v>
      </c>
      <c r="N11" s="235"/>
    </row>
    <row r="12" ht="15.75" spans="1:14">
      <c r="A12" s="211">
        <f t="shared" si="1"/>
        <v>1</v>
      </c>
      <c r="B12" s="212" t="s">
        <v>31</v>
      </c>
      <c r="C12" s="213" t="s">
        <v>993</v>
      </c>
      <c r="D12" s="214">
        <v>4</v>
      </c>
      <c r="E12" s="215"/>
      <c r="F12" s="214"/>
      <c r="G12" s="214"/>
      <c r="H12" s="213" t="s">
        <v>417</v>
      </c>
      <c r="I12" s="214" t="s">
        <v>346</v>
      </c>
      <c r="J12" s="214"/>
      <c r="K12" s="214">
        <v>20</v>
      </c>
      <c r="L12" s="214">
        <v>200</v>
      </c>
      <c r="M12" s="215" t="s">
        <v>220</v>
      </c>
      <c r="N12" s="235"/>
    </row>
    <row r="13" ht="26.25" spans="1:15">
      <c r="A13" s="211">
        <f t="shared" si="1"/>
        <v>2</v>
      </c>
      <c r="B13" s="212" t="s">
        <v>729</v>
      </c>
      <c r="C13" s="213" t="s">
        <v>994</v>
      </c>
      <c r="D13" s="214"/>
      <c r="E13" s="215" t="s">
        <v>68</v>
      </c>
      <c r="F13" s="214">
        <v>2</v>
      </c>
      <c r="G13" s="214"/>
      <c r="H13" s="213" t="s">
        <v>429</v>
      </c>
      <c r="I13" s="214" t="s">
        <v>327</v>
      </c>
      <c r="J13" s="214"/>
      <c r="K13" s="214">
        <v>17</v>
      </c>
      <c r="L13" s="249">
        <v>150</v>
      </c>
      <c r="M13" s="250" t="s">
        <v>220</v>
      </c>
      <c r="N13" s="235"/>
      <c r="O13" s="188">
        <f>IF(ISBLANK($AL13),0,1+LEN($AL13)-LEN(SUBSTITUTE($AL13,"●","")))</f>
        <v>0</v>
      </c>
    </row>
    <row r="14" ht="15.75" spans="1:15">
      <c r="A14" s="211">
        <f t="shared" si="1"/>
        <v>1</v>
      </c>
      <c r="B14" s="212" t="s">
        <v>156</v>
      </c>
      <c r="C14" s="250" t="s">
        <v>927</v>
      </c>
      <c r="D14" s="249">
        <v>3</v>
      </c>
      <c r="E14" s="250"/>
      <c r="F14" s="249"/>
      <c r="G14" s="249"/>
      <c r="H14" s="250" t="s">
        <v>429</v>
      </c>
      <c r="I14" s="249" t="s">
        <v>327</v>
      </c>
      <c r="J14" s="249"/>
      <c r="K14" s="249">
        <v>13</v>
      </c>
      <c r="L14" s="214">
        <v>110</v>
      </c>
      <c r="M14" s="250" t="s">
        <v>928</v>
      </c>
      <c r="N14" s="235"/>
      <c r="O14" s="188">
        <f>IF(ISBLANK($AL14),0,1+LEN($AL14)-LEN(SUBSTITUTE($AL14,"●","")))</f>
        <v>0</v>
      </c>
    </row>
    <row r="15" ht="15.75" spans="1:15">
      <c r="A15" s="211">
        <f t="shared" si="1"/>
        <v>1</v>
      </c>
      <c r="B15" s="212" t="s">
        <v>111</v>
      </c>
      <c r="C15" s="213" t="s">
        <v>484</v>
      </c>
      <c r="D15" s="214">
        <v>1</v>
      </c>
      <c r="E15" s="215"/>
      <c r="F15" s="214"/>
      <c r="G15" s="214"/>
      <c r="H15" s="215" t="s">
        <v>417</v>
      </c>
      <c r="I15" s="214" t="s">
        <v>346</v>
      </c>
      <c r="J15" s="214"/>
      <c r="K15" s="214">
        <v>20</v>
      </c>
      <c r="L15" s="214">
        <v>200</v>
      </c>
      <c r="M15" s="215" t="s">
        <v>485</v>
      </c>
      <c r="N15" s="235"/>
      <c r="O15" s="188">
        <f t="shared" ref="O15:O20" si="2">IF(ISBLANK($AL15),0,1+LEN($AL15)-LEN(SUBSTITUTE($AL15,"●","")))</f>
        <v>0</v>
      </c>
    </row>
    <row r="16" ht="15.75" spans="2:15">
      <c r="B16" s="216"/>
      <c r="C16" s="217"/>
      <c r="D16" s="218"/>
      <c r="E16" s="219"/>
      <c r="F16" s="218"/>
      <c r="G16" s="218"/>
      <c r="H16" s="217"/>
      <c r="I16" s="218"/>
      <c r="J16" s="218"/>
      <c r="K16" s="218"/>
      <c r="L16" s="218"/>
      <c r="M16" s="252"/>
      <c r="N16" s="235"/>
      <c r="O16" s="188">
        <f t="shared" si="2"/>
        <v>0</v>
      </c>
    </row>
    <row r="17" ht="25.5" spans="2:15">
      <c r="B17" s="201" t="str">
        <f ca="1">COUNTA($B19:$B10001)&amp;" Other way(s) to get "&amp;CHAR(34)&amp;$C$1&amp;CHAR(34)&amp;" Tokens"</f>
        <v>2 Other way(s) to get "Pete Ears" Tokens</v>
      </c>
      <c r="C17" s="202"/>
      <c r="D17" s="202"/>
      <c r="E17" s="202"/>
      <c r="F17" s="202"/>
      <c r="G17" s="202"/>
      <c r="H17" s="202"/>
      <c r="I17" s="202"/>
      <c r="J17" s="202"/>
      <c r="K17" s="202"/>
      <c r="L17" s="202"/>
      <c r="M17" s="245"/>
      <c r="N17" s="235"/>
      <c r="O17" s="188">
        <f t="shared" si="2"/>
        <v>0</v>
      </c>
    </row>
    <row r="18" ht="16.5" spans="2:15">
      <c r="B18" s="220" t="s">
        <v>18</v>
      </c>
      <c r="C18" s="221" t="s">
        <v>323</v>
      </c>
      <c r="D18" s="222"/>
      <c r="E18" s="222"/>
      <c r="F18" s="222"/>
      <c r="G18" s="223"/>
      <c r="H18" s="224" t="s">
        <v>324</v>
      </c>
      <c r="I18" s="253" t="s">
        <v>310</v>
      </c>
      <c r="J18" s="254"/>
      <c r="K18" s="254"/>
      <c r="L18" s="254"/>
      <c r="M18" s="255"/>
      <c r="N18" s="235"/>
      <c r="O18" s="188">
        <f t="shared" si="2"/>
        <v>0</v>
      </c>
    </row>
    <row r="19" ht="15.75" spans="2:15">
      <c r="B19" s="260" t="s">
        <v>338</v>
      </c>
      <c r="C19" s="261" t="s">
        <v>307</v>
      </c>
      <c r="D19" s="262"/>
      <c r="E19" s="262"/>
      <c r="F19" s="262"/>
      <c r="G19" s="263"/>
      <c r="H19" s="265" t="s">
        <v>411</v>
      </c>
      <c r="I19" s="266" t="s">
        <v>220</v>
      </c>
      <c r="J19" s="267"/>
      <c r="K19" s="267"/>
      <c r="L19" s="267"/>
      <c r="M19" s="268"/>
      <c r="N19" s="235"/>
      <c r="O19" s="188">
        <f t="shared" si="2"/>
        <v>0</v>
      </c>
    </row>
    <row r="20" ht="15.75" spans="2:15">
      <c r="B20" s="260" t="s">
        <v>338</v>
      </c>
      <c r="C20" s="261" t="s">
        <v>536</v>
      </c>
      <c r="D20" s="262"/>
      <c r="E20" s="262"/>
      <c r="F20" s="262"/>
      <c r="G20" s="263"/>
      <c r="H20" s="265" t="s">
        <v>537</v>
      </c>
      <c r="I20" s="266" t="s">
        <v>220</v>
      </c>
      <c r="J20" s="267"/>
      <c r="K20" s="267"/>
      <c r="L20" s="267"/>
      <c r="M20" s="268"/>
      <c r="N20" s="235"/>
      <c r="O20" s="188">
        <f t="shared" si="2"/>
        <v>0</v>
      </c>
    </row>
    <row r="21" ht="15.75" spans="2:15">
      <c r="B21" s="216"/>
      <c r="C21" s="217"/>
      <c r="D21" s="218"/>
      <c r="E21" s="219"/>
      <c r="F21" s="218"/>
      <c r="G21" s="218"/>
      <c r="H21" s="217"/>
      <c r="I21" s="218"/>
      <c r="J21" s="218"/>
      <c r="K21" s="218"/>
      <c r="L21" s="218"/>
      <c r="M21" s="252"/>
      <c r="N21" s="235"/>
      <c r="O21" s="188">
        <f t="shared" ref="O21:O37" si="3">IF(ISBLANK($AL21),0,1+LEN($AL21)-LEN(SUBSTITUTE($AL21,"●","")))</f>
        <v>0</v>
      </c>
    </row>
    <row r="22" ht="15.75" spans="2:15">
      <c r="B22" s="225"/>
      <c r="C22" s="226"/>
      <c r="D22" s="227"/>
      <c r="E22" s="228"/>
      <c r="F22" s="227"/>
      <c r="G22" s="227"/>
      <c r="H22" s="226"/>
      <c r="I22" s="227"/>
      <c r="J22" s="227"/>
      <c r="K22" s="227"/>
      <c r="L22" s="227"/>
      <c r="M22" s="226"/>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8">
    <mergeCell ref="B6:M6"/>
    <mergeCell ref="B17:M17"/>
    <mergeCell ref="C18:G18"/>
    <mergeCell ref="I18:M18"/>
    <mergeCell ref="C19:G19"/>
    <mergeCell ref="I19:M19"/>
    <mergeCell ref="C20:G20"/>
    <mergeCell ref="I20:M20"/>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Blue Fairy Hat</v>
      </c>
      <c r="Z1" s="259" t="str">
        <f ca="1">MID(CELL("filename",$Z$1),FIND("]",CELL("filename",$Z$1))+1,255)</f>
        <v>Blue_Fairy_Hat</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Merryweather</v>
      </c>
      <c r="D4" s="274"/>
      <c r="E4" s="274"/>
      <c r="F4" s="274"/>
      <c r="G4" s="274"/>
      <c r="H4" s="274"/>
      <c r="I4" s="274"/>
      <c r="J4" s="274"/>
      <c r="K4" s="274"/>
      <c r="L4" s="274"/>
      <c r="M4" s="243"/>
    </row>
    <row r="5" ht="21.55" customHeight="1" spans="2:13">
      <c r="B5" s="298"/>
      <c r="C5" s="274"/>
      <c r="D5" s="274"/>
      <c r="E5" s="274"/>
      <c r="F5" s="274"/>
      <c r="G5" s="274"/>
      <c r="H5" s="274"/>
      <c r="I5" s="274"/>
      <c r="J5" s="274"/>
      <c r="K5" s="274"/>
      <c r="L5" s="274"/>
      <c r="M5" s="244"/>
    </row>
    <row r="6" ht="25.5" spans="2:15">
      <c r="B6" s="201" t="str">
        <f ca="1">MATCH("Type",$B$9:$B$9995,0)-3&amp;" Task(s) from "&amp;SUM($A$9:$A$9997)&amp;" character(s) that could drop "&amp;CHAR(34)&amp;$C$1&amp;CHAR(34)&amp;" Tokens"</f>
        <v>4 Task(s) from 4 character(s) that could drop "Blue Fairy Hat"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31</v>
      </c>
      <c r="C9" s="213" t="s">
        <v>426</v>
      </c>
      <c r="D9" s="214">
        <v>2</v>
      </c>
      <c r="E9" s="215"/>
      <c r="F9" s="214"/>
      <c r="G9" s="214"/>
      <c r="H9" s="213" t="s">
        <v>363</v>
      </c>
      <c r="I9" s="214" t="s">
        <v>313</v>
      </c>
      <c r="J9" s="214"/>
      <c r="K9" s="214">
        <v>10</v>
      </c>
      <c r="L9" s="214">
        <v>75</v>
      </c>
      <c r="M9" s="215" t="s">
        <v>427</v>
      </c>
      <c r="N9" s="235"/>
      <c r="O9" s="188">
        <f t="shared" si="0"/>
        <v>0</v>
      </c>
    </row>
    <row r="10" ht="15.75" spans="1:15">
      <c r="A10" s="211">
        <f t="shared" si="1"/>
        <v>1</v>
      </c>
      <c r="B10" s="212" t="s">
        <v>68</v>
      </c>
      <c r="C10" s="213" t="s">
        <v>428</v>
      </c>
      <c r="D10" s="214">
        <v>4</v>
      </c>
      <c r="E10" s="215"/>
      <c r="F10" s="214"/>
      <c r="G10" s="214"/>
      <c r="H10" s="213" t="s">
        <v>429</v>
      </c>
      <c r="I10" s="214" t="s">
        <v>327</v>
      </c>
      <c r="J10" s="214"/>
      <c r="K10" s="214">
        <v>13</v>
      </c>
      <c r="L10" s="249">
        <v>110</v>
      </c>
      <c r="M10" s="250" t="s">
        <v>430</v>
      </c>
      <c r="N10" s="235"/>
      <c r="O10" s="188">
        <f t="shared" si="0"/>
        <v>0</v>
      </c>
    </row>
    <row r="11" ht="15.75" spans="1:15">
      <c r="A11" s="211">
        <f t="shared" si="1"/>
        <v>1</v>
      </c>
      <c r="B11" s="212" t="s">
        <v>125</v>
      </c>
      <c r="C11" s="250" t="s">
        <v>317</v>
      </c>
      <c r="D11" s="249">
        <v>2</v>
      </c>
      <c r="E11" s="250"/>
      <c r="F11" s="249"/>
      <c r="G11" s="249"/>
      <c r="H11" s="250" t="s">
        <v>318</v>
      </c>
      <c r="I11" s="249" t="s">
        <v>313</v>
      </c>
      <c r="J11" s="249"/>
      <c r="K11" s="249">
        <v>10</v>
      </c>
      <c r="L11" s="214">
        <v>75</v>
      </c>
      <c r="M11" s="250" t="s">
        <v>319</v>
      </c>
      <c r="N11" s="235"/>
      <c r="O11" s="188">
        <f t="shared" si="0"/>
        <v>0</v>
      </c>
    </row>
    <row r="12" ht="15.75" spans="1:15">
      <c r="A12" s="211">
        <f t="shared" si="1"/>
        <v>1</v>
      </c>
      <c r="B12" s="212" t="s">
        <v>116</v>
      </c>
      <c r="C12" s="213" t="s">
        <v>431</v>
      </c>
      <c r="D12" s="214">
        <v>1</v>
      </c>
      <c r="E12" s="215"/>
      <c r="F12" s="214"/>
      <c r="G12" s="214"/>
      <c r="H12" s="215" t="s">
        <v>318</v>
      </c>
      <c r="I12" s="214" t="s">
        <v>313</v>
      </c>
      <c r="J12" s="214"/>
      <c r="K12" s="214">
        <v>10</v>
      </c>
      <c r="L12" s="214">
        <v>75</v>
      </c>
      <c r="M12" s="215" t="s">
        <v>432</v>
      </c>
      <c r="N12" s="235"/>
      <c r="O12" s="188">
        <f t="shared" si="0"/>
        <v>0</v>
      </c>
    </row>
    <row r="13" ht="15.75" spans="2:15">
      <c r="B13" s="216"/>
      <c r="C13" s="217"/>
      <c r="D13" s="218"/>
      <c r="E13" s="219"/>
      <c r="F13" s="218"/>
      <c r="G13" s="218"/>
      <c r="H13" s="217"/>
      <c r="I13" s="218"/>
      <c r="J13" s="218"/>
      <c r="K13" s="218"/>
      <c r="L13" s="218"/>
      <c r="M13" s="252"/>
      <c r="N13" s="235"/>
      <c r="O13" s="188">
        <f t="shared" si="0"/>
        <v>0</v>
      </c>
    </row>
    <row r="14" ht="25.5" spans="2:15">
      <c r="B14" s="201" t="str">
        <f ca="1">COUNTA($B16:$B9999)&amp;" Other way(s) to get "&amp;CHAR(34)&amp;$C$1&amp;CHAR(34)&amp;" Tokens"</f>
        <v>1 Other way(s) to get "Blue Fairy Hat" Tokens</v>
      </c>
      <c r="C14" s="202"/>
      <c r="D14" s="202"/>
      <c r="E14" s="202"/>
      <c r="F14" s="202"/>
      <c r="G14" s="202"/>
      <c r="H14" s="202"/>
      <c r="I14" s="202"/>
      <c r="J14" s="202"/>
      <c r="K14" s="202"/>
      <c r="L14" s="202"/>
      <c r="M14" s="245"/>
      <c r="N14" s="235"/>
      <c r="O14" s="188">
        <f t="shared" si="0"/>
        <v>0</v>
      </c>
    </row>
    <row r="15" ht="16.5" spans="2:15">
      <c r="B15" s="220" t="s">
        <v>18</v>
      </c>
      <c r="C15" s="277" t="s">
        <v>323</v>
      </c>
      <c r="D15" s="278"/>
      <c r="E15" s="278"/>
      <c r="F15" s="278"/>
      <c r="G15" s="279"/>
      <c r="H15" s="224" t="s">
        <v>324</v>
      </c>
      <c r="I15" s="253" t="s">
        <v>310</v>
      </c>
      <c r="J15" s="254"/>
      <c r="K15" s="254"/>
      <c r="L15" s="254"/>
      <c r="M15" s="255"/>
      <c r="N15" s="235"/>
      <c r="O15" s="188">
        <f t="shared" si="0"/>
        <v>0</v>
      </c>
    </row>
    <row r="16" ht="15.75" spans="2:15">
      <c r="B16" s="260" t="s">
        <v>399</v>
      </c>
      <c r="C16" s="261" t="s">
        <v>433</v>
      </c>
      <c r="D16" s="262"/>
      <c r="E16" s="262"/>
      <c r="F16" s="262"/>
      <c r="G16" s="263"/>
      <c r="H16" s="265" t="s">
        <v>401</v>
      </c>
      <c r="I16" s="266" t="s">
        <v>434</v>
      </c>
      <c r="J16" s="267"/>
      <c r="K16" s="267"/>
      <c r="L16" s="267"/>
      <c r="M16" s="268"/>
      <c r="N16" s="235"/>
      <c r="O16" s="188">
        <f t="shared" si="0"/>
        <v>0</v>
      </c>
    </row>
    <row r="17" ht="15.75" spans="2:15">
      <c r="B17" s="216"/>
      <c r="C17" s="217"/>
      <c r="D17" s="218"/>
      <c r="E17" s="219"/>
      <c r="F17" s="218"/>
      <c r="G17" s="218"/>
      <c r="H17" s="217"/>
      <c r="I17" s="218"/>
      <c r="J17" s="218"/>
      <c r="K17" s="218"/>
      <c r="L17" s="218"/>
      <c r="M17" s="252"/>
      <c r="N17" s="235"/>
      <c r="O17" s="188">
        <f t="shared" ref="O17:O35" si="2">IF(ISBLANK($AL17),0,1+LEN($AL17)-LEN(SUBSTITUTE($AL17,"●","")))</f>
        <v>0</v>
      </c>
    </row>
    <row r="18" ht="15.75" spans="2:15">
      <c r="B18" s="225"/>
      <c r="C18" s="226"/>
      <c r="D18" s="227"/>
      <c r="E18" s="229"/>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6"/>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9"/>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9"/>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6"/>
      <c r="N30" s="235"/>
      <c r="O30" s="188">
        <f t="shared" si="2"/>
        <v>0</v>
      </c>
    </row>
    <row r="31" ht="15.75" spans="2:15">
      <c r="B31" s="225"/>
      <c r="C31" s="226"/>
      <c r="D31" s="227"/>
      <c r="E31" s="228"/>
      <c r="F31" s="227"/>
      <c r="G31" s="227"/>
      <c r="H31" s="226"/>
      <c r="I31" s="227"/>
      <c r="J31" s="227"/>
      <c r="K31" s="227"/>
      <c r="L31" s="227"/>
      <c r="M31" s="226"/>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1"/>
      <c r="N33" s="235"/>
      <c r="O33" s="188">
        <f t="shared" si="2"/>
        <v>0</v>
      </c>
    </row>
    <row r="34" spans="2:15">
      <c r="B34" s="230"/>
      <c r="C34" s="231"/>
      <c r="D34" s="232"/>
      <c r="E34" s="233"/>
      <c r="F34" s="232"/>
      <c r="G34" s="232"/>
      <c r="H34" s="231"/>
      <c r="I34" s="232"/>
      <c r="J34" s="232"/>
      <c r="K34" s="232"/>
      <c r="L34" s="232"/>
      <c r="M34" s="233"/>
      <c r="N34" s="235"/>
      <c r="O34" s="188">
        <f t="shared" si="2"/>
        <v>0</v>
      </c>
    </row>
    <row r="35" spans="2:15">
      <c r="B35" s="230"/>
      <c r="C35" s="231"/>
      <c r="D35" s="232"/>
      <c r="E35" s="234"/>
      <c r="F35" s="232"/>
      <c r="G35" s="232"/>
      <c r="H35" s="231"/>
      <c r="I35" s="232"/>
      <c r="J35" s="232"/>
      <c r="K35" s="232"/>
      <c r="L35" s="232"/>
      <c r="M35" s="233"/>
      <c r="N35" s="235"/>
      <c r="O35" s="188">
        <f t="shared" si="2"/>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Phillip Ears</v>
      </c>
      <c r="Z1" s="259" t="str">
        <f ca="1">MID(CELL("filename",$Z$1),FIND("]",CELL("filename",$Z$1))+1,255)</f>
        <v>Phillip_Ears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Prince Phillip</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SUM($AN$8:$AN$10000)</f>
        <v>0</v>
      </c>
    </row>
    <row r="6" ht="25.5" spans="2:15">
      <c r="B6" s="201" t="str">
        <f ca="1">MATCH("Type",$B$9:$B$9993,0)-3&amp;" Task(s) from "&amp;SUM($A$9:$A$9995)&amp;" character(s) that could drop "&amp;CHAR(34)&amp;$C$1&amp;CHAR(34)&amp;" Tokens"</f>
        <v>5 Task(s) from 6 character(s) that could drop "Phillip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189</v>
      </c>
      <c r="C9" s="213" t="s">
        <v>995</v>
      </c>
      <c r="D9" s="214">
        <v>6</v>
      </c>
      <c r="E9" s="215"/>
      <c r="F9" s="214"/>
      <c r="G9" s="214"/>
      <c r="H9" s="213" t="s">
        <v>312</v>
      </c>
      <c r="I9" s="214" t="s">
        <v>411</v>
      </c>
      <c r="J9" s="214"/>
      <c r="K9" s="214">
        <v>29</v>
      </c>
      <c r="L9" s="214">
        <v>275</v>
      </c>
      <c r="M9" s="215" t="s">
        <v>221</v>
      </c>
      <c r="N9" s="235"/>
      <c r="O9" s="188">
        <f t="shared" si="0"/>
        <v>0</v>
      </c>
    </row>
    <row r="10" ht="15.75" spans="1:14">
      <c r="A10" s="211">
        <f t="shared" si="1"/>
        <v>1</v>
      </c>
      <c r="B10" s="212" t="s">
        <v>165</v>
      </c>
      <c r="C10" s="213" t="s">
        <v>772</v>
      </c>
      <c r="D10" s="214">
        <v>4</v>
      </c>
      <c r="E10" s="215"/>
      <c r="F10" s="214"/>
      <c r="G10" s="214"/>
      <c r="H10" s="213" t="s">
        <v>464</v>
      </c>
      <c r="I10" s="214" t="s">
        <v>411</v>
      </c>
      <c r="J10" s="214"/>
      <c r="K10" s="214">
        <v>29</v>
      </c>
      <c r="L10" s="214">
        <v>275</v>
      </c>
      <c r="M10" s="215" t="s">
        <v>773</v>
      </c>
      <c r="N10" s="235"/>
    </row>
    <row r="11" ht="15.75" spans="1:14">
      <c r="A11" s="211">
        <f t="shared" si="1"/>
        <v>1</v>
      </c>
      <c r="B11" s="212" t="s">
        <v>53</v>
      </c>
      <c r="C11" s="213" t="s">
        <v>996</v>
      </c>
      <c r="D11" s="214">
        <v>1</v>
      </c>
      <c r="E11" s="215"/>
      <c r="F11" s="214"/>
      <c r="G11" s="214"/>
      <c r="H11" s="213" t="s">
        <v>456</v>
      </c>
      <c r="I11" s="214" t="s">
        <v>411</v>
      </c>
      <c r="J11" s="214"/>
      <c r="K11" s="214">
        <v>29</v>
      </c>
      <c r="L11" s="214">
        <v>275</v>
      </c>
      <c r="M11" s="215" t="s">
        <v>997</v>
      </c>
      <c r="N11" s="235"/>
    </row>
    <row r="12" ht="15.75" spans="1:14">
      <c r="A12" s="211">
        <f t="shared" si="1"/>
        <v>1</v>
      </c>
      <c r="B12" s="212" t="s">
        <v>127</v>
      </c>
      <c r="C12" s="213" t="s">
        <v>646</v>
      </c>
      <c r="D12" s="214">
        <v>2</v>
      </c>
      <c r="E12" s="215"/>
      <c r="F12" s="214"/>
      <c r="G12" s="214"/>
      <c r="H12" s="213" t="s">
        <v>637</v>
      </c>
      <c r="I12" s="214" t="s">
        <v>411</v>
      </c>
      <c r="J12" s="214"/>
      <c r="K12" s="214">
        <v>29</v>
      </c>
      <c r="L12" s="214">
        <v>275</v>
      </c>
      <c r="M12" s="215" t="s">
        <v>647</v>
      </c>
      <c r="N12" s="235"/>
    </row>
    <row r="13" ht="15.75" spans="1:14">
      <c r="A13" s="211">
        <f t="shared" si="1"/>
        <v>2</v>
      </c>
      <c r="B13" s="212" t="s">
        <v>998</v>
      </c>
      <c r="C13" s="213" t="s">
        <v>999</v>
      </c>
      <c r="D13" s="214"/>
      <c r="E13" s="215" t="s">
        <v>183</v>
      </c>
      <c r="F13" s="214"/>
      <c r="G13" s="214"/>
      <c r="H13" s="213"/>
      <c r="I13" s="214" t="s">
        <v>346</v>
      </c>
      <c r="J13" s="214"/>
      <c r="K13" s="214">
        <v>25</v>
      </c>
      <c r="L13" s="214">
        <v>270</v>
      </c>
      <c r="M13" s="215" t="s">
        <v>221</v>
      </c>
      <c r="N13" s="235"/>
    </row>
    <row r="14" ht="15.75" spans="2:15">
      <c r="B14" s="216"/>
      <c r="C14" s="217"/>
      <c r="D14" s="218"/>
      <c r="E14" s="219"/>
      <c r="F14" s="218"/>
      <c r="G14" s="218"/>
      <c r="H14" s="217"/>
      <c r="I14" s="218"/>
      <c r="J14" s="218"/>
      <c r="K14" s="218"/>
      <c r="L14" s="218"/>
      <c r="M14" s="252"/>
      <c r="N14" s="235"/>
      <c r="O14" s="188">
        <f t="shared" ref="O14:O17" si="2">IF(ISBLANK($AL14),0,1+LEN($AL14)-LEN(SUBSTITUTE($AL14,"●","")))</f>
        <v>0</v>
      </c>
    </row>
    <row r="15" ht="25.5" spans="2:15">
      <c r="B15" s="201" t="str">
        <f ca="1">COUNTA($B17:$B9999)&amp;" Other way(s) to get "&amp;CHAR(34)&amp;$C$1&amp;CHAR(34)&amp;" Tokens"</f>
        <v>1 Other way(s) to get "Phillip Ears" Tokens</v>
      </c>
      <c r="C15" s="202"/>
      <c r="D15" s="202"/>
      <c r="E15" s="202"/>
      <c r="F15" s="202"/>
      <c r="G15" s="202"/>
      <c r="H15" s="202"/>
      <c r="I15" s="202"/>
      <c r="J15" s="202"/>
      <c r="K15" s="202"/>
      <c r="L15" s="202"/>
      <c r="M15" s="245"/>
      <c r="N15" s="235"/>
      <c r="O15" s="188">
        <f t="shared" si="2"/>
        <v>0</v>
      </c>
    </row>
    <row r="16" ht="16.5" spans="2:15">
      <c r="B16" s="220" t="s">
        <v>18</v>
      </c>
      <c r="C16" s="221" t="s">
        <v>323</v>
      </c>
      <c r="D16" s="222"/>
      <c r="E16" s="222"/>
      <c r="F16" s="222"/>
      <c r="G16" s="223"/>
      <c r="H16" s="224" t="s">
        <v>324</v>
      </c>
      <c r="I16" s="253" t="s">
        <v>310</v>
      </c>
      <c r="J16" s="254"/>
      <c r="K16" s="254"/>
      <c r="L16" s="254"/>
      <c r="M16" s="255"/>
      <c r="N16" s="235"/>
      <c r="O16" s="188">
        <f t="shared" si="2"/>
        <v>0</v>
      </c>
    </row>
    <row r="17" ht="15.75" spans="2:15">
      <c r="B17" s="260" t="s">
        <v>399</v>
      </c>
      <c r="C17" s="261" t="s">
        <v>433</v>
      </c>
      <c r="D17" s="262"/>
      <c r="E17" s="262"/>
      <c r="F17" s="262"/>
      <c r="G17" s="263"/>
      <c r="H17" s="265" t="s">
        <v>401</v>
      </c>
      <c r="I17" s="266" t="s">
        <v>434</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ref="O18:O34" si="3">IF(ISBLANK($AL18),0,1+LEN($AL18)-LEN(SUBSTITUTE($AL18,"●","")))</f>
        <v>0</v>
      </c>
    </row>
    <row r="19" ht="15.75" spans="2:15">
      <c r="B19" s="225"/>
      <c r="C19" s="226"/>
      <c r="D19" s="227"/>
      <c r="E19" s="228"/>
      <c r="F19" s="227"/>
      <c r="G19" s="227"/>
      <c r="H19" s="226"/>
      <c r="I19" s="227"/>
      <c r="J19" s="227"/>
      <c r="K19" s="227"/>
      <c r="L19" s="227"/>
      <c r="M19" s="226"/>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Pirate Flag</v>
      </c>
      <c r="Z1" s="259" t="str">
        <f ca="1">MID(CELL("filename",$Z$1),FIND("]",CELL("filename",$Z$1))+1,255)</f>
        <v>Pirate_Flag</v>
      </c>
    </row>
    <row r="2" ht="21" spans="2:12">
      <c r="B2" s="192" t="str">
        <f>Token_List!$D$2</f>
        <v>Rarity</v>
      </c>
      <c r="C2" s="193" t="str">
        <f ca="1">LOOKUP($Z$1,Token_List!$Z$3:$Z$9998,Token_List!$D$3:$D$9998)</f>
        <v>Common</v>
      </c>
      <c r="D2" s="194"/>
      <c r="E2" s="195"/>
      <c r="F2" s="194"/>
      <c r="G2" s="194"/>
      <c r="H2" s="196"/>
      <c r="I2" s="194"/>
      <c r="J2" s="194"/>
      <c r="K2" s="194"/>
      <c r="L2" s="194"/>
    </row>
    <row r="3" ht="21" spans="2:13">
      <c r="B3" s="197" t="str">
        <f>Token_List!$E$2</f>
        <v>Type</v>
      </c>
      <c r="C3" s="191" t="str">
        <f ca="1">LOOKUP($Z$1,Token_List!$Z$3:$Z$9998,Token_List!$E$3:$E$9998)</f>
        <v>Group</v>
      </c>
      <c r="D3" s="194"/>
      <c r="E3" s="195"/>
      <c r="F3" s="194"/>
      <c r="G3" s="194"/>
      <c r="H3" s="196"/>
      <c r="I3" s="194"/>
      <c r="J3" s="194"/>
      <c r="K3" s="194"/>
      <c r="L3" s="194"/>
      <c r="M3" s="243"/>
    </row>
    <row r="4" ht="21" spans="2:13">
      <c r="B4" s="197" t="s">
        <v>294</v>
      </c>
      <c r="C4" s="193" t="str">
        <f ca="1">LOOKUP($Z$1,Token_List!$Z$3:$Z$9998,Token_List!$F$3:$F$9998)</f>
        <v>Elizabeth Swann ● Jack Sparrow ● Will Turner</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SUM($AN$8:$AN$10002)</f>
        <v>0</v>
      </c>
    </row>
    <row r="6" ht="25.5" spans="2:15">
      <c r="B6" s="201" t="str">
        <f ca="1">MATCH("Type",$B$9:$B$9993,0)-3&amp;" Task(s) from "&amp;SUM($A$9:$A$9995)&amp;" character(s) that could drop "&amp;CHAR(34)&amp;$C$1&amp;CHAR(34)&amp;" Tokens"</f>
        <v>4 Task(s) from 4 character(s) that could drop "Pirate Flag"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73</v>
      </c>
      <c r="C9" s="213" t="s">
        <v>414</v>
      </c>
      <c r="D9" s="214">
        <v>1</v>
      </c>
      <c r="E9" s="215"/>
      <c r="F9" s="214"/>
      <c r="G9" s="214" t="s">
        <v>355</v>
      </c>
      <c r="H9" s="213"/>
      <c r="I9" s="214" t="s">
        <v>315</v>
      </c>
      <c r="J9" s="214"/>
      <c r="K9" s="214">
        <v>7</v>
      </c>
      <c r="L9" s="214">
        <v>40</v>
      </c>
      <c r="M9" s="215" t="s">
        <v>673</v>
      </c>
      <c r="N9" s="235"/>
      <c r="O9" s="188">
        <f t="shared" si="0"/>
        <v>0</v>
      </c>
    </row>
    <row r="10" ht="15.75" spans="1:14">
      <c r="A10" s="211">
        <f t="shared" si="1"/>
        <v>1</v>
      </c>
      <c r="B10" s="212" t="s">
        <v>107</v>
      </c>
      <c r="C10" s="213" t="s">
        <v>1000</v>
      </c>
      <c r="D10" s="214">
        <v>1</v>
      </c>
      <c r="E10" s="215"/>
      <c r="F10" s="214"/>
      <c r="G10" s="214"/>
      <c r="H10" s="213"/>
      <c r="I10" s="214" t="s">
        <v>315</v>
      </c>
      <c r="J10" s="214"/>
      <c r="K10" s="214">
        <v>7</v>
      </c>
      <c r="L10" s="214">
        <v>40</v>
      </c>
      <c r="M10" s="215" t="s">
        <v>222</v>
      </c>
      <c r="N10" s="235"/>
    </row>
    <row r="11" ht="15.75" spans="1:14">
      <c r="A11" s="211">
        <f t="shared" si="1"/>
        <v>1</v>
      </c>
      <c r="B11" s="212" t="s">
        <v>158</v>
      </c>
      <c r="C11" s="213" t="s">
        <v>1001</v>
      </c>
      <c r="D11" s="214">
        <v>1</v>
      </c>
      <c r="E11" s="215"/>
      <c r="F11" s="214"/>
      <c r="G11" s="214"/>
      <c r="H11" s="213"/>
      <c r="I11" s="214" t="s">
        <v>315</v>
      </c>
      <c r="J11" s="214"/>
      <c r="K11" s="214">
        <v>7</v>
      </c>
      <c r="L11" s="214">
        <v>40</v>
      </c>
      <c r="M11" s="215" t="s">
        <v>1002</v>
      </c>
      <c r="N11" s="235"/>
    </row>
    <row r="12" ht="15.75" spans="1:14">
      <c r="A12" s="211">
        <f t="shared" si="1"/>
        <v>1</v>
      </c>
      <c r="B12" s="212" t="s">
        <v>118</v>
      </c>
      <c r="C12" s="213" t="s">
        <v>903</v>
      </c>
      <c r="D12" s="214">
        <v>1</v>
      </c>
      <c r="E12" s="215"/>
      <c r="F12" s="214"/>
      <c r="G12" s="214" t="s">
        <v>355</v>
      </c>
      <c r="H12" s="213"/>
      <c r="I12" s="214" t="s">
        <v>315</v>
      </c>
      <c r="J12" s="214"/>
      <c r="K12" s="214">
        <v>7</v>
      </c>
      <c r="L12" s="214">
        <v>40</v>
      </c>
      <c r="M12" s="215" t="s">
        <v>904</v>
      </c>
      <c r="N12" s="235"/>
    </row>
    <row r="13" ht="15.75" spans="2:15">
      <c r="B13" s="216"/>
      <c r="C13" s="217"/>
      <c r="D13" s="218"/>
      <c r="E13" s="219"/>
      <c r="F13" s="218"/>
      <c r="G13" s="218"/>
      <c r="H13" s="217"/>
      <c r="I13" s="218"/>
      <c r="J13" s="218"/>
      <c r="K13" s="218"/>
      <c r="L13" s="218"/>
      <c r="M13" s="252"/>
      <c r="N13" s="235"/>
      <c r="O13" s="188">
        <f t="shared" ref="O13:O19" si="2">IF(ISBLANK($AL13),0,1+LEN($AL13)-LEN(SUBSTITUTE($AL13,"●","")))</f>
        <v>0</v>
      </c>
    </row>
    <row r="14" ht="25.5" spans="2:15">
      <c r="B14" s="201" t="str">
        <f ca="1">COUNTA($B16:$B9998)&amp;" Other way(s) to get "&amp;CHAR(34)&amp;$C$1&amp;CHAR(34)&amp;" Tokens"</f>
        <v>4 Other way(s) to get "Pirate Flag" Tokens</v>
      </c>
      <c r="C14" s="202"/>
      <c r="D14" s="202"/>
      <c r="E14" s="202"/>
      <c r="F14" s="202"/>
      <c r="G14" s="202"/>
      <c r="H14" s="202"/>
      <c r="I14" s="202"/>
      <c r="J14" s="202"/>
      <c r="K14" s="202"/>
      <c r="L14" s="202"/>
      <c r="M14" s="245"/>
      <c r="N14" s="235"/>
      <c r="O14" s="188">
        <f t="shared" si="2"/>
        <v>0</v>
      </c>
    </row>
    <row r="15" ht="16.5" spans="2:15">
      <c r="B15" s="220" t="s">
        <v>18</v>
      </c>
      <c r="C15" s="221" t="s">
        <v>323</v>
      </c>
      <c r="D15" s="222"/>
      <c r="E15" s="222"/>
      <c r="F15" s="222"/>
      <c r="G15" s="223"/>
      <c r="H15" s="224" t="s">
        <v>324</v>
      </c>
      <c r="I15" s="253" t="s">
        <v>310</v>
      </c>
      <c r="J15" s="254"/>
      <c r="K15" s="254"/>
      <c r="L15" s="254"/>
      <c r="M15" s="255"/>
      <c r="N15" s="235"/>
      <c r="O15" s="188">
        <f t="shared" si="2"/>
        <v>0</v>
      </c>
    </row>
    <row r="16" ht="15.75" spans="2:15">
      <c r="B16" s="260" t="s">
        <v>337</v>
      </c>
      <c r="C16" s="261" t="s">
        <v>753</v>
      </c>
      <c r="D16" s="262"/>
      <c r="E16" s="262"/>
      <c r="F16" s="262"/>
      <c r="G16" s="263"/>
      <c r="H16" s="265" t="s">
        <v>327</v>
      </c>
      <c r="I16" s="266" t="s">
        <v>754</v>
      </c>
      <c r="J16" s="267"/>
      <c r="K16" s="267"/>
      <c r="L16" s="267"/>
      <c r="M16" s="268"/>
      <c r="N16" s="235"/>
      <c r="O16" s="188">
        <f t="shared" si="2"/>
        <v>0</v>
      </c>
    </row>
    <row r="17" ht="15.75" spans="2:15">
      <c r="B17" s="260" t="s">
        <v>399</v>
      </c>
      <c r="C17" s="261" t="s">
        <v>755</v>
      </c>
      <c r="D17" s="262"/>
      <c r="E17" s="262"/>
      <c r="F17" s="262"/>
      <c r="G17" s="263"/>
      <c r="H17" s="265" t="s">
        <v>401</v>
      </c>
      <c r="I17" s="261" t="s">
        <v>756</v>
      </c>
      <c r="J17" s="262"/>
      <c r="K17" s="262"/>
      <c r="L17" s="262"/>
      <c r="M17" s="263"/>
      <c r="N17" s="235"/>
      <c r="O17" s="188">
        <f t="shared" si="2"/>
        <v>0</v>
      </c>
    </row>
    <row r="18" ht="15.75" spans="2:15">
      <c r="B18" s="260" t="s">
        <v>338</v>
      </c>
      <c r="C18" s="261" t="s">
        <v>339</v>
      </c>
      <c r="D18" s="262"/>
      <c r="E18" s="262"/>
      <c r="F18" s="262"/>
      <c r="G18" s="263"/>
      <c r="H18" s="265" t="s">
        <v>340</v>
      </c>
      <c r="I18" s="261" t="s">
        <v>222</v>
      </c>
      <c r="J18" s="262"/>
      <c r="K18" s="262"/>
      <c r="L18" s="262"/>
      <c r="M18" s="263"/>
      <c r="N18" s="235"/>
      <c r="O18" s="188">
        <f t="shared" si="2"/>
        <v>0</v>
      </c>
    </row>
    <row r="19" ht="15.75" spans="2:15">
      <c r="B19" s="260" t="s">
        <v>338</v>
      </c>
      <c r="C19" s="261" t="s">
        <v>403</v>
      </c>
      <c r="D19" s="262"/>
      <c r="E19" s="262"/>
      <c r="F19" s="262"/>
      <c r="G19" s="263"/>
      <c r="H19" s="265" t="s">
        <v>336</v>
      </c>
      <c r="I19" s="261" t="s">
        <v>222</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ref="O20:O36" si="3">IF(ISBLANK($AL20),0,1+LEN($AL20)-LEN(SUBSTITUTE($AL20,"●","")))</f>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12">
    <mergeCell ref="B6:M6"/>
    <mergeCell ref="B14:M14"/>
    <mergeCell ref="C15:G15"/>
    <mergeCell ref="I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Pixie Dust</v>
      </c>
      <c r="Z1" s="259" t="str">
        <f ca="1">MID(CELL("filename",$Z$1),FIND("]",CELL("filename",$Z$1))+1,255)</f>
        <v>Pixie_Dust</v>
      </c>
    </row>
    <row r="2" ht="21" spans="2:12">
      <c r="B2" s="192" t="str">
        <f>Token_List!$D$2</f>
        <v>Rarity</v>
      </c>
      <c r="C2" s="193" t="str">
        <f ca="1">LOOKUP($Z$1,Token_List!$Z$3:$Z$9998,Token_List!$D$3:$D$9998)</f>
        <v>Common</v>
      </c>
      <c r="D2" s="194"/>
      <c r="E2" s="195"/>
      <c r="F2" s="194"/>
      <c r="G2" s="194"/>
      <c r="H2" s="196"/>
      <c r="I2" s="194"/>
      <c r="J2" s="194"/>
      <c r="K2" s="194"/>
      <c r="L2" s="194"/>
    </row>
    <row r="3" ht="21" spans="2:13">
      <c r="B3" s="197" t="str">
        <f>Token_List!$E$2</f>
        <v>Type</v>
      </c>
      <c r="C3" s="191" t="str">
        <f ca="1">LOOKUP($Z$1,Token_List!$Z$3:$Z$9998,Token_List!$E$3:$E$9998)</f>
        <v>Group</v>
      </c>
      <c r="D3" s="194"/>
      <c r="E3" s="195"/>
      <c r="F3" s="194"/>
      <c r="G3" s="194"/>
      <c r="H3" s="196"/>
      <c r="I3" s="194"/>
      <c r="J3" s="194"/>
      <c r="K3" s="194"/>
      <c r="L3" s="194"/>
      <c r="M3" s="243"/>
    </row>
    <row r="4" ht="21" spans="2:13">
      <c r="B4" s="197" t="s">
        <v>294</v>
      </c>
      <c r="C4" s="193" t="str">
        <f ca="1">LOOKUP($Z$1,Token_List!$Z$3:$Z$9998,Token_List!$F$3:$F$9998)</f>
        <v>Tinker Bell</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SUM($AN$8:$AN$10001)</f>
        <v>0</v>
      </c>
    </row>
    <row r="6" ht="25.5" spans="2:15">
      <c r="B6" s="201" t="str">
        <f ca="1">MATCH("Type",$B$9:$B$9991,0)-3&amp;" Task(s) from "&amp;SUM($A$9:$A$9993)&amp;" character(s) that could drop "&amp;CHAR(34)&amp;$C$1&amp;CHAR(34)&amp;" Tokens"</f>
        <v>4 Task(s) from 4 character(s) that could drop "Pixie Dust"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2" si="1">COUNTA($E9)+1</f>
        <v>1</v>
      </c>
      <c r="B9" s="212" t="s">
        <v>259</v>
      </c>
      <c r="C9" s="213" t="s">
        <v>501</v>
      </c>
      <c r="D9" s="214">
        <v>1</v>
      </c>
      <c r="E9" s="215"/>
      <c r="F9" s="214"/>
      <c r="G9" s="214"/>
      <c r="H9" s="213"/>
      <c r="I9" s="214" t="s">
        <v>315</v>
      </c>
      <c r="J9" s="214"/>
      <c r="K9" s="214">
        <v>7</v>
      </c>
      <c r="L9" s="214">
        <v>40</v>
      </c>
      <c r="M9" s="215" t="s">
        <v>502</v>
      </c>
      <c r="N9" s="235"/>
      <c r="O9" s="188">
        <f t="shared" si="0"/>
        <v>0</v>
      </c>
    </row>
    <row r="10" ht="15.75" spans="1:14">
      <c r="A10" s="211">
        <f t="shared" si="1"/>
        <v>1</v>
      </c>
      <c r="B10" s="212" t="s">
        <v>253</v>
      </c>
      <c r="C10" s="213" t="s">
        <v>898</v>
      </c>
      <c r="D10" s="214">
        <v>1</v>
      </c>
      <c r="E10" s="215"/>
      <c r="F10" s="214"/>
      <c r="G10" s="214"/>
      <c r="H10" s="213"/>
      <c r="I10" s="214" t="s">
        <v>315</v>
      </c>
      <c r="J10" s="214"/>
      <c r="K10" s="214">
        <v>7</v>
      </c>
      <c r="L10" s="214">
        <v>40</v>
      </c>
      <c r="M10" s="215" t="s">
        <v>899</v>
      </c>
      <c r="N10" s="235"/>
    </row>
    <row r="11" ht="15.75" spans="1:14">
      <c r="A11" s="211">
        <f t="shared" si="1"/>
        <v>1</v>
      </c>
      <c r="B11" s="212" t="s">
        <v>225</v>
      </c>
      <c r="C11" s="213" t="s">
        <v>626</v>
      </c>
      <c r="D11" s="214">
        <v>1</v>
      </c>
      <c r="E11" s="215"/>
      <c r="F11" s="214"/>
      <c r="G11" s="214"/>
      <c r="H11" s="213" t="s">
        <v>627</v>
      </c>
      <c r="I11" s="214" t="s">
        <v>315</v>
      </c>
      <c r="J11" s="214" t="s">
        <v>355</v>
      </c>
      <c r="K11" s="214">
        <v>7</v>
      </c>
      <c r="L11" s="214">
        <v>40</v>
      </c>
      <c r="M11" s="215" t="s">
        <v>628</v>
      </c>
      <c r="N11" s="235"/>
    </row>
    <row r="12" ht="15.75" spans="1:14">
      <c r="A12" s="211">
        <f t="shared" si="1"/>
        <v>1</v>
      </c>
      <c r="B12" s="212" t="s">
        <v>68</v>
      </c>
      <c r="C12" s="213" t="s">
        <v>1003</v>
      </c>
      <c r="D12" s="214">
        <v>1</v>
      </c>
      <c r="E12" s="215"/>
      <c r="F12" s="214"/>
      <c r="G12" s="214" t="s">
        <v>355</v>
      </c>
      <c r="H12" s="213"/>
      <c r="I12" s="214" t="s">
        <v>315</v>
      </c>
      <c r="J12" s="214"/>
      <c r="K12" s="214">
        <v>7</v>
      </c>
      <c r="L12" s="214">
        <v>40</v>
      </c>
      <c r="M12" s="215" t="s">
        <v>1004</v>
      </c>
      <c r="N12" s="235"/>
    </row>
    <row r="13" ht="15.75" spans="2:15">
      <c r="B13" s="216"/>
      <c r="C13" s="217"/>
      <c r="D13" s="218"/>
      <c r="E13" s="219"/>
      <c r="F13" s="218"/>
      <c r="G13" s="218"/>
      <c r="H13" s="217"/>
      <c r="I13" s="218"/>
      <c r="J13" s="218"/>
      <c r="K13" s="218"/>
      <c r="L13" s="251"/>
      <c r="M13" s="252"/>
      <c r="N13" s="235"/>
      <c r="O13" s="188">
        <f t="shared" ref="O13:O18" si="2">IF(ISBLANK($AL13),0,1+LEN($AL13)-LEN(SUBSTITUTE($AL13,"●","")))</f>
        <v>0</v>
      </c>
    </row>
    <row r="14" ht="25.5" spans="2:15">
      <c r="B14" s="201" t="str">
        <f ca="1">COUNTA($B16:$B9997)&amp;" Other way(s) to get "&amp;CHAR(34)&amp;$C$1&amp;CHAR(34)&amp;" Tokens"</f>
        <v>3 Other way(s) to get "Pixie Dust" Tokens</v>
      </c>
      <c r="C14" s="202"/>
      <c r="D14" s="202"/>
      <c r="E14" s="202"/>
      <c r="F14" s="202"/>
      <c r="G14" s="202"/>
      <c r="H14" s="202"/>
      <c r="I14" s="202"/>
      <c r="J14" s="202"/>
      <c r="K14" s="202"/>
      <c r="L14" s="202"/>
      <c r="M14" s="245"/>
      <c r="N14" s="235"/>
      <c r="O14" s="188">
        <f t="shared" si="2"/>
        <v>0</v>
      </c>
    </row>
    <row r="15" ht="16.5" spans="2:15">
      <c r="B15" s="220" t="s">
        <v>18</v>
      </c>
      <c r="C15" s="221" t="s">
        <v>323</v>
      </c>
      <c r="D15" s="222"/>
      <c r="E15" s="222"/>
      <c r="F15" s="222"/>
      <c r="G15" s="223"/>
      <c r="H15" s="224" t="s">
        <v>324</v>
      </c>
      <c r="I15" s="253" t="s">
        <v>310</v>
      </c>
      <c r="J15" s="254"/>
      <c r="K15" s="254"/>
      <c r="L15" s="254"/>
      <c r="M15" s="255"/>
      <c r="N15" s="235"/>
      <c r="O15" s="188">
        <f t="shared" si="2"/>
        <v>0</v>
      </c>
    </row>
    <row r="16" ht="15.75" spans="2:15">
      <c r="B16" s="260" t="s">
        <v>337</v>
      </c>
      <c r="C16" s="261" t="s">
        <v>602</v>
      </c>
      <c r="D16" s="262"/>
      <c r="E16" s="262"/>
      <c r="F16" s="262"/>
      <c r="G16" s="263"/>
      <c r="H16" s="264" t="s">
        <v>313</v>
      </c>
      <c r="I16" s="261" t="s">
        <v>603</v>
      </c>
      <c r="J16" s="262"/>
      <c r="K16" s="262"/>
      <c r="L16" s="262"/>
      <c r="M16" s="263"/>
      <c r="N16" s="235"/>
      <c r="O16" s="188">
        <f t="shared" si="2"/>
        <v>0</v>
      </c>
    </row>
    <row r="17" ht="15.75" spans="2:15">
      <c r="B17" s="260" t="s">
        <v>337</v>
      </c>
      <c r="C17" s="261" t="s">
        <v>330</v>
      </c>
      <c r="D17" s="262"/>
      <c r="E17" s="262"/>
      <c r="F17" s="262"/>
      <c r="G17" s="263"/>
      <c r="H17" s="265" t="s">
        <v>411</v>
      </c>
      <c r="I17" s="261" t="s">
        <v>636</v>
      </c>
      <c r="J17" s="262"/>
      <c r="K17" s="262"/>
      <c r="L17" s="262"/>
      <c r="M17" s="263"/>
      <c r="N17" s="235"/>
      <c r="O17" s="188">
        <f t="shared" si="2"/>
        <v>0</v>
      </c>
    </row>
    <row r="18" ht="15.75" spans="2:15">
      <c r="B18" s="260" t="s">
        <v>338</v>
      </c>
      <c r="C18" s="261" t="s">
        <v>339</v>
      </c>
      <c r="D18" s="262"/>
      <c r="E18" s="262"/>
      <c r="F18" s="262"/>
      <c r="G18" s="263"/>
      <c r="H18" s="265" t="s">
        <v>340</v>
      </c>
      <c r="I18" s="261" t="s">
        <v>224</v>
      </c>
      <c r="J18" s="262"/>
      <c r="K18" s="262"/>
      <c r="L18" s="262"/>
      <c r="M18" s="263"/>
      <c r="N18" s="235"/>
      <c r="O18" s="188">
        <f t="shared" si="2"/>
        <v>0</v>
      </c>
    </row>
    <row r="19" ht="15.75" spans="2:15">
      <c r="B19" s="216"/>
      <c r="C19" s="217"/>
      <c r="D19" s="218"/>
      <c r="E19" s="219"/>
      <c r="F19" s="218"/>
      <c r="G19" s="218"/>
      <c r="H19" s="217"/>
      <c r="I19" s="218"/>
      <c r="J19" s="218"/>
      <c r="K19" s="218"/>
      <c r="L19" s="218"/>
      <c r="M19" s="252"/>
      <c r="N19" s="235"/>
      <c r="O19" s="188">
        <f t="shared" ref="O19:O35" si="3">IF(ISBLANK($AL19),0,1+LEN($AL19)-LEN(SUBSTITUTE($AL19,"●","")))</f>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10">
    <mergeCell ref="B6:M6"/>
    <mergeCell ref="B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Plant Symbol</v>
      </c>
      <c r="Z1" s="259" t="str">
        <f ca="1">MID(CELL("filename",$Z$1),FIND("]",CELL("filename",$Z$1))+1,255)</f>
        <v>Plant_Symbol</v>
      </c>
    </row>
    <row r="2" ht="21" spans="2:12">
      <c r="B2" s="192" t="str">
        <f>Token_List!$D$2</f>
        <v>Rarity</v>
      </c>
      <c r="C2" s="193" t="str">
        <f ca="1">LOOKUP($Z$1,Token_List!$Z$3:$Z$9998,Token_List!$D$3:$D$9998)</f>
        <v>Common</v>
      </c>
      <c r="D2" s="194"/>
      <c r="E2" s="195"/>
      <c r="F2" s="194"/>
      <c r="G2" s="194"/>
      <c r="H2" s="196"/>
      <c r="I2" s="194"/>
      <c r="J2" s="194"/>
      <c r="K2" s="194"/>
      <c r="L2" s="194"/>
    </row>
    <row r="3" ht="21" spans="2:13">
      <c r="B3" s="197" t="str">
        <f>Token_List!$E$2</f>
        <v>Type</v>
      </c>
      <c r="C3" s="191" t="str">
        <f ca="1">LOOKUP($Z$1,Token_List!$Z$3:$Z$9998,Token_List!$E$3:$E$9998)</f>
        <v>Group</v>
      </c>
      <c r="D3" s="194"/>
      <c r="E3" s="195"/>
      <c r="F3" s="194"/>
      <c r="G3" s="194"/>
      <c r="H3" s="196"/>
      <c r="I3" s="194"/>
      <c r="J3" s="194"/>
      <c r="K3" s="194"/>
      <c r="L3" s="194"/>
      <c r="M3" s="243"/>
    </row>
    <row r="4" ht="21" spans="2:13">
      <c r="B4" s="197" t="s">
        <v>294</v>
      </c>
      <c r="C4" s="193" t="str">
        <f ca="1">LOOKUP($Z$1,Token_List!$Z$3:$Z$9998,Token_List!$F$3:$F$9998)</f>
        <v>EVE ● WALL-E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SUM($AN$8:$AN$9999)</f>
        <v>0</v>
      </c>
    </row>
    <row r="6" ht="25.5" spans="2:15">
      <c r="B6" s="201" t="str">
        <f ca="1">MATCH("Type",$B$9:$B$9989,0)-3&amp;" Task(s) from "&amp;SUM($A$9:$A$9991)&amp;" character(s) that could drop "&amp;CHAR(34)&amp;$C$1&amp;CHAR(34)&amp;" Tokens"</f>
        <v>3 Task(s) from 3 character(s) that could drop "Plant Symbol"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55</v>
      </c>
      <c r="C9" s="213" t="s">
        <v>1005</v>
      </c>
      <c r="D9" s="214">
        <v>1</v>
      </c>
      <c r="E9" s="215"/>
      <c r="F9" s="214"/>
      <c r="G9" s="214"/>
      <c r="H9" s="213"/>
      <c r="I9" s="214" t="s">
        <v>315</v>
      </c>
      <c r="J9" s="214"/>
      <c r="K9" s="214">
        <v>7</v>
      </c>
      <c r="L9" s="214">
        <v>40</v>
      </c>
      <c r="M9" s="215" t="s">
        <v>1006</v>
      </c>
      <c r="N9" s="235"/>
      <c r="O9" s="188">
        <f t="shared" si="0"/>
        <v>0</v>
      </c>
    </row>
    <row r="10" ht="15.75" spans="1:14">
      <c r="A10" s="211">
        <f t="shared" si="1"/>
        <v>1</v>
      </c>
      <c r="B10" s="212" t="s">
        <v>120</v>
      </c>
      <c r="C10" s="213" t="s">
        <v>732</v>
      </c>
      <c r="D10" s="214">
        <v>1</v>
      </c>
      <c r="E10" s="215"/>
      <c r="F10" s="214"/>
      <c r="G10" s="214"/>
      <c r="H10" s="213"/>
      <c r="I10" s="214" t="s">
        <v>315</v>
      </c>
      <c r="J10" s="214"/>
      <c r="K10" s="214">
        <v>7</v>
      </c>
      <c r="L10" s="214">
        <v>40</v>
      </c>
      <c r="M10" s="215" t="s">
        <v>733</v>
      </c>
      <c r="N10" s="235"/>
    </row>
    <row r="11" ht="15.75" spans="1:14">
      <c r="A11" s="211">
        <f t="shared" si="1"/>
        <v>1</v>
      </c>
      <c r="B11" s="212" t="s">
        <v>111</v>
      </c>
      <c r="C11" s="213" t="s">
        <v>1007</v>
      </c>
      <c r="D11" s="214">
        <v>1</v>
      </c>
      <c r="E11" s="215"/>
      <c r="F11" s="214"/>
      <c r="G11" s="214"/>
      <c r="H11" s="213"/>
      <c r="I11" s="214" t="s">
        <v>315</v>
      </c>
      <c r="J11" s="214"/>
      <c r="K11" s="214">
        <v>7</v>
      </c>
      <c r="L11" s="214">
        <v>40</v>
      </c>
      <c r="M11" s="215" t="s">
        <v>226</v>
      </c>
      <c r="N11" s="235"/>
    </row>
    <row r="12" ht="15.75" spans="2:15">
      <c r="B12" s="216"/>
      <c r="C12" s="217"/>
      <c r="D12" s="218"/>
      <c r="E12" s="219"/>
      <c r="F12" s="218"/>
      <c r="G12" s="218"/>
      <c r="H12" s="217"/>
      <c r="I12" s="218"/>
      <c r="J12" s="218"/>
      <c r="K12" s="218"/>
      <c r="L12" s="251"/>
      <c r="M12" s="252"/>
      <c r="N12" s="235"/>
      <c r="O12" s="188">
        <f t="shared" ref="O12:O16" si="2">IF(ISBLANK($AL12),0,1+LEN($AL12)-LEN(SUBSTITUTE($AL12,"●","")))</f>
        <v>0</v>
      </c>
    </row>
    <row r="13" ht="25.5" spans="2:15">
      <c r="B13" s="201" t="str">
        <f ca="1">COUNTA($B15:$B9995)&amp;" Other way(s) to get "&amp;CHAR(34)&amp;$C$1&amp;CHAR(34)&amp;" Tokens"</f>
        <v>2 Other way(s) to get "Plant Symbol" Tokens</v>
      </c>
      <c r="C13" s="202"/>
      <c r="D13" s="202"/>
      <c r="E13" s="202"/>
      <c r="F13" s="202"/>
      <c r="G13" s="202"/>
      <c r="H13" s="202"/>
      <c r="I13" s="202"/>
      <c r="J13" s="202"/>
      <c r="K13" s="202"/>
      <c r="L13" s="202"/>
      <c r="M13" s="245"/>
      <c r="N13" s="235"/>
      <c r="O13" s="188">
        <f t="shared" si="2"/>
        <v>0</v>
      </c>
    </row>
    <row r="14" ht="16.5" spans="2:15">
      <c r="B14" s="220" t="s">
        <v>18</v>
      </c>
      <c r="C14" s="221" t="s">
        <v>323</v>
      </c>
      <c r="D14" s="222"/>
      <c r="E14" s="222"/>
      <c r="F14" s="222"/>
      <c r="G14" s="223"/>
      <c r="H14" s="224" t="s">
        <v>324</v>
      </c>
      <c r="I14" s="253" t="s">
        <v>310</v>
      </c>
      <c r="J14" s="254"/>
      <c r="K14" s="254"/>
      <c r="L14" s="254"/>
      <c r="M14" s="255"/>
      <c r="N14" s="235"/>
      <c r="O14" s="188">
        <f t="shared" si="2"/>
        <v>0</v>
      </c>
    </row>
    <row r="15" ht="15.75" spans="2:15">
      <c r="B15" s="260" t="s">
        <v>337</v>
      </c>
      <c r="C15" s="261" t="s">
        <v>354</v>
      </c>
      <c r="D15" s="262"/>
      <c r="E15" s="262"/>
      <c r="F15" s="262"/>
      <c r="G15" s="263"/>
      <c r="H15" s="264" t="s">
        <v>336</v>
      </c>
      <c r="I15" s="266" t="s">
        <v>786</v>
      </c>
      <c r="J15" s="267"/>
      <c r="K15" s="267"/>
      <c r="L15" s="267"/>
      <c r="M15" s="268"/>
      <c r="N15" s="235"/>
      <c r="O15" s="188">
        <f t="shared" si="2"/>
        <v>0</v>
      </c>
    </row>
    <row r="16" ht="15.75" spans="2:15">
      <c r="B16" s="260" t="s">
        <v>337</v>
      </c>
      <c r="C16" s="261" t="s">
        <v>836</v>
      </c>
      <c r="D16" s="262"/>
      <c r="E16" s="262"/>
      <c r="F16" s="262"/>
      <c r="G16" s="263"/>
      <c r="H16" s="265" t="s">
        <v>313</v>
      </c>
      <c r="I16" s="261" t="s">
        <v>226</v>
      </c>
      <c r="J16" s="262"/>
      <c r="K16" s="262"/>
      <c r="L16" s="262"/>
      <c r="M16" s="263"/>
      <c r="N16" s="235"/>
      <c r="O16" s="188">
        <f t="shared" si="2"/>
        <v>0</v>
      </c>
    </row>
    <row r="17" ht="15.75" spans="2:15">
      <c r="B17" s="216"/>
      <c r="C17" s="217"/>
      <c r="D17" s="218"/>
      <c r="E17" s="219"/>
      <c r="F17" s="218"/>
      <c r="G17" s="218"/>
      <c r="H17" s="217"/>
      <c r="I17" s="218"/>
      <c r="J17" s="218"/>
      <c r="K17" s="218"/>
      <c r="L17" s="218"/>
      <c r="M17" s="252"/>
      <c r="N17" s="235"/>
      <c r="O17" s="188">
        <f t="shared" ref="O17:O33" si="3">IF(ISBLANK($AL17),0,1+LEN($AL17)-LEN(SUBSTITUTE($AL17,"●","")))</f>
        <v>0</v>
      </c>
    </row>
    <row r="18" ht="15.75" spans="2:15">
      <c r="B18" s="225"/>
      <c r="C18" s="226"/>
      <c r="D18" s="227"/>
      <c r="E18" s="228"/>
      <c r="F18" s="227"/>
      <c r="G18" s="227"/>
      <c r="H18" s="226"/>
      <c r="I18" s="227"/>
      <c r="J18" s="227"/>
      <c r="K18" s="227"/>
      <c r="L18" s="227"/>
      <c r="M18" s="226"/>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6"/>
      <c r="N28" s="235"/>
      <c r="O28" s="188">
        <f t="shared" si="3"/>
        <v>0</v>
      </c>
    </row>
    <row r="29" ht="15.75" spans="2:15">
      <c r="B29" s="225"/>
      <c r="C29" s="226"/>
      <c r="D29" s="227"/>
      <c r="E29" s="228"/>
      <c r="F29" s="227"/>
      <c r="G29" s="227"/>
      <c r="H29" s="226"/>
      <c r="I29" s="227"/>
      <c r="J29" s="227"/>
      <c r="K29" s="227"/>
      <c r="L29" s="227"/>
      <c r="M29" s="226"/>
      <c r="N29" s="235"/>
      <c r="O29" s="188">
        <f t="shared" si="3"/>
        <v>0</v>
      </c>
    </row>
    <row r="30" spans="2:15">
      <c r="B30" s="230"/>
      <c r="C30" s="231"/>
      <c r="D30" s="232"/>
      <c r="E30" s="233"/>
      <c r="F30" s="232"/>
      <c r="G30" s="232"/>
      <c r="H30" s="231"/>
      <c r="I30" s="232"/>
      <c r="J30" s="232"/>
      <c r="K30" s="232"/>
      <c r="L30" s="232"/>
      <c r="M30" s="231"/>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3"/>
      <c r="N32" s="235"/>
      <c r="O32" s="188">
        <f t="shared" si="3"/>
        <v>0</v>
      </c>
    </row>
    <row r="33" spans="2:15">
      <c r="B33" s="230"/>
      <c r="C33" s="231"/>
      <c r="D33" s="232"/>
      <c r="E33" s="234"/>
      <c r="F33" s="232"/>
      <c r="G33" s="232"/>
      <c r="H33" s="231"/>
      <c r="I33" s="232"/>
      <c r="J33" s="232"/>
      <c r="K33" s="232"/>
      <c r="L33" s="232"/>
      <c r="M33" s="233"/>
      <c r="N33" s="235"/>
      <c r="O33" s="188">
        <f t="shared" si="3"/>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8">
    <mergeCell ref="B6:M6"/>
    <mergeCell ref="B13:M13"/>
    <mergeCell ref="C14:G14"/>
    <mergeCell ref="I14:M14"/>
    <mergeCell ref="C15:G15"/>
    <mergeCell ref="I15:M15"/>
    <mergeCell ref="C16:G16"/>
    <mergeCell ref="I16:M16"/>
  </mergeCells>
  <pageMargins left="0.75" right="0.75" top="1" bottom="1" header="0.511805555555556" footer="0.511805555555556"/>
  <headerFoot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7"/>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Pluto Collar</v>
      </c>
      <c r="Z1" s="259" t="str">
        <f ca="1">MID(CELL("filename",$Z$1),FIND("]",CELL("filename",$Z$1))+1,255)</f>
        <v>Pluto_Collar</v>
      </c>
    </row>
    <row r="2" ht="21" spans="2:12">
      <c r="B2" s="192" t="str">
        <f>Token_List!$D$2</f>
        <v>Rarity</v>
      </c>
      <c r="C2" s="193" t="str">
        <f ca="1">LOOKUP($Z$1,Token_List!$Z$3:$Z$9998,Token_List!$D$3:$D$9998)</f>
        <v>Uncommon</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193" t="str">
        <f ca="1">LOOKUP($Z$1,Token_List!$Z$3:$Z$9998,Token_List!$F$3:$F$9998)</f>
        <v>Pluto</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SUM($AN$8:$AN$9997)</f>
        <v>0</v>
      </c>
    </row>
    <row r="6" ht="25.5" spans="2:15">
      <c r="B6" s="201" t="str">
        <f ca="1">MATCH("Type",$B$9:$B$9987,0)-3&amp;" Task(s) from "&amp;SUM($A$9:$A$9989)&amp;" character(s) that could drop "&amp;CHAR(34)&amp;$C$1&amp;CHAR(34)&amp;" Tokens"</f>
        <v>2 Task(s) from 2 character(s) that could drop "Pluto Collar"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189</v>
      </c>
      <c r="C9" s="213" t="s">
        <v>908</v>
      </c>
      <c r="D9" s="214">
        <v>2</v>
      </c>
      <c r="E9" s="215"/>
      <c r="F9" s="214"/>
      <c r="G9" s="214"/>
      <c r="H9" s="213" t="s">
        <v>406</v>
      </c>
      <c r="I9" s="214" t="s">
        <v>313</v>
      </c>
      <c r="J9" s="214"/>
      <c r="K9" s="214">
        <v>10</v>
      </c>
      <c r="L9" s="214">
        <v>75</v>
      </c>
      <c r="M9" s="215" t="s">
        <v>921</v>
      </c>
      <c r="N9" s="235"/>
      <c r="O9" s="188">
        <f t="shared" si="0"/>
        <v>0</v>
      </c>
    </row>
    <row r="10" ht="15.75" spans="1:14">
      <c r="A10" s="211">
        <f>COUNTA($E10)+1</f>
        <v>1</v>
      </c>
      <c r="B10" s="212" t="s">
        <v>259</v>
      </c>
      <c r="C10" s="213" t="s">
        <v>1008</v>
      </c>
      <c r="D10" s="214">
        <v>1</v>
      </c>
      <c r="E10" s="215"/>
      <c r="F10" s="214"/>
      <c r="G10" s="214"/>
      <c r="H10" s="213" t="s">
        <v>351</v>
      </c>
      <c r="I10" s="214" t="s">
        <v>313</v>
      </c>
      <c r="J10" s="214"/>
      <c r="K10" s="214">
        <v>10</v>
      </c>
      <c r="L10" s="214">
        <v>75</v>
      </c>
      <c r="M10" s="215" t="s">
        <v>1009</v>
      </c>
      <c r="N10" s="235"/>
    </row>
    <row r="11" ht="15.75" spans="2:15">
      <c r="B11" s="216"/>
      <c r="C11" s="217"/>
      <c r="D11" s="218"/>
      <c r="E11" s="219"/>
      <c r="F11" s="218"/>
      <c r="G11" s="218"/>
      <c r="H11" s="217"/>
      <c r="I11" s="218"/>
      <c r="J11" s="218"/>
      <c r="K11" s="218"/>
      <c r="L11" s="251"/>
      <c r="M11" s="252"/>
      <c r="N11" s="235"/>
      <c r="O11" s="188">
        <f t="shared" ref="O11:O14" si="1">IF(ISBLANK($AL11),0,1+LEN($AL11)-LEN(SUBSTITUTE($AL11,"●","")))</f>
        <v>0</v>
      </c>
    </row>
    <row r="12" ht="25.5" spans="2:15">
      <c r="B12" s="201" t="str">
        <f ca="1">COUNTA($B14:$B9993)&amp;" Other way(s) to get "&amp;CHAR(34)&amp;$C$1&amp;CHAR(34)&amp;" Tokens"</f>
        <v>1 Other way(s) to get "Pluto Collar" Tokens</v>
      </c>
      <c r="C12" s="202"/>
      <c r="D12" s="202"/>
      <c r="E12" s="202"/>
      <c r="F12" s="202"/>
      <c r="G12" s="202"/>
      <c r="H12" s="202"/>
      <c r="I12" s="202"/>
      <c r="J12" s="202"/>
      <c r="K12" s="202"/>
      <c r="L12" s="202"/>
      <c r="M12" s="245"/>
      <c r="N12" s="235"/>
      <c r="O12" s="188">
        <f t="shared" si="1"/>
        <v>0</v>
      </c>
    </row>
    <row r="13" ht="16.5" spans="2:15">
      <c r="B13" s="220" t="s">
        <v>18</v>
      </c>
      <c r="C13" s="221" t="s">
        <v>323</v>
      </c>
      <c r="D13" s="222"/>
      <c r="E13" s="222"/>
      <c r="F13" s="222"/>
      <c r="G13" s="223"/>
      <c r="H13" s="224" t="s">
        <v>324</v>
      </c>
      <c r="I13" s="253" t="s">
        <v>310</v>
      </c>
      <c r="J13" s="254"/>
      <c r="K13" s="254"/>
      <c r="L13" s="254"/>
      <c r="M13" s="255"/>
      <c r="N13" s="235"/>
      <c r="O13" s="188">
        <f t="shared" si="1"/>
        <v>0</v>
      </c>
    </row>
    <row r="14" ht="15.75" spans="2:15">
      <c r="B14" s="260" t="s">
        <v>337</v>
      </c>
      <c r="C14" s="261" t="s">
        <v>369</v>
      </c>
      <c r="D14" s="262"/>
      <c r="E14" s="262"/>
      <c r="F14" s="262"/>
      <c r="G14" s="263"/>
      <c r="H14" s="264" t="s">
        <v>315</v>
      </c>
      <c r="I14" s="266" t="s">
        <v>823</v>
      </c>
      <c r="J14" s="267"/>
      <c r="K14" s="267"/>
      <c r="L14" s="267"/>
      <c r="M14" s="268"/>
      <c r="N14" s="235"/>
      <c r="O14" s="188">
        <f t="shared" si="1"/>
        <v>0</v>
      </c>
    </row>
    <row r="15" ht="15.75" spans="2:15">
      <c r="B15" s="216"/>
      <c r="C15" s="217"/>
      <c r="D15" s="218"/>
      <c r="E15" s="219"/>
      <c r="F15" s="218"/>
      <c r="G15" s="218"/>
      <c r="H15" s="217"/>
      <c r="I15" s="218"/>
      <c r="J15" s="218"/>
      <c r="K15" s="218"/>
      <c r="L15" s="218"/>
      <c r="M15" s="252"/>
      <c r="N15" s="235"/>
      <c r="O15" s="188">
        <f t="shared" ref="O15:O31" si="2">IF(ISBLANK($AL15),0,1+LEN($AL15)-LEN(SUBSTITUTE($AL15,"●","")))</f>
        <v>0</v>
      </c>
    </row>
    <row r="16" ht="15.75" spans="2:15">
      <c r="B16" s="225"/>
      <c r="C16" s="226"/>
      <c r="D16" s="227"/>
      <c r="E16" s="228"/>
      <c r="F16" s="227"/>
      <c r="G16" s="227"/>
      <c r="H16" s="226"/>
      <c r="I16" s="227"/>
      <c r="J16" s="227"/>
      <c r="K16" s="227"/>
      <c r="L16" s="227"/>
      <c r="M16" s="226"/>
      <c r="N16" s="235"/>
      <c r="O16" s="188">
        <f t="shared" si="2"/>
        <v>0</v>
      </c>
    </row>
    <row r="17" ht="15.75" spans="2:15">
      <c r="B17" s="225"/>
      <c r="C17" s="226"/>
      <c r="D17" s="227"/>
      <c r="E17" s="228"/>
      <c r="F17" s="227"/>
      <c r="G17" s="227"/>
      <c r="H17" s="226"/>
      <c r="I17" s="227"/>
      <c r="J17" s="227"/>
      <c r="K17" s="227"/>
      <c r="L17" s="227"/>
      <c r="M17" s="228"/>
      <c r="N17" s="235"/>
      <c r="O17" s="188">
        <f t="shared" si="2"/>
        <v>0</v>
      </c>
    </row>
    <row r="18" ht="15.75" spans="2:15">
      <c r="B18" s="225"/>
      <c r="C18" s="226"/>
      <c r="D18" s="227"/>
      <c r="E18" s="229"/>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9"/>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6"/>
      <c r="N26" s="235"/>
      <c r="O26" s="188">
        <f t="shared" si="2"/>
        <v>0</v>
      </c>
    </row>
    <row r="27" ht="15.75" spans="2:15">
      <c r="B27" s="225"/>
      <c r="C27" s="226"/>
      <c r="D27" s="227"/>
      <c r="E27" s="228"/>
      <c r="F27" s="227"/>
      <c r="G27" s="227"/>
      <c r="H27" s="226"/>
      <c r="I27" s="227"/>
      <c r="J27" s="227"/>
      <c r="K27" s="227"/>
      <c r="L27" s="227"/>
      <c r="M27" s="226"/>
      <c r="N27" s="235"/>
      <c r="O27" s="188">
        <f t="shared" si="2"/>
        <v>0</v>
      </c>
    </row>
    <row r="28" spans="2:15">
      <c r="B28" s="230"/>
      <c r="C28" s="231"/>
      <c r="D28" s="232"/>
      <c r="E28" s="233"/>
      <c r="F28" s="232"/>
      <c r="G28" s="232"/>
      <c r="H28" s="231"/>
      <c r="I28" s="232"/>
      <c r="J28" s="232"/>
      <c r="K28" s="232"/>
      <c r="L28" s="232"/>
      <c r="M28" s="231"/>
      <c r="N28" s="235"/>
      <c r="O28" s="188">
        <f t="shared" si="2"/>
        <v>0</v>
      </c>
    </row>
    <row r="29" spans="2:15">
      <c r="B29" s="230"/>
      <c r="C29" s="231"/>
      <c r="D29" s="232"/>
      <c r="E29" s="233"/>
      <c r="F29" s="232"/>
      <c r="G29" s="232"/>
      <c r="H29" s="231"/>
      <c r="I29" s="232"/>
      <c r="J29" s="232"/>
      <c r="K29" s="232"/>
      <c r="L29" s="232"/>
      <c r="M29" s="231"/>
      <c r="N29" s="235"/>
      <c r="O29" s="188">
        <f t="shared" si="2"/>
        <v>0</v>
      </c>
    </row>
    <row r="30" spans="2:15">
      <c r="B30" s="230"/>
      <c r="C30" s="231"/>
      <c r="D30" s="232"/>
      <c r="E30" s="233"/>
      <c r="F30" s="232"/>
      <c r="G30" s="232"/>
      <c r="H30" s="231"/>
      <c r="I30" s="232"/>
      <c r="J30" s="232"/>
      <c r="K30" s="232"/>
      <c r="L30" s="232"/>
      <c r="M30" s="233"/>
      <c r="N30" s="235"/>
      <c r="O30" s="188">
        <f t="shared" si="2"/>
        <v>0</v>
      </c>
    </row>
    <row r="31" spans="2:15">
      <c r="B31" s="230"/>
      <c r="C31" s="231"/>
      <c r="D31" s="232"/>
      <c r="E31" s="234"/>
      <c r="F31" s="232"/>
      <c r="G31" s="232"/>
      <c r="H31" s="231"/>
      <c r="I31" s="232"/>
      <c r="J31" s="232"/>
      <c r="K31" s="232"/>
      <c r="L31" s="232"/>
      <c r="M31" s="233"/>
      <c r="N31" s="235"/>
      <c r="O31" s="188">
        <f t="shared" si="2"/>
        <v>0</v>
      </c>
    </row>
    <row r="32" spans="2:14">
      <c r="B32" s="230"/>
      <c r="C32" s="231"/>
      <c r="D32" s="232"/>
      <c r="E32" s="233"/>
      <c r="F32" s="232"/>
      <c r="G32" s="232"/>
      <c r="H32" s="231"/>
      <c r="I32" s="232"/>
      <c r="J32" s="232"/>
      <c r="K32" s="232"/>
      <c r="L32" s="232"/>
      <c r="M32" s="234"/>
      <c r="N32" s="235"/>
    </row>
    <row r="43" spans="2:15">
      <c r="B43" s="235"/>
      <c r="C43" s="236"/>
      <c r="D43" s="237"/>
      <c r="E43" s="238"/>
      <c r="F43" s="237"/>
      <c r="G43" s="237"/>
      <c r="H43" s="236"/>
      <c r="I43" s="237"/>
      <c r="J43" s="237"/>
      <c r="K43" s="237"/>
      <c r="L43" s="237"/>
      <c r="M43" s="256"/>
      <c r="N43" s="235"/>
      <c r="O43" s="257"/>
    </row>
    <row r="44" spans="2:15">
      <c r="B44" s="230"/>
      <c r="C44" s="231"/>
      <c r="D44" s="232"/>
      <c r="E44" s="233"/>
      <c r="F44" s="232"/>
      <c r="G44" s="232"/>
      <c r="H44" s="231"/>
      <c r="I44" s="232"/>
      <c r="J44" s="232"/>
      <c r="K44" s="232"/>
      <c r="L44" s="232"/>
      <c r="M44" s="231"/>
      <c r="N44" s="235"/>
      <c r="O44" s="257"/>
    </row>
    <row r="45" spans="2:15">
      <c r="B45" s="230"/>
      <c r="C45" s="231"/>
      <c r="D45" s="232"/>
      <c r="E45" s="233"/>
      <c r="F45" s="232"/>
      <c r="G45" s="232"/>
      <c r="H45" s="231"/>
      <c r="I45" s="232"/>
      <c r="J45" s="232"/>
      <c r="K45" s="232"/>
      <c r="L45" s="232"/>
      <c r="M45" s="233"/>
      <c r="N45" s="235"/>
      <c r="O45" s="257"/>
    </row>
    <row r="46" spans="2:15">
      <c r="B46" s="230"/>
      <c r="C46" s="231"/>
      <c r="D46" s="232"/>
      <c r="E46" s="234"/>
      <c r="F46" s="232"/>
      <c r="G46" s="232"/>
      <c r="H46" s="231"/>
      <c r="I46" s="232"/>
      <c r="J46" s="232"/>
      <c r="K46" s="232"/>
      <c r="L46" s="232"/>
      <c r="M46" s="233"/>
      <c r="N46" s="235"/>
      <c r="O46" s="257"/>
    </row>
    <row r="47" spans="2:13">
      <c r="B47" s="239"/>
      <c r="C47" s="240"/>
      <c r="D47" s="241"/>
      <c r="E47" s="242"/>
      <c r="F47" s="241"/>
      <c r="G47" s="241"/>
      <c r="H47" s="240"/>
      <c r="I47" s="241"/>
      <c r="J47" s="241"/>
      <c r="K47" s="241"/>
      <c r="L47" s="241"/>
      <c r="M47"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6"/>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Pluto Ears</v>
      </c>
      <c r="Z1" s="259" t="str">
        <f ca="1">MID(CELL("filename",$Z$1),FIND("]",CELL("filename",$Z$1))+1,255)</f>
        <v>Pluto_Ears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Pluto</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SUM($AN$8:$AN$9996)</f>
        <v>0</v>
      </c>
    </row>
    <row r="6" ht="25.5" spans="2:15">
      <c r="B6" s="201" t="str">
        <f ca="1">MATCH("Type",$B$9:$B$9986,0)-3&amp;" Task(s) from "&amp;SUM($A$9:$A$9988)&amp;" character(s) that could drop "&amp;CHAR(34)&amp;$C$1&amp;CHAR(34)&amp;" Tokens"</f>
        <v>2 Task(s) from 2 character(s) that could drop "Pluto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229</v>
      </c>
      <c r="C9" s="213" t="s">
        <v>1010</v>
      </c>
      <c r="D9" s="214">
        <v>4</v>
      </c>
      <c r="E9" s="215"/>
      <c r="F9" s="214"/>
      <c r="G9" s="214"/>
      <c r="H9" s="213" t="s">
        <v>406</v>
      </c>
      <c r="I9" s="214" t="s">
        <v>411</v>
      </c>
      <c r="J9" s="214"/>
      <c r="K9" s="214">
        <v>29</v>
      </c>
      <c r="L9" s="214">
        <v>275</v>
      </c>
      <c r="M9" s="215" t="s">
        <v>230</v>
      </c>
      <c r="N9" s="235"/>
      <c r="O9" s="188">
        <f t="shared" si="0"/>
        <v>0</v>
      </c>
    </row>
    <row r="10" ht="15.75" spans="1:14">
      <c r="A10" s="211">
        <f>COUNTA($E10)+1</f>
        <v>1</v>
      </c>
      <c r="B10" s="212" t="s">
        <v>141</v>
      </c>
      <c r="C10" s="213" t="s">
        <v>487</v>
      </c>
      <c r="D10" s="214">
        <v>2</v>
      </c>
      <c r="E10" s="215"/>
      <c r="F10" s="214"/>
      <c r="G10" s="214"/>
      <c r="H10" s="213" t="s">
        <v>369</v>
      </c>
      <c r="I10" s="214" t="s">
        <v>327</v>
      </c>
      <c r="J10" s="214"/>
      <c r="K10" s="214">
        <v>13</v>
      </c>
      <c r="L10" s="214">
        <v>110</v>
      </c>
      <c r="M10" s="215" t="s">
        <v>488</v>
      </c>
      <c r="N10" s="235"/>
    </row>
    <row r="11" ht="15.75" spans="2:15">
      <c r="B11" s="216"/>
      <c r="C11" s="217"/>
      <c r="D11" s="218"/>
      <c r="E11" s="219"/>
      <c r="F11" s="218"/>
      <c r="G11" s="218"/>
      <c r="H11" s="217"/>
      <c r="I11" s="218"/>
      <c r="J11" s="218"/>
      <c r="K11" s="218"/>
      <c r="L11" s="251"/>
      <c r="M11" s="252"/>
      <c r="N11" s="235"/>
      <c r="O11" s="188">
        <f t="shared" ref="O11:O13" si="1">IF(ISBLANK($AL11),0,1+LEN($AL11)-LEN(SUBSTITUTE($AL11,"●","")))</f>
        <v>0</v>
      </c>
    </row>
    <row r="12" ht="25.5" spans="2:15">
      <c r="B12" s="201" t="str">
        <f ca="1">COUNTA($B14:$B9992)&amp;" Other way(s) to get "&amp;CHAR(34)&amp;$C$1&amp;CHAR(34)&amp;" Tokens"</f>
        <v>0 Other way(s) to get "Pluto Ears" Tokens</v>
      </c>
      <c r="C12" s="202"/>
      <c r="D12" s="202"/>
      <c r="E12" s="202"/>
      <c r="F12" s="202"/>
      <c r="G12" s="202"/>
      <c r="H12" s="202"/>
      <c r="I12" s="202"/>
      <c r="J12" s="202"/>
      <c r="K12" s="202"/>
      <c r="L12" s="202"/>
      <c r="M12" s="245"/>
      <c r="N12" s="235"/>
      <c r="O12" s="188">
        <f t="shared" si="1"/>
        <v>0</v>
      </c>
    </row>
    <row r="13" ht="16.5" spans="2:15">
      <c r="B13" s="220" t="s">
        <v>18</v>
      </c>
      <c r="C13" s="221" t="s">
        <v>323</v>
      </c>
      <c r="D13" s="222"/>
      <c r="E13" s="222"/>
      <c r="F13" s="222"/>
      <c r="G13" s="223"/>
      <c r="H13" s="224" t="s">
        <v>324</v>
      </c>
      <c r="I13" s="253" t="s">
        <v>310</v>
      </c>
      <c r="J13" s="254"/>
      <c r="K13" s="254"/>
      <c r="L13" s="254"/>
      <c r="M13" s="255"/>
      <c r="N13" s="235"/>
      <c r="O13" s="188">
        <f t="shared" si="1"/>
        <v>0</v>
      </c>
    </row>
    <row r="14" ht="15.75" spans="2:15">
      <c r="B14" s="216"/>
      <c r="C14" s="217"/>
      <c r="D14" s="218"/>
      <c r="E14" s="219"/>
      <c r="F14" s="218"/>
      <c r="G14" s="218"/>
      <c r="H14" s="217"/>
      <c r="I14" s="218"/>
      <c r="J14" s="218"/>
      <c r="K14" s="218"/>
      <c r="L14" s="218"/>
      <c r="M14" s="252"/>
      <c r="N14" s="235"/>
      <c r="O14" s="188">
        <f t="shared" ref="O14:O30" si="2">IF(ISBLANK($AL14),0,1+LEN($AL14)-LEN(SUBSTITUTE($AL14,"●","")))</f>
        <v>0</v>
      </c>
    </row>
    <row r="15" ht="15.75" spans="2:15">
      <c r="B15" s="225"/>
      <c r="C15" s="226"/>
      <c r="D15" s="227"/>
      <c r="E15" s="228"/>
      <c r="F15" s="227"/>
      <c r="G15" s="227"/>
      <c r="H15" s="226"/>
      <c r="I15" s="227"/>
      <c r="J15" s="227"/>
      <c r="K15" s="227"/>
      <c r="L15" s="227"/>
      <c r="M15" s="226"/>
      <c r="N15" s="235"/>
      <c r="O15" s="188">
        <f t="shared" si="2"/>
        <v>0</v>
      </c>
    </row>
    <row r="16" ht="15.75" spans="2:15">
      <c r="B16" s="225"/>
      <c r="C16" s="226"/>
      <c r="D16" s="227"/>
      <c r="E16" s="228"/>
      <c r="F16" s="227"/>
      <c r="G16" s="227"/>
      <c r="H16" s="226"/>
      <c r="I16" s="227"/>
      <c r="J16" s="227"/>
      <c r="K16" s="227"/>
      <c r="L16" s="227"/>
      <c r="M16" s="228"/>
      <c r="N16" s="235"/>
      <c r="O16" s="188">
        <f t="shared" si="2"/>
        <v>0</v>
      </c>
    </row>
    <row r="17" ht="15.75" spans="2:15">
      <c r="B17" s="225"/>
      <c r="C17" s="226"/>
      <c r="D17" s="227"/>
      <c r="E17" s="229"/>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9"/>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6"/>
      <c r="N25" s="235"/>
      <c r="O25" s="188">
        <f t="shared" si="2"/>
        <v>0</v>
      </c>
    </row>
    <row r="26" ht="15.75" spans="2:15">
      <c r="B26" s="225"/>
      <c r="C26" s="226"/>
      <c r="D26" s="227"/>
      <c r="E26" s="228"/>
      <c r="F26" s="227"/>
      <c r="G26" s="227"/>
      <c r="H26" s="226"/>
      <c r="I26" s="227"/>
      <c r="J26" s="227"/>
      <c r="K26" s="227"/>
      <c r="L26" s="227"/>
      <c r="M26" s="226"/>
      <c r="N26" s="235"/>
      <c r="O26" s="188">
        <f t="shared" si="2"/>
        <v>0</v>
      </c>
    </row>
    <row r="27" spans="2:15">
      <c r="B27" s="230"/>
      <c r="C27" s="231"/>
      <c r="D27" s="232"/>
      <c r="E27" s="233"/>
      <c r="F27" s="232"/>
      <c r="G27" s="232"/>
      <c r="H27" s="231"/>
      <c r="I27" s="232"/>
      <c r="J27" s="232"/>
      <c r="K27" s="232"/>
      <c r="L27" s="232"/>
      <c r="M27" s="231"/>
      <c r="N27" s="235"/>
      <c r="O27" s="188">
        <f t="shared" si="2"/>
        <v>0</v>
      </c>
    </row>
    <row r="28" spans="2:15">
      <c r="B28" s="230"/>
      <c r="C28" s="231"/>
      <c r="D28" s="232"/>
      <c r="E28" s="233"/>
      <c r="F28" s="232"/>
      <c r="G28" s="232"/>
      <c r="H28" s="231"/>
      <c r="I28" s="232"/>
      <c r="J28" s="232"/>
      <c r="K28" s="232"/>
      <c r="L28" s="232"/>
      <c r="M28" s="231"/>
      <c r="N28" s="235"/>
      <c r="O28" s="188">
        <f t="shared" si="2"/>
        <v>0</v>
      </c>
    </row>
    <row r="29" spans="2:15">
      <c r="B29" s="230"/>
      <c r="C29" s="231"/>
      <c r="D29" s="232"/>
      <c r="E29" s="233"/>
      <c r="F29" s="232"/>
      <c r="G29" s="232"/>
      <c r="H29" s="231"/>
      <c r="I29" s="232"/>
      <c r="J29" s="232"/>
      <c r="K29" s="232"/>
      <c r="L29" s="232"/>
      <c r="M29" s="233"/>
      <c r="N29" s="235"/>
      <c r="O29" s="188">
        <f t="shared" si="2"/>
        <v>0</v>
      </c>
    </row>
    <row r="30" spans="2:15">
      <c r="B30" s="230"/>
      <c r="C30" s="231"/>
      <c r="D30" s="232"/>
      <c r="E30" s="234"/>
      <c r="F30" s="232"/>
      <c r="G30" s="232"/>
      <c r="H30" s="231"/>
      <c r="I30" s="232"/>
      <c r="J30" s="232"/>
      <c r="K30" s="232"/>
      <c r="L30" s="232"/>
      <c r="M30" s="233"/>
      <c r="N30" s="235"/>
      <c r="O30" s="188">
        <f t="shared" si="2"/>
        <v>0</v>
      </c>
    </row>
    <row r="31" spans="2:14">
      <c r="B31" s="230"/>
      <c r="C31" s="231"/>
      <c r="D31" s="232"/>
      <c r="E31" s="233"/>
      <c r="F31" s="232"/>
      <c r="G31" s="232"/>
      <c r="H31" s="231"/>
      <c r="I31" s="232"/>
      <c r="J31" s="232"/>
      <c r="K31" s="232"/>
      <c r="L31" s="232"/>
      <c r="M31" s="234"/>
      <c r="N31" s="235"/>
    </row>
    <row r="42" spans="2:15">
      <c r="B42" s="235"/>
      <c r="C42" s="236"/>
      <c r="D42" s="237"/>
      <c r="E42" s="238"/>
      <c r="F42" s="237"/>
      <c r="G42" s="237"/>
      <c r="H42" s="236"/>
      <c r="I42" s="237"/>
      <c r="J42" s="237"/>
      <c r="K42" s="237"/>
      <c r="L42" s="237"/>
      <c r="M42" s="256"/>
      <c r="N42" s="235"/>
      <c r="O42" s="257"/>
    </row>
    <row r="43" spans="2:15">
      <c r="B43" s="230"/>
      <c r="C43" s="231"/>
      <c r="D43" s="232"/>
      <c r="E43" s="233"/>
      <c r="F43" s="232"/>
      <c r="G43" s="232"/>
      <c r="H43" s="231"/>
      <c r="I43" s="232"/>
      <c r="J43" s="232"/>
      <c r="K43" s="232"/>
      <c r="L43" s="232"/>
      <c r="M43" s="231"/>
      <c r="N43" s="235"/>
      <c r="O43" s="257"/>
    </row>
    <row r="44" spans="2:15">
      <c r="B44" s="230"/>
      <c r="C44" s="231"/>
      <c r="D44" s="232"/>
      <c r="E44" s="233"/>
      <c r="F44" s="232"/>
      <c r="G44" s="232"/>
      <c r="H44" s="231"/>
      <c r="I44" s="232"/>
      <c r="J44" s="232"/>
      <c r="K44" s="232"/>
      <c r="L44" s="232"/>
      <c r="M44" s="233"/>
      <c r="N44" s="235"/>
      <c r="O44" s="257"/>
    </row>
    <row r="45" spans="2:15">
      <c r="B45" s="230"/>
      <c r="C45" s="231"/>
      <c r="D45" s="232"/>
      <c r="E45" s="234"/>
      <c r="F45" s="232"/>
      <c r="G45" s="232"/>
      <c r="H45" s="231"/>
      <c r="I45" s="232"/>
      <c r="J45" s="232"/>
      <c r="K45" s="232"/>
      <c r="L45" s="232"/>
      <c r="M45" s="233"/>
      <c r="N45" s="235"/>
      <c r="O45" s="257"/>
    </row>
    <row r="46" spans="2:13">
      <c r="B46" s="239"/>
      <c r="C46" s="240"/>
      <c r="D46" s="241"/>
      <c r="E46" s="242"/>
      <c r="F46" s="241"/>
      <c r="G46" s="241"/>
      <c r="H46" s="240"/>
      <c r="I46" s="241"/>
      <c r="J46" s="241"/>
      <c r="K46" s="241"/>
      <c r="L46" s="241"/>
      <c r="M46" s="258"/>
    </row>
  </sheetData>
  <sheetProtection sheet="1" objects="1"/>
  <mergeCells count="4">
    <mergeCell ref="B6:M6"/>
    <mergeCell ref="B12:M12"/>
    <mergeCell ref="C13:G13"/>
    <mergeCell ref="I13:M13"/>
  </mergeCells>
  <pageMargins left="0.75" right="0.75" top="1" bottom="1" header="0.511805555555556" footer="0.511805555555556"/>
  <headerFoot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Pumpkin</v>
      </c>
      <c r="Z1" s="259" t="str">
        <f ca="1">MID(CELL("filename",$Z$1),FIND("]",CELL("filename",$Z$1))+1,255)</f>
        <v>Pumpkin</v>
      </c>
    </row>
    <row r="2" ht="21" spans="2:12">
      <c r="B2" s="192" t="str">
        <f>Token_List!$D$2</f>
        <v>Rarity</v>
      </c>
      <c r="C2" s="193" t="str">
        <f ca="1">LOOKUP($Z$1,Token_List!$Z$3:$Z$9998,Token_List!$D$3:$D$9998)</f>
        <v>Common</v>
      </c>
      <c r="D2" s="194"/>
      <c r="E2" s="195"/>
      <c r="F2" s="194"/>
      <c r="G2" s="194"/>
      <c r="H2" s="196"/>
      <c r="I2" s="194"/>
      <c r="J2" s="194"/>
      <c r="K2" s="194"/>
      <c r="L2" s="194"/>
    </row>
    <row r="3" ht="21" spans="2:13">
      <c r="B3" s="197" t="str">
        <f>Token_List!$E$2</f>
        <v>Type</v>
      </c>
      <c r="C3" s="191" t="str">
        <f ca="1">LOOKUP($Z$1,Token_List!$Z$3:$Z$9998,Token_List!$E$3:$E$9998)</f>
        <v>Group</v>
      </c>
      <c r="D3" s="194"/>
      <c r="E3" s="195"/>
      <c r="F3" s="194"/>
      <c r="G3" s="194"/>
      <c r="H3" s="196"/>
      <c r="I3" s="194"/>
      <c r="J3" s="194"/>
      <c r="K3" s="194"/>
      <c r="L3" s="194"/>
      <c r="M3" s="243"/>
    </row>
    <row r="4" ht="21" spans="2:13">
      <c r="B4" s="197" t="s">
        <v>294</v>
      </c>
      <c r="C4" s="193" t="str">
        <f ca="1">LOOKUP($Z$1,Token_List!$Z$3:$Z$9998,Token_List!$F$3:$F$9998)</f>
        <v>Cinderella ● Prince Charming</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SUM($AN$8:$AN$10000)</f>
        <v>0</v>
      </c>
    </row>
    <row r="6" ht="25.5" spans="2:15">
      <c r="B6" s="201" t="str">
        <f ca="1">MATCH("Type",$B$9:$B$9990,0)-3&amp;" Task(s) from "&amp;SUM($A$9:$A$9992)&amp;" character(s) that could drop "&amp;CHAR(34)&amp;$C$1&amp;CHAR(34)&amp;" Tokens"</f>
        <v>2 Task(s) from 2 character(s) that could drop "Pumpkin"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82</v>
      </c>
      <c r="C9" s="213" t="s">
        <v>683</v>
      </c>
      <c r="D9" s="214">
        <v>1</v>
      </c>
      <c r="E9" s="215"/>
      <c r="F9" s="214"/>
      <c r="G9" s="214" t="s">
        <v>355</v>
      </c>
      <c r="H9" s="213"/>
      <c r="I9" s="214" t="s">
        <v>315</v>
      </c>
      <c r="J9" s="214"/>
      <c r="K9" s="214">
        <v>7</v>
      </c>
      <c r="L9" s="214">
        <v>40</v>
      </c>
      <c r="M9" s="215" t="s">
        <v>684</v>
      </c>
      <c r="N9" s="235"/>
      <c r="O9" s="188">
        <f t="shared" si="0"/>
        <v>0</v>
      </c>
    </row>
    <row r="10" ht="15.75" spans="1:14">
      <c r="A10" s="211">
        <f>COUNTA($E10)+1</f>
        <v>1</v>
      </c>
      <c r="B10" s="212" t="s">
        <v>73</v>
      </c>
      <c r="C10" s="213" t="s">
        <v>414</v>
      </c>
      <c r="D10" s="214">
        <v>1</v>
      </c>
      <c r="E10" s="215"/>
      <c r="F10" s="214"/>
      <c r="G10" s="214" t="s">
        <v>355</v>
      </c>
      <c r="H10" s="213"/>
      <c r="I10" s="214" t="s">
        <v>315</v>
      </c>
      <c r="J10" s="214"/>
      <c r="K10" s="214">
        <v>7</v>
      </c>
      <c r="L10" s="214">
        <v>40</v>
      </c>
      <c r="M10" s="215" t="s">
        <v>673</v>
      </c>
      <c r="N10" s="235"/>
    </row>
    <row r="11" ht="15.75" spans="2:15">
      <c r="B11" s="216"/>
      <c r="C11" s="217"/>
      <c r="D11" s="218"/>
      <c r="E11" s="219"/>
      <c r="F11" s="218"/>
      <c r="G11" s="218"/>
      <c r="H11" s="217"/>
      <c r="I11" s="218"/>
      <c r="J11" s="218"/>
      <c r="K11" s="218"/>
      <c r="L11" s="251"/>
      <c r="M11" s="252"/>
      <c r="N11" s="235"/>
      <c r="O11" s="188">
        <f t="shared" ref="O11:O17" si="1">IF(ISBLANK($AL11),0,1+LEN($AL11)-LEN(SUBSTITUTE($AL11,"●","")))</f>
        <v>0</v>
      </c>
    </row>
    <row r="12" ht="25.5" spans="2:15">
      <c r="B12" s="201" t="str">
        <f ca="1">COUNTA($B14:$B9996)&amp;" Other way(s) to get "&amp;CHAR(34)&amp;$C$1&amp;CHAR(34)&amp;" Tokens"</f>
        <v>4 Other way(s) to get "Pumpkin" Tokens</v>
      </c>
      <c r="C12" s="202"/>
      <c r="D12" s="202"/>
      <c r="E12" s="202"/>
      <c r="F12" s="202"/>
      <c r="G12" s="202"/>
      <c r="H12" s="202"/>
      <c r="I12" s="202"/>
      <c r="J12" s="202"/>
      <c r="K12" s="202"/>
      <c r="L12" s="202"/>
      <c r="M12" s="245"/>
      <c r="N12" s="235"/>
      <c r="O12" s="188">
        <f t="shared" si="1"/>
        <v>0</v>
      </c>
    </row>
    <row r="13" ht="16.5" spans="2:15">
      <c r="B13" s="220" t="s">
        <v>18</v>
      </c>
      <c r="C13" s="221" t="s">
        <v>323</v>
      </c>
      <c r="D13" s="222"/>
      <c r="E13" s="222"/>
      <c r="F13" s="222"/>
      <c r="G13" s="223"/>
      <c r="H13" s="224" t="s">
        <v>324</v>
      </c>
      <c r="I13" s="253" t="s">
        <v>310</v>
      </c>
      <c r="J13" s="254"/>
      <c r="K13" s="254"/>
      <c r="L13" s="254"/>
      <c r="M13" s="255"/>
      <c r="N13" s="235"/>
      <c r="O13" s="188">
        <f t="shared" si="1"/>
        <v>0</v>
      </c>
    </row>
    <row r="14" ht="15.75" spans="2:15">
      <c r="B14" s="260" t="s">
        <v>337</v>
      </c>
      <c r="C14" s="261" t="s">
        <v>436</v>
      </c>
      <c r="D14" s="262"/>
      <c r="E14" s="262"/>
      <c r="F14" s="262"/>
      <c r="G14" s="263"/>
      <c r="H14" s="264" t="s">
        <v>315</v>
      </c>
      <c r="I14" s="266" t="s">
        <v>231</v>
      </c>
      <c r="J14" s="267"/>
      <c r="K14" s="267"/>
      <c r="L14" s="267"/>
      <c r="M14" s="268"/>
      <c r="N14" s="235"/>
      <c r="O14" s="188">
        <f t="shared" si="1"/>
        <v>0</v>
      </c>
    </row>
    <row r="15" ht="15.75" spans="2:15">
      <c r="B15" s="260" t="s">
        <v>337</v>
      </c>
      <c r="C15" s="261" t="s">
        <v>361</v>
      </c>
      <c r="D15" s="262"/>
      <c r="E15" s="262"/>
      <c r="F15" s="262"/>
      <c r="G15" s="263"/>
      <c r="H15" s="265" t="s">
        <v>411</v>
      </c>
      <c r="I15" s="261" t="s">
        <v>547</v>
      </c>
      <c r="J15" s="262"/>
      <c r="K15" s="262"/>
      <c r="L15" s="262"/>
      <c r="M15" s="263"/>
      <c r="N15" s="235"/>
      <c r="O15" s="188">
        <f t="shared" si="1"/>
        <v>0</v>
      </c>
    </row>
    <row r="16" ht="15.75" spans="2:15">
      <c r="B16" s="260" t="s">
        <v>399</v>
      </c>
      <c r="C16" s="261" t="s">
        <v>82</v>
      </c>
      <c r="D16" s="262"/>
      <c r="E16" s="262"/>
      <c r="F16" s="262"/>
      <c r="G16" s="263"/>
      <c r="H16" s="265" t="s">
        <v>401</v>
      </c>
      <c r="I16" s="261" t="s">
        <v>418</v>
      </c>
      <c r="J16" s="262"/>
      <c r="K16" s="262"/>
      <c r="L16" s="262"/>
      <c r="M16" s="263"/>
      <c r="N16" s="235"/>
      <c r="O16" s="188">
        <f t="shared" si="1"/>
        <v>0</v>
      </c>
    </row>
    <row r="17" ht="15.75" spans="2:15">
      <c r="B17" s="260" t="s">
        <v>338</v>
      </c>
      <c r="C17" s="261" t="s">
        <v>339</v>
      </c>
      <c r="D17" s="262"/>
      <c r="E17" s="262"/>
      <c r="F17" s="262"/>
      <c r="G17" s="263"/>
      <c r="H17" s="265" t="s">
        <v>340</v>
      </c>
      <c r="I17" s="261" t="s">
        <v>231</v>
      </c>
      <c r="J17" s="262"/>
      <c r="K17" s="262"/>
      <c r="L17" s="262"/>
      <c r="M17" s="263"/>
      <c r="N17" s="235"/>
      <c r="O17" s="188">
        <f t="shared" si="1"/>
        <v>0</v>
      </c>
    </row>
    <row r="18" ht="15.75" spans="2:15">
      <c r="B18" s="216"/>
      <c r="C18" s="217"/>
      <c r="D18" s="218"/>
      <c r="E18" s="219"/>
      <c r="F18" s="218"/>
      <c r="G18" s="218"/>
      <c r="H18" s="217"/>
      <c r="I18" s="218"/>
      <c r="J18" s="218"/>
      <c r="K18" s="218"/>
      <c r="L18" s="218"/>
      <c r="M18" s="252"/>
      <c r="N18" s="235"/>
      <c r="O18" s="188">
        <f t="shared" ref="O18:O34" si="2">IF(ISBLANK($AL18),0,1+LEN($AL18)-LEN(SUBSTITUTE($AL18,"●","")))</f>
        <v>0</v>
      </c>
    </row>
    <row r="19" ht="15.75" spans="2:15">
      <c r="B19" s="225"/>
      <c r="C19" s="226"/>
      <c r="D19" s="227"/>
      <c r="E19" s="228"/>
      <c r="F19" s="227"/>
      <c r="G19" s="227"/>
      <c r="H19" s="226"/>
      <c r="I19" s="227"/>
      <c r="J19" s="227"/>
      <c r="K19" s="227"/>
      <c r="L19" s="227"/>
      <c r="M19" s="226"/>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6"/>
      <c r="N29" s="235"/>
      <c r="O29" s="188">
        <f t="shared" si="2"/>
        <v>0</v>
      </c>
    </row>
    <row r="30" ht="15.75" spans="2:15">
      <c r="B30" s="225"/>
      <c r="C30" s="226"/>
      <c r="D30" s="227"/>
      <c r="E30" s="228"/>
      <c r="F30" s="227"/>
      <c r="G30" s="227"/>
      <c r="H30" s="226"/>
      <c r="I30" s="227"/>
      <c r="J30" s="227"/>
      <c r="K30" s="227"/>
      <c r="L30" s="227"/>
      <c r="M30" s="226"/>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3"/>
      <c r="N33" s="235"/>
      <c r="O33" s="188">
        <f t="shared" si="2"/>
        <v>0</v>
      </c>
    </row>
    <row r="34" spans="2:15">
      <c r="B34" s="230"/>
      <c r="C34" s="231"/>
      <c r="D34" s="232"/>
      <c r="E34" s="234"/>
      <c r="F34" s="232"/>
      <c r="G34" s="232"/>
      <c r="H34" s="231"/>
      <c r="I34" s="232"/>
      <c r="J34" s="232"/>
      <c r="K34" s="232"/>
      <c r="L34" s="232"/>
      <c r="M34" s="233"/>
      <c r="N34" s="235"/>
      <c r="O34" s="188">
        <f t="shared" si="2"/>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12">
    <mergeCell ref="B6:M6"/>
    <mergeCell ref="B12:M12"/>
    <mergeCell ref="C13:G13"/>
    <mergeCell ref="I13:M13"/>
    <mergeCell ref="C14:G14"/>
    <mergeCell ref="I14:M14"/>
    <mergeCell ref="C15:G15"/>
    <mergeCell ref="I15:M15"/>
    <mergeCell ref="C16:G16"/>
    <mergeCell ref="I16:M16"/>
    <mergeCell ref="C17:G17"/>
    <mergeCell ref="I17:M17"/>
  </mergeCells>
  <pageMargins left="0.75" right="0.75" top="1" bottom="1" header="0.511805555555556" footer="0.511805555555556"/>
  <headerFoot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Pumpkin King Head</v>
      </c>
      <c r="Z1" s="259" t="str">
        <f ca="1">MID(CELL("filename",$Z$1),FIND("]",CELL("filename",$Z$1))+1,255)</f>
        <v>Pumpkin_King_Head</v>
      </c>
    </row>
    <row r="2" ht="21" spans="2:12">
      <c r="B2" s="192" t="str">
        <f>Token_List!$D$2</f>
        <v>Rarity</v>
      </c>
      <c r="C2" s="193" t="str">
        <f ca="1">LOOKUP($Z$1,Token_List!$Z$3:$Z$9998,Token_List!$D$3:$D$9998)</f>
        <v>Common</v>
      </c>
      <c r="D2" s="194"/>
      <c r="E2" s="195"/>
      <c r="F2" s="194"/>
      <c r="G2" s="194"/>
      <c r="H2" s="196"/>
      <c r="I2" s="194"/>
      <c r="J2" s="194"/>
      <c r="K2" s="194"/>
      <c r="L2" s="194"/>
    </row>
    <row r="3" ht="21" spans="2:13">
      <c r="B3" s="197" t="str">
        <f>Token_List!$E$2</f>
        <v>Type</v>
      </c>
      <c r="C3" s="191" t="str">
        <f ca="1">LOOKUP($Z$1,Token_List!$Z$3:$Z$9998,Token_List!$E$3:$E$9998)</f>
        <v>Group</v>
      </c>
      <c r="D3" s="194"/>
      <c r="E3" s="195"/>
      <c r="F3" s="194"/>
      <c r="G3" s="194"/>
      <c r="H3" s="196"/>
      <c r="I3" s="194"/>
      <c r="J3" s="194"/>
      <c r="K3" s="194"/>
      <c r="L3" s="194"/>
      <c r="M3" s="243"/>
    </row>
    <row r="4" ht="21" spans="2:13">
      <c r="B4" s="197" t="s">
        <v>294</v>
      </c>
      <c r="C4" s="193" t="str">
        <f ca="1">LOOKUP($Z$1,Token_List!$Z$3:$Z$9998,Token_List!$F$3:$F$9998)</f>
        <v>Jack Skellington ● Oogie Boogie ● Sally ● Zero</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SUM($AN$8:$AN$9999)</f>
        <v>0</v>
      </c>
    </row>
    <row r="6" ht="25.5" spans="2:15">
      <c r="B6" s="201" t="str">
        <f ca="1">MATCH("Type",$B$9:$B$9989,0)-3&amp;" Task(s) from "&amp;SUM($A$9:$A$9991)&amp;" character(s) that could drop "&amp;CHAR(34)&amp;$C$1&amp;CHAR(34)&amp;" Tokens"</f>
        <v>3 Task(s) from 3 character(s) that could drop "Pumpkin King Head"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290</v>
      </c>
      <c r="C9" s="213" t="s">
        <v>1011</v>
      </c>
      <c r="D9" s="214">
        <v>1</v>
      </c>
      <c r="E9" s="215"/>
      <c r="F9" s="214"/>
      <c r="G9" s="214"/>
      <c r="H9" s="213"/>
      <c r="I9" s="214" t="s">
        <v>499</v>
      </c>
      <c r="J9" s="214"/>
      <c r="K9" s="214">
        <v>4</v>
      </c>
      <c r="L9" s="214">
        <v>14</v>
      </c>
      <c r="M9" s="215" t="s">
        <v>233</v>
      </c>
      <c r="N9" s="235"/>
      <c r="O9" s="188">
        <f t="shared" si="0"/>
        <v>0</v>
      </c>
    </row>
    <row r="10" ht="15.75" spans="1:14">
      <c r="A10" s="211">
        <f t="shared" si="1"/>
        <v>1</v>
      </c>
      <c r="B10" s="212" t="s">
        <v>160</v>
      </c>
      <c r="C10" s="213" t="s">
        <v>1012</v>
      </c>
      <c r="D10" s="214">
        <v>1</v>
      </c>
      <c r="E10" s="215"/>
      <c r="F10" s="214"/>
      <c r="G10" s="214"/>
      <c r="H10" s="213"/>
      <c r="I10" s="214" t="s">
        <v>499</v>
      </c>
      <c r="J10" s="214"/>
      <c r="K10" s="214">
        <v>4</v>
      </c>
      <c r="L10" s="214">
        <v>14</v>
      </c>
      <c r="M10" s="215" t="s">
        <v>233</v>
      </c>
      <c r="N10" s="235"/>
    </row>
    <row r="11" ht="15.75" spans="1:14">
      <c r="A11" s="211">
        <f t="shared" si="1"/>
        <v>1</v>
      </c>
      <c r="B11" s="212" t="s">
        <v>163</v>
      </c>
      <c r="C11" s="213" t="s">
        <v>1013</v>
      </c>
      <c r="D11" s="214">
        <v>1</v>
      </c>
      <c r="E11" s="215"/>
      <c r="F11" s="214"/>
      <c r="G11" s="214"/>
      <c r="H11" s="213"/>
      <c r="I11" s="214" t="s">
        <v>499</v>
      </c>
      <c r="J11" s="214"/>
      <c r="K11" s="214">
        <v>4</v>
      </c>
      <c r="L11" s="214">
        <v>14</v>
      </c>
      <c r="M11" s="215" t="s">
        <v>233</v>
      </c>
      <c r="N11" s="235"/>
    </row>
    <row r="12" ht="15.75" spans="2:15">
      <c r="B12" s="216"/>
      <c r="C12" s="217"/>
      <c r="D12" s="218"/>
      <c r="E12" s="219"/>
      <c r="F12" s="218"/>
      <c r="G12" s="218"/>
      <c r="H12" s="217"/>
      <c r="I12" s="218"/>
      <c r="J12" s="218"/>
      <c r="K12" s="218"/>
      <c r="L12" s="251"/>
      <c r="M12" s="252"/>
      <c r="N12" s="235"/>
      <c r="O12" s="188">
        <f t="shared" ref="O12:O16" si="2">IF(ISBLANK($AL12),0,1+LEN($AL12)-LEN(SUBSTITUTE($AL12,"●","")))</f>
        <v>0</v>
      </c>
    </row>
    <row r="13" ht="25.5" spans="2:15">
      <c r="B13" s="201" t="str">
        <f ca="1">COUNTA($B15:$B9995)&amp;" Other way(s) to get "&amp;CHAR(34)&amp;$C$1&amp;CHAR(34)&amp;" Tokens"</f>
        <v>2 Other way(s) to get "Pumpkin King Head" Tokens</v>
      </c>
      <c r="C13" s="202"/>
      <c r="D13" s="202"/>
      <c r="E13" s="202"/>
      <c r="F13" s="202"/>
      <c r="G13" s="202"/>
      <c r="H13" s="202"/>
      <c r="I13" s="202"/>
      <c r="J13" s="202"/>
      <c r="K13" s="202"/>
      <c r="L13" s="202"/>
      <c r="M13" s="245"/>
      <c r="N13" s="235"/>
      <c r="O13" s="188">
        <f t="shared" si="2"/>
        <v>0</v>
      </c>
    </row>
    <row r="14" ht="16.5" spans="2:15">
      <c r="B14" s="220" t="s">
        <v>18</v>
      </c>
      <c r="C14" s="221" t="s">
        <v>323</v>
      </c>
      <c r="D14" s="222"/>
      <c r="E14" s="222"/>
      <c r="F14" s="222"/>
      <c r="G14" s="223"/>
      <c r="H14" s="224" t="s">
        <v>324</v>
      </c>
      <c r="I14" s="253" t="s">
        <v>310</v>
      </c>
      <c r="J14" s="254"/>
      <c r="K14" s="254"/>
      <c r="L14" s="254"/>
      <c r="M14" s="255"/>
      <c r="N14" s="235"/>
      <c r="O14" s="188">
        <f t="shared" si="2"/>
        <v>0</v>
      </c>
    </row>
    <row r="15" ht="15.75" spans="2:15">
      <c r="B15" s="260" t="s">
        <v>337</v>
      </c>
      <c r="C15" s="261" t="s">
        <v>1014</v>
      </c>
      <c r="D15" s="262"/>
      <c r="E15" s="262"/>
      <c r="F15" s="262"/>
      <c r="G15" s="263"/>
      <c r="H15" s="264" t="s">
        <v>313</v>
      </c>
      <c r="I15" s="266" t="s">
        <v>233</v>
      </c>
      <c r="J15" s="267"/>
      <c r="K15" s="267"/>
      <c r="L15" s="267"/>
      <c r="M15" s="268"/>
      <c r="N15" s="235"/>
      <c r="O15" s="188">
        <f t="shared" si="2"/>
        <v>0</v>
      </c>
    </row>
    <row r="16" ht="15.75" spans="2:15">
      <c r="B16" s="260" t="s">
        <v>399</v>
      </c>
      <c r="C16" s="261" t="s">
        <v>863</v>
      </c>
      <c r="D16" s="262"/>
      <c r="E16" s="262"/>
      <c r="F16" s="262"/>
      <c r="G16" s="263"/>
      <c r="H16" s="265" t="s">
        <v>401</v>
      </c>
      <c r="I16" s="261" t="s">
        <v>864</v>
      </c>
      <c r="J16" s="262"/>
      <c r="K16" s="262"/>
      <c r="L16" s="262"/>
      <c r="M16" s="263"/>
      <c r="N16" s="235"/>
      <c r="O16" s="188">
        <f t="shared" si="2"/>
        <v>0</v>
      </c>
    </row>
    <row r="17" ht="15.75" spans="2:15">
      <c r="B17" s="216"/>
      <c r="C17" s="217"/>
      <c r="D17" s="218"/>
      <c r="E17" s="219"/>
      <c r="F17" s="218"/>
      <c r="G17" s="218"/>
      <c r="H17" s="217"/>
      <c r="I17" s="218"/>
      <c r="J17" s="218"/>
      <c r="K17" s="218"/>
      <c r="L17" s="218"/>
      <c r="M17" s="252"/>
      <c r="N17" s="235"/>
      <c r="O17" s="188">
        <f t="shared" ref="O17:O33" si="3">IF(ISBLANK($AL17),0,1+LEN($AL17)-LEN(SUBSTITUTE($AL17,"●","")))</f>
        <v>0</v>
      </c>
    </row>
    <row r="18" ht="15.75" spans="2:15">
      <c r="B18" s="225"/>
      <c r="C18" s="226"/>
      <c r="D18" s="227"/>
      <c r="E18" s="228"/>
      <c r="F18" s="227"/>
      <c r="G18" s="227"/>
      <c r="H18" s="226"/>
      <c r="I18" s="227"/>
      <c r="J18" s="227"/>
      <c r="K18" s="227"/>
      <c r="L18" s="227"/>
      <c r="M18" s="226"/>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6"/>
      <c r="N28" s="235"/>
      <c r="O28" s="188">
        <f t="shared" si="3"/>
        <v>0</v>
      </c>
    </row>
    <row r="29" ht="15.75" spans="2:15">
      <c r="B29" s="225"/>
      <c r="C29" s="226"/>
      <c r="D29" s="227"/>
      <c r="E29" s="228"/>
      <c r="F29" s="227"/>
      <c r="G29" s="227"/>
      <c r="H29" s="226"/>
      <c r="I29" s="227"/>
      <c r="J29" s="227"/>
      <c r="K29" s="227"/>
      <c r="L29" s="227"/>
      <c r="M29" s="226"/>
      <c r="N29" s="235"/>
      <c r="O29" s="188">
        <f t="shared" si="3"/>
        <v>0</v>
      </c>
    </row>
    <row r="30" spans="2:15">
      <c r="B30" s="230"/>
      <c r="C30" s="231"/>
      <c r="D30" s="232"/>
      <c r="E30" s="233"/>
      <c r="F30" s="232"/>
      <c r="G30" s="232"/>
      <c r="H30" s="231"/>
      <c r="I30" s="232"/>
      <c r="J30" s="232"/>
      <c r="K30" s="232"/>
      <c r="L30" s="232"/>
      <c r="M30" s="231"/>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3"/>
      <c r="N32" s="235"/>
      <c r="O32" s="188">
        <f t="shared" si="3"/>
        <v>0</v>
      </c>
    </row>
    <row r="33" spans="2:15">
      <c r="B33" s="230"/>
      <c r="C33" s="231"/>
      <c r="D33" s="232"/>
      <c r="E33" s="234"/>
      <c r="F33" s="232"/>
      <c r="G33" s="232"/>
      <c r="H33" s="231"/>
      <c r="I33" s="232"/>
      <c r="J33" s="232"/>
      <c r="K33" s="232"/>
      <c r="L33" s="232"/>
      <c r="M33" s="233"/>
      <c r="N33" s="235"/>
      <c r="O33" s="188">
        <f t="shared" si="3"/>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8">
    <mergeCell ref="B6:M6"/>
    <mergeCell ref="B13:M13"/>
    <mergeCell ref="C14:G14"/>
    <mergeCell ref="I14:M14"/>
    <mergeCell ref="C15:G15"/>
    <mergeCell ref="I15:M15"/>
    <mergeCell ref="C16:G16"/>
    <mergeCell ref="I16:M16"/>
  </mergeCells>
  <pageMargins left="0.75" right="0.75" top="1" bottom="1" header="0.511805555555556" footer="0.511805555555556"/>
  <headerFoot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Purple Fabric</v>
      </c>
      <c r="Z1" s="259" t="str">
        <f ca="1">MID(CELL("filename",$Z$1),FIND("]",CELL("filename",$Z$1))+1,255)</f>
        <v>Purple_Fabric</v>
      </c>
    </row>
    <row r="2" ht="21" spans="2:12">
      <c r="B2" s="192" t="str">
        <f>Token_List!$D$2</f>
        <v>Rarity</v>
      </c>
      <c r="C2" s="193" t="str">
        <f ca="1">LOOKUP($Z$1,Token_List!$Z$3:$Z$9998,Token_List!$D$3:$D$9998)</f>
        <v>Common</v>
      </c>
      <c r="D2" s="194"/>
      <c r="E2" s="195"/>
      <c r="F2" s="194"/>
      <c r="G2" s="194"/>
      <c r="H2" s="196"/>
      <c r="I2" s="194"/>
      <c r="J2" s="194"/>
      <c r="K2" s="194"/>
      <c r="L2" s="194"/>
    </row>
    <row r="3" ht="21" spans="2:13">
      <c r="B3" s="197" t="str">
        <f>Token_List!$E$2</f>
        <v>Type</v>
      </c>
      <c r="C3" s="191" t="str">
        <f ca="1">LOOKUP($Z$1,Token_List!$Z$3:$Z$9998,Token_List!$E$3:$E$9998)</f>
        <v>Fabric</v>
      </c>
      <c r="D3" s="194"/>
      <c r="E3" s="195"/>
      <c r="F3" s="194"/>
      <c r="G3" s="194"/>
      <c r="H3" s="196"/>
      <c r="I3" s="194"/>
      <c r="J3" s="194"/>
      <c r="K3" s="194"/>
      <c r="L3" s="194"/>
      <c r="M3" s="243"/>
    </row>
    <row r="4" ht="21" spans="2:13">
      <c r="B4" s="197" t="s">
        <v>294</v>
      </c>
      <c r="C4" s="193" t="str">
        <f ca="1">LOOKUP($Z$1,Token_List!$Z$3:$Z$9998,Token_List!$F$3:$F$9998)</f>
        <v>Halloween Daisy Duck Costume ● Halloween Minnie Mouse Costume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SUM($AN$8:$AN$9999)</f>
        <v>0</v>
      </c>
    </row>
    <row r="6" ht="25.5" spans="2:15">
      <c r="B6" s="201" t="str">
        <f ca="1">MATCH("Type",$B$9:$B$9989,0)-3&amp;" Task(s) from "&amp;SUM($A$9:$A$9991)&amp;" character(s) that could drop "&amp;CHAR(34)&amp;$C$1&amp;CHAR(34)&amp;" Tokens"</f>
        <v>3 Task(s) from 3 character(s) that could drop "Purple Fabric"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189</v>
      </c>
      <c r="C9" s="213" t="s">
        <v>832</v>
      </c>
      <c r="D9" s="214"/>
      <c r="E9" s="215"/>
      <c r="F9" s="214"/>
      <c r="G9" s="214"/>
      <c r="H9" s="213" t="s">
        <v>858</v>
      </c>
      <c r="I9" s="214" t="s">
        <v>327</v>
      </c>
      <c r="J9" s="214"/>
      <c r="K9" s="214">
        <v>13</v>
      </c>
      <c r="L9" s="214">
        <v>110</v>
      </c>
      <c r="M9" s="215" t="s">
        <v>859</v>
      </c>
      <c r="N9" s="235"/>
      <c r="O9" s="188">
        <f t="shared" si="0"/>
        <v>0</v>
      </c>
    </row>
    <row r="10" ht="15.75" spans="1:14">
      <c r="A10" s="211">
        <f t="shared" si="1"/>
        <v>1</v>
      </c>
      <c r="B10" s="212" t="s">
        <v>105</v>
      </c>
      <c r="C10" s="213" t="s">
        <v>832</v>
      </c>
      <c r="D10" s="214">
        <v>5</v>
      </c>
      <c r="E10" s="215"/>
      <c r="F10" s="214"/>
      <c r="G10" s="214"/>
      <c r="H10" s="213" t="s">
        <v>214</v>
      </c>
      <c r="I10" s="214" t="s">
        <v>327</v>
      </c>
      <c r="J10" s="214"/>
      <c r="K10" s="214">
        <v>13</v>
      </c>
      <c r="L10" s="214">
        <v>110</v>
      </c>
      <c r="M10" s="215" t="s">
        <v>235</v>
      </c>
      <c r="N10" s="235"/>
    </row>
    <row r="11" ht="15.75" spans="1:14">
      <c r="A11" s="211">
        <f t="shared" si="1"/>
        <v>1</v>
      </c>
      <c r="B11" s="212" t="s">
        <v>111</v>
      </c>
      <c r="C11" s="213" t="s">
        <v>1015</v>
      </c>
      <c r="D11" s="214">
        <v>10</v>
      </c>
      <c r="E11" s="215"/>
      <c r="F11" s="214"/>
      <c r="G11" s="214"/>
      <c r="H11" s="213" t="s">
        <v>417</v>
      </c>
      <c r="I11" s="214" t="s">
        <v>336</v>
      </c>
      <c r="J11" s="214"/>
      <c r="K11" s="214">
        <v>16</v>
      </c>
      <c r="L11" s="214">
        <v>155</v>
      </c>
      <c r="M11" s="215" t="s">
        <v>235</v>
      </c>
      <c r="N11" s="235"/>
    </row>
    <row r="12" ht="15.75" spans="2:15">
      <c r="B12" s="216"/>
      <c r="C12" s="217"/>
      <c r="D12" s="218"/>
      <c r="E12" s="219"/>
      <c r="F12" s="218"/>
      <c r="G12" s="218"/>
      <c r="H12" s="217"/>
      <c r="I12" s="218"/>
      <c r="J12" s="218"/>
      <c r="K12" s="218"/>
      <c r="L12" s="251"/>
      <c r="M12" s="252"/>
      <c r="N12" s="235"/>
      <c r="O12" s="188">
        <f t="shared" ref="O12:O16" si="2">IF(ISBLANK($AL12),0,1+LEN($AL12)-LEN(SUBSTITUTE($AL12,"●","")))</f>
        <v>0</v>
      </c>
    </row>
    <row r="13" ht="25.5" spans="2:15">
      <c r="B13" s="201" t="str">
        <f ca="1">COUNTA($B15:$B9995)&amp;" Other way(s) to get "&amp;CHAR(34)&amp;$C$1&amp;CHAR(34)&amp;" Tokens"</f>
        <v>2 Other way(s) to get "Purple Fabric" Tokens</v>
      </c>
      <c r="C13" s="202"/>
      <c r="D13" s="202"/>
      <c r="E13" s="202"/>
      <c r="F13" s="202"/>
      <c r="G13" s="202"/>
      <c r="H13" s="202"/>
      <c r="I13" s="202"/>
      <c r="J13" s="202"/>
      <c r="K13" s="202"/>
      <c r="L13" s="202"/>
      <c r="M13" s="245"/>
      <c r="N13" s="235"/>
      <c r="O13" s="188">
        <f t="shared" si="2"/>
        <v>0</v>
      </c>
    </row>
    <row r="14" ht="16.5" spans="2:15">
      <c r="B14" s="220" t="s">
        <v>18</v>
      </c>
      <c r="C14" s="221" t="s">
        <v>323</v>
      </c>
      <c r="D14" s="222"/>
      <c r="E14" s="222"/>
      <c r="F14" s="222"/>
      <c r="G14" s="223"/>
      <c r="H14" s="224" t="s">
        <v>324</v>
      </c>
      <c r="I14" s="253" t="s">
        <v>310</v>
      </c>
      <c r="J14" s="254"/>
      <c r="K14" s="254"/>
      <c r="L14" s="254"/>
      <c r="M14" s="255"/>
      <c r="N14" s="235"/>
      <c r="O14" s="188">
        <f t="shared" si="2"/>
        <v>0</v>
      </c>
    </row>
    <row r="15" ht="15.75" spans="2:15">
      <c r="B15" s="260" t="s">
        <v>338</v>
      </c>
      <c r="C15" s="261" t="s">
        <v>339</v>
      </c>
      <c r="D15" s="262"/>
      <c r="E15" s="262"/>
      <c r="F15" s="262"/>
      <c r="G15" s="263"/>
      <c r="H15" s="264" t="s">
        <v>340</v>
      </c>
      <c r="I15" s="266" t="s">
        <v>235</v>
      </c>
      <c r="J15" s="267"/>
      <c r="K15" s="267"/>
      <c r="L15" s="267"/>
      <c r="M15" s="268"/>
      <c r="N15" s="235"/>
      <c r="O15" s="188">
        <f t="shared" si="2"/>
        <v>0</v>
      </c>
    </row>
    <row r="16" ht="15.75" spans="2:15">
      <c r="B16" s="260" t="s">
        <v>338</v>
      </c>
      <c r="C16" s="261" t="s">
        <v>403</v>
      </c>
      <c r="D16" s="262"/>
      <c r="E16" s="262"/>
      <c r="F16" s="262"/>
      <c r="G16" s="263"/>
      <c r="H16" s="265" t="s">
        <v>336</v>
      </c>
      <c r="I16" s="266" t="s">
        <v>235</v>
      </c>
      <c r="J16" s="267"/>
      <c r="K16" s="267"/>
      <c r="L16" s="267"/>
      <c r="M16" s="268"/>
      <c r="N16" s="235"/>
      <c r="O16" s="188">
        <f t="shared" si="2"/>
        <v>0</v>
      </c>
    </row>
    <row r="17" ht="15.75" spans="2:15">
      <c r="B17" s="216"/>
      <c r="C17" s="217"/>
      <c r="D17" s="218"/>
      <c r="E17" s="219"/>
      <c r="F17" s="218"/>
      <c r="G17" s="218"/>
      <c r="H17" s="217"/>
      <c r="I17" s="218"/>
      <c r="J17" s="218"/>
      <c r="K17" s="218"/>
      <c r="L17" s="218"/>
      <c r="M17" s="252"/>
      <c r="N17" s="235"/>
      <c r="O17" s="188">
        <f t="shared" ref="O17:O33" si="3">IF(ISBLANK($AL17),0,1+LEN($AL17)-LEN(SUBSTITUTE($AL17,"●","")))</f>
        <v>0</v>
      </c>
    </row>
    <row r="18" ht="15.75" spans="2:15">
      <c r="B18" s="225"/>
      <c r="C18" s="226"/>
      <c r="D18" s="227"/>
      <c r="E18" s="228"/>
      <c r="F18" s="227"/>
      <c r="G18" s="227"/>
      <c r="H18" s="226"/>
      <c r="I18" s="227"/>
      <c r="J18" s="227"/>
      <c r="K18" s="227"/>
      <c r="L18" s="227"/>
      <c r="M18" s="226"/>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6"/>
      <c r="N28" s="235"/>
      <c r="O28" s="188">
        <f t="shared" si="3"/>
        <v>0</v>
      </c>
    </row>
    <row r="29" ht="15.75" spans="2:15">
      <c r="B29" s="225"/>
      <c r="C29" s="226"/>
      <c r="D29" s="227"/>
      <c r="E29" s="228"/>
      <c r="F29" s="227"/>
      <c r="G29" s="227"/>
      <c r="H29" s="226"/>
      <c r="I29" s="227"/>
      <c r="J29" s="227"/>
      <c r="K29" s="227"/>
      <c r="L29" s="227"/>
      <c r="M29" s="226"/>
      <c r="N29" s="235"/>
      <c r="O29" s="188">
        <f t="shared" si="3"/>
        <v>0</v>
      </c>
    </row>
    <row r="30" spans="2:15">
      <c r="B30" s="230"/>
      <c r="C30" s="231"/>
      <c r="D30" s="232"/>
      <c r="E30" s="233"/>
      <c r="F30" s="232"/>
      <c r="G30" s="232"/>
      <c r="H30" s="231"/>
      <c r="I30" s="232"/>
      <c r="J30" s="232"/>
      <c r="K30" s="232"/>
      <c r="L30" s="232"/>
      <c r="M30" s="231"/>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3"/>
      <c r="N32" s="235"/>
      <c r="O32" s="188">
        <f t="shared" si="3"/>
        <v>0</v>
      </c>
    </row>
    <row r="33" spans="2:15">
      <c r="B33" s="230"/>
      <c r="C33" s="231"/>
      <c r="D33" s="232"/>
      <c r="E33" s="234"/>
      <c r="F33" s="232"/>
      <c r="G33" s="232"/>
      <c r="H33" s="231"/>
      <c r="I33" s="232"/>
      <c r="J33" s="232"/>
      <c r="K33" s="232"/>
      <c r="L33" s="232"/>
      <c r="M33" s="233"/>
      <c r="N33" s="235"/>
      <c r="O33" s="188">
        <f t="shared" si="3"/>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8">
    <mergeCell ref="B6:M6"/>
    <mergeCell ref="B13:M13"/>
    <mergeCell ref="C14:G14"/>
    <mergeCell ref="I14:M14"/>
    <mergeCell ref="C15:G15"/>
    <mergeCell ref="I15:M15"/>
    <mergeCell ref="C16:G16"/>
    <mergeCell ref="I16:M16"/>
  </mergeCells>
  <pageMargins left="0.75" right="0.75" top="1" bottom="1" header="0.511805555555556" footer="0.511805555555556"/>
  <headerFoot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Queen Tiara</v>
      </c>
      <c r="Z1" s="259" t="str">
        <f ca="1">MID(CELL("filename",$Z$1),FIND("]",CELL("filename",$Z$1))+1,255)</f>
        <v>Queen_Tiara</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193" t="str">
        <f ca="1">LOOKUP($Z$1,Token_List!$Z$3:$Z$9998,Token_List!$F$3:$F$9998)</f>
        <v>Elsa</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SUM($AN$8:$AN$10002)</f>
        <v>0</v>
      </c>
    </row>
    <row r="6" ht="25.5" spans="2:15">
      <c r="B6" s="273" t="str">
        <f ca="1">MATCH("Type",$B$9:$B$9992,0)-3&amp;" Task(s) from "&amp;SUM($A$9:$A$9994)&amp;" character(s) that could drop "&amp;CHAR(34)&amp;$C$1&amp;CHAR(34)&amp;" Tokens"</f>
        <v>5 Task(s) from 6 character(s) that could drop "Queen Tiara"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141</v>
      </c>
      <c r="C9" s="213" t="s">
        <v>341</v>
      </c>
      <c r="D9" s="214">
        <v>3</v>
      </c>
      <c r="E9" s="215"/>
      <c r="F9" s="214"/>
      <c r="G9" s="214"/>
      <c r="H9" s="213"/>
      <c r="I9" s="214" t="s">
        <v>327</v>
      </c>
      <c r="J9" s="214"/>
      <c r="K9" s="214">
        <v>13</v>
      </c>
      <c r="L9" s="214">
        <v>110</v>
      </c>
      <c r="M9" s="215" t="s">
        <v>342</v>
      </c>
      <c r="N9" s="235"/>
      <c r="O9" s="188">
        <f t="shared" si="0"/>
        <v>0</v>
      </c>
    </row>
    <row r="10" ht="15.75" spans="1:14">
      <c r="A10" s="211">
        <f t="shared" si="1"/>
        <v>2</v>
      </c>
      <c r="B10" s="212" t="s">
        <v>1016</v>
      </c>
      <c r="C10" s="213" t="s">
        <v>1017</v>
      </c>
      <c r="D10" s="214">
        <v>4</v>
      </c>
      <c r="E10" s="215" t="s">
        <v>168</v>
      </c>
      <c r="F10" s="214"/>
      <c r="G10" s="214"/>
      <c r="H10" s="213"/>
      <c r="I10" s="214" t="s">
        <v>315</v>
      </c>
      <c r="J10" s="214"/>
      <c r="K10" s="214">
        <v>9</v>
      </c>
      <c r="L10" s="214">
        <v>55</v>
      </c>
      <c r="M10" s="215" t="s">
        <v>237</v>
      </c>
      <c r="N10" s="235"/>
    </row>
    <row r="11" ht="15.75" spans="1:14">
      <c r="A11" s="211">
        <f t="shared" si="1"/>
        <v>1</v>
      </c>
      <c r="B11" s="212" t="s">
        <v>64</v>
      </c>
      <c r="C11" s="213" t="s">
        <v>974</v>
      </c>
      <c r="D11" s="214">
        <v>2</v>
      </c>
      <c r="E11" s="215"/>
      <c r="F11" s="214"/>
      <c r="G11" s="214"/>
      <c r="H11" s="213" t="s">
        <v>615</v>
      </c>
      <c r="I11" s="214" t="s">
        <v>313</v>
      </c>
      <c r="J11" s="214"/>
      <c r="K11" s="214">
        <v>10</v>
      </c>
      <c r="L11" s="214">
        <v>75</v>
      </c>
      <c r="M11" s="215" t="s">
        <v>975</v>
      </c>
      <c r="N11" s="235"/>
    </row>
    <row r="12" ht="15.75" spans="1:14">
      <c r="A12" s="211">
        <f t="shared" si="1"/>
        <v>1</v>
      </c>
      <c r="B12" s="212" t="s">
        <v>270</v>
      </c>
      <c r="C12" s="213" t="s">
        <v>505</v>
      </c>
      <c r="D12" s="214">
        <v>1</v>
      </c>
      <c r="E12" s="215"/>
      <c r="F12" s="214"/>
      <c r="G12" s="214"/>
      <c r="H12" s="213" t="s">
        <v>321</v>
      </c>
      <c r="I12" s="214" t="s">
        <v>315</v>
      </c>
      <c r="J12" s="214"/>
      <c r="K12" s="214">
        <v>7</v>
      </c>
      <c r="L12" s="214">
        <v>40</v>
      </c>
      <c r="M12" s="215" t="s">
        <v>506</v>
      </c>
      <c r="N12" s="235"/>
    </row>
    <row r="13" ht="15.75" spans="1:15">
      <c r="A13" s="211">
        <f t="shared" si="1"/>
        <v>1</v>
      </c>
      <c r="B13" s="212" t="s">
        <v>80</v>
      </c>
      <c r="C13" s="213" t="s">
        <v>906</v>
      </c>
      <c r="D13" s="214">
        <v>1</v>
      </c>
      <c r="E13" s="215"/>
      <c r="F13" s="214"/>
      <c r="G13" s="214"/>
      <c r="H13" s="213" t="s">
        <v>381</v>
      </c>
      <c r="I13" s="214" t="s">
        <v>327</v>
      </c>
      <c r="J13" s="214"/>
      <c r="K13" s="214">
        <v>13</v>
      </c>
      <c r="L13" s="249">
        <v>110</v>
      </c>
      <c r="M13" s="250" t="s">
        <v>907</v>
      </c>
      <c r="N13" s="235"/>
      <c r="O13" s="188">
        <f t="shared" ref="O13:O19" si="2">IF(ISBLANK($AL13),0,1+LEN($AL13)-LEN(SUBSTITUTE($AL13,"●","")))</f>
        <v>0</v>
      </c>
    </row>
    <row r="14" ht="15.75" spans="2:15">
      <c r="B14" s="216"/>
      <c r="C14" s="217"/>
      <c r="D14" s="218"/>
      <c r="E14" s="219"/>
      <c r="F14" s="218"/>
      <c r="G14" s="218"/>
      <c r="H14" s="217"/>
      <c r="I14" s="218"/>
      <c r="J14" s="218"/>
      <c r="K14" s="218"/>
      <c r="L14" s="251"/>
      <c r="M14" s="252"/>
      <c r="N14" s="235"/>
      <c r="O14" s="188">
        <f t="shared" si="2"/>
        <v>0</v>
      </c>
    </row>
    <row r="15" ht="25.5" spans="2:15">
      <c r="B15" s="201" t="str">
        <f ca="1">COUNTA($B17:$B9998)&amp;" Other way(s) to get "&amp;CHAR(34)&amp;$C$1&amp;CHAR(34)&amp;" Tokens"</f>
        <v>3 Other way(s) to get "Queen Tiara" Tokens</v>
      </c>
      <c r="C15" s="202"/>
      <c r="D15" s="202"/>
      <c r="E15" s="202"/>
      <c r="F15" s="202"/>
      <c r="G15" s="202"/>
      <c r="H15" s="202"/>
      <c r="I15" s="202"/>
      <c r="J15" s="202"/>
      <c r="K15" s="202"/>
      <c r="L15" s="202"/>
      <c r="M15" s="245"/>
      <c r="N15" s="235"/>
      <c r="O15" s="188">
        <f t="shared" si="2"/>
        <v>0</v>
      </c>
    </row>
    <row r="16" ht="16.5" spans="2:15">
      <c r="B16" s="220" t="s">
        <v>18</v>
      </c>
      <c r="C16" s="221" t="s">
        <v>323</v>
      </c>
      <c r="D16" s="222"/>
      <c r="E16" s="222"/>
      <c r="F16" s="222"/>
      <c r="G16" s="223"/>
      <c r="H16" s="224" t="s">
        <v>324</v>
      </c>
      <c r="I16" s="253" t="s">
        <v>310</v>
      </c>
      <c r="J16" s="254"/>
      <c r="K16" s="254"/>
      <c r="L16" s="254"/>
      <c r="M16" s="255"/>
      <c r="N16" s="235"/>
      <c r="O16" s="188">
        <f t="shared" si="2"/>
        <v>0</v>
      </c>
    </row>
    <row r="17" ht="15.75" spans="2:15">
      <c r="B17" s="260" t="s">
        <v>337</v>
      </c>
      <c r="C17" s="261" t="s">
        <v>671</v>
      </c>
      <c r="D17" s="262"/>
      <c r="E17" s="262"/>
      <c r="F17" s="262"/>
      <c r="G17" s="263"/>
      <c r="H17" s="264" t="s">
        <v>411</v>
      </c>
      <c r="I17" s="266" t="s">
        <v>237</v>
      </c>
      <c r="J17" s="267"/>
      <c r="K17" s="267"/>
      <c r="L17" s="267"/>
      <c r="M17" s="268"/>
      <c r="N17" s="235"/>
      <c r="O17" s="188">
        <f t="shared" si="2"/>
        <v>0</v>
      </c>
    </row>
    <row r="18" ht="15.75" spans="2:15">
      <c r="B18" s="260" t="s">
        <v>338</v>
      </c>
      <c r="C18" s="261" t="s">
        <v>403</v>
      </c>
      <c r="D18" s="262"/>
      <c r="E18" s="262"/>
      <c r="F18" s="262"/>
      <c r="G18" s="263"/>
      <c r="H18" s="265" t="s">
        <v>336</v>
      </c>
      <c r="I18" s="266" t="s">
        <v>237</v>
      </c>
      <c r="J18" s="267"/>
      <c r="K18" s="267"/>
      <c r="L18" s="267"/>
      <c r="M18" s="268"/>
      <c r="N18" s="235"/>
      <c r="O18" s="188">
        <f t="shared" si="2"/>
        <v>0</v>
      </c>
    </row>
    <row r="19" ht="15.75" spans="2:15">
      <c r="B19" s="260" t="s">
        <v>338</v>
      </c>
      <c r="C19" s="261" t="s">
        <v>307</v>
      </c>
      <c r="D19" s="262"/>
      <c r="E19" s="262"/>
      <c r="F19" s="262"/>
      <c r="G19" s="263"/>
      <c r="H19" s="265" t="s">
        <v>411</v>
      </c>
      <c r="I19" s="266" t="s">
        <v>237</v>
      </c>
      <c r="J19" s="267"/>
      <c r="K19" s="267"/>
      <c r="L19" s="267"/>
      <c r="M19" s="268"/>
      <c r="N19" s="235"/>
      <c r="O19" s="188">
        <f t="shared" si="2"/>
        <v>0</v>
      </c>
    </row>
    <row r="20" ht="15.75" spans="2:15">
      <c r="B20" s="216"/>
      <c r="C20" s="217"/>
      <c r="D20" s="218"/>
      <c r="E20" s="219"/>
      <c r="F20" s="218"/>
      <c r="G20" s="218"/>
      <c r="H20" s="217"/>
      <c r="I20" s="218"/>
      <c r="J20" s="218"/>
      <c r="K20" s="218"/>
      <c r="L20" s="218"/>
      <c r="M20" s="252"/>
      <c r="N20" s="235"/>
      <c r="O20" s="188">
        <f t="shared" ref="O20:O36" si="3">IF(ISBLANK($AL20),0,1+LEN($AL20)-LEN(SUBSTITUTE($AL20,"●","")))</f>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10">
    <mergeCell ref="B6:M6"/>
    <mergeCell ref="B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Bo Peep Ears</v>
      </c>
      <c r="Z1" s="259" t="str">
        <f ca="1">MID(CELL("filename",$Z$1),FIND("]",CELL("filename",$Z$1))+1,255)</f>
        <v>Bo_Peep_Ears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Bo Peep</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MATCH("Type",$B$9:$B$9993,0)-3&amp;" Task(s) from "&amp;SUM($A$9:$A$9995)&amp;" character(s) that could drop "&amp;CHAR(34)&amp;$C$1&amp;CHAR(34)&amp;" Tokens"</f>
        <v>3 Task(s) from 5 character(s) that could drop "Bo Peep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361" t="s">
        <v>229</v>
      </c>
      <c r="C9" s="362" t="s">
        <v>435</v>
      </c>
      <c r="D9" s="363">
        <v>2</v>
      </c>
      <c r="E9" s="364"/>
      <c r="F9" s="363"/>
      <c r="G9" s="363"/>
      <c r="H9" s="362" t="s">
        <v>436</v>
      </c>
      <c r="I9" s="363" t="s">
        <v>327</v>
      </c>
      <c r="J9" s="363"/>
      <c r="K9" s="363">
        <v>13</v>
      </c>
      <c r="L9" s="363">
        <v>110</v>
      </c>
      <c r="M9" s="364" t="s">
        <v>437</v>
      </c>
      <c r="N9" s="235"/>
      <c r="O9" s="188">
        <f t="shared" si="0"/>
        <v>0</v>
      </c>
    </row>
    <row r="10" ht="29.25" spans="1:15">
      <c r="A10" s="211">
        <f t="shared" si="1"/>
        <v>2</v>
      </c>
      <c r="B10" s="361" t="s">
        <v>438</v>
      </c>
      <c r="C10" s="362" t="s">
        <v>439</v>
      </c>
      <c r="D10" s="363">
        <v>4</v>
      </c>
      <c r="E10" s="364" t="s">
        <v>141</v>
      </c>
      <c r="F10" s="363">
        <v>2</v>
      </c>
      <c r="G10" s="363"/>
      <c r="H10" s="362" t="s">
        <v>440</v>
      </c>
      <c r="I10" s="363" t="s">
        <v>336</v>
      </c>
      <c r="J10" s="363"/>
      <c r="K10" s="363">
        <v>20</v>
      </c>
      <c r="L10" s="366">
        <v>210</v>
      </c>
      <c r="M10" s="365" t="s">
        <v>47</v>
      </c>
      <c r="N10" s="235"/>
      <c r="O10" s="188">
        <f t="shared" si="0"/>
        <v>0</v>
      </c>
    </row>
    <row r="11" ht="15.75" spans="1:14">
      <c r="A11" s="211">
        <f t="shared" si="1"/>
        <v>2</v>
      </c>
      <c r="B11" s="361" t="s">
        <v>441</v>
      </c>
      <c r="C11" s="365" t="s">
        <v>442</v>
      </c>
      <c r="D11" s="366">
        <v>2</v>
      </c>
      <c r="E11" s="365" t="s">
        <v>150</v>
      </c>
      <c r="F11" s="366">
        <v>1</v>
      </c>
      <c r="G11" s="366"/>
      <c r="H11" s="365" t="s">
        <v>351</v>
      </c>
      <c r="I11" s="366" t="s">
        <v>336</v>
      </c>
      <c r="J11" s="366"/>
      <c r="K11" s="366">
        <v>20</v>
      </c>
      <c r="L11" s="363">
        <v>210</v>
      </c>
      <c r="M11" s="365" t="s">
        <v>443</v>
      </c>
      <c r="N11" s="235"/>
    </row>
    <row r="12" ht="15.75" spans="2:15">
      <c r="B12" s="216"/>
      <c r="C12" s="217"/>
      <c r="D12" s="218"/>
      <c r="E12" s="219"/>
      <c r="F12" s="218"/>
      <c r="G12" s="218"/>
      <c r="H12" s="217"/>
      <c r="I12" s="218"/>
      <c r="J12" s="218"/>
      <c r="K12" s="218"/>
      <c r="L12" s="218"/>
      <c r="M12" s="252"/>
      <c r="N12" s="235"/>
      <c r="O12" s="188">
        <f t="shared" ref="O12:O16" si="2">IF(ISBLANK($AL12),0,1+LEN($AL12)-LEN(SUBSTITUTE($AL12,"●","")))</f>
        <v>0</v>
      </c>
    </row>
    <row r="13" ht="25.5" spans="2:15">
      <c r="B13" s="201" t="str">
        <f ca="1">COUNTA($B15:$B9998)&amp;" Other way(s) to get "&amp;CHAR(34)&amp;$C$1&amp;CHAR(34)&amp;" Tokens"</f>
        <v>3 Other way(s) to get "Bo Peep Ears" Tokens</v>
      </c>
      <c r="C13" s="202"/>
      <c r="D13" s="202"/>
      <c r="E13" s="202"/>
      <c r="F13" s="202"/>
      <c r="G13" s="202"/>
      <c r="H13" s="202"/>
      <c r="I13" s="202"/>
      <c r="J13" s="202"/>
      <c r="K13" s="202"/>
      <c r="L13" s="202"/>
      <c r="M13" s="245"/>
      <c r="N13" s="235"/>
      <c r="O13" s="188">
        <f t="shared" si="2"/>
        <v>0</v>
      </c>
    </row>
    <row r="14" ht="16.5" spans="2:15">
      <c r="B14" s="220" t="s">
        <v>18</v>
      </c>
      <c r="C14" s="277" t="s">
        <v>323</v>
      </c>
      <c r="D14" s="278"/>
      <c r="E14" s="278"/>
      <c r="F14" s="278"/>
      <c r="G14" s="279"/>
      <c r="H14" s="224" t="s">
        <v>324</v>
      </c>
      <c r="I14" s="253" t="s">
        <v>310</v>
      </c>
      <c r="J14" s="254"/>
      <c r="K14" s="254"/>
      <c r="L14" s="254"/>
      <c r="M14" s="255"/>
      <c r="N14" s="235"/>
      <c r="O14" s="188">
        <f t="shared" si="2"/>
        <v>0</v>
      </c>
    </row>
    <row r="15" ht="15.75" spans="2:15">
      <c r="B15" s="356" t="s">
        <v>399</v>
      </c>
      <c r="C15" s="357" t="s">
        <v>444</v>
      </c>
      <c r="D15" s="358"/>
      <c r="E15" s="358"/>
      <c r="F15" s="358"/>
      <c r="G15" s="359"/>
      <c r="H15" s="265" t="s">
        <v>401</v>
      </c>
      <c r="I15" s="367" t="s">
        <v>445</v>
      </c>
      <c r="J15" s="368"/>
      <c r="K15" s="368"/>
      <c r="L15" s="368"/>
      <c r="M15" s="369"/>
      <c r="N15" s="235"/>
      <c r="O15" s="188">
        <f t="shared" si="2"/>
        <v>0</v>
      </c>
    </row>
    <row r="16" ht="15.75" spans="2:15">
      <c r="B16" s="356" t="s">
        <v>338</v>
      </c>
      <c r="C16" s="357" t="s">
        <v>403</v>
      </c>
      <c r="D16" s="358"/>
      <c r="E16" s="358"/>
      <c r="F16" s="358"/>
      <c r="G16" s="359"/>
      <c r="H16" s="360" t="s">
        <v>336</v>
      </c>
      <c r="I16" s="357" t="s">
        <v>47</v>
      </c>
      <c r="J16" s="358"/>
      <c r="K16" s="358"/>
      <c r="L16" s="358"/>
      <c r="M16" s="359"/>
      <c r="N16" s="235"/>
      <c r="O16" s="188">
        <f t="shared" si="2"/>
        <v>0</v>
      </c>
    </row>
    <row r="17" ht="15.75" spans="2:15">
      <c r="B17" s="356" t="s">
        <v>338</v>
      </c>
      <c r="C17" s="357" t="s">
        <v>307</v>
      </c>
      <c r="D17" s="358"/>
      <c r="E17" s="358"/>
      <c r="F17" s="358"/>
      <c r="G17" s="359"/>
      <c r="H17" s="360" t="s">
        <v>411</v>
      </c>
      <c r="I17" s="357" t="s">
        <v>47</v>
      </c>
      <c r="J17" s="358"/>
      <c r="K17" s="358"/>
      <c r="L17" s="358"/>
      <c r="M17" s="359"/>
      <c r="N17" s="235"/>
      <c r="O17" s="188">
        <f t="shared" ref="O17:O35" si="3">IF(ISBLANK($AL17),0,1+LEN($AL17)-LEN(SUBSTITUTE($AL17,"●","")))</f>
        <v>0</v>
      </c>
    </row>
    <row r="18" ht="15.75" spans="2:15">
      <c r="B18" s="216"/>
      <c r="C18" s="217"/>
      <c r="D18" s="218"/>
      <c r="E18" s="219"/>
      <c r="F18" s="218"/>
      <c r="G18" s="218"/>
      <c r="H18" s="217"/>
      <c r="I18" s="218"/>
      <c r="J18" s="218"/>
      <c r="K18" s="218"/>
      <c r="L18" s="218"/>
      <c r="M18" s="252"/>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10">
    <mergeCell ref="B6:M6"/>
    <mergeCell ref="B13:M13"/>
    <mergeCell ref="C14:G14"/>
    <mergeCell ref="I14:M14"/>
    <mergeCell ref="C15:G15"/>
    <mergeCell ref="I15:M15"/>
    <mergeCell ref="C16:G16"/>
    <mergeCell ref="I16:M16"/>
    <mergeCell ref="C17:G17"/>
    <mergeCell ref="I17:M17"/>
  </mergeCells>
  <pageMargins left="0.75" right="0.75" top="1" bottom="1" header="0.511805555555556" footer="0.511805555555556"/>
  <headerFoot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Quiver</v>
      </c>
      <c r="Z1" s="259" t="str">
        <f ca="1">MID(CELL("filename",$Z$1),FIND("]",CELL("filename",$Z$1))+1,255)</f>
        <v>Quiver</v>
      </c>
    </row>
    <row r="2" ht="21" spans="2:12">
      <c r="B2" s="192" t="str">
        <f>Token_List!$D$2</f>
        <v>Rarity</v>
      </c>
      <c r="C2" s="193" t="str">
        <f ca="1">LOOKUP($Z$1,Token_List!$Z$3:$Z$9998,Token_List!$D$3:$D$9998)</f>
        <v>Epic</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193" t="str">
        <f ca="1">LOOKUP($Z$1,Token_List!$Z$3:$Z$9998,Token_List!$F$3:$F$9998)</f>
        <v>Gaston</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SUM($AN$8:$AN$10002)</f>
        <v>0</v>
      </c>
    </row>
    <row r="6" ht="25.5" spans="2:15">
      <c r="B6" s="201" t="str">
        <f ca="1">MATCH("Type",$B$9:$B$9992,0)-3&amp;" Task(s) from "&amp;SUM($A$9:$A$9994)&amp;" character(s) that could drop "&amp;CHAR(34)&amp;$C$1&amp;CHAR(34)&amp;" Tokens"</f>
        <v>5 Task(s) from 8 character(s) that could drop "Quiver"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2</v>
      </c>
      <c r="B9" s="212" t="s">
        <v>792</v>
      </c>
      <c r="C9" s="213" t="s">
        <v>793</v>
      </c>
      <c r="D9" s="214">
        <v>9</v>
      </c>
      <c r="E9" s="215" t="s">
        <v>153</v>
      </c>
      <c r="F9" s="214">
        <v>10</v>
      </c>
      <c r="G9" s="214"/>
      <c r="H9" s="213" t="s">
        <v>321</v>
      </c>
      <c r="I9" s="214" t="s">
        <v>411</v>
      </c>
      <c r="J9" s="214"/>
      <c r="K9" s="214">
        <v>37</v>
      </c>
      <c r="L9" s="214">
        <v>370</v>
      </c>
      <c r="M9" s="215" t="s">
        <v>794</v>
      </c>
      <c r="N9" s="235"/>
      <c r="O9" s="188">
        <f t="shared" si="0"/>
        <v>0</v>
      </c>
    </row>
    <row r="10" ht="15.75" spans="1:14">
      <c r="A10" s="211">
        <f t="shared" si="1"/>
        <v>2</v>
      </c>
      <c r="B10" s="212" t="s">
        <v>1018</v>
      </c>
      <c r="C10" s="213" t="s">
        <v>1019</v>
      </c>
      <c r="D10" s="214">
        <v>2</v>
      </c>
      <c r="E10" s="215" t="s">
        <v>84</v>
      </c>
      <c r="F10" s="214">
        <v>4</v>
      </c>
      <c r="G10" s="214"/>
      <c r="H10" s="213" t="s">
        <v>381</v>
      </c>
      <c r="I10" s="214" t="s">
        <v>313</v>
      </c>
      <c r="J10" s="214"/>
      <c r="K10" s="214">
        <v>13</v>
      </c>
      <c r="L10" s="214">
        <v>100</v>
      </c>
      <c r="M10" s="215" t="s">
        <v>238</v>
      </c>
      <c r="N10" s="235"/>
    </row>
    <row r="11" ht="15.75" spans="1:14">
      <c r="A11" s="211">
        <f t="shared" si="1"/>
        <v>1</v>
      </c>
      <c r="B11" s="212" t="s">
        <v>393</v>
      </c>
      <c r="C11" s="213" t="s">
        <v>394</v>
      </c>
      <c r="D11" s="214">
        <v>3</v>
      </c>
      <c r="E11" s="215"/>
      <c r="F11" s="214"/>
      <c r="G11" s="214"/>
      <c r="H11" s="213" t="s">
        <v>335</v>
      </c>
      <c r="I11" s="214" t="s">
        <v>327</v>
      </c>
      <c r="J11" s="214"/>
      <c r="K11" s="214">
        <v>13</v>
      </c>
      <c r="L11" s="214">
        <v>110</v>
      </c>
      <c r="M11" s="215" t="s">
        <v>395</v>
      </c>
      <c r="N11" s="235"/>
    </row>
    <row r="12" ht="15.75" spans="1:14">
      <c r="A12" s="211">
        <f t="shared" si="1"/>
        <v>2</v>
      </c>
      <c r="B12" s="212" t="s">
        <v>1020</v>
      </c>
      <c r="C12" s="213" t="s">
        <v>1021</v>
      </c>
      <c r="D12" s="214">
        <v>2</v>
      </c>
      <c r="E12" s="215" t="s">
        <v>204</v>
      </c>
      <c r="F12" s="214">
        <v>4</v>
      </c>
      <c r="G12" s="214"/>
      <c r="H12" s="213" t="s">
        <v>381</v>
      </c>
      <c r="I12" s="214" t="s">
        <v>313</v>
      </c>
      <c r="J12" s="214"/>
      <c r="K12" s="214">
        <v>13</v>
      </c>
      <c r="L12" s="214">
        <v>100</v>
      </c>
      <c r="M12" s="215" t="s">
        <v>1022</v>
      </c>
      <c r="N12" s="235"/>
    </row>
    <row r="13" ht="15.75" spans="1:14">
      <c r="A13" s="211">
        <f t="shared" si="1"/>
        <v>1</v>
      </c>
      <c r="B13" s="212" t="s">
        <v>80</v>
      </c>
      <c r="C13" s="213" t="s">
        <v>817</v>
      </c>
      <c r="D13" s="214">
        <v>1</v>
      </c>
      <c r="E13" s="215"/>
      <c r="F13" s="214"/>
      <c r="G13" s="214"/>
      <c r="H13" s="213" t="s">
        <v>591</v>
      </c>
      <c r="I13" s="214" t="s">
        <v>315</v>
      </c>
      <c r="J13" s="214"/>
      <c r="K13" s="214">
        <v>7</v>
      </c>
      <c r="L13" s="214">
        <v>40</v>
      </c>
      <c r="M13" s="215" t="s">
        <v>818</v>
      </c>
      <c r="N13" s="235"/>
    </row>
    <row r="14" ht="15.75" spans="2:15">
      <c r="B14" s="216"/>
      <c r="C14" s="217"/>
      <c r="D14" s="218"/>
      <c r="E14" s="219"/>
      <c r="F14" s="218"/>
      <c r="G14" s="218"/>
      <c r="H14" s="217"/>
      <c r="I14" s="218"/>
      <c r="J14" s="218"/>
      <c r="K14" s="218"/>
      <c r="L14" s="251"/>
      <c r="M14" s="252"/>
      <c r="N14" s="235"/>
      <c r="O14" s="188">
        <f t="shared" ref="O14:O19" si="2">IF(ISBLANK($AL14),0,1+LEN($AL14)-LEN(SUBSTITUTE($AL14,"●","")))</f>
        <v>0</v>
      </c>
    </row>
    <row r="15" ht="25.5" spans="2:15">
      <c r="B15" s="201" t="str">
        <f ca="1">COUNTA($B17:$B9998)&amp;" Other way(s) to get "&amp;CHAR(34)&amp;$C$1&amp;CHAR(34)&amp;" Tokens"</f>
        <v>3 Other way(s) to get "Quiver" Tokens</v>
      </c>
      <c r="C15" s="202"/>
      <c r="D15" s="202"/>
      <c r="E15" s="202"/>
      <c r="F15" s="202"/>
      <c r="G15" s="202"/>
      <c r="H15" s="202"/>
      <c r="I15" s="202"/>
      <c r="J15" s="202"/>
      <c r="K15" s="202"/>
      <c r="L15" s="202"/>
      <c r="M15" s="245"/>
      <c r="N15" s="235"/>
      <c r="O15" s="188">
        <f t="shared" si="2"/>
        <v>0</v>
      </c>
    </row>
    <row r="16" ht="16.5" spans="2:15">
      <c r="B16" s="220" t="s">
        <v>18</v>
      </c>
      <c r="C16" s="221" t="s">
        <v>323</v>
      </c>
      <c r="D16" s="222"/>
      <c r="E16" s="222"/>
      <c r="F16" s="222"/>
      <c r="G16" s="223"/>
      <c r="H16" s="224" t="s">
        <v>324</v>
      </c>
      <c r="I16" s="253" t="s">
        <v>310</v>
      </c>
      <c r="J16" s="254"/>
      <c r="K16" s="254"/>
      <c r="L16" s="254"/>
      <c r="M16" s="255"/>
      <c r="N16" s="235"/>
      <c r="O16" s="188">
        <f t="shared" si="2"/>
        <v>0</v>
      </c>
    </row>
    <row r="17" ht="15.75" spans="2:15">
      <c r="B17" s="260" t="s">
        <v>399</v>
      </c>
      <c r="C17" s="261" t="s">
        <v>400</v>
      </c>
      <c r="D17" s="262"/>
      <c r="E17" s="262"/>
      <c r="F17" s="262"/>
      <c r="G17" s="263"/>
      <c r="H17" s="265" t="s">
        <v>401</v>
      </c>
      <c r="I17" s="266" t="s">
        <v>402</v>
      </c>
      <c r="J17" s="267"/>
      <c r="K17" s="267"/>
      <c r="L17" s="267"/>
      <c r="M17" s="268"/>
      <c r="N17" s="235"/>
      <c r="O17" s="188">
        <f t="shared" si="2"/>
        <v>0</v>
      </c>
    </row>
    <row r="18" ht="15.75" spans="2:15">
      <c r="B18" s="260" t="s">
        <v>338</v>
      </c>
      <c r="C18" s="261" t="s">
        <v>307</v>
      </c>
      <c r="D18" s="262"/>
      <c r="E18" s="262"/>
      <c r="F18" s="262"/>
      <c r="G18" s="263"/>
      <c r="H18" s="265" t="s">
        <v>411</v>
      </c>
      <c r="I18" s="261" t="s">
        <v>238</v>
      </c>
      <c r="J18" s="262"/>
      <c r="K18" s="262"/>
      <c r="L18" s="262"/>
      <c r="M18" s="263"/>
      <c r="N18" s="235"/>
      <c r="O18" s="188">
        <f t="shared" si="2"/>
        <v>0</v>
      </c>
    </row>
    <row r="19" ht="15.75" spans="2:15">
      <c r="B19" s="260" t="s">
        <v>338</v>
      </c>
      <c r="C19" s="261" t="s">
        <v>536</v>
      </c>
      <c r="D19" s="262"/>
      <c r="E19" s="262"/>
      <c r="F19" s="262"/>
      <c r="G19" s="263"/>
      <c r="H19" s="265" t="s">
        <v>537</v>
      </c>
      <c r="I19" s="261" t="s">
        <v>238</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ref="O20:O36" si="3">IF(ISBLANK($AL20),0,1+LEN($AL20)-LEN(SUBSTITUTE($AL20,"●","")))</f>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10">
    <mergeCell ref="B6:M6"/>
    <mergeCell ref="B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Randall Ears</v>
      </c>
      <c r="Z1" s="259" t="str">
        <f ca="1">MID(CELL("filename",$Z$1),FIND("]",CELL("filename",$Z$1))+1,255)</f>
        <v>Randall_Ears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Randall Boggs</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SUM($AN$8:$AN$10000)</f>
        <v>0</v>
      </c>
    </row>
    <row r="6" ht="25.5" spans="2:15">
      <c r="B6" s="201" t="str">
        <f ca="1">MATCH("Type",$B$9:$B$9990,0)-3&amp;" Task(s) from "&amp;SUM($A$9:$A$9992)&amp;" character(s) that could drop "&amp;CHAR(34)&amp;$C$1&amp;CHAR(34)&amp;" Tokens"</f>
        <v>5 Task(s) from 7 character(s) that could drop "Randall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141</v>
      </c>
      <c r="C9" s="213" t="s">
        <v>702</v>
      </c>
      <c r="D9" s="214">
        <v>3</v>
      </c>
      <c r="E9" s="215"/>
      <c r="F9" s="214"/>
      <c r="G9" s="214"/>
      <c r="H9" s="213"/>
      <c r="I9" s="214" t="s">
        <v>411</v>
      </c>
      <c r="J9" s="214"/>
      <c r="K9" s="214">
        <v>29</v>
      </c>
      <c r="L9" s="214">
        <v>275</v>
      </c>
      <c r="M9" s="215" t="s">
        <v>703</v>
      </c>
      <c r="N9" s="235"/>
      <c r="O9" s="188">
        <f t="shared" si="0"/>
        <v>0</v>
      </c>
    </row>
    <row r="10" ht="15.75" spans="1:14">
      <c r="A10" s="211">
        <f t="shared" si="1"/>
        <v>1</v>
      </c>
      <c r="B10" s="212" t="s">
        <v>58</v>
      </c>
      <c r="C10" s="213" t="s">
        <v>813</v>
      </c>
      <c r="D10" s="214">
        <v>1</v>
      </c>
      <c r="E10" s="215"/>
      <c r="F10" s="214"/>
      <c r="G10" s="214"/>
      <c r="H10" s="213"/>
      <c r="I10" s="214" t="s">
        <v>346</v>
      </c>
      <c r="J10" s="214"/>
      <c r="K10" s="214">
        <v>20</v>
      </c>
      <c r="L10" s="214">
        <v>200</v>
      </c>
      <c r="M10" s="215" t="s">
        <v>814</v>
      </c>
      <c r="N10" s="235"/>
    </row>
    <row r="11" ht="15.75" spans="1:14">
      <c r="A11" s="211">
        <f t="shared" si="1"/>
        <v>2</v>
      </c>
      <c r="B11" s="212" t="s">
        <v>659</v>
      </c>
      <c r="C11" s="213" t="s">
        <v>877</v>
      </c>
      <c r="D11" s="214">
        <v>5</v>
      </c>
      <c r="E11" s="215" t="s">
        <v>48</v>
      </c>
      <c r="F11" s="214">
        <v>6</v>
      </c>
      <c r="G11" s="214"/>
      <c r="H11" s="213" t="s">
        <v>351</v>
      </c>
      <c r="I11" s="214" t="s">
        <v>346</v>
      </c>
      <c r="J11" s="214"/>
      <c r="K11" s="214">
        <v>25</v>
      </c>
      <c r="L11" s="214">
        <v>270</v>
      </c>
      <c r="M11" s="215" t="s">
        <v>878</v>
      </c>
      <c r="N11" s="235"/>
    </row>
    <row r="12" ht="26.25" spans="1:14">
      <c r="A12" s="211">
        <f t="shared" si="1"/>
        <v>2</v>
      </c>
      <c r="B12" s="212" t="s">
        <v>518</v>
      </c>
      <c r="C12" s="213" t="s">
        <v>841</v>
      </c>
      <c r="D12" s="214">
        <v>5</v>
      </c>
      <c r="E12" s="215" t="s">
        <v>55</v>
      </c>
      <c r="F12" s="214"/>
      <c r="G12" s="214"/>
      <c r="H12" s="213"/>
      <c r="I12" s="214" t="s">
        <v>336</v>
      </c>
      <c r="J12" s="214"/>
      <c r="K12" s="214">
        <v>20</v>
      </c>
      <c r="L12" s="214">
        <v>210</v>
      </c>
      <c r="M12" s="215" t="s">
        <v>842</v>
      </c>
      <c r="N12" s="235"/>
    </row>
    <row r="13" ht="15.75" spans="1:14">
      <c r="A13" s="211">
        <f t="shared" si="1"/>
        <v>1</v>
      </c>
      <c r="B13" s="212" t="s">
        <v>51</v>
      </c>
      <c r="C13" s="213" t="s">
        <v>957</v>
      </c>
      <c r="D13" s="214">
        <v>2</v>
      </c>
      <c r="E13" s="215"/>
      <c r="F13" s="214"/>
      <c r="G13" s="214"/>
      <c r="H13" s="213" t="s">
        <v>456</v>
      </c>
      <c r="I13" s="214" t="s">
        <v>327</v>
      </c>
      <c r="J13" s="214"/>
      <c r="K13" s="214">
        <v>13</v>
      </c>
      <c r="L13" s="214">
        <v>110</v>
      </c>
      <c r="M13" s="215" t="s">
        <v>958</v>
      </c>
      <c r="N13" s="235"/>
    </row>
    <row r="14" ht="15.75" spans="2:15">
      <c r="B14" s="216"/>
      <c r="C14" s="217"/>
      <c r="D14" s="218"/>
      <c r="E14" s="219"/>
      <c r="F14" s="218"/>
      <c r="G14" s="218"/>
      <c r="H14" s="217"/>
      <c r="I14" s="218"/>
      <c r="J14" s="218"/>
      <c r="K14" s="218"/>
      <c r="L14" s="251"/>
      <c r="M14" s="252"/>
      <c r="N14" s="235"/>
      <c r="O14" s="188">
        <f t="shared" ref="O14:O17" si="2">IF(ISBLANK($AL14),0,1+LEN($AL14)-LEN(SUBSTITUTE($AL14,"●","")))</f>
        <v>0</v>
      </c>
    </row>
    <row r="15" ht="25.5" spans="2:15">
      <c r="B15" s="201" t="str">
        <f ca="1">COUNTA($B17:$B9996)&amp;" Other way(s) to get "&amp;CHAR(34)&amp;$C$1&amp;CHAR(34)&amp;" Tokens"</f>
        <v>1 Other way(s) to get "Randall Ears" Tokens</v>
      </c>
      <c r="C15" s="202"/>
      <c r="D15" s="202"/>
      <c r="E15" s="202"/>
      <c r="F15" s="202"/>
      <c r="G15" s="202"/>
      <c r="H15" s="202"/>
      <c r="I15" s="202"/>
      <c r="J15" s="202"/>
      <c r="K15" s="202"/>
      <c r="L15" s="202"/>
      <c r="M15" s="245"/>
      <c r="N15" s="235"/>
      <c r="O15" s="188">
        <f t="shared" si="2"/>
        <v>0</v>
      </c>
    </row>
    <row r="16" ht="16.5" spans="2:15">
      <c r="B16" s="220" t="s">
        <v>18</v>
      </c>
      <c r="C16" s="221" t="s">
        <v>323</v>
      </c>
      <c r="D16" s="222"/>
      <c r="E16" s="222"/>
      <c r="F16" s="222"/>
      <c r="G16" s="223"/>
      <c r="H16" s="224" t="s">
        <v>324</v>
      </c>
      <c r="I16" s="253" t="s">
        <v>310</v>
      </c>
      <c r="J16" s="254"/>
      <c r="K16" s="254"/>
      <c r="L16" s="254"/>
      <c r="M16" s="255"/>
      <c r="N16" s="235"/>
      <c r="O16" s="188">
        <f t="shared" si="2"/>
        <v>0</v>
      </c>
    </row>
    <row r="17" ht="15.75" spans="2:15">
      <c r="B17" s="260" t="s">
        <v>338</v>
      </c>
      <c r="C17" s="261" t="s">
        <v>403</v>
      </c>
      <c r="D17" s="262"/>
      <c r="E17" s="262"/>
      <c r="F17" s="262"/>
      <c r="G17" s="263"/>
      <c r="H17" s="264" t="s">
        <v>336</v>
      </c>
      <c r="I17" s="266" t="s">
        <v>239</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ref="O18:O34" si="3">IF(ISBLANK($AL18),0,1+LEN($AL18)-LEN(SUBSTITUTE($AL18,"●","")))</f>
        <v>0</v>
      </c>
    </row>
    <row r="19" ht="15.75" spans="2:15">
      <c r="B19" s="225"/>
      <c r="C19" s="226"/>
      <c r="D19" s="227"/>
      <c r="E19" s="228"/>
      <c r="F19" s="227"/>
      <c r="G19" s="227"/>
      <c r="H19" s="226"/>
      <c r="I19" s="227"/>
      <c r="J19" s="227"/>
      <c r="K19" s="227"/>
      <c r="L19" s="227"/>
      <c r="M19" s="226"/>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Rapunzel Ears</v>
      </c>
      <c r="Z1" s="259" t="str">
        <f ca="1">MID(CELL("filename",$Z$1),FIND("]",CELL("filename",$Z$1))+1,255)</f>
        <v>Rapunzel_Ears</v>
      </c>
    </row>
    <row r="2" ht="21" spans="2:12">
      <c r="B2" s="192" t="str">
        <f>Token_List!$D$2</f>
        <v>Rarity</v>
      </c>
      <c r="C2" s="193" t="str">
        <f ca="1">LOOKUP($Z$1,Token_List!$Z$3:$Z$9998,Token_List!$D$3:$D$9998)</f>
        <v>Epic</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Rapunzel</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SUM($AN$8:$AN$10002)</f>
        <v>0</v>
      </c>
    </row>
    <row r="6" ht="25.5" spans="2:15">
      <c r="B6" s="273" t="str">
        <f ca="1">MATCH("Type",$B$9:$B$9992,0)-3&amp;" Task(s) from "&amp;SUM($A$9:$A$9994)&amp;" character(s) that could drop "&amp;CHAR(34)&amp;$C$1&amp;CHAR(34)&amp;" Tokens"</f>
        <v>6 Task(s) from 7 character(s) that could drop "Rapunzel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6" si="1">COUNTA($E9)+1</f>
        <v>1</v>
      </c>
      <c r="B9" s="212" t="s">
        <v>95</v>
      </c>
      <c r="C9" s="213" t="s">
        <v>1023</v>
      </c>
      <c r="D9" s="214">
        <v>2</v>
      </c>
      <c r="E9" s="215"/>
      <c r="F9" s="214"/>
      <c r="G9" s="214"/>
      <c r="H9" s="213" t="s">
        <v>549</v>
      </c>
      <c r="I9" s="214" t="s">
        <v>336</v>
      </c>
      <c r="J9" s="214"/>
      <c r="K9" s="214">
        <v>16</v>
      </c>
      <c r="L9" s="214">
        <v>155</v>
      </c>
      <c r="M9" s="215" t="s">
        <v>1024</v>
      </c>
      <c r="N9" s="235"/>
      <c r="O9" s="188">
        <f t="shared" si="0"/>
        <v>0</v>
      </c>
    </row>
    <row r="10" ht="15.75" spans="1:14">
      <c r="A10" s="211">
        <f t="shared" si="1"/>
        <v>1</v>
      </c>
      <c r="B10" s="212" t="s">
        <v>259</v>
      </c>
      <c r="C10" s="213" t="s">
        <v>1025</v>
      </c>
      <c r="D10" s="214">
        <v>1</v>
      </c>
      <c r="E10" s="215"/>
      <c r="F10" s="214"/>
      <c r="G10" s="214"/>
      <c r="H10" s="213" t="s">
        <v>464</v>
      </c>
      <c r="I10" s="214" t="s">
        <v>411</v>
      </c>
      <c r="J10" s="214"/>
      <c r="K10" s="214">
        <v>29</v>
      </c>
      <c r="L10" s="214">
        <v>275</v>
      </c>
      <c r="M10" s="215" t="s">
        <v>240</v>
      </c>
      <c r="N10" s="235"/>
    </row>
    <row r="11" ht="15.75" spans="1:14">
      <c r="A11" s="211">
        <f t="shared" si="1"/>
        <v>1</v>
      </c>
      <c r="B11" s="212" t="s">
        <v>150</v>
      </c>
      <c r="C11" s="213" t="s">
        <v>387</v>
      </c>
      <c r="D11" s="214">
        <v>3</v>
      </c>
      <c r="E11" s="215"/>
      <c r="F11" s="214"/>
      <c r="G11" s="214"/>
      <c r="H11" s="213" t="s">
        <v>354</v>
      </c>
      <c r="I11" s="214" t="s">
        <v>336</v>
      </c>
      <c r="J11" s="214"/>
      <c r="K11" s="214">
        <v>16</v>
      </c>
      <c r="L11" s="214">
        <v>155</v>
      </c>
      <c r="M11" s="215" t="s">
        <v>490</v>
      </c>
      <c r="N11" s="235"/>
    </row>
    <row r="12" ht="26.25" spans="1:14">
      <c r="A12" s="211">
        <f t="shared" si="1"/>
        <v>2</v>
      </c>
      <c r="B12" s="212" t="s">
        <v>1026</v>
      </c>
      <c r="C12" s="213" t="s">
        <v>1027</v>
      </c>
      <c r="D12" s="214">
        <v>4</v>
      </c>
      <c r="E12" s="215" t="s">
        <v>53</v>
      </c>
      <c r="F12" s="214">
        <v>7</v>
      </c>
      <c r="G12" s="214"/>
      <c r="H12" s="213" t="s">
        <v>456</v>
      </c>
      <c r="I12" s="214" t="s">
        <v>327</v>
      </c>
      <c r="J12" s="214"/>
      <c r="K12" s="214">
        <v>17</v>
      </c>
      <c r="L12" s="214">
        <v>150</v>
      </c>
      <c r="M12" s="215" t="s">
        <v>240</v>
      </c>
      <c r="N12" s="235"/>
    </row>
    <row r="13" ht="15.75" spans="1:14">
      <c r="A13" s="211">
        <f t="shared" si="1"/>
        <v>1</v>
      </c>
      <c r="B13" s="212" t="s">
        <v>156</v>
      </c>
      <c r="C13" s="213" t="s">
        <v>927</v>
      </c>
      <c r="D13" s="214">
        <v>3</v>
      </c>
      <c r="E13" s="215"/>
      <c r="F13" s="214"/>
      <c r="G13" s="214"/>
      <c r="H13" s="213" t="s">
        <v>429</v>
      </c>
      <c r="I13" s="214" t="s">
        <v>327</v>
      </c>
      <c r="J13" s="214"/>
      <c r="K13" s="214">
        <v>13</v>
      </c>
      <c r="L13" s="214">
        <v>110</v>
      </c>
      <c r="M13" s="215" t="s">
        <v>928</v>
      </c>
      <c r="N13" s="235"/>
    </row>
    <row r="14" ht="15.75" spans="1:15">
      <c r="A14" s="211">
        <f t="shared" si="1"/>
        <v>1</v>
      </c>
      <c r="B14" s="212" t="s">
        <v>183</v>
      </c>
      <c r="C14" s="213" t="s">
        <v>808</v>
      </c>
      <c r="D14" s="214"/>
      <c r="E14" s="215"/>
      <c r="F14" s="214"/>
      <c r="G14" s="214"/>
      <c r="H14" s="213" t="s">
        <v>637</v>
      </c>
      <c r="I14" s="214" t="s">
        <v>327</v>
      </c>
      <c r="J14" s="214"/>
      <c r="K14" s="214">
        <v>13</v>
      </c>
      <c r="L14" s="249">
        <v>110</v>
      </c>
      <c r="M14" s="250" t="s">
        <v>809</v>
      </c>
      <c r="N14" s="235"/>
      <c r="O14" s="188">
        <f t="shared" ref="O14:O19" si="2">IF(ISBLANK($AL14),0,1+LEN($AL14)-LEN(SUBSTITUTE($AL14,"●","")))</f>
        <v>0</v>
      </c>
    </row>
    <row r="15" ht="15.75" spans="2:15">
      <c r="B15" s="216"/>
      <c r="C15" s="217"/>
      <c r="D15" s="218"/>
      <c r="E15" s="219"/>
      <c r="F15" s="218"/>
      <c r="G15" s="218"/>
      <c r="H15" s="217"/>
      <c r="I15" s="218"/>
      <c r="J15" s="218"/>
      <c r="K15" s="218"/>
      <c r="L15" s="251"/>
      <c r="M15" s="252"/>
      <c r="N15" s="235"/>
      <c r="O15" s="188">
        <f t="shared" si="2"/>
        <v>0</v>
      </c>
    </row>
    <row r="16" ht="25.5" spans="2:15">
      <c r="B16" s="201" t="str">
        <f ca="1">COUNTA($B18:$B9998)&amp;" Other way(s) to get "&amp;CHAR(34)&amp;$C$1&amp;CHAR(34)&amp;" Tokens"</f>
        <v>2 Other way(s) to get "Rapunzel Ears" Tokens</v>
      </c>
      <c r="C16" s="202"/>
      <c r="D16" s="202"/>
      <c r="E16" s="202"/>
      <c r="F16" s="202"/>
      <c r="G16" s="202"/>
      <c r="H16" s="202"/>
      <c r="I16" s="202"/>
      <c r="J16" s="202"/>
      <c r="K16" s="202"/>
      <c r="L16" s="202"/>
      <c r="M16" s="245"/>
      <c r="N16" s="235"/>
      <c r="O16" s="188">
        <f t="shared" si="2"/>
        <v>0</v>
      </c>
    </row>
    <row r="17" ht="16.5" spans="2:15">
      <c r="B17" s="220" t="s">
        <v>18</v>
      </c>
      <c r="C17" s="221" t="s">
        <v>323</v>
      </c>
      <c r="D17" s="222"/>
      <c r="E17" s="222"/>
      <c r="F17" s="222"/>
      <c r="G17" s="223"/>
      <c r="H17" s="224" t="s">
        <v>324</v>
      </c>
      <c r="I17" s="253" t="s">
        <v>310</v>
      </c>
      <c r="J17" s="254"/>
      <c r="K17" s="254"/>
      <c r="L17" s="254"/>
      <c r="M17" s="255"/>
      <c r="N17" s="235"/>
      <c r="O17" s="188">
        <f t="shared" si="2"/>
        <v>0</v>
      </c>
    </row>
    <row r="18" ht="15.75" spans="2:15">
      <c r="B18" s="260" t="s">
        <v>337</v>
      </c>
      <c r="C18" s="261" t="s">
        <v>856</v>
      </c>
      <c r="D18" s="262"/>
      <c r="E18" s="262"/>
      <c r="F18" s="262"/>
      <c r="G18" s="263"/>
      <c r="H18" s="264" t="s">
        <v>336</v>
      </c>
      <c r="I18" s="266" t="s">
        <v>857</v>
      </c>
      <c r="J18" s="267"/>
      <c r="K18" s="267"/>
      <c r="L18" s="267"/>
      <c r="M18" s="268"/>
      <c r="N18" s="235"/>
      <c r="O18" s="188">
        <f t="shared" si="2"/>
        <v>0</v>
      </c>
    </row>
    <row r="19" ht="15.75" spans="2:15">
      <c r="B19" s="260" t="s">
        <v>399</v>
      </c>
      <c r="C19" s="261" t="s">
        <v>639</v>
      </c>
      <c r="D19" s="262"/>
      <c r="E19" s="262"/>
      <c r="F19" s="262"/>
      <c r="G19" s="263"/>
      <c r="H19" s="265" t="s">
        <v>401</v>
      </c>
      <c r="I19" s="261" t="s">
        <v>640</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ref="O20:O36" si="3">IF(ISBLANK($AL20),0,1+LEN($AL20)-LEN(SUBSTITUTE($AL20,"●","")))</f>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8">
    <mergeCell ref="B6:M6"/>
    <mergeCell ref="B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7"/>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269" t="str">
        <f>Token_List!$B$2</f>
        <v>Token Name</v>
      </c>
      <c r="C1" s="191" t="str">
        <f ca="1">LOOKUP($Z$1,Token_List!$Z$3:$Z$9998,Token_List!$B$3:$B$9998)</f>
        <v>Red Apple</v>
      </c>
      <c r="Z1" s="259" t="str">
        <f ca="1">MID(CELL("filename",$Z$1),FIND("]",CELL("filename",$Z$1))+1,255)</f>
        <v>Red_Apple</v>
      </c>
    </row>
    <row r="2" ht="21" spans="2:12">
      <c r="B2" s="270" t="str">
        <f>Token_List!$D$2</f>
        <v>Rarity</v>
      </c>
      <c r="C2" s="193" t="str">
        <f ca="1">LOOKUP($Z$1,Token_List!$Z$3:$Z$9998,Token_List!$D$3:$D$9998)</f>
        <v>Uncommon</v>
      </c>
      <c r="D2" s="194"/>
      <c r="E2" s="195"/>
      <c r="F2" s="194"/>
      <c r="G2" s="194"/>
      <c r="H2" s="196"/>
      <c r="I2" s="194"/>
      <c r="J2" s="194"/>
      <c r="K2" s="194"/>
      <c r="L2" s="194"/>
    </row>
    <row r="3" ht="21" spans="2:13">
      <c r="B3" s="271" t="str">
        <f>Token_List!$E$2</f>
        <v>Type</v>
      </c>
      <c r="C3" s="191" t="str">
        <f ca="1">LOOKUP($Z$1,Token_List!$Z$3:$Z$9998,Token_List!$E$3:$E$9998)</f>
        <v>Individual</v>
      </c>
      <c r="D3" s="194"/>
      <c r="E3" s="195"/>
      <c r="F3" s="194"/>
      <c r="G3" s="194"/>
      <c r="H3" s="196"/>
      <c r="I3" s="194"/>
      <c r="J3" s="194"/>
      <c r="K3" s="194"/>
      <c r="L3" s="194"/>
      <c r="M3" s="243"/>
    </row>
    <row r="4" ht="21" spans="2:13">
      <c r="B4" s="271" t="s">
        <v>294</v>
      </c>
      <c r="C4" s="193" t="str">
        <f ca="1">LOOKUP($Z$1,Token_List!$Z$3:$Z$9998,Token_List!$F$3:$F$9998)</f>
        <v>Maximus</v>
      </c>
      <c r="D4" s="194"/>
      <c r="E4" s="195"/>
      <c r="F4" s="194"/>
      <c r="G4" s="194"/>
      <c r="H4" s="196"/>
      <c r="I4" s="194"/>
      <c r="J4" s="194"/>
      <c r="K4" s="194"/>
      <c r="L4" s="194"/>
      <c r="M4" s="243"/>
    </row>
    <row r="5" ht="21.75" spans="2:15">
      <c r="B5" s="272"/>
      <c r="C5" s="199"/>
      <c r="D5" s="199"/>
      <c r="E5" s="199"/>
      <c r="F5" s="200"/>
      <c r="G5" s="200"/>
      <c r="H5" s="199"/>
      <c r="I5" s="199"/>
      <c r="J5" s="199"/>
      <c r="K5" s="199"/>
      <c r="L5" s="199"/>
      <c r="M5" s="244"/>
      <c r="O5" s="188">
        <f>SUM($AN$8:$AN$9997)</f>
        <v>0</v>
      </c>
    </row>
    <row r="6" ht="25.5" spans="2:15">
      <c r="B6" s="201" t="str">
        <f ca="1">MATCH("Type",$B$9:$B$9987,0)-3&amp;" Task(s) from "&amp;SUM($A$9:$A$9989)&amp;" character(s) that could drop "&amp;CHAR(34)&amp;$C$1&amp;CHAR(34)&amp;" Tokens"</f>
        <v>2 Task(s) from 2 character(s) that could drop "Red Apple"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189</v>
      </c>
      <c r="C9" s="213" t="s">
        <v>704</v>
      </c>
      <c r="D9" s="214">
        <v>7</v>
      </c>
      <c r="E9" s="215"/>
      <c r="F9" s="214"/>
      <c r="G9" s="214"/>
      <c r="H9" s="213" t="s">
        <v>698</v>
      </c>
      <c r="I9" s="214" t="s">
        <v>327</v>
      </c>
      <c r="J9" s="214"/>
      <c r="K9" s="214">
        <v>13</v>
      </c>
      <c r="L9" s="214">
        <v>110</v>
      </c>
      <c r="M9" s="215" t="s">
        <v>241</v>
      </c>
      <c r="N9" s="235"/>
      <c r="O9" s="188">
        <f t="shared" si="0"/>
        <v>0</v>
      </c>
    </row>
    <row r="10" ht="15.75" spans="1:14">
      <c r="A10" s="211">
        <f>COUNTA($E10)+1</f>
        <v>1</v>
      </c>
      <c r="B10" s="212" t="s">
        <v>165</v>
      </c>
      <c r="C10" s="213" t="s">
        <v>653</v>
      </c>
      <c r="D10" s="214">
        <v>3</v>
      </c>
      <c r="E10" s="215"/>
      <c r="F10" s="214"/>
      <c r="G10" s="214"/>
      <c r="H10" s="213" t="s">
        <v>410</v>
      </c>
      <c r="I10" s="214" t="s">
        <v>327</v>
      </c>
      <c r="J10" s="214"/>
      <c r="K10" s="214">
        <v>13</v>
      </c>
      <c r="L10" s="214">
        <v>110</v>
      </c>
      <c r="M10" s="215" t="s">
        <v>654</v>
      </c>
      <c r="N10" s="235"/>
    </row>
    <row r="11" ht="15.75" spans="2:15">
      <c r="B11" s="216"/>
      <c r="C11" s="217"/>
      <c r="D11" s="218"/>
      <c r="E11" s="219"/>
      <c r="F11" s="218"/>
      <c r="G11" s="218"/>
      <c r="H11" s="217"/>
      <c r="I11" s="218"/>
      <c r="J11" s="218"/>
      <c r="K11" s="218"/>
      <c r="L11" s="251"/>
      <c r="M11" s="252"/>
      <c r="N11" s="235"/>
      <c r="O11" s="188">
        <f t="shared" ref="O11:O14" si="1">IF(ISBLANK($AL11),0,1+LEN($AL11)-LEN(SUBSTITUTE($AL11,"●","")))</f>
        <v>0</v>
      </c>
    </row>
    <row r="12" ht="25.5" spans="2:15">
      <c r="B12" s="201" t="str">
        <f ca="1">COUNTA($B14:$B9993)&amp;" Other way(s) to get "&amp;CHAR(34)&amp;$C$1&amp;CHAR(34)&amp;" Tokens"</f>
        <v>1 Other way(s) to get "Red Apple" Tokens</v>
      </c>
      <c r="C12" s="202"/>
      <c r="D12" s="202"/>
      <c r="E12" s="202"/>
      <c r="F12" s="202"/>
      <c r="G12" s="202"/>
      <c r="H12" s="202"/>
      <c r="I12" s="202"/>
      <c r="J12" s="202"/>
      <c r="K12" s="202"/>
      <c r="L12" s="202"/>
      <c r="M12" s="245"/>
      <c r="N12" s="235"/>
      <c r="O12" s="188">
        <f t="shared" si="1"/>
        <v>0</v>
      </c>
    </row>
    <row r="13" ht="16.5" spans="2:15">
      <c r="B13" s="220" t="s">
        <v>18</v>
      </c>
      <c r="C13" s="221" t="s">
        <v>323</v>
      </c>
      <c r="D13" s="222"/>
      <c r="E13" s="222"/>
      <c r="F13" s="222"/>
      <c r="G13" s="223"/>
      <c r="H13" s="224" t="s">
        <v>324</v>
      </c>
      <c r="I13" s="253" t="s">
        <v>310</v>
      </c>
      <c r="J13" s="254"/>
      <c r="K13" s="254"/>
      <c r="L13" s="254"/>
      <c r="M13" s="255"/>
      <c r="N13" s="235"/>
      <c r="O13" s="188">
        <f t="shared" si="1"/>
        <v>0</v>
      </c>
    </row>
    <row r="14" ht="15.75" spans="2:15">
      <c r="B14" s="260" t="s">
        <v>337</v>
      </c>
      <c r="C14" s="261" t="s">
        <v>698</v>
      </c>
      <c r="D14" s="262"/>
      <c r="E14" s="262"/>
      <c r="F14" s="262"/>
      <c r="G14" s="263"/>
      <c r="H14" s="264" t="s">
        <v>327</v>
      </c>
      <c r="I14" s="266" t="s">
        <v>934</v>
      </c>
      <c r="J14" s="267"/>
      <c r="K14" s="267"/>
      <c r="L14" s="267"/>
      <c r="M14" s="268"/>
      <c r="N14" s="235"/>
      <c r="O14" s="188">
        <f t="shared" si="1"/>
        <v>0</v>
      </c>
    </row>
    <row r="15" ht="15.75" spans="2:15">
      <c r="B15" s="216"/>
      <c r="C15" s="217"/>
      <c r="D15" s="218"/>
      <c r="E15" s="219"/>
      <c r="F15" s="218"/>
      <c r="G15" s="218"/>
      <c r="H15" s="217"/>
      <c r="I15" s="218"/>
      <c r="J15" s="218"/>
      <c r="K15" s="218"/>
      <c r="L15" s="218"/>
      <c r="M15" s="252"/>
      <c r="N15" s="235"/>
      <c r="O15" s="188">
        <f t="shared" ref="O15:O31" si="2">IF(ISBLANK($AL15),0,1+LEN($AL15)-LEN(SUBSTITUTE($AL15,"●","")))</f>
        <v>0</v>
      </c>
    </row>
    <row r="16" ht="15.75" spans="2:15">
      <c r="B16" s="225"/>
      <c r="C16" s="226"/>
      <c r="D16" s="227"/>
      <c r="E16" s="228"/>
      <c r="F16" s="227"/>
      <c r="G16" s="227"/>
      <c r="H16" s="226"/>
      <c r="I16" s="227"/>
      <c r="J16" s="227"/>
      <c r="K16" s="227"/>
      <c r="L16" s="227"/>
      <c r="M16" s="226"/>
      <c r="N16" s="235"/>
      <c r="O16" s="188">
        <f t="shared" si="2"/>
        <v>0</v>
      </c>
    </row>
    <row r="17" ht="15.75" spans="2:15">
      <c r="B17" s="225"/>
      <c r="C17" s="226"/>
      <c r="D17" s="227"/>
      <c r="E17" s="228"/>
      <c r="F17" s="227"/>
      <c r="G17" s="227"/>
      <c r="H17" s="226"/>
      <c r="I17" s="227"/>
      <c r="J17" s="227"/>
      <c r="K17" s="227"/>
      <c r="L17" s="227"/>
      <c r="M17" s="228"/>
      <c r="N17" s="235"/>
      <c r="O17" s="188">
        <f t="shared" si="2"/>
        <v>0</v>
      </c>
    </row>
    <row r="18" ht="15.75" spans="2:15">
      <c r="B18" s="225"/>
      <c r="C18" s="226"/>
      <c r="D18" s="227"/>
      <c r="E18" s="229"/>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9"/>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6"/>
      <c r="N26" s="235"/>
      <c r="O26" s="188">
        <f t="shared" si="2"/>
        <v>0</v>
      </c>
    </row>
    <row r="27" ht="15.75" spans="2:15">
      <c r="B27" s="225"/>
      <c r="C27" s="226"/>
      <c r="D27" s="227"/>
      <c r="E27" s="228"/>
      <c r="F27" s="227"/>
      <c r="G27" s="227"/>
      <c r="H27" s="226"/>
      <c r="I27" s="227"/>
      <c r="J27" s="227"/>
      <c r="K27" s="227"/>
      <c r="L27" s="227"/>
      <c r="M27" s="226"/>
      <c r="N27" s="235"/>
      <c r="O27" s="188">
        <f t="shared" si="2"/>
        <v>0</v>
      </c>
    </row>
    <row r="28" spans="2:15">
      <c r="B28" s="230"/>
      <c r="C28" s="231"/>
      <c r="D28" s="232"/>
      <c r="E28" s="233"/>
      <c r="F28" s="232"/>
      <c r="G28" s="232"/>
      <c r="H28" s="231"/>
      <c r="I28" s="232"/>
      <c r="J28" s="232"/>
      <c r="K28" s="232"/>
      <c r="L28" s="232"/>
      <c r="M28" s="231"/>
      <c r="N28" s="235"/>
      <c r="O28" s="188">
        <f t="shared" si="2"/>
        <v>0</v>
      </c>
    </row>
    <row r="29" spans="2:15">
      <c r="B29" s="230"/>
      <c r="C29" s="231"/>
      <c r="D29" s="232"/>
      <c r="E29" s="233"/>
      <c r="F29" s="232"/>
      <c r="G29" s="232"/>
      <c r="H29" s="231"/>
      <c r="I29" s="232"/>
      <c r="J29" s="232"/>
      <c r="K29" s="232"/>
      <c r="L29" s="232"/>
      <c r="M29" s="231"/>
      <c r="N29" s="235"/>
      <c r="O29" s="188">
        <f t="shared" si="2"/>
        <v>0</v>
      </c>
    </row>
    <row r="30" spans="2:15">
      <c r="B30" s="230"/>
      <c r="C30" s="231"/>
      <c r="D30" s="232"/>
      <c r="E30" s="233"/>
      <c r="F30" s="232"/>
      <c r="G30" s="232"/>
      <c r="H30" s="231"/>
      <c r="I30" s="232"/>
      <c r="J30" s="232"/>
      <c r="K30" s="232"/>
      <c r="L30" s="232"/>
      <c r="M30" s="233"/>
      <c r="N30" s="235"/>
      <c r="O30" s="188">
        <f t="shared" si="2"/>
        <v>0</v>
      </c>
    </row>
    <row r="31" spans="2:15">
      <c r="B31" s="230"/>
      <c r="C31" s="231"/>
      <c r="D31" s="232"/>
      <c r="E31" s="234"/>
      <c r="F31" s="232"/>
      <c r="G31" s="232"/>
      <c r="H31" s="231"/>
      <c r="I31" s="232"/>
      <c r="J31" s="232"/>
      <c r="K31" s="232"/>
      <c r="L31" s="232"/>
      <c r="M31" s="233"/>
      <c r="N31" s="235"/>
      <c r="O31" s="188">
        <f t="shared" si="2"/>
        <v>0</v>
      </c>
    </row>
    <row r="32" spans="2:14">
      <c r="B32" s="230"/>
      <c r="C32" s="231"/>
      <c r="D32" s="232"/>
      <c r="E32" s="233"/>
      <c r="F32" s="232"/>
      <c r="G32" s="232"/>
      <c r="H32" s="231"/>
      <c r="I32" s="232"/>
      <c r="J32" s="232"/>
      <c r="K32" s="232"/>
      <c r="L32" s="232"/>
      <c r="M32" s="234"/>
      <c r="N32" s="235"/>
    </row>
    <row r="43" spans="2:15">
      <c r="B43" s="235"/>
      <c r="C43" s="236"/>
      <c r="D43" s="237"/>
      <c r="E43" s="238"/>
      <c r="F43" s="237"/>
      <c r="G43" s="237"/>
      <c r="H43" s="236"/>
      <c r="I43" s="237"/>
      <c r="J43" s="237"/>
      <c r="K43" s="237"/>
      <c r="L43" s="237"/>
      <c r="M43" s="256"/>
      <c r="N43" s="235"/>
      <c r="O43" s="257"/>
    </row>
    <row r="44" spans="2:15">
      <c r="B44" s="230"/>
      <c r="C44" s="231"/>
      <c r="D44" s="232"/>
      <c r="E44" s="233"/>
      <c r="F44" s="232"/>
      <c r="G44" s="232"/>
      <c r="H44" s="231"/>
      <c r="I44" s="232"/>
      <c r="J44" s="232"/>
      <c r="K44" s="232"/>
      <c r="L44" s="232"/>
      <c r="M44" s="231"/>
      <c r="N44" s="235"/>
      <c r="O44" s="257"/>
    </row>
    <row r="45" spans="2:15">
      <c r="B45" s="230"/>
      <c r="C45" s="231"/>
      <c r="D45" s="232"/>
      <c r="E45" s="233"/>
      <c r="F45" s="232"/>
      <c r="G45" s="232"/>
      <c r="H45" s="231"/>
      <c r="I45" s="232"/>
      <c r="J45" s="232"/>
      <c r="K45" s="232"/>
      <c r="L45" s="232"/>
      <c r="M45" s="233"/>
      <c r="N45" s="235"/>
      <c r="O45" s="257"/>
    </row>
    <row r="46" spans="2:15">
      <c r="B46" s="230"/>
      <c r="C46" s="231"/>
      <c r="D46" s="232"/>
      <c r="E46" s="234"/>
      <c r="F46" s="232"/>
      <c r="G46" s="232"/>
      <c r="H46" s="231"/>
      <c r="I46" s="232"/>
      <c r="J46" s="232"/>
      <c r="K46" s="232"/>
      <c r="L46" s="232"/>
      <c r="M46" s="233"/>
      <c r="N46" s="235"/>
      <c r="O46" s="257"/>
    </row>
    <row r="47" spans="2:13">
      <c r="B47" s="239"/>
      <c r="C47" s="240"/>
      <c r="D47" s="241"/>
      <c r="E47" s="242"/>
      <c r="F47" s="241"/>
      <c r="G47" s="241"/>
      <c r="H47" s="240"/>
      <c r="I47" s="241"/>
      <c r="J47" s="241"/>
      <c r="K47" s="241"/>
      <c r="L47" s="241"/>
      <c r="M47"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Red Fairy Hat</v>
      </c>
      <c r="Z1" s="259" t="str">
        <f ca="1">MID(CELL("filename",$Z$1),FIND("]",CELL("filename",$Z$1))+1,255)</f>
        <v>Red_Fairy_Hat</v>
      </c>
    </row>
    <row r="2" ht="21" spans="2:12">
      <c r="B2" s="192" t="str">
        <f>Token_List!$D$2</f>
        <v>Rarity</v>
      </c>
      <c r="C2" s="193" t="str">
        <f ca="1">LOOKUP($Z$1,Token_List!$Z$3:$Z$9998,Token_List!$D$3:$D$9998)</f>
        <v>Uncommon</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193" t="str">
        <f ca="1">LOOKUP($Z$1,Token_List!$Z$3:$Z$9998,Token_List!$F$3:$F$9998)</f>
        <v>Flora</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SUM($AN$8:$AN$10001)</f>
        <v>0</v>
      </c>
    </row>
    <row r="6" ht="25.5" spans="2:15">
      <c r="B6" s="201" t="str">
        <f ca="1">MATCH("Type",$B$9:$B$9991,0)-3&amp;" Task(s) from "&amp;SUM($A$9:$A$9993)&amp;" character(s) that could drop "&amp;CHAR(34)&amp;$C$1&amp;CHAR(34)&amp;" Tokens"</f>
        <v>6 Task(s) from 7 character(s) that could drop "Red Fairy Hat"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6" si="1">COUNTA($E9)+1</f>
        <v>1</v>
      </c>
      <c r="B9" s="212" t="s">
        <v>194</v>
      </c>
      <c r="C9" s="213" t="s">
        <v>995</v>
      </c>
      <c r="D9" s="214">
        <v>4</v>
      </c>
      <c r="E9" s="215"/>
      <c r="F9" s="214"/>
      <c r="G9" s="214"/>
      <c r="H9" s="213" t="s">
        <v>312</v>
      </c>
      <c r="I9" s="214" t="s">
        <v>336</v>
      </c>
      <c r="J9" s="214"/>
      <c r="K9" s="214">
        <v>16</v>
      </c>
      <c r="L9" s="214">
        <v>155</v>
      </c>
      <c r="M9" s="215" t="s">
        <v>242</v>
      </c>
      <c r="N9" s="235"/>
      <c r="O9" s="188">
        <f t="shared" si="0"/>
        <v>0</v>
      </c>
    </row>
    <row r="10" ht="15.75" spans="1:14">
      <c r="A10" s="211">
        <f t="shared" si="1"/>
        <v>1</v>
      </c>
      <c r="B10" s="212" t="s">
        <v>95</v>
      </c>
      <c r="C10" s="213" t="s">
        <v>368</v>
      </c>
      <c r="D10" s="214">
        <v>3</v>
      </c>
      <c r="E10" s="215"/>
      <c r="F10" s="214"/>
      <c r="G10" s="214"/>
      <c r="H10" s="213" t="s">
        <v>369</v>
      </c>
      <c r="I10" s="214" t="s">
        <v>336</v>
      </c>
      <c r="J10" s="214"/>
      <c r="K10" s="214">
        <v>16</v>
      </c>
      <c r="L10" s="214">
        <v>155</v>
      </c>
      <c r="M10" s="215" t="s">
        <v>370</v>
      </c>
      <c r="N10" s="235"/>
    </row>
    <row r="11" ht="15.75" spans="1:14">
      <c r="A11" s="211">
        <f t="shared" si="1"/>
        <v>1</v>
      </c>
      <c r="B11" s="212" t="s">
        <v>150</v>
      </c>
      <c r="C11" s="213" t="s">
        <v>925</v>
      </c>
      <c r="D11" s="214">
        <v>5</v>
      </c>
      <c r="E11" s="215"/>
      <c r="F11" s="214"/>
      <c r="G11" s="214"/>
      <c r="H11" s="213" t="s">
        <v>464</v>
      </c>
      <c r="I11" s="214" t="s">
        <v>327</v>
      </c>
      <c r="J11" s="214"/>
      <c r="K11" s="214">
        <v>13</v>
      </c>
      <c r="L11" s="214">
        <v>110</v>
      </c>
      <c r="M11" s="215" t="s">
        <v>926</v>
      </c>
      <c r="N11" s="235"/>
    </row>
    <row r="12" ht="26.25" spans="1:14">
      <c r="A12" s="211">
        <f t="shared" si="1"/>
        <v>2</v>
      </c>
      <c r="B12" s="212" t="s">
        <v>471</v>
      </c>
      <c r="C12" s="213" t="s">
        <v>839</v>
      </c>
      <c r="D12" s="214"/>
      <c r="E12" s="215" t="s">
        <v>118</v>
      </c>
      <c r="F12" s="214">
        <v>4</v>
      </c>
      <c r="G12" s="214"/>
      <c r="H12" s="213"/>
      <c r="I12" s="214" t="s">
        <v>327</v>
      </c>
      <c r="J12" s="214"/>
      <c r="K12" s="214">
        <v>17</v>
      </c>
      <c r="L12" s="214">
        <v>150</v>
      </c>
      <c r="M12" s="215" t="s">
        <v>840</v>
      </c>
      <c r="N12" s="235"/>
    </row>
    <row r="13" ht="15.75" spans="1:14">
      <c r="A13" s="211">
        <f t="shared" si="1"/>
        <v>1</v>
      </c>
      <c r="B13" s="212" t="s">
        <v>120</v>
      </c>
      <c r="C13" s="213" t="s">
        <v>727</v>
      </c>
      <c r="D13" s="214">
        <v>2</v>
      </c>
      <c r="E13" s="215"/>
      <c r="F13" s="214"/>
      <c r="G13" s="214"/>
      <c r="H13" s="213" t="s">
        <v>363</v>
      </c>
      <c r="I13" s="214" t="s">
        <v>327</v>
      </c>
      <c r="J13" s="214"/>
      <c r="K13" s="214">
        <v>13</v>
      </c>
      <c r="L13" s="214">
        <v>110</v>
      </c>
      <c r="M13" s="215" t="s">
        <v>728</v>
      </c>
      <c r="N13" s="235"/>
    </row>
    <row r="14" ht="15.75" spans="1:15">
      <c r="A14" s="211">
        <f t="shared" si="1"/>
        <v>1</v>
      </c>
      <c r="B14" s="212" t="s">
        <v>135</v>
      </c>
      <c r="C14" s="213" t="s">
        <v>747</v>
      </c>
      <c r="D14" s="214"/>
      <c r="E14" s="215"/>
      <c r="F14" s="214"/>
      <c r="G14" s="214" t="s">
        <v>355</v>
      </c>
      <c r="H14" s="213"/>
      <c r="I14" s="214" t="s">
        <v>336</v>
      </c>
      <c r="J14" s="214"/>
      <c r="K14" s="214">
        <v>16</v>
      </c>
      <c r="L14" s="249">
        <v>155</v>
      </c>
      <c r="M14" s="250" t="s">
        <v>748</v>
      </c>
      <c r="N14" s="235"/>
      <c r="O14" s="188">
        <f t="shared" ref="O14:O18" si="2">IF(ISBLANK($AL14),0,1+LEN($AL14)-LEN(SUBSTITUTE($AL14,"●","")))</f>
        <v>0</v>
      </c>
    </row>
    <row r="15" ht="15.75" spans="2:15">
      <c r="B15" s="216"/>
      <c r="C15" s="217"/>
      <c r="D15" s="218"/>
      <c r="E15" s="219"/>
      <c r="F15" s="218"/>
      <c r="G15" s="218"/>
      <c r="H15" s="217"/>
      <c r="I15" s="218"/>
      <c r="J15" s="218"/>
      <c r="K15" s="218"/>
      <c r="L15" s="251"/>
      <c r="M15" s="252"/>
      <c r="N15" s="235"/>
      <c r="O15" s="188">
        <f t="shared" si="2"/>
        <v>0</v>
      </c>
    </row>
    <row r="16" ht="25.5" spans="2:15">
      <c r="B16" s="201" t="str">
        <f ca="1">COUNTA($B18:$B9997)&amp;" Other way(s) to get "&amp;CHAR(34)&amp;$C$1&amp;CHAR(34)&amp;" Tokens"</f>
        <v>1 Other way(s) to get "Red Fairy Hat" Tokens</v>
      </c>
      <c r="C16" s="202"/>
      <c r="D16" s="202"/>
      <c r="E16" s="202"/>
      <c r="F16" s="202"/>
      <c r="G16" s="202"/>
      <c r="H16" s="202"/>
      <c r="I16" s="202"/>
      <c r="J16" s="202"/>
      <c r="K16" s="202"/>
      <c r="L16" s="202"/>
      <c r="M16" s="245"/>
      <c r="N16" s="235"/>
      <c r="O16" s="188">
        <f t="shared" si="2"/>
        <v>0</v>
      </c>
    </row>
    <row r="17" ht="16.5" spans="2:15">
      <c r="B17" s="220" t="s">
        <v>18</v>
      </c>
      <c r="C17" s="221" t="s">
        <v>323</v>
      </c>
      <c r="D17" s="222"/>
      <c r="E17" s="222"/>
      <c r="F17" s="222"/>
      <c r="G17" s="223"/>
      <c r="H17" s="224" t="s">
        <v>324</v>
      </c>
      <c r="I17" s="253" t="s">
        <v>310</v>
      </c>
      <c r="J17" s="254"/>
      <c r="K17" s="254"/>
      <c r="L17" s="254"/>
      <c r="M17" s="255"/>
      <c r="N17" s="235"/>
      <c r="O17" s="188">
        <f t="shared" si="2"/>
        <v>0</v>
      </c>
    </row>
    <row r="18" ht="15.75" spans="2:15">
      <c r="B18" s="260" t="s">
        <v>399</v>
      </c>
      <c r="C18" s="261" t="s">
        <v>433</v>
      </c>
      <c r="D18" s="262"/>
      <c r="E18" s="262"/>
      <c r="F18" s="262"/>
      <c r="G18" s="263"/>
      <c r="H18" s="265" t="s">
        <v>401</v>
      </c>
      <c r="I18" s="266" t="s">
        <v>434</v>
      </c>
      <c r="J18" s="267"/>
      <c r="K18" s="267"/>
      <c r="L18" s="267"/>
      <c r="M18" s="268"/>
      <c r="N18" s="235"/>
      <c r="O18" s="188">
        <f t="shared" si="2"/>
        <v>0</v>
      </c>
    </row>
    <row r="19" ht="15.75" spans="2:15">
      <c r="B19" s="216"/>
      <c r="C19" s="217"/>
      <c r="D19" s="218"/>
      <c r="E19" s="219"/>
      <c r="F19" s="218"/>
      <c r="G19" s="218"/>
      <c r="H19" s="217"/>
      <c r="I19" s="218"/>
      <c r="J19" s="218"/>
      <c r="K19" s="218"/>
      <c r="L19" s="218"/>
      <c r="M19" s="252"/>
      <c r="N19" s="235"/>
      <c r="O19" s="188">
        <f t="shared" ref="O19:O35" si="3">IF(ISBLANK($AL19),0,1+LEN($AL19)-LEN(SUBSTITUTE($AL19,"●","")))</f>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6:M16"/>
    <mergeCell ref="C17:G17"/>
    <mergeCell ref="I17:M17"/>
    <mergeCell ref="C18:G18"/>
    <mergeCell ref="I18:M18"/>
  </mergeCells>
  <pageMargins left="0.75" right="0.75" top="1" bottom="1" header="0.511805555555556" footer="0.511805555555556"/>
  <headerFoot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Red Striped Fabric</v>
      </c>
      <c r="Z1" s="259" t="str">
        <f ca="1">MID(CELL("filename",$Z$1),FIND("]",CELL("filename",$Z$1))+1,255)</f>
        <v>Red_Striped_Fabric</v>
      </c>
    </row>
    <row r="2" ht="21" spans="2:12">
      <c r="B2" s="192" t="str">
        <f>Token_List!$D$2</f>
        <v>Rarity</v>
      </c>
      <c r="C2" s="193" t="str">
        <f ca="1">LOOKUP($Z$1,Token_List!$Z$3:$Z$9998,Token_List!$D$3:$D$9998)</f>
        <v>Uncommon</v>
      </c>
      <c r="D2" s="194"/>
      <c r="E2" s="195"/>
      <c r="F2" s="194"/>
      <c r="G2" s="194"/>
      <c r="H2" s="196"/>
      <c r="I2" s="194"/>
      <c r="J2" s="194"/>
      <c r="K2" s="194"/>
      <c r="L2" s="194"/>
    </row>
    <row r="3" ht="21" spans="2:13">
      <c r="B3" s="197" t="str">
        <f>Token_List!$E$2</f>
        <v>Type</v>
      </c>
      <c r="C3" s="191" t="str">
        <f ca="1">LOOKUP($Z$1,Token_List!$Z$3:$Z$9998,Token_List!$E$3:$E$9998)</f>
        <v>Fabric</v>
      </c>
      <c r="D3" s="194"/>
      <c r="E3" s="195"/>
      <c r="F3" s="194"/>
      <c r="G3" s="194"/>
      <c r="H3" s="196"/>
      <c r="I3" s="194"/>
      <c r="J3" s="194"/>
      <c r="K3" s="194"/>
      <c r="L3" s="194"/>
      <c r="M3" s="243"/>
    </row>
    <row r="4" ht="21" spans="2:13">
      <c r="B4" s="197" t="s">
        <v>294</v>
      </c>
      <c r="C4" s="193" t="str">
        <f ca="1">LOOKUP($Z$1,Token_List!$Z$3:$Z$9998,Token_List!$F$3:$F$9998)</f>
        <v>Easter Goofy Costume ● Halloween Minnie Mouse Costume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SUM($AN$8:$AN$10000)</f>
        <v>0</v>
      </c>
    </row>
    <row r="6" ht="25.5" spans="2:15">
      <c r="B6" s="201" t="str">
        <f ca="1">MATCH("Type",$B$9:$B$9990,0)-3&amp;" Task(s) from "&amp;SUM($A$9:$A$9992)&amp;" character(s) that could drop "&amp;CHAR(34)&amp;$C$1&amp;CHAR(34)&amp;" Tokens"</f>
        <v>4 Task(s) from 4 character(s) that could drop "Red Striped Fabric"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189</v>
      </c>
      <c r="C9" s="213" t="s">
        <v>1028</v>
      </c>
      <c r="D9" s="214">
        <v>4</v>
      </c>
      <c r="E9" s="215"/>
      <c r="F9" s="214"/>
      <c r="G9" s="214"/>
      <c r="H9" s="213" t="s">
        <v>1029</v>
      </c>
      <c r="I9" s="214" t="s">
        <v>336</v>
      </c>
      <c r="J9" s="214"/>
      <c r="K9" s="214">
        <v>16</v>
      </c>
      <c r="L9" s="214">
        <v>155</v>
      </c>
      <c r="M9" s="215" t="s">
        <v>1030</v>
      </c>
      <c r="N9" s="235"/>
      <c r="O9" s="188">
        <f t="shared" si="0"/>
        <v>0</v>
      </c>
    </row>
    <row r="10" ht="15.75" spans="1:14">
      <c r="A10" s="211">
        <f t="shared" si="1"/>
        <v>1</v>
      </c>
      <c r="B10" s="212" t="s">
        <v>141</v>
      </c>
      <c r="C10" s="213" t="s">
        <v>832</v>
      </c>
      <c r="D10" s="214">
        <v>3</v>
      </c>
      <c r="E10" s="215"/>
      <c r="F10" s="214"/>
      <c r="G10" s="214"/>
      <c r="H10" s="213" t="s">
        <v>1031</v>
      </c>
      <c r="I10" s="214" t="s">
        <v>336</v>
      </c>
      <c r="J10" s="214"/>
      <c r="K10" s="214">
        <v>16</v>
      </c>
      <c r="L10" s="214">
        <v>155</v>
      </c>
      <c r="M10" s="215" t="s">
        <v>243</v>
      </c>
      <c r="N10" s="235"/>
    </row>
    <row r="11" ht="15.75" spans="1:14">
      <c r="A11" s="211">
        <f t="shared" si="1"/>
        <v>1</v>
      </c>
      <c r="B11" s="212" t="s">
        <v>95</v>
      </c>
      <c r="C11" s="213" t="s">
        <v>832</v>
      </c>
      <c r="D11" s="214">
        <v>5</v>
      </c>
      <c r="E11" s="215"/>
      <c r="F11" s="214"/>
      <c r="G11" s="214"/>
      <c r="H11" s="213" t="s">
        <v>1032</v>
      </c>
      <c r="I11" s="214" t="s">
        <v>336</v>
      </c>
      <c r="J11" s="214"/>
      <c r="K11" s="214">
        <v>16</v>
      </c>
      <c r="L11" s="214">
        <v>155</v>
      </c>
      <c r="M11" s="215" t="s">
        <v>243</v>
      </c>
      <c r="N11" s="235"/>
    </row>
    <row r="12" ht="15.75" spans="1:14">
      <c r="A12" s="211">
        <f t="shared" si="1"/>
        <v>1</v>
      </c>
      <c r="B12" s="212" t="s">
        <v>68</v>
      </c>
      <c r="C12" s="213" t="s">
        <v>1033</v>
      </c>
      <c r="D12" s="214">
        <v>10</v>
      </c>
      <c r="E12" s="215"/>
      <c r="F12" s="214"/>
      <c r="G12" s="214"/>
      <c r="H12" s="213" t="s">
        <v>456</v>
      </c>
      <c r="I12" s="214" t="s">
        <v>346</v>
      </c>
      <c r="J12" s="214"/>
      <c r="K12" s="214">
        <v>20</v>
      </c>
      <c r="L12" s="214">
        <v>200</v>
      </c>
      <c r="M12" s="215" t="s">
        <v>243</v>
      </c>
      <c r="N12" s="235"/>
    </row>
    <row r="13" ht="15.75" spans="2:15">
      <c r="B13" s="216"/>
      <c r="C13" s="217"/>
      <c r="D13" s="218"/>
      <c r="E13" s="219"/>
      <c r="F13" s="218"/>
      <c r="G13" s="218"/>
      <c r="H13" s="217"/>
      <c r="I13" s="218"/>
      <c r="J13" s="218"/>
      <c r="K13" s="218"/>
      <c r="L13" s="251"/>
      <c r="M13" s="252"/>
      <c r="N13" s="235"/>
      <c r="O13" s="188">
        <f t="shared" ref="O13:O17" si="2">IF(ISBLANK($AL13),0,1+LEN($AL13)-LEN(SUBSTITUTE($AL13,"●","")))</f>
        <v>0</v>
      </c>
    </row>
    <row r="14" ht="25.5" spans="2:15">
      <c r="B14" s="201" t="str">
        <f ca="1">COUNTA($B16:$B9996)&amp;" Other way(s) to get "&amp;CHAR(34)&amp;$C$1&amp;CHAR(34)&amp;" Tokens"</f>
        <v>2 Other way(s) to get "Red Striped Fabric" Tokens</v>
      </c>
      <c r="C14" s="202"/>
      <c r="D14" s="202"/>
      <c r="E14" s="202"/>
      <c r="F14" s="202"/>
      <c r="G14" s="202"/>
      <c r="H14" s="202"/>
      <c r="I14" s="202"/>
      <c r="J14" s="202"/>
      <c r="K14" s="202"/>
      <c r="L14" s="202"/>
      <c r="M14" s="245"/>
      <c r="N14" s="235"/>
      <c r="O14" s="188">
        <f t="shared" si="2"/>
        <v>0</v>
      </c>
    </row>
    <row r="15" ht="16.5" spans="2:15">
      <c r="B15" s="220" t="s">
        <v>18</v>
      </c>
      <c r="C15" s="221" t="s">
        <v>323</v>
      </c>
      <c r="D15" s="222"/>
      <c r="E15" s="222"/>
      <c r="F15" s="222"/>
      <c r="G15" s="223"/>
      <c r="H15" s="224" t="s">
        <v>324</v>
      </c>
      <c r="I15" s="253" t="s">
        <v>310</v>
      </c>
      <c r="J15" s="254"/>
      <c r="K15" s="254"/>
      <c r="L15" s="254"/>
      <c r="M15" s="255"/>
      <c r="N15" s="235"/>
      <c r="O15" s="188">
        <f t="shared" si="2"/>
        <v>0</v>
      </c>
    </row>
    <row r="16" ht="15.75" spans="2:15">
      <c r="B16" s="260" t="s">
        <v>338</v>
      </c>
      <c r="C16" s="261" t="s">
        <v>403</v>
      </c>
      <c r="D16" s="262"/>
      <c r="E16" s="262"/>
      <c r="F16" s="262"/>
      <c r="G16" s="263"/>
      <c r="H16" s="264" t="s">
        <v>336</v>
      </c>
      <c r="I16" s="266" t="s">
        <v>243</v>
      </c>
      <c r="J16" s="267"/>
      <c r="K16" s="267"/>
      <c r="L16" s="267"/>
      <c r="M16" s="268"/>
      <c r="N16" s="235"/>
      <c r="O16" s="188">
        <f t="shared" si="2"/>
        <v>0</v>
      </c>
    </row>
    <row r="17" ht="15.75" spans="2:15">
      <c r="B17" s="260" t="s">
        <v>338</v>
      </c>
      <c r="C17" s="261" t="s">
        <v>307</v>
      </c>
      <c r="D17" s="262"/>
      <c r="E17" s="262"/>
      <c r="F17" s="262"/>
      <c r="G17" s="263"/>
      <c r="H17" s="265" t="s">
        <v>411</v>
      </c>
      <c r="I17" s="266" t="s">
        <v>243</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ref="O18:O34" si="3">IF(ISBLANK($AL18),0,1+LEN($AL18)-LEN(SUBSTITUTE($AL18,"●","")))</f>
        <v>0</v>
      </c>
    </row>
    <row r="19" ht="15.75" spans="2:15">
      <c r="B19" s="225"/>
      <c r="C19" s="226"/>
      <c r="D19" s="227"/>
      <c r="E19" s="228"/>
      <c r="F19" s="227"/>
      <c r="G19" s="227"/>
      <c r="H19" s="226"/>
      <c r="I19" s="227"/>
      <c r="J19" s="227"/>
      <c r="K19" s="227"/>
      <c r="L19" s="227"/>
      <c r="M19" s="226"/>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7"/>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Rex Ears</v>
      </c>
      <c r="Z1" s="259" t="str">
        <f ca="1">MID(CELL("filename",$Z$1),FIND("]",CELL("filename",$Z$1))+1,255)</f>
        <v>Rex_Ears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Rex</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SUM($AN$8:$AN$9997)</f>
        <v>0</v>
      </c>
    </row>
    <row r="6" ht="25.5" spans="2:15">
      <c r="B6" s="201" t="str">
        <f ca="1">MATCH("Type",$B$9:$B$9987,0)-3&amp;" Task(s) from "&amp;SUM($A$9:$A$9989)&amp;" character(s) that could drop "&amp;CHAR(34)&amp;$C$1&amp;CHAR(34)&amp;" Tokens"</f>
        <v>3 Task(s) from 3 character(s) that could drop "Rex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31</v>
      </c>
      <c r="C9" s="213" t="s">
        <v>939</v>
      </c>
      <c r="D9" s="214">
        <v>1</v>
      </c>
      <c r="E9" s="215"/>
      <c r="F9" s="214"/>
      <c r="G9" s="214" t="s">
        <v>355</v>
      </c>
      <c r="H9" s="213"/>
      <c r="I9" s="214" t="s">
        <v>913</v>
      </c>
      <c r="J9" s="214"/>
      <c r="K9" s="214">
        <v>5</v>
      </c>
      <c r="L9" s="214">
        <v>17</v>
      </c>
      <c r="M9" s="215" t="s">
        <v>940</v>
      </c>
      <c r="N9" s="235"/>
      <c r="O9" s="188">
        <f t="shared" si="0"/>
        <v>0</v>
      </c>
    </row>
    <row r="10" ht="15.75" spans="1:14">
      <c r="A10" s="211">
        <f t="shared" si="1"/>
        <v>1</v>
      </c>
      <c r="B10" s="212" t="s">
        <v>150</v>
      </c>
      <c r="C10" s="213" t="s">
        <v>452</v>
      </c>
      <c r="D10" s="214">
        <v>1</v>
      </c>
      <c r="E10" s="215"/>
      <c r="F10" s="214"/>
      <c r="G10" s="214"/>
      <c r="H10" s="213" t="s">
        <v>453</v>
      </c>
      <c r="I10" s="214" t="s">
        <v>327</v>
      </c>
      <c r="J10" s="214"/>
      <c r="K10" s="214">
        <v>13</v>
      </c>
      <c r="L10" s="214">
        <v>110</v>
      </c>
      <c r="M10" s="215" t="s">
        <v>454</v>
      </c>
      <c r="N10" s="235"/>
    </row>
    <row r="11" ht="15.75" spans="1:14">
      <c r="A11" s="211">
        <f t="shared" si="1"/>
        <v>1</v>
      </c>
      <c r="B11" s="212" t="s">
        <v>192</v>
      </c>
      <c r="C11" s="213" t="s">
        <v>545</v>
      </c>
      <c r="D11" s="214">
        <v>2</v>
      </c>
      <c r="E11" s="215"/>
      <c r="F11" s="214"/>
      <c r="G11" s="214"/>
      <c r="H11" s="213" t="s">
        <v>456</v>
      </c>
      <c r="I11" s="214" t="s">
        <v>336</v>
      </c>
      <c r="J11" s="214"/>
      <c r="K11" s="214">
        <v>16</v>
      </c>
      <c r="L11" s="214">
        <v>155</v>
      </c>
      <c r="M11" s="215" t="s">
        <v>546</v>
      </c>
      <c r="N11" s="235"/>
    </row>
    <row r="12" ht="15.75" spans="2:15">
      <c r="B12" s="216"/>
      <c r="C12" s="217"/>
      <c r="D12" s="218"/>
      <c r="E12" s="219"/>
      <c r="F12" s="218"/>
      <c r="G12" s="218"/>
      <c r="H12" s="217"/>
      <c r="I12" s="218"/>
      <c r="J12" s="218"/>
      <c r="K12" s="218"/>
      <c r="L12" s="251"/>
      <c r="M12" s="252"/>
      <c r="N12" s="235"/>
      <c r="O12" s="188">
        <f t="shared" ref="O12:O14" si="2">IF(ISBLANK($AL12),0,1+LEN($AL12)-LEN(SUBSTITUTE($AL12,"●","")))</f>
        <v>0</v>
      </c>
    </row>
    <row r="13" ht="25.5" spans="2:15">
      <c r="B13" s="201" t="str">
        <f ca="1">COUNTA($B15:$B9993)&amp;" Other way(s) to get "&amp;CHAR(34)&amp;$C$1&amp;CHAR(34)&amp;" Tokens"</f>
        <v>0 Other way(s) to get "Rex Ears" Tokens</v>
      </c>
      <c r="C13" s="202"/>
      <c r="D13" s="202"/>
      <c r="E13" s="202"/>
      <c r="F13" s="202"/>
      <c r="G13" s="202"/>
      <c r="H13" s="202"/>
      <c r="I13" s="202"/>
      <c r="J13" s="202"/>
      <c r="K13" s="202"/>
      <c r="L13" s="202"/>
      <c r="M13" s="245"/>
      <c r="N13" s="235"/>
      <c r="O13" s="188">
        <f t="shared" si="2"/>
        <v>0</v>
      </c>
    </row>
    <row r="14" ht="16.5" spans="2:15">
      <c r="B14" s="220" t="s">
        <v>18</v>
      </c>
      <c r="C14" s="221" t="s">
        <v>323</v>
      </c>
      <c r="D14" s="222"/>
      <c r="E14" s="222"/>
      <c r="F14" s="222"/>
      <c r="G14" s="223"/>
      <c r="H14" s="224" t="s">
        <v>324</v>
      </c>
      <c r="I14" s="253" t="s">
        <v>310</v>
      </c>
      <c r="J14" s="254"/>
      <c r="K14" s="254"/>
      <c r="L14" s="254"/>
      <c r="M14" s="255"/>
      <c r="N14" s="235"/>
      <c r="O14" s="188">
        <f t="shared" si="2"/>
        <v>0</v>
      </c>
    </row>
    <row r="15" ht="15.75" spans="2:15">
      <c r="B15" s="216"/>
      <c r="C15" s="217"/>
      <c r="D15" s="218"/>
      <c r="E15" s="219"/>
      <c r="F15" s="218"/>
      <c r="G15" s="218"/>
      <c r="H15" s="217"/>
      <c r="I15" s="218"/>
      <c r="J15" s="218"/>
      <c r="K15" s="218"/>
      <c r="L15" s="218"/>
      <c r="M15" s="252"/>
      <c r="N15" s="235"/>
      <c r="O15" s="188">
        <f t="shared" ref="O15:O31" si="3">IF(ISBLANK($AL15),0,1+LEN($AL15)-LEN(SUBSTITUTE($AL15,"●","")))</f>
        <v>0</v>
      </c>
    </row>
    <row r="16" ht="15.75" spans="2:15">
      <c r="B16" s="225"/>
      <c r="C16" s="226"/>
      <c r="D16" s="227"/>
      <c r="E16" s="228"/>
      <c r="F16" s="227"/>
      <c r="G16" s="227"/>
      <c r="H16" s="226"/>
      <c r="I16" s="227"/>
      <c r="J16" s="227"/>
      <c r="K16" s="227"/>
      <c r="L16" s="227"/>
      <c r="M16" s="226"/>
      <c r="N16" s="235"/>
      <c r="O16" s="188">
        <f t="shared" si="3"/>
        <v>0</v>
      </c>
    </row>
    <row r="17" ht="15.75" spans="2:15">
      <c r="B17" s="225"/>
      <c r="C17" s="226"/>
      <c r="D17" s="227"/>
      <c r="E17" s="228"/>
      <c r="F17" s="227"/>
      <c r="G17" s="227"/>
      <c r="H17" s="226"/>
      <c r="I17" s="227"/>
      <c r="J17" s="227"/>
      <c r="K17" s="227"/>
      <c r="L17" s="227"/>
      <c r="M17" s="228"/>
      <c r="N17" s="235"/>
      <c r="O17" s="188">
        <f t="shared" si="3"/>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6"/>
      <c r="N26" s="235"/>
      <c r="O26" s="188">
        <f t="shared" si="3"/>
        <v>0</v>
      </c>
    </row>
    <row r="27" ht="15.75" spans="2:15">
      <c r="B27" s="225"/>
      <c r="C27" s="226"/>
      <c r="D27" s="227"/>
      <c r="E27" s="228"/>
      <c r="F27" s="227"/>
      <c r="G27" s="227"/>
      <c r="H27" s="226"/>
      <c r="I27" s="227"/>
      <c r="J27" s="227"/>
      <c r="K27" s="227"/>
      <c r="L27" s="227"/>
      <c r="M27" s="226"/>
      <c r="N27" s="235"/>
      <c r="O27" s="188">
        <f t="shared" si="3"/>
        <v>0</v>
      </c>
    </row>
    <row r="28" spans="2:15">
      <c r="B28" s="230"/>
      <c r="C28" s="231"/>
      <c r="D28" s="232"/>
      <c r="E28" s="233"/>
      <c r="F28" s="232"/>
      <c r="G28" s="232"/>
      <c r="H28" s="231"/>
      <c r="I28" s="232"/>
      <c r="J28" s="232"/>
      <c r="K28" s="232"/>
      <c r="L28" s="232"/>
      <c r="M28" s="231"/>
      <c r="N28" s="235"/>
      <c r="O28" s="188">
        <f t="shared" si="3"/>
        <v>0</v>
      </c>
    </row>
    <row r="29" spans="2:15">
      <c r="B29" s="230"/>
      <c r="C29" s="231"/>
      <c r="D29" s="232"/>
      <c r="E29" s="233"/>
      <c r="F29" s="232"/>
      <c r="G29" s="232"/>
      <c r="H29" s="231"/>
      <c r="I29" s="232"/>
      <c r="J29" s="232"/>
      <c r="K29" s="232"/>
      <c r="L29" s="232"/>
      <c r="M29" s="231"/>
      <c r="N29" s="235"/>
      <c r="O29" s="188">
        <f t="shared" si="3"/>
        <v>0</v>
      </c>
    </row>
    <row r="30" spans="2:15">
      <c r="B30" s="230"/>
      <c r="C30" s="231"/>
      <c r="D30" s="232"/>
      <c r="E30" s="233"/>
      <c r="F30" s="232"/>
      <c r="G30" s="232"/>
      <c r="H30" s="231"/>
      <c r="I30" s="232"/>
      <c r="J30" s="232"/>
      <c r="K30" s="232"/>
      <c r="L30" s="232"/>
      <c r="M30" s="233"/>
      <c r="N30" s="235"/>
      <c r="O30" s="188">
        <f t="shared" si="3"/>
        <v>0</v>
      </c>
    </row>
    <row r="31" spans="2:15">
      <c r="B31" s="230"/>
      <c r="C31" s="231"/>
      <c r="D31" s="232"/>
      <c r="E31" s="234"/>
      <c r="F31" s="232"/>
      <c r="G31" s="232"/>
      <c r="H31" s="231"/>
      <c r="I31" s="232"/>
      <c r="J31" s="232"/>
      <c r="K31" s="232"/>
      <c r="L31" s="232"/>
      <c r="M31" s="233"/>
      <c r="N31" s="235"/>
      <c r="O31" s="188">
        <f t="shared" si="3"/>
        <v>0</v>
      </c>
    </row>
    <row r="32" spans="2:14">
      <c r="B32" s="230"/>
      <c r="C32" s="231"/>
      <c r="D32" s="232"/>
      <c r="E32" s="233"/>
      <c r="F32" s="232"/>
      <c r="G32" s="232"/>
      <c r="H32" s="231"/>
      <c r="I32" s="232"/>
      <c r="J32" s="232"/>
      <c r="K32" s="232"/>
      <c r="L32" s="232"/>
      <c r="M32" s="234"/>
      <c r="N32" s="235"/>
    </row>
    <row r="43" spans="2:15">
      <c r="B43" s="235"/>
      <c r="C43" s="236"/>
      <c r="D43" s="237"/>
      <c r="E43" s="238"/>
      <c r="F43" s="237"/>
      <c r="G43" s="237"/>
      <c r="H43" s="236"/>
      <c r="I43" s="237"/>
      <c r="J43" s="237"/>
      <c r="K43" s="237"/>
      <c r="L43" s="237"/>
      <c r="M43" s="256"/>
      <c r="N43" s="235"/>
      <c r="O43" s="257"/>
    </row>
    <row r="44" spans="2:15">
      <c r="B44" s="230"/>
      <c r="C44" s="231"/>
      <c r="D44" s="232"/>
      <c r="E44" s="233"/>
      <c r="F44" s="232"/>
      <c r="G44" s="232"/>
      <c r="H44" s="231"/>
      <c r="I44" s="232"/>
      <c r="J44" s="232"/>
      <c r="K44" s="232"/>
      <c r="L44" s="232"/>
      <c r="M44" s="231"/>
      <c r="N44" s="235"/>
      <c r="O44" s="257"/>
    </row>
    <row r="45" spans="2:15">
      <c r="B45" s="230"/>
      <c r="C45" s="231"/>
      <c r="D45" s="232"/>
      <c r="E45" s="233"/>
      <c r="F45" s="232"/>
      <c r="G45" s="232"/>
      <c r="H45" s="231"/>
      <c r="I45" s="232"/>
      <c r="J45" s="232"/>
      <c r="K45" s="232"/>
      <c r="L45" s="232"/>
      <c r="M45" s="233"/>
      <c r="N45" s="235"/>
      <c r="O45" s="257"/>
    </row>
    <row r="46" spans="2:15">
      <c r="B46" s="230"/>
      <c r="C46" s="231"/>
      <c r="D46" s="232"/>
      <c r="E46" s="234"/>
      <c r="F46" s="232"/>
      <c r="G46" s="232"/>
      <c r="H46" s="231"/>
      <c r="I46" s="232"/>
      <c r="J46" s="232"/>
      <c r="K46" s="232"/>
      <c r="L46" s="232"/>
      <c r="M46" s="233"/>
      <c r="N46" s="235"/>
      <c r="O46" s="257"/>
    </row>
    <row r="47" spans="2:13">
      <c r="B47" s="239"/>
      <c r="C47" s="240"/>
      <c r="D47" s="241"/>
      <c r="E47" s="242"/>
      <c r="F47" s="241"/>
      <c r="G47" s="241"/>
      <c r="H47" s="240"/>
      <c r="I47" s="241"/>
      <c r="J47" s="241"/>
      <c r="K47" s="241"/>
      <c r="L47" s="241"/>
      <c r="M47" s="258"/>
    </row>
  </sheetData>
  <sheetProtection sheet="1" objects="1"/>
  <mergeCells count="4">
    <mergeCell ref="B6:M6"/>
    <mergeCell ref="B13:M13"/>
    <mergeCell ref="C14:G14"/>
    <mergeCell ref="I14:M14"/>
  </mergeCells>
  <pageMargins left="0.75" right="0.75" top="1" bottom="1" header="0.511805555555556" footer="0.511805555555556"/>
  <headerFoot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Rose</v>
      </c>
      <c r="Z1" s="259" t="str">
        <f ca="1">MID(CELL("filename",$Z$1),FIND("]",CELL("filename",$Z$1))+1,255)</f>
        <v>Rose</v>
      </c>
    </row>
    <row r="2" ht="21" spans="2:12">
      <c r="B2" s="192" t="str">
        <f>Token_List!$D$2</f>
        <v>Rarity</v>
      </c>
      <c r="C2" s="193" t="str">
        <f ca="1">LOOKUP($Z$1,Token_List!$Z$3:$Z$9998,Token_List!$D$3:$D$9998)</f>
        <v>Common</v>
      </c>
      <c r="D2" s="194"/>
      <c r="E2" s="195"/>
      <c r="F2" s="194"/>
      <c r="G2" s="194"/>
      <c r="H2" s="196"/>
      <c r="I2" s="194"/>
      <c r="J2" s="194"/>
      <c r="K2" s="194"/>
      <c r="L2" s="194"/>
    </row>
    <row r="3" ht="21" spans="2:13">
      <c r="B3" s="197" t="str">
        <f>Token_List!$E$2</f>
        <v>Type</v>
      </c>
      <c r="C3" s="191" t="str">
        <f ca="1">LOOKUP($Z$1,Token_List!$Z$3:$Z$9998,Token_List!$E$3:$E$9998)</f>
        <v>Group</v>
      </c>
      <c r="D3" s="194"/>
      <c r="E3" s="195"/>
      <c r="F3" s="194"/>
      <c r="G3" s="194"/>
      <c r="H3" s="196"/>
      <c r="I3" s="194"/>
      <c r="J3" s="194"/>
      <c r="K3" s="194"/>
      <c r="L3" s="194"/>
      <c r="M3" s="243"/>
    </row>
    <row r="4" ht="21" spans="2:13">
      <c r="B4" s="197" t="s">
        <v>294</v>
      </c>
      <c r="C4" s="193" t="str">
        <f ca="1">LOOKUP($Z$1,Token_List!$Z$3:$Z$9998,Token_List!$F$3:$F$9998)</f>
        <v>Beast ● Belle ● Chip Potts ● Cogsworth ● Gaston ● Lumiere ● Mrs Potts</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SUM($AN$8:$AN$10004)</f>
        <v>0</v>
      </c>
    </row>
    <row r="6" ht="25.5" spans="2:15">
      <c r="B6" s="201" t="str">
        <f ca="1">MATCH("Type",$B$9:$B$9994,0)-3&amp;" Task(s) from "&amp;SUM($A$9:$A$9996)&amp;" character(s) that could drop "&amp;CHAR(34)&amp;$C$1&amp;CHAR(34)&amp;" Tokens"</f>
        <v>7 Task(s) from 7 character(s) that could drop "Rose"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6" si="1">COUNTA($E9)+1</f>
        <v>1</v>
      </c>
      <c r="B9" s="212" t="s">
        <v>38</v>
      </c>
      <c r="C9" s="213" t="s">
        <v>1034</v>
      </c>
      <c r="D9" s="214">
        <v>1</v>
      </c>
      <c r="E9" s="215"/>
      <c r="F9" s="214"/>
      <c r="G9" s="214"/>
      <c r="H9" s="213" t="s">
        <v>591</v>
      </c>
      <c r="I9" s="214" t="s">
        <v>315</v>
      </c>
      <c r="J9" s="214"/>
      <c r="K9" s="214">
        <v>7</v>
      </c>
      <c r="L9" s="214">
        <v>40</v>
      </c>
      <c r="M9" s="215" t="s">
        <v>246</v>
      </c>
      <c r="N9" s="235"/>
      <c r="O9" s="188">
        <f t="shared" si="0"/>
        <v>0</v>
      </c>
    </row>
    <row r="10" ht="15.75" spans="1:14">
      <c r="A10" s="211">
        <f t="shared" si="1"/>
        <v>1</v>
      </c>
      <c r="B10" s="212" t="s">
        <v>393</v>
      </c>
      <c r="C10" s="213" t="s">
        <v>954</v>
      </c>
      <c r="D10" s="214">
        <v>1</v>
      </c>
      <c r="E10" s="215"/>
      <c r="F10" s="214"/>
      <c r="G10" s="214"/>
      <c r="H10" s="213"/>
      <c r="I10" s="214" t="s">
        <v>315</v>
      </c>
      <c r="J10" s="214"/>
      <c r="K10" s="214">
        <v>7</v>
      </c>
      <c r="L10" s="214">
        <v>40</v>
      </c>
      <c r="M10" s="215" t="s">
        <v>955</v>
      </c>
      <c r="N10" s="235"/>
    </row>
    <row r="11" ht="15.75" spans="1:14">
      <c r="A11" s="211">
        <f t="shared" si="1"/>
        <v>1</v>
      </c>
      <c r="B11" s="212" t="s">
        <v>176</v>
      </c>
      <c r="C11" s="213" t="s">
        <v>1035</v>
      </c>
      <c r="D11" s="214">
        <v>1</v>
      </c>
      <c r="E11" s="215"/>
      <c r="F11" s="214"/>
      <c r="G11" s="214" t="s">
        <v>355</v>
      </c>
      <c r="H11" s="213"/>
      <c r="I11" s="214" t="s">
        <v>315</v>
      </c>
      <c r="J11" s="214"/>
      <c r="K11" s="214">
        <v>7</v>
      </c>
      <c r="L11" s="214">
        <v>40</v>
      </c>
      <c r="M11" s="215" t="s">
        <v>246</v>
      </c>
      <c r="N11" s="235"/>
    </row>
    <row r="12" ht="15.75" spans="1:14">
      <c r="A12" s="211">
        <f t="shared" si="1"/>
        <v>1</v>
      </c>
      <c r="B12" s="212" t="s">
        <v>84</v>
      </c>
      <c r="C12" s="213" t="s">
        <v>1036</v>
      </c>
      <c r="D12" s="214">
        <v>1</v>
      </c>
      <c r="E12" s="215"/>
      <c r="F12" s="214"/>
      <c r="G12" s="214"/>
      <c r="H12" s="213" t="s">
        <v>591</v>
      </c>
      <c r="I12" s="214" t="s">
        <v>315</v>
      </c>
      <c r="J12" s="214"/>
      <c r="K12" s="214">
        <v>7</v>
      </c>
      <c r="L12" s="214">
        <v>40</v>
      </c>
      <c r="M12" s="215" t="s">
        <v>246</v>
      </c>
      <c r="N12" s="235"/>
    </row>
    <row r="13" ht="15.75" spans="1:14">
      <c r="A13" s="211">
        <f t="shared" si="1"/>
        <v>1</v>
      </c>
      <c r="B13" s="212" t="s">
        <v>204</v>
      </c>
      <c r="C13" s="213" t="s">
        <v>800</v>
      </c>
      <c r="D13" s="214">
        <v>1</v>
      </c>
      <c r="E13" s="215"/>
      <c r="F13" s="214"/>
      <c r="G13" s="214"/>
      <c r="H13" s="213" t="s">
        <v>591</v>
      </c>
      <c r="I13" s="214" t="s">
        <v>315</v>
      </c>
      <c r="J13" s="214"/>
      <c r="K13" s="214">
        <v>7</v>
      </c>
      <c r="L13" s="214">
        <v>40</v>
      </c>
      <c r="M13" s="215" t="s">
        <v>801</v>
      </c>
      <c r="N13" s="235"/>
    </row>
    <row r="14" ht="15.75" spans="1:15">
      <c r="A14" s="211">
        <f t="shared" si="1"/>
        <v>1</v>
      </c>
      <c r="B14" s="212" t="s">
        <v>80</v>
      </c>
      <c r="C14" s="213" t="s">
        <v>817</v>
      </c>
      <c r="D14" s="214">
        <v>1</v>
      </c>
      <c r="E14" s="215"/>
      <c r="F14" s="214"/>
      <c r="G14" s="214"/>
      <c r="H14" s="213" t="s">
        <v>591</v>
      </c>
      <c r="I14" s="214" t="s">
        <v>315</v>
      </c>
      <c r="J14" s="214"/>
      <c r="K14" s="214">
        <v>7</v>
      </c>
      <c r="L14" s="249">
        <v>40</v>
      </c>
      <c r="M14" s="250" t="s">
        <v>818</v>
      </c>
      <c r="N14" s="235"/>
      <c r="O14" s="188">
        <f t="shared" ref="O14:O21" si="2">IF(ISBLANK($AL14),0,1+LEN($AL14)-LEN(SUBSTITUTE($AL14,"●","")))</f>
        <v>0</v>
      </c>
    </row>
    <row r="15" ht="15.75" spans="1:15">
      <c r="A15" s="211">
        <f t="shared" si="1"/>
        <v>1</v>
      </c>
      <c r="B15" s="212" t="s">
        <v>132</v>
      </c>
      <c r="C15" s="250" t="s">
        <v>1037</v>
      </c>
      <c r="D15" s="249">
        <v>1</v>
      </c>
      <c r="E15" s="250"/>
      <c r="F15" s="249"/>
      <c r="G15" s="249"/>
      <c r="H15" s="250" t="s">
        <v>591</v>
      </c>
      <c r="I15" s="249" t="s">
        <v>315</v>
      </c>
      <c r="J15" s="249"/>
      <c r="K15" s="249">
        <v>7</v>
      </c>
      <c r="L15" s="214">
        <v>40</v>
      </c>
      <c r="M15" s="250" t="s">
        <v>246</v>
      </c>
      <c r="N15" s="235"/>
      <c r="O15" s="188">
        <f t="shared" si="2"/>
        <v>0</v>
      </c>
    </row>
    <row r="16" ht="15.75" spans="2:15">
      <c r="B16" s="216"/>
      <c r="C16" s="217"/>
      <c r="D16" s="218"/>
      <c r="E16" s="219"/>
      <c r="F16" s="218"/>
      <c r="G16" s="218"/>
      <c r="H16" s="217"/>
      <c r="I16" s="218"/>
      <c r="J16" s="218"/>
      <c r="K16" s="218"/>
      <c r="L16" s="251"/>
      <c r="M16" s="252"/>
      <c r="N16" s="235"/>
      <c r="O16" s="188">
        <f t="shared" si="2"/>
        <v>0</v>
      </c>
    </row>
    <row r="17" ht="25.5" spans="2:15">
      <c r="B17" s="201" t="str">
        <f ca="1">COUNTA($B19:$B10000)&amp;" Other way(s) to get "&amp;CHAR(34)&amp;$C$1&amp;CHAR(34)&amp;" Tokens"</f>
        <v>3 Other way(s) to get "Rose" Tokens</v>
      </c>
      <c r="C17" s="202"/>
      <c r="D17" s="202"/>
      <c r="E17" s="202"/>
      <c r="F17" s="202"/>
      <c r="G17" s="202"/>
      <c r="H17" s="202"/>
      <c r="I17" s="202"/>
      <c r="J17" s="202"/>
      <c r="K17" s="202"/>
      <c r="L17" s="202"/>
      <c r="M17" s="245"/>
      <c r="N17" s="235"/>
      <c r="O17" s="188">
        <f t="shared" si="2"/>
        <v>0</v>
      </c>
    </row>
    <row r="18" ht="16.5" spans="2:15">
      <c r="B18" s="220" t="s">
        <v>18</v>
      </c>
      <c r="C18" s="221" t="s">
        <v>323</v>
      </c>
      <c r="D18" s="222"/>
      <c r="E18" s="222"/>
      <c r="F18" s="222"/>
      <c r="G18" s="223"/>
      <c r="H18" s="224" t="s">
        <v>324</v>
      </c>
      <c r="I18" s="253" t="s">
        <v>310</v>
      </c>
      <c r="J18" s="254"/>
      <c r="K18" s="254"/>
      <c r="L18" s="254"/>
      <c r="M18" s="255"/>
      <c r="N18" s="235"/>
      <c r="O18" s="188">
        <f t="shared" si="2"/>
        <v>0</v>
      </c>
    </row>
    <row r="19" ht="15.75" spans="2:15">
      <c r="B19" s="260" t="s">
        <v>337</v>
      </c>
      <c r="C19" s="261" t="s">
        <v>591</v>
      </c>
      <c r="D19" s="262"/>
      <c r="E19" s="262"/>
      <c r="F19" s="262"/>
      <c r="G19" s="263"/>
      <c r="H19" s="264" t="s">
        <v>327</v>
      </c>
      <c r="I19" s="266" t="s">
        <v>592</v>
      </c>
      <c r="J19" s="267"/>
      <c r="K19" s="267"/>
      <c r="L19" s="267"/>
      <c r="M19" s="268"/>
      <c r="N19" s="235"/>
      <c r="O19" s="188">
        <f t="shared" si="2"/>
        <v>0</v>
      </c>
    </row>
    <row r="20" ht="15.75" spans="2:15">
      <c r="B20" s="260" t="s">
        <v>337</v>
      </c>
      <c r="C20" s="261" t="s">
        <v>381</v>
      </c>
      <c r="D20" s="262"/>
      <c r="E20" s="262"/>
      <c r="F20" s="262"/>
      <c r="G20" s="263"/>
      <c r="H20" s="265" t="s">
        <v>336</v>
      </c>
      <c r="I20" s="261" t="s">
        <v>623</v>
      </c>
      <c r="J20" s="262"/>
      <c r="K20" s="262"/>
      <c r="L20" s="262"/>
      <c r="M20" s="263"/>
      <c r="N20" s="235"/>
      <c r="O20" s="188">
        <f t="shared" si="2"/>
        <v>0</v>
      </c>
    </row>
    <row r="21" ht="15.75" spans="2:15">
      <c r="B21" s="260" t="s">
        <v>338</v>
      </c>
      <c r="C21" s="261" t="s">
        <v>339</v>
      </c>
      <c r="D21" s="262"/>
      <c r="E21" s="262"/>
      <c r="F21" s="262"/>
      <c r="G21" s="263"/>
      <c r="H21" s="265" t="s">
        <v>340</v>
      </c>
      <c r="I21" s="261" t="s">
        <v>246</v>
      </c>
      <c r="J21" s="262"/>
      <c r="K21" s="262"/>
      <c r="L21" s="262"/>
      <c r="M21" s="263"/>
      <c r="N21" s="235"/>
      <c r="O21" s="188">
        <f t="shared" si="2"/>
        <v>0</v>
      </c>
    </row>
    <row r="22" ht="15.75" spans="2:15">
      <c r="B22" s="216"/>
      <c r="C22" s="217"/>
      <c r="D22" s="218"/>
      <c r="E22" s="219"/>
      <c r="F22" s="218"/>
      <c r="G22" s="218"/>
      <c r="H22" s="217"/>
      <c r="I22" s="218"/>
      <c r="J22" s="218"/>
      <c r="K22" s="218"/>
      <c r="L22" s="218"/>
      <c r="M22" s="252"/>
      <c r="N22" s="235"/>
      <c r="O22" s="188">
        <f t="shared" ref="O22:O38" si="3">IF(ISBLANK($AL22),0,1+LEN($AL22)-LEN(SUBSTITUTE($AL22,"●","")))</f>
        <v>0</v>
      </c>
    </row>
    <row r="23" ht="15.75" spans="2:15">
      <c r="B23" s="225"/>
      <c r="C23" s="226"/>
      <c r="D23" s="227"/>
      <c r="E23" s="228"/>
      <c r="F23" s="227"/>
      <c r="G23" s="227"/>
      <c r="H23" s="226"/>
      <c r="I23" s="227"/>
      <c r="J23" s="227"/>
      <c r="K23" s="227"/>
      <c r="L23" s="227"/>
      <c r="M23" s="226"/>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9"/>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8"/>
      <c r="N32" s="235"/>
      <c r="O32" s="188">
        <f t="shared" si="3"/>
        <v>0</v>
      </c>
    </row>
    <row r="33" ht="15.75" spans="2:15">
      <c r="B33" s="225"/>
      <c r="C33" s="226"/>
      <c r="D33" s="227"/>
      <c r="E33" s="228"/>
      <c r="F33" s="227"/>
      <c r="G33" s="227"/>
      <c r="H33" s="226"/>
      <c r="I33" s="227"/>
      <c r="J33" s="227"/>
      <c r="K33" s="227"/>
      <c r="L33" s="227"/>
      <c r="M33" s="226"/>
      <c r="N33" s="235"/>
      <c r="O33" s="188">
        <f t="shared" si="3"/>
        <v>0</v>
      </c>
    </row>
    <row r="34" ht="15.75" spans="2:15">
      <c r="B34" s="225"/>
      <c r="C34" s="226"/>
      <c r="D34" s="227"/>
      <c r="E34" s="228"/>
      <c r="F34" s="227"/>
      <c r="G34" s="227"/>
      <c r="H34" s="226"/>
      <c r="I34" s="227"/>
      <c r="J34" s="227"/>
      <c r="K34" s="227"/>
      <c r="L34" s="227"/>
      <c r="M34" s="226"/>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1"/>
      <c r="N36" s="235"/>
      <c r="O36" s="188">
        <f t="shared" si="3"/>
        <v>0</v>
      </c>
    </row>
    <row r="37" spans="2:15">
      <c r="B37" s="230"/>
      <c r="C37" s="231"/>
      <c r="D37" s="232"/>
      <c r="E37" s="233"/>
      <c r="F37" s="232"/>
      <c r="G37" s="232"/>
      <c r="H37" s="231"/>
      <c r="I37" s="232"/>
      <c r="J37" s="232"/>
      <c r="K37" s="232"/>
      <c r="L37" s="232"/>
      <c r="M37" s="233"/>
      <c r="N37" s="235"/>
      <c r="O37" s="188">
        <f t="shared" si="3"/>
        <v>0</v>
      </c>
    </row>
    <row r="38" spans="2:15">
      <c r="B38" s="230"/>
      <c r="C38" s="231"/>
      <c r="D38" s="232"/>
      <c r="E38" s="234"/>
      <c r="F38" s="232"/>
      <c r="G38" s="232"/>
      <c r="H38" s="231"/>
      <c r="I38" s="232"/>
      <c r="J38" s="232"/>
      <c r="K38" s="232"/>
      <c r="L38" s="232"/>
      <c r="M38" s="233"/>
      <c r="N38" s="235"/>
      <c r="O38" s="188">
        <f t="shared" si="3"/>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10">
    <mergeCell ref="B6:M6"/>
    <mergeCell ref="B17:M17"/>
    <mergeCell ref="C18:G18"/>
    <mergeCell ref="I18:M18"/>
    <mergeCell ref="C19:G19"/>
    <mergeCell ref="I19:M19"/>
    <mergeCell ref="C20:G20"/>
    <mergeCell ref="I20:M20"/>
    <mergeCell ref="C21:G21"/>
    <mergeCell ref="I21:M21"/>
  </mergeCells>
  <pageMargins left="0.75" right="0.75" top="1" bottom="1" header="0.511805555555556" footer="0.511805555555556"/>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Roz Ears</v>
      </c>
      <c r="Z1" s="259" t="str">
        <f ca="1">MID(CELL("filename",$Z$1),FIND("]",CELL("filename",$Z$1))+1,255)</f>
        <v>Roz_Ears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Roz</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SUM($AN$8:$AN$10000)</f>
        <v>0</v>
      </c>
    </row>
    <row r="6" ht="25.5" spans="2:15">
      <c r="B6" s="201" t="str">
        <f ca="1">MATCH("Type",$B$9:$B$9990,0)-3&amp;" Task(s) from "&amp;SUM($A$9:$A$9992)&amp;" character(s) that could drop "&amp;CHAR(34)&amp;$C$1&amp;CHAR(34)&amp;" Tokens"</f>
        <v>6 Task(s) from 6 character(s) that could drop "Roz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6" si="1">COUNTA($E9)+1</f>
        <v>1</v>
      </c>
      <c r="B9" s="212" t="s">
        <v>95</v>
      </c>
      <c r="C9" s="213" t="s">
        <v>1038</v>
      </c>
      <c r="D9" s="214">
        <v>2</v>
      </c>
      <c r="E9" s="215"/>
      <c r="F9" s="214"/>
      <c r="G9" s="214"/>
      <c r="H9" s="213" t="s">
        <v>440</v>
      </c>
      <c r="I9" s="214" t="s">
        <v>346</v>
      </c>
      <c r="J9" s="214"/>
      <c r="K9" s="214">
        <v>20</v>
      </c>
      <c r="L9" s="214">
        <v>200</v>
      </c>
      <c r="M9" s="215" t="s">
        <v>1039</v>
      </c>
      <c r="N9" s="235"/>
      <c r="O9" s="188">
        <f t="shared" si="0"/>
        <v>0</v>
      </c>
    </row>
    <row r="10" ht="15.75" spans="1:14">
      <c r="A10" s="211">
        <f t="shared" si="1"/>
        <v>1</v>
      </c>
      <c r="B10" s="212" t="s">
        <v>105</v>
      </c>
      <c r="C10" s="213" t="s">
        <v>1040</v>
      </c>
      <c r="D10" s="214"/>
      <c r="E10" s="215"/>
      <c r="F10" s="214"/>
      <c r="G10" s="214"/>
      <c r="H10" s="213" t="s">
        <v>698</v>
      </c>
      <c r="I10" s="214" t="s">
        <v>346</v>
      </c>
      <c r="J10" s="214"/>
      <c r="K10" s="214">
        <v>20</v>
      </c>
      <c r="L10" s="214">
        <v>200</v>
      </c>
      <c r="M10" s="215" t="s">
        <v>248</v>
      </c>
      <c r="N10" s="235"/>
    </row>
    <row r="11" ht="15.75" spans="1:14">
      <c r="A11" s="211">
        <f t="shared" si="1"/>
        <v>1</v>
      </c>
      <c r="B11" s="212" t="s">
        <v>48</v>
      </c>
      <c r="C11" s="213" t="s">
        <v>1041</v>
      </c>
      <c r="D11" s="214">
        <v>4</v>
      </c>
      <c r="E11" s="215"/>
      <c r="F11" s="214"/>
      <c r="G11" s="214"/>
      <c r="H11" s="213" t="s">
        <v>464</v>
      </c>
      <c r="I11" s="214" t="s">
        <v>346</v>
      </c>
      <c r="J11" s="214"/>
      <c r="K11" s="214">
        <v>20</v>
      </c>
      <c r="L11" s="214">
        <v>200</v>
      </c>
      <c r="M11" s="215" t="s">
        <v>248</v>
      </c>
      <c r="N11" s="235"/>
    </row>
    <row r="12" ht="15.75" spans="1:14">
      <c r="A12" s="211">
        <f t="shared" si="1"/>
        <v>1</v>
      </c>
      <c r="B12" s="212" t="s">
        <v>253</v>
      </c>
      <c r="C12" s="213" t="s">
        <v>409</v>
      </c>
      <c r="D12" s="214">
        <v>5</v>
      </c>
      <c r="E12" s="215"/>
      <c r="F12" s="214"/>
      <c r="G12" s="214"/>
      <c r="H12" s="213" t="s">
        <v>410</v>
      </c>
      <c r="I12" s="214" t="s">
        <v>411</v>
      </c>
      <c r="J12" s="214"/>
      <c r="K12" s="214">
        <v>29</v>
      </c>
      <c r="L12" s="214">
        <v>275</v>
      </c>
      <c r="M12" s="215" t="s">
        <v>413</v>
      </c>
      <c r="N12" s="235"/>
    </row>
    <row r="13" ht="15.75" spans="1:14">
      <c r="A13" s="211">
        <f t="shared" si="1"/>
        <v>1</v>
      </c>
      <c r="B13" s="212" t="s">
        <v>192</v>
      </c>
      <c r="C13" s="213" t="s">
        <v>1042</v>
      </c>
      <c r="D13" s="214"/>
      <c r="E13" s="215"/>
      <c r="F13" s="214"/>
      <c r="G13" s="214"/>
      <c r="H13" s="213" t="s">
        <v>856</v>
      </c>
      <c r="I13" s="214" t="s">
        <v>327</v>
      </c>
      <c r="J13" s="214"/>
      <c r="K13" s="214">
        <v>13</v>
      </c>
      <c r="L13" s="214">
        <v>110</v>
      </c>
      <c r="M13" s="215" t="s">
        <v>248</v>
      </c>
      <c r="N13" s="235"/>
    </row>
    <row r="14" ht="15.75" spans="1:15">
      <c r="A14" s="211">
        <f t="shared" si="1"/>
        <v>1</v>
      </c>
      <c r="B14" s="212" t="s">
        <v>68</v>
      </c>
      <c r="C14" s="213" t="s">
        <v>624</v>
      </c>
      <c r="D14" s="214">
        <v>2</v>
      </c>
      <c r="E14" s="215"/>
      <c r="F14" s="214"/>
      <c r="G14" s="214"/>
      <c r="H14" s="213" t="s">
        <v>456</v>
      </c>
      <c r="I14" s="214" t="s">
        <v>336</v>
      </c>
      <c r="J14" s="214"/>
      <c r="K14" s="214">
        <v>16</v>
      </c>
      <c r="L14" s="249">
        <v>155</v>
      </c>
      <c r="M14" s="250" t="s">
        <v>768</v>
      </c>
      <c r="N14" s="235"/>
      <c r="O14" s="188">
        <f t="shared" ref="O14:O17" si="2">IF(ISBLANK($AL14),0,1+LEN($AL14)-LEN(SUBSTITUTE($AL14,"●","")))</f>
        <v>0</v>
      </c>
    </row>
    <row r="15" ht="15.75" spans="2:15">
      <c r="B15" s="216"/>
      <c r="C15" s="217"/>
      <c r="D15" s="218"/>
      <c r="E15" s="219"/>
      <c r="F15" s="218"/>
      <c r="G15" s="218"/>
      <c r="H15" s="217"/>
      <c r="I15" s="218"/>
      <c r="J15" s="218"/>
      <c r="K15" s="218"/>
      <c r="L15" s="251"/>
      <c r="M15" s="252"/>
      <c r="N15" s="235"/>
      <c r="O15" s="188">
        <f t="shared" si="2"/>
        <v>0</v>
      </c>
    </row>
    <row r="16" ht="25.5" spans="2:15">
      <c r="B16" s="201" t="str">
        <f ca="1">COUNTA($B18:$B9996)&amp;" Other way(s) to get "&amp;CHAR(34)&amp;$C$1&amp;CHAR(34)&amp;" Tokens"</f>
        <v>0 Other way(s) to get "Roz Ears" Tokens</v>
      </c>
      <c r="C16" s="202"/>
      <c r="D16" s="202"/>
      <c r="E16" s="202"/>
      <c r="F16" s="202"/>
      <c r="G16" s="202"/>
      <c r="H16" s="202"/>
      <c r="I16" s="202"/>
      <c r="J16" s="202"/>
      <c r="K16" s="202"/>
      <c r="L16" s="202"/>
      <c r="M16" s="245"/>
      <c r="N16" s="235"/>
      <c r="O16" s="188">
        <f t="shared" si="2"/>
        <v>0</v>
      </c>
    </row>
    <row r="17" ht="16.5" spans="2:15">
      <c r="B17" s="220" t="s">
        <v>18</v>
      </c>
      <c r="C17" s="221" t="s">
        <v>323</v>
      </c>
      <c r="D17" s="222"/>
      <c r="E17" s="222"/>
      <c r="F17" s="222"/>
      <c r="G17" s="223"/>
      <c r="H17" s="224" t="s">
        <v>324</v>
      </c>
      <c r="I17" s="253" t="s">
        <v>310</v>
      </c>
      <c r="J17" s="254"/>
      <c r="K17" s="254"/>
      <c r="L17" s="254"/>
      <c r="M17" s="255"/>
      <c r="N17" s="235"/>
      <c r="O17" s="188">
        <f t="shared" si="2"/>
        <v>0</v>
      </c>
    </row>
    <row r="18" ht="15.75" spans="2:15">
      <c r="B18" s="216"/>
      <c r="C18" s="217"/>
      <c r="D18" s="218"/>
      <c r="E18" s="219"/>
      <c r="F18" s="218"/>
      <c r="G18" s="218"/>
      <c r="H18" s="217"/>
      <c r="I18" s="218"/>
      <c r="J18" s="218"/>
      <c r="K18" s="218"/>
      <c r="L18" s="218"/>
      <c r="M18" s="252"/>
      <c r="N18" s="235"/>
      <c r="O18" s="188">
        <f t="shared" ref="O18:O34" si="3">IF(ISBLANK($AL18),0,1+LEN($AL18)-LEN(SUBSTITUTE($AL18,"●","")))</f>
        <v>0</v>
      </c>
    </row>
    <row r="19" ht="15.75" spans="2:15">
      <c r="B19" s="225"/>
      <c r="C19" s="226"/>
      <c r="D19" s="227"/>
      <c r="E19" s="228"/>
      <c r="F19" s="227"/>
      <c r="G19" s="227"/>
      <c r="H19" s="226"/>
      <c r="I19" s="227"/>
      <c r="J19" s="227"/>
      <c r="K19" s="227"/>
      <c r="L19" s="227"/>
      <c r="M19" s="226"/>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4">
    <mergeCell ref="B6:M6"/>
    <mergeCell ref="B16:M16"/>
    <mergeCell ref="C17:G17"/>
    <mergeCell ref="I17:M17"/>
  </mergeCells>
  <pageMargins left="0.75" right="0.75" top="1" bottom="1" header="0.511805555555556" footer="0.511805555555556"/>
  <headerFoot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Sailor Hat</v>
      </c>
      <c r="Z1" s="86" t="str">
        <f ca="1">MID(CELL("filename",$Z$1),FIND("]",CELL("filename",$Z$1))+1,255)</f>
        <v>Sailor_Hat</v>
      </c>
    </row>
    <row r="2" ht="21" spans="2:12">
      <c r="B2" s="10" t="str">
        <f>Token_List!$D$2</f>
        <v>Rarity</v>
      </c>
      <c r="C2" s="11" t="str">
        <f ca="1">LOOKUP($Z$1,Token_List!$Z$3:$Z$9998,Token_List!$D$3:$D$9998)</f>
        <v>Epic</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Donald Duck ● Halloween Donald Duck Costume</v>
      </c>
      <c r="D4" s="12"/>
      <c r="E4" s="13"/>
      <c r="F4" s="12"/>
      <c r="G4" s="12"/>
      <c r="H4" s="14"/>
      <c r="I4" s="12"/>
      <c r="J4" s="12"/>
      <c r="K4" s="12"/>
      <c r="L4" s="12"/>
      <c r="M4" s="69"/>
    </row>
    <row r="5" ht="21.75" spans="2:15">
      <c r="B5" s="16"/>
      <c r="C5" s="17"/>
      <c r="D5" s="17"/>
      <c r="E5" s="17"/>
      <c r="F5" s="18"/>
      <c r="G5" s="18"/>
      <c r="H5" s="17"/>
      <c r="I5" s="17"/>
      <c r="J5" s="17"/>
      <c r="K5" s="17"/>
      <c r="L5" s="17"/>
      <c r="M5" s="70"/>
      <c r="O5" s="6">
        <f>SUM($AN$8:$AN$10000)</f>
        <v>0</v>
      </c>
    </row>
    <row r="6" ht="25.5" spans="2:15">
      <c r="B6" s="19" t="str">
        <f ca="1">MATCH("Type",$B$9:$B$9990,0)-3&amp;" Task(s) from "&amp;SUM($A$9:$A$9992)&amp;" character(s) that could drop "&amp;CHAR(34)&amp;$C$1&amp;CHAR(34)&amp;" Tokens"</f>
        <v>5 Task(s) from 7 character(s) that could drop "Sailor Hat"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3" si="1">COUNTA($E9)+1</f>
        <v>1</v>
      </c>
      <c r="B9" s="30" t="s">
        <v>229</v>
      </c>
      <c r="C9" s="31" t="s">
        <v>697</v>
      </c>
      <c r="D9" s="32">
        <v>8</v>
      </c>
      <c r="E9" s="33"/>
      <c r="F9" s="32"/>
      <c r="G9" s="32"/>
      <c r="H9" s="31" t="s">
        <v>698</v>
      </c>
      <c r="I9" s="32" t="s">
        <v>346</v>
      </c>
      <c r="J9" s="32"/>
      <c r="K9" s="32">
        <v>20</v>
      </c>
      <c r="L9" s="32">
        <v>200</v>
      </c>
      <c r="M9" s="33" t="s">
        <v>699</v>
      </c>
      <c r="N9" s="61"/>
      <c r="O9" s="6">
        <f t="shared" si="0"/>
        <v>0</v>
      </c>
    </row>
    <row r="10" spans="1:14">
      <c r="A10" s="29">
        <f t="shared" si="1"/>
        <v>2</v>
      </c>
      <c r="B10" s="30" t="s">
        <v>700</v>
      </c>
      <c r="C10" s="31" t="s">
        <v>701</v>
      </c>
      <c r="D10" s="32">
        <v>10</v>
      </c>
      <c r="E10" s="33" t="s">
        <v>58</v>
      </c>
      <c r="F10" s="32">
        <v>7</v>
      </c>
      <c r="G10" s="32"/>
      <c r="H10" s="31"/>
      <c r="I10" s="32" t="s">
        <v>411</v>
      </c>
      <c r="J10" s="32"/>
      <c r="K10" s="32">
        <v>37</v>
      </c>
      <c r="L10" s="32">
        <v>370</v>
      </c>
      <c r="M10" s="33" t="s">
        <v>699</v>
      </c>
      <c r="N10" s="61"/>
    </row>
    <row r="11" spans="1:14">
      <c r="A11" s="29">
        <f t="shared" si="1"/>
        <v>1</v>
      </c>
      <c r="B11" s="30" t="s">
        <v>194</v>
      </c>
      <c r="C11" s="31" t="s">
        <v>1043</v>
      </c>
      <c r="D11" s="32">
        <v>8</v>
      </c>
      <c r="E11" s="33"/>
      <c r="F11" s="32"/>
      <c r="G11" s="32"/>
      <c r="H11" s="31" t="s">
        <v>369</v>
      </c>
      <c r="I11" s="32" t="s">
        <v>411</v>
      </c>
      <c r="J11" s="32"/>
      <c r="K11" s="32">
        <v>29</v>
      </c>
      <c r="L11" s="32">
        <v>275</v>
      </c>
      <c r="M11" s="33" t="s">
        <v>249</v>
      </c>
      <c r="N11" s="61"/>
    </row>
    <row r="12" spans="1:14">
      <c r="A12" s="29">
        <f t="shared" si="1"/>
        <v>1</v>
      </c>
      <c r="B12" s="30" t="s">
        <v>95</v>
      </c>
      <c r="C12" s="31" t="s">
        <v>704</v>
      </c>
      <c r="D12" s="32">
        <v>7</v>
      </c>
      <c r="E12" s="33"/>
      <c r="F12" s="32"/>
      <c r="G12" s="32"/>
      <c r="H12" s="31" t="s">
        <v>698</v>
      </c>
      <c r="I12" s="32" t="s">
        <v>411</v>
      </c>
      <c r="J12" s="32"/>
      <c r="K12" s="32">
        <v>29</v>
      </c>
      <c r="L12" s="32">
        <v>275</v>
      </c>
      <c r="M12" s="33" t="s">
        <v>699</v>
      </c>
      <c r="N12" s="61"/>
    </row>
    <row r="13" spans="1:14">
      <c r="A13" s="29">
        <f t="shared" si="1"/>
        <v>2</v>
      </c>
      <c r="B13" s="30" t="s">
        <v>705</v>
      </c>
      <c r="C13" s="31" t="s">
        <v>706</v>
      </c>
      <c r="D13" s="32">
        <v>3</v>
      </c>
      <c r="E13" s="33" t="s">
        <v>97</v>
      </c>
      <c r="F13" s="32">
        <v>1</v>
      </c>
      <c r="G13" s="32"/>
      <c r="H13" s="31"/>
      <c r="I13" s="32" t="s">
        <v>346</v>
      </c>
      <c r="J13" s="32"/>
      <c r="K13" s="32">
        <v>25</v>
      </c>
      <c r="L13" s="32">
        <v>270</v>
      </c>
      <c r="M13" s="33" t="s">
        <v>699</v>
      </c>
      <c r="N13" s="61"/>
    </row>
    <row r="14" spans="2:15">
      <c r="B14" s="36"/>
      <c r="C14" s="37"/>
      <c r="D14" s="38"/>
      <c r="E14" s="39"/>
      <c r="F14" s="38"/>
      <c r="G14" s="38"/>
      <c r="H14" s="37"/>
      <c r="I14" s="38"/>
      <c r="J14" s="38"/>
      <c r="K14" s="38"/>
      <c r="L14" s="75"/>
      <c r="M14" s="76"/>
      <c r="N14" s="61"/>
      <c r="O14" s="6">
        <f t="shared" ref="O14:O17" si="2">IF(ISBLANK($AL14),0,1+LEN($AL14)-LEN(SUBSTITUTE($AL14,"●","")))</f>
        <v>0</v>
      </c>
    </row>
    <row r="15" ht="25.5" spans="2:15">
      <c r="B15" s="19" t="str">
        <f ca="1">COUNTA($B17:$B9996)&amp;" Other way(s) to get "&amp;CHAR(34)&amp;$C$1&amp;CHAR(34)&amp;" Tokens"</f>
        <v>1 Other way(s) to get "Sailor Hat" Tokens</v>
      </c>
      <c r="C15" s="20"/>
      <c r="D15" s="20"/>
      <c r="E15" s="20"/>
      <c r="F15" s="20"/>
      <c r="G15" s="20"/>
      <c r="H15" s="20"/>
      <c r="I15" s="20"/>
      <c r="J15" s="20"/>
      <c r="K15" s="20"/>
      <c r="L15" s="20"/>
      <c r="M15" s="71"/>
      <c r="N15" s="61"/>
      <c r="O15" s="6">
        <f t="shared" si="2"/>
        <v>0</v>
      </c>
    </row>
    <row r="16" ht="16.5" spans="2:15">
      <c r="B16" s="40" t="s">
        <v>18</v>
      </c>
      <c r="C16" s="41" t="s">
        <v>323</v>
      </c>
      <c r="D16" s="42"/>
      <c r="E16" s="42"/>
      <c r="F16" s="42"/>
      <c r="G16" s="43"/>
      <c r="H16" s="44" t="s">
        <v>324</v>
      </c>
      <c r="I16" s="77" t="s">
        <v>310</v>
      </c>
      <c r="J16" s="78"/>
      <c r="K16" s="78"/>
      <c r="L16" s="78"/>
      <c r="M16" s="79"/>
      <c r="N16" s="61"/>
      <c r="O16" s="6">
        <f t="shared" si="2"/>
        <v>0</v>
      </c>
    </row>
    <row r="17" spans="2:15">
      <c r="B17" s="45" t="s">
        <v>337</v>
      </c>
      <c r="C17" s="46" t="s">
        <v>707</v>
      </c>
      <c r="D17" s="47"/>
      <c r="E17" s="47"/>
      <c r="F17" s="47"/>
      <c r="G17" s="48"/>
      <c r="H17" s="49" t="s">
        <v>411</v>
      </c>
      <c r="I17" s="80" t="s">
        <v>699</v>
      </c>
      <c r="J17" s="81"/>
      <c r="K17" s="81"/>
      <c r="L17" s="81"/>
      <c r="M17" s="82"/>
      <c r="N17" s="61"/>
      <c r="O17" s="6">
        <f t="shared" si="2"/>
        <v>0</v>
      </c>
    </row>
    <row r="18" spans="2:15">
      <c r="B18" s="36"/>
      <c r="C18" s="37"/>
      <c r="D18" s="38"/>
      <c r="E18" s="39"/>
      <c r="F18" s="38"/>
      <c r="G18" s="38"/>
      <c r="H18" s="37"/>
      <c r="I18" s="38"/>
      <c r="J18" s="38"/>
      <c r="K18" s="38"/>
      <c r="L18" s="38"/>
      <c r="M18" s="76"/>
      <c r="N18" s="61"/>
      <c r="O18" s="6">
        <f t="shared" ref="O18:O34" si="3">IF(ISBLANK($AL18),0,1+LEN($AL18)-LEN(SUBSTITUTE($AL18,"●","")))</f>
        <v>0</v>
      </c>
    </row>
    <row r="19" ht="15.75" spans="2:15">
      <c r="B19" s="51"/>
      <c r="C19" s="52"/>
      <c r="D19" s="53"/>
      <c r="E19" s="54"/>
      <c r="F19" s="53"/>
      <c r="G19" s="53"/>
      <c r="H19" s="52"/>
      <c r="I19" s="53"/>
      <c r="J19" s="53"/>
      <c r="K19" s="53"/>
      <c r="L19" s="53"/>
      <c r="M19" s="52"/>
      <c r="N19" s="61"/>
      <c r="O19" s="6">
        <f t="shared" si="3"/>
        <v>0</v>
      </c>
    </row>
    <row r="20" ht="15.75" spans="2:15">
      <c r="B20" s="51"/>
      <c r="C20" s="52"/>
      <c r="D20" s="53"/>
      <c r="E20" s="54"/>
      <c r="F20" s="53"/>
      <c r="G20" s="53"/>
      <c r="H20" s="52"/>
      <c r="I20" s="53"/>
      <c r="J20" s="53"/>
      <c r="K20" s="53"/>
      <c r="L20" s="53"/>
      <c r="M20" s="54"/>
      <c r="N20" s="61"/>
      <c r="O20" s="6">
        <f t="shared" si="3"/>
        <v>0</v>
      </c>
    </row>
    <row r="21" ht="15.75" spans="2:15">
      <c r="B21" s="51"/>
      <c r="C21" s="52"/>
      <c r="D21" s="53"/>
      <c r="E21" s="55"/>
      <c r="F21" s="53"/>
      <c r="G21" s="53"/>
      <c r="H21" s="52"/>
      <c r="I21" s="53"/>
      <c r="J21" s="53"/>
      <c r="K21" s="53"/>
      <c r="L21" s="53"/>
      <c r="M21" s="54"/>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5"/>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2"/>
      <c r="N29" s="61"/>
      <c r="O29" s="6">
        <f t="shared" si="3"/>
        <v>0</v>
      </c>
    </row>
    <row r="30" ht="15.75" spans="2:15">
      <c r="B30" s="51"/>
      <c r="C30" s="52"/>
      <c r="D30" s="53"/>
      <c r="E30" s="54"/>
      <c r="F30" s="53"/>
      <c r="G30" s="53"/>
      <c r="H30" s="52"/>
      <c r="I30" s="53"/>
      <c r="J30" s="53"/>
      <c r="K30" s="53"/>
      <c r="L30" s="53"/>
      <c r="M30" s="52"/>
      <c r="N30" s="61"/>
      <c r="O30" s="6">
        <f t="shared" si="3"/>
        <v>0</v>
      </c>
    </row>
    <row r="31" spans="2:15">
      <c r="B31" s="56"/>
      <c r="C31" s="57"/>
      <c r="D31" s="58"/>
      <c r="E31" s="59"/>
      <c r="F31" s="58"/>
      <c r="G31" s="58"/>
      <c r="H31" s="57"/>
      <c r="I31" s="58"/>
      <c r="J31" s="58"/>
      <c r="K31" s="58"/>
      <c r="L31" s="58"/>
      <c r="M31" s="57"/>
      <c r="N31" s="61"/>
      <c r="O31" s="6">
        <f t="shared" si="3"/>
        <v>0</v>
      </c>
    </row>
    <row r="32" spans="2:15">
      <c r="B32" s="56"/>
      <c r="C32" s="57"/>
      <c r="D32" s="58"/>
      <c r="E32" s="59"/>
      <c r="F32" s="58"/>
      <c r="G32" s="58"/>
      <c r="H32" s="57"/>
      <c r="I32" s="58"/>
      <c r="J32" s="58"/>
      <c r="K32" s="58"/>
      <c r="L32" s="58"/>
      <c r="M32" s="57"/>
      <c r="N32" s="61"/>
      <c r="O32" s="6">
        <f t="shared" si="3"/>
        <v>0</v>
      </c>
    </row>
    <row r="33" spans="2:15">
      <c r="B33" s="56"/>
      <c r="C33" s="57"/>
      <c r="D33" s="58"/>
      <c r="E33" s="59"/>
      <c r="F33" s="58"/>
      <c r="G33" s="58"/>
      <c r="H33" s="57"/>
      <c r="I33" s="58"/>
      <c r="J33" s="58"/>
      <c r="K33" s="58"/>
      <c r="L33" s="58"/>
      <c r="M33" s="59"/>
      <c r="N33" s="61"/>
      <c r="O33" s="6">
        <f t="shared" si="3"/>
        <v>0</v>
      </c>
    </row>
    <row r="34" spans="2:15">
      <c r="B34" s="56"/>
      <c r="C34" s="57"/>
      <c r="D34" s="58"/>
      <c r="E34" s="60"/>
      <c r="F34" s="58"/>
      <c r="G34" s="58"/>
      <c r="H34" s="57"/>
      <c r="I34" s="58"/>
      <c r="J34" s="58"/>
      <c r="K34" s="58"/>
      <c r="L34" s="58"/>
      <c r="M34" s="59"/>
      <c r="N34" s="61"/>
      <c r="O34" s="6">
        <f t="shared" si="3"/>
        <v>0</v>
      </c>
    </row>
    <row r="35" spans="2:14">
      <c r="B35" s="56"/>
      <c r="C35" s="57"/>
      <c r="D35" s="58"/>
      <c r="E35" s="59"/>
      <c r="F35" s="58"/>
      <c r="G35" s="58"/>
      <c r="H35" s="57"/>
      <c r="I35" s="58"/>
      <c r="J35" s="58"/>
      <c r="K35" s="58"/>
      <c r="L35" s="58"/>
      <c r="M35" s="60"/>
      <c r="N35" s="61"/>
    </row>
    <row r="46" spans="2:15">
      <c r="B46" s="61"/>
      <c r="C46" s="62"/>
      <c r="D46" s="63"/>
      <c r="E46" s="64"/>
      <c r="F46" s="63"/>
      <c r="G46" s="63"/>
      <c r="H46" s="62"/>
      <c r="I46" s="63"/>
      <c r="J46" s="63"/>
      <c r="K46" s="63"/>
      <c r="L46" s="63"/>
      <c r="M46" s="83"/>
      <c r="N46" s="61"/>
      <c r="O46" s="84"/>
    </row>
    <row r="47" spans="2:15">
      <c r="B47" s="56"/>
      <c r="C47" s="57"/>
      <c r="D47" s="58"/>
      <c r="E47" s="59"/>
      <c r="F47" s="58"/>
      <c r="G47" s="58"/>
      <c r="H47" s="57"/>
      <c r="I47" s="58"/>
      <c r="J47" s="58"/>
      <c r="K47" s="58"/>
      <c r="L47" s="58"/>
      <c r="M47" s="57"/>
      <c r="N47" s="61"/>
      <c r="O47" s="84"/>
    </row>
    <row r="48" spans="2:15">
      <c r="B48" s="56"/>
      <c r="C48" s="57"/>
      <c r="D48" s="58"/>
      <c r="E48" s="59"/>
      <c r="F48" s="58"/>
      <c r="G48" s="58"/>
      <c r="H48" s="57"/>
      <c r="I48" s="58"/>
      <c r="J48" s="58"/>
      <c r="K48" s="58"/>
      <c r="L48" s="58"/>
      <c r="M48" s="59"/>
      <c r="N48" s="61"/>
      <c r="O48" s="84"/>
    </row>
    <row r="49" spans="2:15">
      <c r="B49" s="56"/>
      <c r="C49" s="57"/>
      <c r="D49" s="58"/>
      <c r="E49" s="60"/>
      <c r="F49" s="58"/>
      <c r="G49" s="58"/>
      <c r="H49" s="57"/>
      <c r="I49" s="58"/>
      <c r="J49" s="58"/>
      <c r="K49" s="58"/>
      <c r="L49" s="58"/>
      <c r="M49" s="59"/>
      <c r="N49" s="61"/>
      <c r="O49" s="84"/>
    </row>
    <row r="50" spans="2:13">
      <c r="B50" s="65"/>
      <c r="C50" s="66"/>
      <c r="D50" s="67"/>
      <c r="E50" s="68"/>
      <c r="F50" s="67"/>
      <c r="G50" s="67"/>
      <c r="H50" s="66"/>
      <c r="I50" s="67"/>
      <c r="J50" s="67"/>
      <c r="K50" s="67"/>
      <c r="L50" s="67"/>
      <c r="M50" s="85"/>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Bo Peep's Bonnet</v>
      </c>
      <c r="Z1" s="259" t="str">
        <f ca="1">MID(CELL("filename",$Z$1),FIND("]",CELL("filename",$Z$1))+1,255)</f>
        <v>Bo_Peeps_Bonnet</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Bo Peep</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SUM($AN$8:$AN$9999)</f>
        <v>0</v>
      </c>
    </row>
    <row r="6" ht="25.5" spans="2:15">
      <c r="B6" s="201" t="str">
        <f ca="1">MATCH("Type",$B$9:$B$9993,0)-3&amp;" Task(s) from "&amp;SUM($A$9:$A$9995)&amp;" character(s) that could drop "&amp;CHAR(34)&amp;$C$1&amp;CHAR(34)&amp;" Tokens"</f>
        <v>3 Task(s) from 3 character(s) that could drop "Bo Peep's Bonnet"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229</v>
      </c>
      <c r="C9" s="213" t="s">
        <v>446</v>
      </c>
      <c r="D9" s="214">
        <v>2</v>
      </c>
      <c r="E9" s="215"/>
      <c r="F9" s="214"/>
      <c r="G9" s="214"/>
      <c r="H9" s="213" t="s">
        <v>369</v>
      </c>
      <c r="I9" s="214" t="s">
        <v>313</v>
      </c>
      <c r="J9" s="214"/>
      <c r="K9" s="214">
        <v>10</v>
      </c>
      <c r="L9" s="214">
        <v>75</v>
      </c>
      <c r="M9" s="215" t="s">
        <v>447</v>
      </c>
      <c r="N9" s="235"/>
      <c r="O9" s="188">
        <f t="shared" si="0"/>
        <v>0</v>
      </c>
    </row>
    <row r="10" ht="15.75" spans="1:15">
      <c r="A10" s="211">
        <f t="shared" si="1"/>
        <v>1</v>
      </c>
      <c r="B10" s="212" t="s">
        <v>165</v>
      </c>
      <c r="C10" s="213" t="s">
        <v>448</v>
      </c>
      <c r="D10" s="214">
        <v>1</v>
      </c>
      <c r="E10" s="215"/>
      <c r="F10" s="214"/>
      <c r="G10" s="214"/>
      <c r="H10" s="213" t="s">
        <v>354</v>
      </c>
      <c r="I10" s="214" t="s">
        <v>327</v>
      </c>
      <c r="J10" s="214"/>
      <c r="K10" s="214">
        <v>13</v>
      </c>
      <c r="L10" s="249">
        <v>110</v>
      </c>
      <c r="M10" s="250" t="s">
        <v>449</v>
      </c>
      <c r="N10" s="235"/>
      <c r="O10" s="188">
        <f t="shared" si="0"/>
        <v>0</v>
      </c>
    </row>
    <row r="11" ht="15.75" spans="1:15">
      <c r="A11" s="211">
        <f t="shared" si="1"/>
        <v>1</v>
      </c>
      <c r="B11" s="212" t="s">
        <v>253</v>
      </c>
      <c r="C11" s="250" t="s">
        <v>450</v>
      </c>
      <c r="D11" s="249">
        <v>1</v>
      </c>
      <c r="E11" s="250"/>
      <c r="F11" s="249"/>
      <c r="G11" s="249"/>
      <c r="H11" s="250" t="s">
        <v>351</v>
      </c>
      <c r="I11" s="249" t="s">
        <v>327</v>
      </c>
      <c r="J11" s="249"/>
      <c r="K11" s="249">
        <v>13</v>
      </c>
      <c r="L11" s="214">
        <v>110</v>
      </c>
      <c r="M11" s="250" t="s">
        <v>451</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2 Other way(s) to get "Bo Peep's Bonnet" Tokens</v>
      </c>
      <c r="C13" s="202"/>
      <c r="D13" s="202"/>
      <c r="E13" s="202"/>
      <c r="F13" s="202"/>
      <c r="G13" s="202"/>
      <c r="H13" s="202"/>
      <c r="I13" s="202"/>
      <c r="J13" s="202"/>
      <c r="K13" s="202"/>
      <c r="L13" s="202"/>
      <c r="M13" s="245"/>
      <c r="N13" s="235"/>
      <c r="O13" s="188">
        <f t="shared" si="0"/>
        <v>0</v>
      </c>
    </row>
    <row r="14" ht="16.5" spans="2:15">
      <c r="B14" s="220" t="s">
        <v>18</v>
      </c>
      <c r="C14" s="277" t="s">
        <v>323</v>
      </c>
      <c r="D14" s="278"/>
      <c r="E14" s="278"/>
      <c r="F14" s="278"/>
      <c r="G14" s="279"/>
      <c r="H14" s="224" t="s">
        <v>324</v>
      </c>
      <c r="I14" s="253" t="s">
        <v>310</v>
      </c>
      <c r="J14" s="254"/>
      <c r="K14" s="254"/>
      <c r="L14" s="254"/>
      <c r="M14" s="255"/>
      <c r="N14" s="235"/>
      <c r="O14" s="188">
        <f t="shared" si="0"/>
        <v>0</v>
      </c>
    </row>
    <row r="15" ht="15.75" spans="2:15">
      <c r="B15" s="356" t="s">
        <v>338</v>
      </c>
      <c r="C15" s="357" t="s">
        <v>403</v>
      </c>
      <c r="D15" s="358"/>
      <c r="E15" s="358"/>
      <c r="F15" s="358"/>
      <c r="G15" s="359"/>
      <c r="H15" s="360" t="s">
        <v>336</v>
      </c>
      <c r="I15" s="357" t="s">
        <v>49</v>
      </c>
      <c r="J15" s="358"/>
      <c r="K15" s="358"/>
      <c r="L15" s="358"/>
      <c r="M15" s="359"/>
      <c r="N15" s="235"/>
      <c r="O15" s="188">
        <f t="shared" ref="O15:O33" si="2">IF(ISBLANK($AL15),0,1+LEN($AL15)-LEN(SUBSTITUTE($AL15,"●","")))</f>
        <v>0</v>
      </c>
    </row>
    <row r="16" ht="15.75" spans="2:15">
      <c r="B16" s="356" t="s">
        <v>338</v>
      </c>
      <c r="C16" s="357" t="s">
        <v>307</v>
      </c>
      <c r="D16" s="358"/>
      <c r="E16" s="358"/>
      <c r="F16" s="358"/>
      <c r="G16" s="359"/>
      <c r="H16" s="360" t="s">
        <v>411</v>
      </c>
      <c r="I16" s="357" t="s">
        <v>49</v>
      </c>
      <c r="J16" s="358"/>
      <c r="K16" s="358"/>
      <c r="L16" s="358"/>
      <c r="M16" s="359"/>
      <c r="N16" s="235"/>
      <c r="O16" s="188">
        <f t="shared" si="2"/>
        <v>0</v>
      </c>
    </row>
    <row r="17" ht="15.75" spans="2:15">
      <c r="B17" s="216"/>
      <c r="C17" s="217"/>
      <c r="D17" s="218"/>
      <c r="E17" s="219"/>
      <c r="F17" s="218"/>
      <c r="G17" s="218"/>
      <c r="H17" s="217"/>
      <c r="I17" s="218"/>
      <c r="J17" s="218"/>
      <c r="K17" s="218"/>
      <c r="L17" s="218"/>
      <c r="M17" s="252"/>
      <c r="N17" s="235"/>
      <c r="O17" s="188">
        <f t="shared" si="2"/>
        <v>0</v>
      </c>
    </row>
    <row r="18" ht="15.75" spans="2:15">
      <c r="B18" s="225"/>
      <c r="C18" s="226"/>
      <c r="D18" s="227"/>
      <c r="E18" s="228"/>
      <c r="F18" s="227"/>
      <c r="G18" s="227"/>
      <c r="H18" s="226"/>
      <c r="I18" s="227"/>
      <c r="J18" s="227"/>
      <c r="K18" s="227"/>
      <c r="L18" s="227"/>
      <c r="M18" s="226"/>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9"/>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6"/>
      <c r="N28" s="235"/>
      <c r="O28" s="188">
        <f t="shared" si="2"/>
        <v>0</v>
      </c>
    </row>
    <row r="29" ht="15.75" spans="2:15">
      <c r="B29" s="225"/>
      <c r="C29" s="226"/>
      <c r="D29" s="227"/>
      <c r="E29" s="228"/>
      <c r="F29" s="227"/>
      <c r="G29" s="227"/>
      <c r="H29" s="226"/>
      <c r="I29" s="227"/>
      <c r="J29" s="227"/>
      <c r="K29" s="227"/>
      <c r="L29" s="227"/>
      <c r="M29" s="226"/>
      <c r="N29" s="235"/>
      <c r="O29" s="188">
        <f t="shared" si="2"/>
        <v>0</v>
      </c>
    </row>
    <row r="30" spans="2:15">
      <c r="B30" s="230"/>
      <c r="C30" s="231"/>
      <c r="D30" s="232"/>
      <c r="E30" s="233"/>
      <c r="F30" s="232"/>
      <c r="G30" s="232"/>
      <c r="H30" s="231"/>
      <c r="I30" s="232"/>
      <c r="J30" s="232"/>
      <c r="K30" s="232"/>
      <c r="L30" s="232"/>
      <c r="M30" s="231"/>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3"/>
      <c r="N32" s="235"/>
      <c r="O32" s="188">
        <f t="shared" si="2"/>
        <v>0</v>
      </c>
    </row>
    <row r="33" spans="2:15">
      <c r="B33" s="230"/>
      <c r="C33" s="231"/>
      <c r="D33" s="232"/>
      <c r="E33" s="234"/>
      <c r="F33" s="232"/>
      <c r="G33" s="232"/>
      <c r="H33" s="231"/>
      <c r="I33" s="232"/>
      <c r="J33" s="232"/>
      <c r="K33" s="232"/>
      <c r="L33" s="232"/>
      <c r="M33" s="233"/>
      <c r="N33" s="235"/>
      <c r="O33" s="188">
        <f t="shared" si="2"/>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8">
    <mergeCell ref="B6:M6"/>
    <mergeCell ref="B13:M13"/>
    <mergeCell ref="C14:G14"/>
    <mergeCell ref="I14:M14"/>
    <mergeCell ref="C15:G15"/>
    <mergeCell ref="I15:M15"/>
    <mergeCell ref="C16:G16"/>
    <mergeCell ref="I16:M16"/>
  </mergeCells>
  <pageMargins left="0.75" right="0.75" top="1" bottom="1" header="0.511805555555556" footer="0.511805555555556"/>
  <headerFoot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Sally Ears</v>
      </c>
      <c r="Z1" s="86" t="str">
        <f ca="1">MID(CELL("filename",$Z$1),FIND("]",CELL("filename",$Z$1))+1,255)</f>
        <v>Sally_Ears</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Sally</v>
      </c>
      <c r="D4" s="12"/>
      <c r="E4" s="13"/>
      <c r="F4" s="12"/>
      <c r="G4" s="12"/>
      <c r="H4" s="14"/>
      <c r="I4" s="12"/>
      <c r="J4" s="12"/>
      <c r="K4" s="12"/>
      <c r="L4" s="12"/>
      <c r="M4" s="69"/>
    </row>
    <row r="5" ht="21.75" spans="2:15">
      <c r="B5" s="16"/>
      <c r="C5" s="17"/>
      <c r="D5" s="17"/>
      <c r="E5" s="17"/>
      <c r="F5" s="18"/>
      <c r="G5" s="18"/>
      <c r="H5" s="17"/>
      <c r="I5" s="17"/>
      <c r="J5" s="17"/>
      <c r="K5" s="17"/>
      <c r="L5" s="17"/>
      <c r="M5" s="70"/>
      <c r="O5" s="6">
        <f>SUM($AN$8:$AN$10003)</f>
        <v>0</v>
      </c>
    </row>
    <row r="6" ht="25.5" spans="2:15">
      <c r="B6" s="19" t="str">
        <f ca="1">MATCH("Type",$B$9:$B$9993,0)-3&amp;" Task(s) from "&amp;SUM($A$9:$A$9995)&amp;" character(s) that could drop "&amp;CHAR(34)&amp;$C$1&amp;CHAR(34)&amp;" Tokens"</f>
        <v>4 Task(s) from 4 character(s) that could drop "Sally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2" si="1">COUNTA($E9)+1</f>
        <v>1</v>
      </c>
      <c r="B9" s="30" t="s">
        <v>141</v>
      </c>
      <c r="C9" s="31" t="s">
        <v>1044</v>
      </c>
      <c r="D9" s="32">
        <v>3</v>
      </c>
      <c r="E9" s="33"/>
      <c r="F9" s="32"/>
      <c r="G9" s="32"/>
      <c r="H9" s="31" t="s">
        <v>1031</v>
      </c>
      <c r="I9" s="32" t="s">
        <v>327</v>
      </c>
      <c r="J9" s="32"/>
      <c r="K9" s="32">
        <v>13</v>
      </c>
      <c r="L9" s="32">
        <v>110</v>
      </c>
      <c r="M9" s="33" t="s">
        <v>251</v>
      </c>
      <c r="N9" s="61"/>
      <c r="O9" s="6">
        <f t="shared" si="0"/>
        <v>0</v>
      </c>
    </row>
    <row r="10" spans="1:14">
      <c r="A10" s="29">
        <f t="shared" si="1"/>
        <v>1</v>
      </c>
      <c r="B10" s="30" t="s">
        <v>290</v>
      </c>
      <c r="C10" s="31" t="s">
        <v>1045</v>
      </c>
      <c r="D10" s="32">
        <v>5</v>
      </c>
      <c r="E10" s="33"/>
      <c r="F10" s="32"/>
      <c r="G10" s="32"/>
      <c r="H10" s="31" t="s">
        <v>345</v>
      </c>
      <c r="I10" s="32" t="s">
        <v>327</v>
      </c>
      <c r="J10" s="32"/>
      <c r="K10" s="32">
        <v>13</v>
      </c>
      <c r="L10" s="32">
        <v>110</v>
      </c>
      <c r="M10" s="33" t="s">
        <v>1046</v>
      </c>
      <c r="N10" s="61"/>
    </row>
    <row r="11" spans="1:14">
      <c r="A11" s="29">
        <f t="shared" si="1"/>
        <v>1</v>
      </c>
      <c r="B11" s="30" t="s">
        <v>160</v>
      </c>
      <c r="C11" s="31" t="s">
        <v>530</v>
      </c>
      <c r="D11" s="32">
        <v>5</v>
      </c>
      <c r="E11" s="33"/>
      <c r="F11" s="32"/>
      <c r="G11" s="32"/>
      <c r="H11" s="31" t="s">
        <v>345</v>
      </c>
      <c r="I11" s="32" t="s">
        <v>313</v>
      </c>
      <c r="J11" s="32"/>
      <c r="K11" s="32">
        <v>10</v>
      </c>
      <c r="L11" s="32">
        <v>75</v>
      </c>
      <c r="M11" s="33" t="s">
        <v>531</v>
      </c>
      <c r="N11" s="61"/>
    </row>
    <row r="12" spans="1:14">
      <c r="A12" s="29">
        <f t="shared" si="1"/>
        <v>1</v>
      </c>
      <c r="B12" s="30" t="s">
        <v>174</v>
      </c>
      <c r="C12" s="31" t="s">
        <v>741</v>
      </c>
      <c r="D12" s="32">
        <v>4</v>
      </c>
      <c r="E12" s="33"/>
      <c r="F12" s="32"/>
      <c r="G12" s="32"/>
      <c r="H12" s="31" t="s">
        <v>507</v>
      </c>
      <c r="I12" s="32" t="s">
        <v>313</v>
      </c>
      <c r="J12" s="32"/>
      <c r="K12" s="32">
        <v>10</v>
      </c>
      <c r="L12" s="32">
        <v>75</v>
      </c>
      <c r="M12" s="33" t="s">
        <v>742</v>
      </c>
      <c r="N12" s="61"/>
    </row>
    <row r="13" spans="2:15">
      <c r="B13" s="36"/>
      <c r="C13" s="37"/>
      <c r="D13" s="38"/>
      <c r="E13" s="39"/>
      <c r="F13" s="38"/>
      <c r="G13" s="38"/>
      <c r="H13" s="37"/>
      <c r="I13" s="38"/>
      <c r="J13" s="38"/>
      <c r="K13" s="38"/>
      <c r="L13" s="75"/>
      <c r="M13" s="76"/>
      <c r="N13" s="61"/>
      <c r="O13" s="6">
        <f t="shared" ref="O13:O37" si="2">IF(ISBLANK($AL13),0,1+LEN($AL13)-LEN(SUBSTITUTE($AL13,"●","")))</f>
        <v>0</v>
      </c>
    </row>
    <row r="14" ht="25.5" spans="2:15">
      <c r="B14" s="19" t="str">
        <f ca="1">COUNTA($B16:$B9999)&amp;" Other way(s) to get "&amp;CHAR(34)&amp;$C$1&amp;CHAR(34)&amp;" Tokens"</f>
        <v>5 Other way(s) to get "Sally Ears" Tokens</v>
      </c>
      <c r="C14" s="20"/>
      <c r="D14" s="20"/>
      <c r="E14" s="20"/>
      <c r="F14" s="20"/>
      <c r="G14" s="20"/>
      <c r="H14" s="20"/>
      <c r="I14" s="20"/>
      <c r="J14" s="20"/>
      <c r="K14" s="20"/>
      <c r="L14" s="20"/>
      <c r="M14" s="71"/>
      <c r="N14" s="61"/>
      <c r="O14" s="6">
        <f t="shared" si="2"/>
        <v>0</v>
      </c>
    </row>
    <row r="15" ht="16.5" spans="2:15">
      <c r="B15" s="40" t="s">
        <v>18</v>
      </c>
      <c r="C15" s="41" t="s">
        <v>323</v>
      </c>
      <c r="D15" s="42"/>
      <c r="E15" s="42"/>
      <c r="F15" s="42"/>
      <c r="G15" s="43"/>
      <c r="H15" s="44" t="s">
        <v>324</v>
      </c>
      <c r="I15" s="77" t="s">
        <v>310</v>
      </c>
      <c r="J15" s="78"/>
      <c r="K15" s="78"/>
      <c r="L15" s="78"/>
      <c r="M15" s="79"/>
      <c r="N15" s="61"/>
      <c r="O15" s="6">
        <f t="shared" si="2"/>
        <v>0</v>
      </c>
    </row>
    <row r="16" spans="2:15">
      <c r="B16" s="45" t="s">
        <v>337</v>
      </c>
      <c r="C16" s="46" t="s">
        <v>982</v>
      </c>
      <c r="D16" s="47"/>
      <c r="E16" s="47"/>
      <c r="F16" s="47"/>
      <c r="G16" s="48"/>
      <c r="H16" s="49" t="s">
        <v>327</v>
      </c>
      <c r="I16" s="80" t="s">
        <v>983</v>
      </c>
      <c r="J16" s="81"/>
      <c r="K16" s="81"/>
      <c r="L16" s="81"/>
      <c r="M16" s="82"/>
      <c r="N16" s="61"/>
      <c r="O16" s="6">
        <f t="shared" si="2"/>
        <v>0</v>
      </c>
    </row>
    <row r="17" spans="2:15">
      <c r="B17" s="45" t="s">
        <v>399</v>
      </c>
      <c r="C17" s="46" t="s">
        <v>863</v>
      </c>
      <c r="D17" s="47"/>
      <c r="E17" s="47"/>
      <c r="F17" s="47"/>
      <c r="G17" s="48"/>
      <c r="H17" s="50" t="s">
        <v>401</v>
      </c>
      <c r="I17" s="46" t="s">
        <v>864</v>
      </c>
      <c r="J17" s="47"/>
      <c r="K17" s="47"/>
      <c r="L17" s="47"/>
      <c r="M17" s="48"/>
      <c r="N17" s="61"/>
      <c r="O17" s="6">
        <f t="shared" si="2"/>
        <v>0</v>
      </c>
    </row>
    <row r="18" spans="2:15">
      <c r="B18" s="45" t="s">
        <v>338</v>
      </c>
      <c r="C18" s="46" t="s">
        <v>339</v>
      </c>
      <c r="D18" s="47"/>
      <c r="E18" s="47"/>
      <c r="F18" s="47"/>
      <c r="G18" s="48"/>
      <c r="H18" s="50" t="s">
        <v>340</v>
      </c>
      <c r="I18" s="46" t="s">
        <v>251</v>
      </c>
      <c r="J18" s="47"/>
      <c r="K18" s="47"/>
      <c r="L18" s="47"/>
      <c r="M18" s="48"/>
      <c r="N18" s="61"/>
      <c r="O18" s="6">
        <f t="shared" si="2"/>
        <v>0</v>
      </c>
    </row>
    <row r="19" spans="2:15">
      <c r="B19" s="45" t="s">
        <v>338</v>
      </c>
      <c r="C19" s="46" t="s">
        <v>403</v>
      </c>
      <c r="D19" s="47"/>
      <c r="E19" s="47"/>
      <c r="F19" s="47"/>
      <c r="G19" s="48"/>
      <c r="H19" s="50" t="s">
        <v>336</v>
      </c>
      <c r="I19" s="46" t="s">
        <v>251</v>
      </c>
      <c r="J19" s="47"/>
      <c r="K19" s="47"/>
      <c r="L19" s="47"/>
      <c r="M19" s="48"/>
      <c r="N19" s="61"/>
      <c r="O19" s="6">
        <f t="shared" si="2"/>
        <v>0</v>
      </c>
    </row>
    <row r="20" spans="2:15">
      <c r="B20" s="45" t="s">
        <v>338</v>
      </c>
      <c r="C20" s="46" t="s">
        <v>307</v>
      </c>
      <c r="D20" s="47"/>
      <c r="E20" s="47"/>
      <c r="F20" s="47"/>
      <c r="G20" s="48"/>
      <c r="H20" s="50" t="s">
        <v>411</v>
      </c>
      <c r="I20" s="46" t="s">
        <v>251</v>
      </c>
      <c r="J20" s="47"/>
      <c r="K20" s="47"/>
      <c r="L20" s="47"/>
      <c r="M20" s="48"/>
      <c r="N20" s="61"/>
      <c r="O20" s="6">
        <f t="shared" si="2"/>
        <v>0</v>
      </c>
    </row>
    <row r="21" spans="2:15">
      <c r="B21" s="36"/>
      <c r="C21" s="37"/>
      <c r="D21" s="38"/>
      <c r="E21" s="39"/>
      <c r="F21" s="38"/>
      <c r="G21" s="38"/>
      <c r="H21" s="37"/>
      <c r="I21" s="38"/>
      <c r="J21" s="38"/>
      <c r="K21" s="38"/>
      <c r="L21" s="38"/>
      <c r="M21" s="76"/>
      <c r="N21" s="61"/>
      <c r="O21" s="6">
        <f t="shared" si="2"/>
        <v>0</v>
      </c>
    </row>
    <row r="22" ht="15.75" spans="2:15">
      <c r="B22" s="51"/>
      <c r="C22" s="52"/>
      <c r="D22" s="53"/>
      <c r="E22" s="54"/>
      <c r="F22" s="53"/>
      <c r="G22" s="53"/>
      <c r="H22" s="52"/>
      <c r="I22" s="53"/>
      <c r="J22" s="53"/>
      <c r="K22" s="53"/>
      <c r="L22" s="53"/>
      <c r="M22" s="52"/>
      <c r="N22" s="61"/>
      <c r="O22" s="6">
        <f t="shared" si="2"/>
        <v>0</v>
      </c>
    </row>
    <row r="23" ht="15.75" spans="2:15">
      <c r="B23" s="51"/>
      <c r="C23" s="52"/>
      <c r="D23" s="53"/>
      <c r="E23" s="54"/>
      <c r="F23" s="53"/>
      <c r="G23" s="53"/>
      <c r="H23" s="52"/>
      <c r="I23" s="53"/>
      <c r="J23" s="53"/>
      <c r="K23" s="53"/>
      <c r="L23" s="53"/>
      <c r="M23" s="54"/>
      <c r="N23" s="61"/>
      <c r="O23" s="6">
        <f t="shared" si="2"/>
        <v>0</v>
      </c>
    </row>
    <row r="24" ht="15.75" spans="2:15">
      <c r="B24" s="51"/>
      <c r="C24" s="52"/>
      <c r="D24" s="53"/>
      <c r="E24" s="55"/>
      <c r="F24" s="53"/>
      <c r="G24" s="53"/>
      <c r="H24" s="52"/>
      <c r="I24" s="53"/>
      <c r="J24" s="53"/>
      <c r="K24" s="53"/>
      <c r="L24" s="53"/>
      <c r="M24" s="54"/>
      <c r="N24" s="61"/>
      <c r="O24" s="6">
        <f t="shared" si="2"/>
        <v>0</v>
      </c>
    </row>
    <row r="25" ht="15.75" spans="2:15">
      <c r="B25" s="51"/>
      <c r="C25" s="52"/>
      <c r="D25" s="53"/>
      <c r="E25" s="54"/>
      <c r="F25" s="53"/>
      <c r="G25" s="53"/>
      <c r="H25" s="52"/>
      <c r="I25" s="53"/>
      <c r="J25" s="53"/>
      <c r="K25" s="53"/>
      <c r="L25" s="53"/>
      <c r="M25" s="54"/>
      <c r="N25" s="61"/>
      <c r="O25" s="6">
        <f t="shared" si="2"/>
        <v>0</v>
      </c>
    </row>
    <row r="26" ht="15.75" spans="2:15">
      <c r="B26" s="51"/>
      <c r="C26" s="52"/>
      <c r="D26" s="53"/>
      <c r="E26" s="54"/>
      <c r="F26" s="53"/>
      <c r="G26" s="53"/>
      <c r="H26" s="52"/>
      <c r="I26" s="53"/>
      <c r="J26" s="53"/>
      <c r="K26" s="53"/>
      <c r="L26" s="53"/>
      <c r="M26" s="54"/>
      <c r="N26" s="61"/>
      <c r="O26" s="6">
        <f t="shared" si="2"/>
        <v>0</v>
      </c>
    </row>
    <row r="27" ht="15.75" spans="2:15">
      <c r="B27" s="51"/>
      <c r="C27" s="52"/>
      <c r="D27" s="53"/>
      <c r="E27" s="54"/>
      <c r="F27" s="53"/>
      <c r="G27" s="53"/>
      <c r="H27" s="52"/>
      <c r="I27" s="53"/>
      <c r="J27" s="53"/>
      <c r="K27" s="53"/>
      <c r="L27" s="53"/>
      <c r="M27" s="54"/>
      <c r="N27" s="61"/>
      <c r="O27" s="6">
        <f t="shared" si="2"/>
        <v>0</v>
      </c>
    </row>
    <row r="28" ht="15.75" spans="2:15">
      <c r="B28" s="51"/>
      <c r="C28" s="52"/>
      <c r="D28" s="53"/>
      <c r="E28" s="54"/>
      <c r="F28" s="53"/>
      <c r="G28" s="53"/>
      <c r="H28" s="52"/>
      <c r="I28" s="53"/>
      <c r="J28" s="53"/>
      <c r="K28" s="53"/>
      <c r="L28" s="53"/>
      <c r="M28" s="54"/>
      <c r="N28" s="61"/>
      <c r="O28" s="6">
        <f t="shared" si="2"/>
        <v>0</v>
      </c>
    </row>
    <row r="29" ht="15.75" spans="2:15">
      <c r="B29" s="51"/>
      <c r="C29" s="52"/>
      <c r="D29" s="53"/>
      <c r="E29" s="55"/>
      <c r="F29" s="53"/>
      <c r="G29" s="53"/>
      <c r="H29" s="52"/>
      <c r="I29" s="53"/>
      <c r="J29" s="53"/>
      <c r="K29" s="53"/>
      <c r="L29" s="53"/>
      <c r="M29" s="54"/>
      <c r="N29" s="61"/>
      <c r="O29" s="6">
        <f t="shared" si="2"/>
        <v>0</v>
      </c>
    </row>
    <row r="30" ht="15.75" spans="2:15">
      <c r="B30" s="51"/>
      <c r="C30" s="52"/>
      <c r="D30" s="53"/>
      <c r="E30" s="54"/>
      <c r="F30" s="53"/>
      <c r="G30" s="53"/>
      <c r="H30" s="52"/>
      <c r="I30" s="53"/>
      <c r="J30" s="53"/>
      <c r="K30" s="53"/>
      <c r="L30" s="53"/>
      <c r="M30" s="54"/>
      <c r="N30" s="61"/>
      <c r="O30" s="6">
        <f t="shared" si="2"/>
        <v>0</v>
      </c>
    </row>
    <row r="31" ht="15.75" spans="2:15">
      <c r="B31" s="51"/>
      <c r="C31" s="52"/>
      <c r="D31" s="53"/>
      <c r="E31" s="54"/>
      <c r="F31" s="53"/>
      <c r="G31" s="53"/>
      <c r="H31" s="52"/>
      <c r="I31" s="53"/>
      <c r="J31" s="53"/>
      <c r="K31" s="53"/>
      <c r="L31" s="53"/>
      <c r="M31" s="54"/>
      <c r="N31" s="61"/>
      <c r="O31" s="6">
        <f t="shared" si="2"/>
        <v>0</v>
      </c>
    </row>
    <row r="32" ht="15.75" spans="2:15">
      <c r="B32" s="51"/>
      <c r="C32" s="52"/>
      <c r="D32" s="53"/>
      <c r="E32" s="54"/>
      <c r="F32" s="53"/>
      <c r="G32" s="53"/>
      <c r="H32" s="52"/>
      <c r="I32" s="53"/>
      <c r="J32" s="53"/>
      <c r="K32" s="53"/>
      <c r="L32" s="53"/>
      <c r="M32" s="52"/>
      <c r="N32" s="61"/>
      <c r="O32" s="6">
        <f t="shared" si="2"/>
        <v>0</v>
      </c>
    </row>
    <row r="33" ht="15.75" spans="2:15">
      <c r="B33" s="51"/>
      <c r="C33" s="52"/>
      <c r="D33" s="53"/>
      <c r="E33" s="54"/>
      <c r="F33" s="53"/>
      <c r="G33" s="53"/>
      <c r="H33" s="52"/>
      <c r="I33" s="53"/>
      <c r="J33" s="53"/>
      <c r="K33" s="53"/>
      <c r="L33" s="53"/>
      <c r="M33" s="52"/>
      <c r="N33" s="61"/>
      <c r="O33" s="6">
        <f t="shared" si="2"/>
        <v>0</v>
      </c>
    </row>
    <row r="34" spans="2:15">
      <c r="B34" s="56"/>
      <c r="C34" s="57"/>
      <c r="D34" s="58"/>
      <c r="E34" s="59"/>
      <c r="F34" s="58"/>
      <c r="G34" s="58"/>
      <c r="H34" s="57"/>
      <c r="I34" s="58"/>
      <c r="J34" s="58"/>
      <c r="K34" s="58"/>
      <c r="L34" s="58"/>
      <c r="M34" s="57"/>
      <c r="N34" s="61"/>
      <c r="O34" s="6">
        <f t="shared" si="2"/>
        <v>0</v>
      </c>
    </row>
    <row r="35" spans="2:15">
      <c r="B35" s="56"/>
      <c r="C35" s="57"/>
      <c r="D35" s="58"/>
      <c r="E35" s="59"/>
      <c r="F35" s="58"/>
      <c r="G35" s="58"/>
      <c r="H35" s="57"/>
      <c r="I35" s="58"/>
      <c r="J35" s="58"/>
      <c r="K35" s="58"/>
      <c r="L35" s="58"/>
      <c r="M35" s="57"/>
      <c r="N35" s="61"/>
      <c r="O35" s="6">
        <f t="shared" si="2"/>
        <v>0</v>
      </c>
    </row>
    <row r="36" spans="2:15">
      <c r="B36" s="56"/>
      <c r="C36" s="57"/>
      <c r="D36" s="58"/>
      <c r="E36" s="59"/>
      <c r="F36" s="58"/>
      <c r="G36" s="58"/>
      <c r="H36" s="57"/>
      <c r="I36" s="58"/>
      <c r="J36" s="58"/>
      <c r="K36" s="58"/>
      <c r="L36" s="58"/>
      <c r="M36" s="59"/>
      <c r="N36" s="61"/>
      <c r="O36" s="6">
        <f t="shared" si="2"/>
        <v>0</v>
      </c>
    </row>
    <row r="37" spans="2:15">
      <c r="B37" s="56"/>
      <c r="C37" s="57"/>
      <c r="D37" s="58"/>
      <c r="E37" s="60"/>
      <c r="F37" s="58"/>
      <c r="G37" s="58"/>
      <c r="H37" s="57"/>
      <c r="I37" s="58"/>
      <c r="J37" s="58"/>
      <c r="K37" s="58"/>
      <c r="L37" s="58"/>
      <c r="M37" s="59"/>
      <c r="N37" s="61"/>
      <c r="O37" s="6">
        <f t="shared" si="2"/>
        <v>0</v>
      </c>
    </row>
    <row r="38" spans="2:14">
      <c r="B38" s="56"/>
      <c r="C38" s="57"/>
      <c r="D38" s="58"/>
      <c r="E38" s="59"/>
      <c r="F38" s="58"/>
      <c r="G38" s="58"/>
      <c r="H38" s="57"/>
      <c r="I38" s="58"/>
      <c r="J38" s="58"/>
      <c r="K38" s="58"/>
      <c r="L38" s="58"/>
      <c r="M38" s="60"/>
      <c r="N38" s="61"/>
    </row>
    <row r="49" spans="2:15">
      <c r="B49" s="61"/>
      <c r="C49" s="62"/>
      <c r="D49" s="63"/>
      <c r="E49" s="64"/>
      <c r="F49" s="63"/>
      <c r="G49" s="63"/>
      <c r="H49" s="62"/>
      <c r="I49" s="63"/>
      <c r="J49" s="63"/>
      <c r="K49" s="63"/>
      <c r="L49" s="63"/>
      <c r="M49" s="83"/>
      <c r="N49" s="61"/>
      <c r="O49" s="84"/>
    </row>
    <row r="50" spans="2:15">
      <c r="B50" s="56"/>
      <c r="C50" s="57"/>
      <c r="D50" s="58"/>
      <c r="E50" s="59"/>
      <c r="F50" s="58"/>
      <c r="G50" s="58"/>
      <c r="H50" s="57"/>
      <c r="I50" s="58"/>
      <c r="J50" s="58"/>
      <c r="K50" s="58"/>
      <c r="L50" s="58"/>
      <c r="M50" s="57"/>
      <c r="N50" s="61"/>
      <c r="O50" s="84"/>
    </row>
    <row r="51" spans="2:15">
      <c r="B51" s="56"/>
      <c r="C51" s="57"/>
      <c r="D51" s="58"/>
      <c r="E51" s="59"/>
      <c r="F51" s="58"/>
      <c r="G51" s="58"/>
      <c r="H51" s="57"/>
      <c r="I51" s="58"/>
      <c r="J51" s="58"/>
      <c r="K51" s="58"/>
      <c r="L51" s="58"/>
      <c r="M51" s="59"/>
      <c r="N51" s="61"/>
      <c r="O51" s="84"/>
    </row>
    <row r="52" spans="2:15">
      <c r="B52" s="56"/>
      <c r="C52" s="57"/>
      <c r="D52" s="58"/>
      <c r="E52" s="60"/>
      <c r="F52" s="58"/>
      <c r="G52" s="58"/>
      <c r="H52" s="57"/>
      <c r="I52" s="58"/>
      <c r="J52" s="58"/>
      <c r="K52" s="58"/>
      <c r="L52" s="58"/>
      <c r="M52" s="59"/>
      <c r="N52" s="61"/>
      <c r="O52" s="84"/>
    </row>
    <row r="53" spans="2:13">
      <c r="B53" s="65"/>
      <c r="C53" s="66"/>
      <c r="D53" s="67"/>
      <c r="E53" s="68"/>
      <c r="F53" s="67"/>
      <c r="G53" s="67"/>
      <c r="H53" s="66"/>
      <c r="I53" s="67"/>
      <c r="J53" s="67"/>
      <c r="K53" s="67"/>
      <c r="L53" s="67"/>
      <c r="M53" s="85"/>
    </row>
  </sheetData>
  <sheetProtection sheet="1" objects="1"/>
  <mergeCells count="14">
    <mergeCell ref="B6:M6"/>
    <mergeCell ref="B14:M14"/>
    <mergeCell ref="C15:G15"/>
    <mergeCell ref="I15:M15"/>
    <mergeCell ref="C16:G16"/>
    <mergeCell ref="I16:M16"/>
    <mergeCell ref="C17:G17"/>
    <mergeCell ref="I17:M17"/>
    <mergeCell ref="C18:G18"/>
    <mergeCell ref="I18:M18"/>
    <mergeCell ref="C19:G19"/>
    <mergeCell ref="I19:M19"/>
    <mergeCell ref="C20:G20"/>
    <mergeCell ref="I20:M20"/>
  </mergeCells>
  <pageMargins left="0.75" right="0.75" top="1" bottom="1" header="0.511805555555556" footer="0.511805555555556"/>
  <headerFoot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7"/>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Sarge Ears</v>
      </c>
      <c r="Z1" s="86" t="str">
        <f ca="1">MID(CELL("filename",$Z$1),FIND("]",CELL("filename",$Z$1))+1,255)</f>
        <v>Sarge_Ears</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Sarge</v>
      </c>
      <c r="D4" s="12"/>
      <c r="E4" s="13"/>
      <c r="F4" s="12"/>
      <c r="G4" s="12"/>
      <c r="H4" s="14"/>
      <c r="I4" s="12"/>
      <c r="J4" s="12"/>
      <c r="K4" s="12"/>
      <c r="L4" s="12"/>
      <c r="M4" s="69"/>
    </row>
    <row r="5" ht="21.75" spans="2:15">
      <c r="B5" s="16"/>
      <c r="C5" s="17"/>
      <c r="D5" s="17"/>
      <c r="E5" s="17"/>
      <c r="F5" s="18"/>
      <c r="G5" s="18"/>
      <c r="H5" s="17"/>
      <c r="I5" s="17"/>
      <c r="J5" s="17"/>
      <c r="K5" s="17"/>
      <c r="L5" s="17"/>
      <c r="M5" s="70"/>
      <c r="O5" s="6">
        <f>SUM($AN$8:$AN$9997)</f>
        <v>0</v>
      </c>
    </row>
    <row r="6" ht="25.5" spans="2:15">
      <c r="B6" s="19" t="str">
        <f ca="1">MATCH("Type",$B$9:$B$9987,0)-3&amp;" Task(s) from "&amp;SUM($A$9:$A$9989)&amp;" character(s) that could drop "&amp;CHAR(34)&amp;$C$1&amp;CHAR(34)&amp;" Tokens"</f>
        <v>2 Task(s) from 3 character(s) that could drop "Sarge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COUNTA($E9)+1</f>
        <v>1</v>
      </c>
      <c r="B9" s="30" t="s">
        <v>189</v>
      </c>
      <c r="C9" s="31" t="s">
        <v>548</v>
      </c>
      <c r="D9" s="32">
        <v>4</v>
      </c>
      <c r="E9" s="33"/>
      <c r="F9" s="32"/>
      <c r="G9" s="32"/>
      <c r="H9" s="31" t="s">
        <v>549</v>
      </c>
      <c r="I9" s="32" t="s">
        <v>336</v>
      </c>
      <c r="J9" s="32"/>
      <c r="K9" s="32">
        <v>16</v>
      </c>
      <c r="L9" s="32">
        <v>155</v>
      </c>
      <c r="M9" s="33" t="s">
        <v>550</v>
      </c>
      <c r="N9" s="61"/>
      <c r="O9" s="6">
        <f t="shared" si="0"/>
        <v>0</v>
      </c>
    </row>
    <row r="10" spans="1:14">
      <c r="A10" s="29">
        <f>COUNTA($E10)+1</f>
        <v>2</v>
      </c>
      <c r="B10" s="30" t="s">
        <v>349</v>
      </c>
      <c r="C10" s="31" t="s">
        <v>350</v>
      </c>
      <c r="D10" s="32">
        <v>1</v>
      </c>
      <c r="E10" s="33" t="s">
        <v>259</v>
      </c>
      <c r="F10" s="32">
        <v>2</v>
      </c>
      <c r="G10" s="32"/>
      <c r="H10" s="31" t="s">
        <v>351</v>
      </c>
      <c r="I10" s="32" t="s">
        <v>336</v>
      </c>
      <c r="J10" s="32"/>
      <c r="K10" s="32">
        <v>20</v>
      </c>
      <c r="L10" s="32">
        <v>210</v>
      </c>
      <c r="M10" s="33" t="s">
        <v>352</v>
      </c>
      <c r="N10" s="61"/>
    </row>
    <row r="11" spans="2:15">
      <c r="B11" s="36"/>
      <c r="C11" s="37"/>
      <c r="D11" s="38"/>
      <c r="E11" s="39"/>
      <c r="F11" s="38"/>
      <c r="G11" s="38"/>
      <c r="H11" s="37"/>
      <c r="I11" s="38"/>
      <c r="J11" s="38"/>
      <c r="K11" s="38"/>
      <c r="L11" s="75"/>
      <c r="M11" s="76"/>
      <c r="N11" s="61"/>
      <c r="O11" s="6">
        <f t="shared" ref="O11:O14" si="1">IF(ISBLANK($AL11),0,1+LEN($AL11)-LEN(SUBSTITUTE($AL11,"●","")))</f>
        <v>0</v>
      </c>
    </row>
    <row r="12" ht="25.5" spans="2:15">
      <c r="B12" s="19" t="str">
        <f ca="1">COUNTA($B14:$B9993)&amp;" Other way(s) to get "&amp;CHAR(34)&amp;$C$1&amp;CHAR(34)&amp;" Tokens"</f>
        <v>1 Other way(s) to get "Sarge Ears" Tokens</v>
      </c>
      <c r="C12" s="20"/>
      <c r="D12" s="20"/>
      <c r="E12" s="20"/>
      <c r="F12" s="20"/>
      <c r="G12" s="20"/>
      <c r="H12" s="20"/>
      <c r="I12" s="20"/>
      <c r="J12" s="20"/>
      <c r="K12" s="20"/>
      <c r="L12" s="20"/>
      <c r="M12" s="71"/>
      <c r="N12" s="61"/>
      <c r="O12" s="6">
        <f t="shared" si="1"/>
        <v>0</v>
      </c>
    </row>
    <row r="13" ht="16.5" spans="2:15">
      <c r="B13" s="40" t="s">
        <v>18</v>
      </c>
      <c r="C13" s="41" t="s">
        <v>323</v>
      </c>
      <c r="D13" s="42"/>
      <c r="E13" s="42"/>
      <c r="F13" s="42"/>
      <c r="G13" s="43"/>
      <c r="H13" s="44" t="s">
        <v>324</v>
      </c>
      <c r="I13" s="77" t="s">
        <v>310</v>
      </c>
      <c r="J13" s="78"/>
      <c r="K13" s="78"/>
      <c r="L13" s="78"/>
      <c r="M13" s="79"/>
      <c r="N13" s="61"/>
      <c r="O13" s="6">
        <f t="shared" si="1"/>
        <v>0</v>
      </c>
    </row>
    <row r="14" spans="2:15">
      <c r="B14" s="45" t="s">
        <v>337</v>
      </c>
      <c r="C14" s="46" t="s">
        <v>492</v>
      </c>
      <c r="D14" s="47"/>
      <c r="E14" s="47"/>
      <c r="F14" s="47"/>
      <c r="G14" s="48"/>
      <c r="H14" s="49" t="s">
        <v>327</v>
      </c>
      <c r="I14" s="80" t="s">
        <v>527</v>
      </c>
      <c r="J14" s="81"/>
      <c r="K14" s="81"/>
      <c r="L14" s="81"/>
      <c r="M14" s="82"/>
      <c r="N14" s="61"/>
      <c r="O14" s="6">
        <f t="shared" si="1"/>
        <v>0</v>
      </c>
    </row>
    <row r="15" spans="2:15">
      <c r="B15" s="36"/>
      <c r="C15" s="37"/>
      <c r="D15" s="38"/>
      <c r="E15" s="39"/>
      <c r="F15" s="38"/>
      <c r="G15" s="38"/>
      <c r="H15" s="37"/>
      <c r="I15" s="38"/>
      <c r="J15" s="38"/>
      <c r="K15" s="38"/>
      <c r="L15" s="38"/>
      <c r="M15" s="76"/>
      <c r="N15" s="61"/>
      <c r="O15" s="6">
        <f t="shared" ref="O15:O31" si="2">IF(ISBLANK($AL15),0,1+LEN($AL15)-LEN(SUBSTITUTE($AL15,"●","")))</f>
        <v>0</v>
      </c>
    </row>
    <row r="16" ht="15.75" spans="2:15">
      <c r="B16" s="51"/>
      <c r="C16" s="52"/>
      <c r="D16" s="53"/>
      <c r="E16" s="54"/>
      <c r="F16" s="53"/>
      <c r="G16" s="53"/>
      <c r="H16" s="52"/>
      <c r="I16" s="53"/>
      <c r="J16" s="53"/>
      <c r="K16" s="53"/>
      <c r="L16" s="53"/>
      <c r="M16" s="52"/>
      <c r="N16" s="61"/>
      <c r="O16" s="6">
        <f t="shared" si="2"/>
        <v>0</v>
      </c>
    </row>
    <row r="17" ht="15.75" spans="2:15">
      <c r="B17" s="51"/>
      <c r="C17" s="52"/>
      <c r="D17" s="53"/>
      <c r="E17" s="54"/>
      <c r="F17" s="53"/>
      <c r="G17" s="53"/>
      <c r="H17" s="52"/>
      <c r="I17" s="53"/>
      <c r="J17" s="53"/>
      <c r="K17" s="53"/>
      <c r="L17" s="53"/>
      <c r="M17" s="54"/>
      <c r="N17" s="61"/>
      <c r="O17" s="6">
        <f t="shared" si="2"/>
        <v>0</v>
      </c>
    </row>
    <row r="18" ht="15.75" spans="2:15">
      <c r="B18" s="51"/>
      <c r="C18" s="52"/>
      <c r="D18" s="53"/>
      <c r="E18" s="55"/>
      <c r="F18" s="53"/>
      <c r="G18" s="53"/>
      <c r="H18" s="52"/>
      <c r="I18" s="53"/>
      <c r="J18" s="53"/>
      <c r="K18" s="53"/>
      <c r="L18" s="53"/>
      <c r="M18" s="54"/>
      <c r="N18" s="61"/>
      <c r="O18" s="6">
        <f t="shared" si="2"/>
        <v>0</v>
      </c>
    </row>
    <row r="19" ht="15.75" spans="2:15">
      <c r="B19" s="51"/>
      <c r="C19" s="52"/>
      <c r="D19" s="53"/>
      <c r="E19" s="54"/>
      <c r="F19" s="53"/>
      <c r="G19" s="53"/>
      <c r="H19" s="52"/>
      <c r="I19" s="53"/>
      <c r="J19" s="53"/>
      <c r="K19" s="53"/>
      <c r="L19" s="53"/>
      <c r="M19" s="54"/>
      <c r="N19" s="61"/>
      <c r="O19" s="6">
        <f t="shared" si="2"/>
        <v>0</v>
      </c>
    </row>
    <row r="20" ht="15.75" spans="2:15">
      <c r="B20" s="51"/>
      <c r="C20" s="52"/>
      <c r="D20" s="53"/>
      <c r="E20" s="54"/>
      <c r="F20" s="53"/>
      <c r="G20" s="53"/>
      <c r="H20" s="52"/>
      <c r="I20" s="53"/>
      <c r="J20" s="53"/>
      <c r="K20" s="53"/>
      <c r="L20" s="53"/>
      <c r="M20" s="54"/>
      <c r="N20" s="61"/>
      <c r="O20" s="6">
        <f t="shared" si="2"/>
        <v>0</v>
      </c>
    </row>
    <row r="21" ht="15.75" spans="2:15">
      <c r="B21" s="51"/>
      <c r="C21" s="52"/>
      <c r="D21" s="53"/>
      <c r="E21" s="54"/>
      <c r="F21" s="53"/>
      <c r="G21" s="53"/>
      <c r="H21" s="52"/>
      <c r="I21" s="53"/>
      <c r="J21" s="53"/>
      <c r="K21" s="53"/>
      <c r="L21" s="53"/>
      <c r="M21" s="54"/>
      <c r="N21" s="61"/>
      <c r="O21" s="6">
        <f t="shared" si="2"/>
        <v>0</v>
      </c>
    </row>
    <row r="22" ht="15.75" spans="2:15">
      <c r="B22" s="51"/>
      <c r="C22" s="52"/>
      <c r="D22" s="53"/>
      <c r="E22" s="54"/>
      <c r="F22" s="53"/>
      <c r="G22" s="53"/>
      <c r="H22" s="52"/>
      <c r="I22" s="53"/>
      <c r="J22" s="53"/>
      <c r="K22" s="53"/>
      <c r="L22" s="53"/>
      <c r="M22" s="54"/>
      <c r="N22" s="61"/>
      <c r="O22" s="6">
        <f t="shared" si="2"/>
        <v>0</v>
      </c>
    </row>
    <row r="23" ht="15.75" spans="2:15">
      <c r="B23" s="51"/>
      <c r="C23" s="52"/>
      <c r="D23" s="53"/>
      <c r="E23" s="55"/>
      <c r="F23" s="53"/>
      <c r="G23" s="53"/>
      <c r="H23" s="52"/>
      <c r="I23" s="53"/>
      <c r="J23" s="53"/>
      <c r="K23" s="53"/>
      <c r="L23" s="53"/>
      <c r="M23" s="54"/>
      <c r="N23" s="61"/>
      <c r="O23" s="6">
        <f t="shared" si="2"/>
        <v>0</v>
      </c>
    </row>
    <row r="24" ht="15.75" spans="2:15">
      <c r="B24" s="51"/>
      <c r="C24" s="52"/>
      <c r="D24" s="53"/>
      <c r="E24" s="54"/>
      <c r="F24" s="53"/>
      <c r="G24" s="53"/>
      <c r="H24" s="52"/>
      <c r="I24" s="53"/>
      <c r="J24" s="53"/>
      <c r="K24" s="53"/>
      <c r="L24" s="53"/>
      <c r="M24" s="54"/>
      <c r="N24" s="61"/>
      <c r="O24" s="6">
        <f t="shared" si="2"/>
        <v>0</v>
      </c>
    </row>
    <row r="25" ht="15.75" spans="2:15">
      <c r="B25" s="51"/>
      <c r="C25" s="52"/>
      <c r="D25" s="53"/>
      <c r="E25" s="54"/>
      <c r="F25" s="53"/>
      <c r="G25" s="53"/>
      <c r="H25" s="52"/>
      <c r="I25" s="53"/>
      <c r="J25" s="53"/>
      <c r="K25" s="53"/>
      <c r="L25" s="53"/>
      <c r="M25" s="54"/>
      <c r="N25" s="61"/>
      <c r="O25" s="6">
        <f t="shared" si="2"/>
        <v>0</v>
      </c>
    </row>
    <row r="26" ht="15.75" spans="2:15">
      <c r="B26" s="51"/>
      <c r="C26" s="52"/>
      <c r="D26" s="53"/>
      <c r="E26" s="54"/>
      <c r="F26" s="53"/>
      <c r="G26" s="53"/>
      <c r="H26" s="52"/>
      <c r="I26" s="53"/>
      <c r="J26" s="53"/>
      <c r="K26" s="53"/>
      <c r="L26" s="53"/>
      <c r="M26" s="52"/>
      <c r="N26" s="61"/>
      <c r="O26" s="6">
        <f t="shared" si="2"/>
        <v>0</v>
      </c>
    </row>
    <row r="27" ht="15.75" spans="2:15">
      <c r="B27" s="51"/>
      <c r="C27" s="52"/>
      <c r="D27" s="53"/>
      <c r="E27" s="54"/>
      <c r="F27" s="53"/>
      <c r="G27" s="53"/>
      <c r="H27" s="52"/>
      <c r="I27" s="53"/>
      <c r="J27" s="53"/>
      <c r="K27" s="53"/>
      <c r="L27" s="53"/>
      <c r="M27" s="52"/>
      <c r="N27" s="61"/>
      <c r="O27" s="6">
        <f t="shared" si="2"/>
        <v>0</v>
      </c>
    </row>
    <row r="28" spans="2:15">
      <c r="B28" s="56"/>
      <c r="C28" s="57"/>
      <c r="D28" s="58"/>
      <c r="E28" s="59"/>
      <c r="F28" s="58"/>
      <c r="G28" s="58"/>
      <c r="H28" s="57"/>
      <c r="I28" s="58"/>
      <c r="J28" s="58"/>
      <c r="K28" s="58"/>
      <c r="L28" s="58"/>
      <c r="M28" s="57"/>
      <c r="N28" s="61"/>
      <c r="O28" s="6">
        <f t="shared" si="2"/>
        <v>0</v>
      </c>
    </row>
    <row r="29" spans="2:15">
      <c r="B29" s="56"/>
      <c r="C29" s="57"/>
      <c r="D29" s="58"/>
      <c r="E29" s="59"/>
      <c r="F29" s="58"/>
      <c r="G29" s="58"/>
      <c r="H29" s="57"/>
      <c r="I29" s="58"/>
      <c r="J29" s="58"/>
      <c r="K29" s="58"/>
      <c r="L29" s="58"/>
      <c r="M29" s="57"/>
      <c r="N29" s="61"/>
      <c r="O29" s="6">
        <f t="shared" si="2"/>
        <v>0</v>
      </c>
    </row>
    <row r="30" spans="2:15">
      <c r="B30" s="56"/>
      <c r="C30" s="57"/>
      <c r="D30" s="58"/>
      <c r="E30" s="59"/>
      <c r="F30" s="58"/>
      <c r="G30" s="58"/>
      <c r="H30" s="57"/>
      <c r="I30" s="58"/>
      <c r="J30" s="58"/>
      <c r="K30" s="58"/>
      <c r="L30" s="58"/>
      <c r="M30" s="59"/>
      <c r="N30" s="61"/>
      <c r="O30" s="6">
        <f t="shared" si="2"/>
        <v>0</v>
      </c>
    </row>
    <row r="31" spans="2:15">
      <c r="B31" s="56"/>
      <c r="C31" s="57"/>
      <c r="D31" s="58"/>
      <c r="E31" s="60"/>
      <c r="F31" s="58"/>
      <c r="G31" s="58"/>
      <c r="H31" s="57"/>
      <c r="I31" s="58"/>
      <c r="J31" s="58"/>
      <c r="K31" s="58"/>
      <c r="L31" s="58"/>
      <c r="M31" s="59"/>
      <c r="N31" s="61"/>
      <c r="O31" s="6">
        <f t="shared" si="2"/>
        <v>0</v>
      </c>
    </row>
    <row r="32" spans="2:14">
      <c r="B32" s="56"/>
      <c r="C32" s="57"/>
      <c r="D32" s="58"/>
      <c r="E32" s="59"/>
      <c r="F32" s="58"/>
      <c r="G32" s="58"/>
      <c r="H32" s="57"/>
      <c r="I32" s="58"/>
      <c r="J32" s="58"/>
      <c r="K32" s="58"/>
      <c r="L32" s="58"/>
      <c r="M32" s="60"/>
      <c r="N32" s="61"/>
    </row>
    <row r="43" spans="2:15">
      <c r="B43" s="61"/>
      <c r="C43" s="62"/>
      <c r="D43" s="63"/>
      <c r="E43" s="64"/>
      <c r="F43" s="63"/>
      <c r="G43" s="63"/>
      <c r="H43" s="62"/>
      <c r="I43" s="63"/>
      <c r="J43" s="63"/>
      <c r="K43" s="63"/>
      <c r="L43" s="63"/>
      <c r="M43" s="83"/>
      <c r="N43" s="61"/>
      <c r="O43" s="84"/>
    </row>
    <row r="44" spans="2:15">
      <c r="B44" s="56"/>
      <c r="C44" s="57"/>
      <c r="D44" s="58"/>
      <c r="E44" s="59"/>
      <c r="F44" s="58"/>
      <c r="G44" s="58"/>
      <c r="H44" s="57"/>
      <c r="I44" s="58"/>
      <c r="J44" s="58"/>
      <c r="K44" s="58"/>
      <c r="L44" s="58"/>
      <c r="M44" s="57"/>
      <c r="N44" s="61"/>
      <c r="O44" s="84"/>
    </row>
    <row r="45" spans="2:15">
      <c r="B45" s="56"/>
      <c r="C45" s="57"/>
      <c r="D45" s="58"/>
      <c r="E45" s="59"/>
      <c r="F45" s="58"/>
      <c r="G45" s="58"/>
      <c r="H45" s="57"/>
      <c r="I45" s="58"/>
      <c r="J45" s="58"/>
      <c r="K45" s="58"/>
      <c r="L45" s="58"/>
      <c r="M45" s="59"/>
      <c r="N45" s="61"/>
      <c r="O45" s="84"/>
    </row>
    <row r="46" spans="2:15">
      <c r="B46" s="56"/>
      <c r="C46" s="57"/>
      <c r="D46" s="58"/>
      <c r="E46" s="60"/>
      <c r="F46" s="58"/>
      <c r="G46" s="58"/>
      <c r="H46" s="57"/>
      <c r="I46" s="58"/>
      <c r="J46" s="58"/>
      <c r="K46" s="58"/>
      <c r="L46" s="58"/>
      <c r="M46" s="59"/>
      <c r="N46" s="61"/>
      <c r="O46" s="84"/>
    </row>
    <row r="47" spans="2:13">
      <c r="B47" s="65"/>
      <c r="C47" s="66"/>
      <c r="D47" s="67"/>
      <c r="E47" s="68"/>
      <c r="F47" s="67"/>
      <c r="G47" s="67"/>
      <c r="H47" s="66"/>
      <c r="I47" s="67"/>
      <c r="J47" s="67"/>
      <c r="K47" s="67"/>
      <c r="L47" s="67"/>
      <c r="M47" s="85"/>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Sarge's Bucket</v>
      </c>
      <c r="Z1" s="86" t="str">
        <f ca="1">MID(CELL("filename",$Z$1),FIND("]",CELL("filename",$Z$1))+1,255)</f>
        <v>Sarges_Bucket</v>
      </c>
    </row>
    <row r="2" ht="21" spans="2:12">
      <c r="B2" s="10" t="str">
        <f>Token_List!$D$2</f>
        <v>Rarity</v>
      </c>
      <c r="C2" s="11" t="str">
        <f ca="1">LOOKUP($Z$1,Token_List!$Z$3:$Z$9998,Token_List!$D$3:$D$9998)</f>
        <v>Uncommon</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Sarge</v>
      </c>
      <c r="D4" s="12"/>
      <c r="E4" s="13"/>
      <c r="F4" s="12"/>
      <c r="G4" s="12"/>
      <c r="H4" s="14"/>
      <c r="I4" s="12"/>
      <c r="J4" s="12"/>
      <c r="K4" s="12"/>
      <c r="L4" s="12"/>
      <c r="M4" s="69"/>
    </row>
    <row r="5" ht="21.75" spans="2:15">
      <c r="B5" s="16"/>
      <c r="C5" s="17"/>
      <c r="D5" s="17"/>
      <c r="E5" s="17"/>
      <c r="F5" s="18"/>
      <c r="G5" s="18"/>
      <c r="H5" s="17"/>
      <c r="I5" s="17"/>
      <c r="J5" s="17"/>
      <c r="K5" s="17"/>
      <c r="L5" s="17"/>
      <c r="M5" s="70"/>
      <c r="O5" s="6">
        <f>SUM($AN$8:$AN$10000)</f>
        <v>0</v>
      </c>
    </row>
    <row r="6" ht="25.5" spans="2:15">
      <c r="B6" s="19" t="str">
        <f ca="1">MATCH("Type",$B$9:$B$9990,0)-3&amp;" Task(s) from "&amp;SUM($A$9:$A$9992)&amp;" character(s) that could drop "&amp;CHAR(34)&amp;$C$1&amp;CHAR(34)&amp;" Tokens"</f>
        <v>4 Task(s) from 4 character(s) that could drop "Sarge's Bucket"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2" si="1">COUNTA($E9)+1</f>
        <v>1</v>
      </c>
      <c r="B9" s="30" t="s">
        <v>141</v>
      </c>
      <c r="C9" s="31" t="s">
        <v>341</v>
      </c>
      <c r="D9" s="32">
        <v>3</v>
      </c>
      <c r="E9" s="33"/>
      <c r="F9" s="32"/>
      <c r="G9" s="32"/>
      <c r="H9" s="31"/>
      <c r="I9" s="32" t="s">
        <v>327</v>
      </c>
      <c r="J9" s="32"/>
      <c r="K9" s="32">
        <v>13</v>
      </c>
      <c r="L9" s="32">
        <v>110</v>
      </c>
      <c r="M9" s="33" t="s">
        <v>342</v>
      </c>
      <c r="N9" s="61"/>
      <c r="O9" s="6">
        <f t="shared" si="0"/>
        <v>0</v>
      </c>
    </row>
    <row r="10" spans="1:14">
      <c r="A10" s="29">
        <f t="shared" si="1"/>
        <v>1</v>
      </c>
      <c r="B10" s="30" t="s">
        <v>40</v>
      </c>
      <c r="C10" s="31" t="s">
        <v>967</v>
      </c>
      <c r="D10" s="32">
        <v>1</v>
      </c>
      <c r="E10" s="33"/>
      <c r="F10" s="32"/>
      <c r="G10" s="32"/>
      <c r="H10" s="31" t="s">
        <v>417</v>
      </c>
      <c r="I10" s="32" t="s">
        <v>327</v>
      </c>
      <c r="J10" s="32"/>
      <c r="K10" s="32">
        <v>13</v>
      </c>
      <c r="L10" s="32">
        <v>110</v>
      </c>
      <c r="M10" s="33" t="s">
        <v>968</v>
      </c>
      <c r="N10" s="61"/>
    </row>
    <row r="11" spans="1:14">
      <c r="A11" s="29">
        <f t="shared" si="1"/>
        <v>1</v>
      </c>
      <c r="B11" s="30" t="s">
        <v>259</v>
      </c>
      <c r="C11" s="31" t="s">
        <v>1008</v>
      </c>
      <c r="D11" s="32">
        <v>1</v>
      </c>
      <c r="E11" s="33"/>
      <c r="F11" s="32"/>
      <c r="G11" s="32"/>
      <c r="H11" s="31" t="s">
        <v>351</v>
      </c>
      <c r="I11" s="32" t="s">
        <v>313</v>
      </c>
      <c r="J11" s="32"/>
      <c r="K11" s="32">
        <v>10</v>
      </c>
      <c r="L11" s="32">
        <v>75</v>
      </c>
      <c r="M11" s="33" t="s">
        <v>1009</v>
      </c>
      <c r="N11" s="61"/>
    </row>
    <row r="12" spans="1:14">
      <c r="A12" s="29">
        <f t="shared" si="1"/>
        <v>1</v>
      </c>
      <c r="B12" s="30" t="s">
        <v>216</v>
      </c>
      <c r="C12" s="31" t="s">
        <v>357</v>
      </c>
      <c r="D12" s="32">
        <v>1</v>
      </c>
      <c r="E12" s="33"/>
      <c r="F12" s="32"/>
      <c r="G12" s="32" t="s">
        <v>355</v>
      </c>
      <c r="H12" s="31"/>
      <c r="I12" s="32" t="s">
        <v>315</v>
      </c>
      <c r="J12" s="32"/>
      <c r="K12" s="32">
        <v>7</v>
      </c>
      <c r="L12" s="32">
        <v>40</v>
      </c>
      <c r="M12" s="33" t="s">
        <v>358</v>
      </c>
      <c r="N12" s="61"/>
    </row>
    <row r="13" spans="2:15">
      <c r="B13" s="36"/>
      <c r="C13" s="37"/>
      <c r="D13" s="38"/>
      <c r="E13" s="39"/>
      <c r="F13" s="38"/>
      <c r="G13" s="38"/>
      <c r="H13" s="37"/>
      <c r="I13" s="38"/>
      <c r="J13" s="38"/>
      <c r="K13" s="38"/>
      <c r="L13" s="75"/>
      <c r="M13" s="76"/>
      <c r="N13" s="61"/>
      <c r="O13" s="6">
        <f t="shared" ref="O13:O17" si="2">IF(ISBLANK($AL13),0,1+LEN($AL13)-LEN(SUBSTITUTE($AL13,"●","")))</f>
        <v>0</v>
      </c>
    </row>
    <row r="14" ht="25.5" spans="2:15">
      <c r="B14" s="19" t="str">
        <f ca="1">COUNTA($B16:$B9996)&amp;" Other way(s) to get "&amp;CHAR(34)&amp;$C$1&amp;CHAR(34)&amp;" Tokens"</f>
        <v>2 Other way(s) to get "Sarge's Bucket" Tokens</v>
      </c>
      <c r="C14" s="20"/>
      <c r="D14" s="20"/>
      <c r="E14" s="20"/>
      <c r="F14" s="20"/>
      <c r="G14" s="20"/>
      <c r="H14" s="20"/>
      <c r="I14" s="20"/>
      <c r="J14" s="20"/>
      <c r="K14" s="20"/>
      <c r="L14" s="20"/>
      <c r="M14" s="71"/>
      <c r="N14" s="61"/>
      <c r="O14" s="6">
        <f t="shared" si="2"/>
        <v>0</v>
      </c>
    </row>
    <row r="15" ht="16.5" spans="2:15">
      <c r="B15" s="40" t="s">
        <v>18</v>
      </c>
      <c r="C15" s="41" t="s">
        <v>323</v>
      </c>
      <c r="D15" s="42"/>
      <c r="E15" s="42"/>
      <c r="F15" s="42"/>
      <c r="G15" s="43"/>
      <c r="H15" s="44" t="s">
        <v>324</v>
      </c>
      <c r="I15" s="77" t="s">
        <v>310</v>
      </c>
      <c r="J15" s="78"/>
      <c r="K15" s="78"/>
      <c r="L15" s="78"/>
      <c r="M15" s="79"/>
      <c r="N15" s="61"/>
      <c r="O15" s="6">
        <f t="shared" si="2"/>
        <v>0</v>
      </c>
    </row>
    <row r="16" spans="2:15">
      <c r="B16" s="45" t="s">
        <v>337</v>
      </c>
      <c r="C16" s="46" t="s">
        <v>363</v>
      </c>
      <c r="D16" s="47"/>
      <c r="E16" s="47"/>
      <c r="F16" s="47"/>
      <c r="G16" s="48"/>
      <c r="H16" s="49" t="s">
        <v>336</v>
      </c>
      <c r="I16" s="80" t="s">
        <v>364</v>
      </c>
      <c r="J16" s="81"/>
      <c r="K16" s="81"/>
      <c r="L16" s="81"/>
      <c r="M16" s="82"/>
      <c r="N16" s="61"/>
      <c r="O16" s="6">
        <f t="shared" si="2"/>
        <v>0</v>
      </c>
    </row>
    <row r="17" spans="2:15">
      <c r="B17" s="45" t="s">
        <v>338</v>
      </c>
      <c r="C17" s="46" t="s">
        <v>403</v>
      </c>
      <c r="D17" s="47"/>
      <c r="E17" s="47"/>
      <c r="F17" s="47"/>
      <c r="G17" s="48"/>
      <c r="H17" s="50" t="s">
        <v>336</v>
      </c>
      <c r="I17" s="46" t="s">
        <v>254</v>
      </c>
      <c r="J17" s="47"/>
      <c r="K17" s="47"/>
      <c r="L17" s="47"/>
      <c r="M17" s="48"/>
      <c r="N17" s="61"/>
      <c r="O17" s="6">
        <f t="shared" si="2"/>
        <v>0</v>
      </c>
    </row>
    <row r="18" spans="2:15">
      <c r="B18" s="36"/>
      <c r="C18" s="37"/>
      <c r="D18" s="38"/>
      <c r="E18" s="39"/>
      <c r="F18" s="38"/>
      <c r="G18" s="38"/>
      <c r="H18" s="37"/>
      <c r="I18" s="38"/>
      <c r="J18" s="38"/>
      <c r="K18" s="38"/>
      <c r="L18" s="38"/>
      <c r="M18" s="76"/>
      <c r="N18" s="61"/>
      <c r="O18" s="6">
        <f t="shared" ref="O18:O34" si="3">IF(ISBLANK($AL18),0,1+LEN($AL18)-LEN(SUBSTITUTE($AL18,"●","")))</f>
        <v>0</v>
      </c>
    </row>
    <row r="19" ht="15.75" spans="2:15">
      <c r="B19" s="51"/>
      <c r="C19" s="52"/>
      <c r="D19" s="53"/>
      <c r="E19" s="54"/>
      <c r="F19" s="53"/>
      <c r="G19" s="53"/>
      <c r="H19" s="52"/>
      <c r="I19" s="53"/>
      <c r="J19" s="53"/>
      <c r="K19" s="53"/>
      <c r="L19" s="53"/>
      <c r="M19" s="52"/>
      <c r="N19" s="61"/>
      <c r="O19" s="6">
        <f t="shared" si="3"/>
        <v>0</v>
      </c>
    </row>
    <row r="20" ht="15.75" spans="2:15">
      <c r="B20" s="51"/>
      <c r="C20" s="52"/>
      <c r="D20" s="53"/>
      <c r="E20" s="54"/>
      <c r="F20" s="53"/>
      <c r="G20" s="53"/>
      <c r="H20" s="52"/>
      <c r="I20" s="53"/>
      <c r="J20" s="53"/>
      <c r="K20" s="53"/>
      <c r="L20" s="53"/>
      <c r="M20" s="54"/>
      <c r="N20" s="61"/>
      <c r="O20" s="6">
        <f t="shared" si="3"/>
        <v>0</v>
      </c>
    </row>
    <row r="21" ht="15.75" spans="2:15">
      <c r="B21" s="51"/>
      <c r="C21" s="52"/>
      <c r="D21" s="53"/>
      <c r="E21" s="55"/>
      <c r="F21" s="53"/>
      <c r="G21" s="53"/>
      <c r="H21" s="52"/>
      <c r="I21" s="53"/>
      <c r="J21" s="53"/>
      <c r="K21" s="53"/>
      <c r="L21" s="53"/>
      <c r="M21" s="54"/>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5"/>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2"/>
      <c r="N29" s="61"/>
      <c r="O29" s="6">
        <f t="shared" si="3"/>
        <v>0</v>
      </c>
    </row>
    <row r="30" ht="15.75" spans="2:15">
      <c r="B30" s="51"/>
      <c r="C30" s="52"/>
      <c r="D30" s="53"/>
      <c r="E30" s="54"/>
      <c r="F30" s="53"/>
      <c r="G30" s="53"/>
      <c r="H30" s="52"/>
      <c r="I30" s="53"/>
      <c r="J30" s="53"/>
      <c r="K30" s="53"/>
      <c r="L30" s="53"/>
      <c r="M30" s="52"/>
      <c r="N30" s="61"/>
      <c r="O30" s="6">
        <f t="shared" si="3"/>
        <v>0</v>
      </c>
    </row>
    <row r="31" spans="2:15">
      <c r="B31" s="56"/>
      <c r="C31" s="57"/>
      <c r="D31" s="58"/>
      <c r="E31" s="59"/>
      <c r="F31" s="58"/>
      <c r="G31" s="58"/>
      <c r="H31" s="57"/>
      <c r="I31" s="58"/>
      <c r="J31" s="58"/>
      <c r="K31" s="58"/>
      <c r="L31" s="58"/>
      <c r="M31" s="57"/>
      <c r="N31" s="61"/>
      <c r="O31" s="6">
        <f t="shared" si="3"/>
        <v>0</v>
      </c>
    </row>
    <row r="32" spans="2:15">
      <c r="B32" s="56"/>
      <c r="C32" s="57"/>
      <c r="D32" s="58"/>
      <c r="E32" s="59"/>
      <c r="F32" s="58"/>
      <c r="G32" s="58"/>
      <c r="H32" s="57"/>
      <c r="I32" s="58"/>
      <c r="J32" s="58"/>
      <c r="K32" s="58"/>
      <c r="L32" s="58"/>
      <c r="M32" s="57"/>
      <c r="N32" s="61"/>
      <c r="O32" s="6">
        <f t="shared" si="3"/>
        <v>0</v>
      </c>
    </row>
    <row r="33" spans="2:15">
      <c r="B33" s="56"/>
      <c r="C33" s="57"/>
      <c r="D33" s="58"/>
      <c r="E33" s="59"/>
      <c r="F33" s="58"/>
      <c r="G33" s="58"/>
      <c r="H33" s="57"/>
      <c r="I33" s="58"/>
      <c r="J33" s="58"/>
      <c r="K33" s="58"/>
      <c r="L33" s="58"/>
      <c r="M33" s="59"/>
      <c r="N33" s="61"/>
      <c r="O33" s="6">
        <f t="shared" si="3"/>
        <v>0</v>
      </c>
    </row>
    <row r="34" spans="2:15">
      <c r="B34" s="56"/>
      <c r="C34" s="57"/>
      <c r="D34" s="58"/>
      <c r="E34" s="60"/>
      <c r="F34" s="58"/>
      <c r="G34" s="58"/>
      <c r="H34" s="57"/>
      <c r="I34" s="58"/>
      <c r="J34" s="58"/>
      <c r="K34" s="58"/>
      <c r="L34" s="58"/>
      <c r="M34" s="59"/>
      <c r="N34" s="61"/>
      <c r="O34" s="6">
        <f t="shared" si="3"/>
        <v>0</v>
      </c>
    </row>
    <row r="35" spans="2:14">
      <c r="B35" s="56"/>
      <c r="C35" s="57"/>
      <c r="D35" s="58"/>
      <c r="E35" s="59"/>
      <c r="F35" s="58"/>
      <c r="G35" s="58"/>
      <c r="H35" s="57"/>
      <c r="I35" s="58"/>
      <c r="J35" s="58"/>
      <c r="K35" s="58"/>
      <c r="L35" s="58"/>
      <c r="M35" s="60"/>
      <c r="N35" s="61"/>
    </row>
    <row r="46" spans="2:15">
      <c r="B46" s="61"/>
      <c r="C46" s="62"/>
      <c r="D46" s="63"/>
      <c r="E46" s="64"/>
      <c r="F46" s="63"/>
      <c r="G46" s="63"/>
      <c r="H46" s="62"/>
      <c r="I46" s="63"/>
      <c r="J46" s="63"/>
      <c r="K46" s="63"/>
      <c r="L46" s="63"/>
      <c r="M46" s="83"/>
      <c r="N46" s="61"/>
      <c r="O46" s="84"/>
    </row>
    <row r="47" spans="2:15">
      <c r="B47" s="56"/>
      <c r="C47" s="57"/>
      <c r="D47" s="58"/>
      <c r="E47" s="59"/>
      <c r="F47" s="58"/>
      <c r="G47" s="58"/>
      <c r="H47" s="57"/>
      <c r="I47" s="58"/>
      <c r="J47" s="58"/>
      <c r="K47" s="58"/>
      <c r="L47" s="58"/>
      <c r="M47" s="57"/>
      <c r="N47" s="61"/>
      <c r="O47" s="84"/>
    </row>
    <row r="48" spans="2:15">
      <c r="B48" s="56"/>
      <c r="C48" s="57"/>
      <c r="D48" s="58"/>
      <c r="E48" s="59"/>
      <c r="F48" s="58"/>
      <c r="G48" s="58"/>
      <c r="H48" s="57"/>
      <c r="I48" s="58"/>
      <c r="J48" s="58"/>
      <c r="K48" s="58"/>
      <c r="L48" s="58"/>
      <c r="M48" s="59"/>
      <c r="N48" s="61"/>
      <c r="O48" s="84"/>
    </row>
    <row r="49" spans="2:15">
      <c r="B49" s="56"/>
      <c r="C49" s="57"/>
      <c r="D49" s="58"/>
      <c r="E49" s="60"/>
      <c r="F49" s="58"/>
      <c r="G49" s="58"/>
      <c r="H49" s="57"/>
      <c r="I49" s="58"/>
      <c r="J49" s="58"/>
      <c r="K49" s="58"/>
      <c r="L49" s="58"/>
      <c r="M49" s="59"/>
      <c r="N49" s="61"/>
      <c r="O49" s="84"/>
    </row>
    <row r="50" spans="2:13">
      <c r="B50" s="65"/>
      <c r="C50" s="66"/>
      <c r="D50" s="67"/>
      <c r="E50" s="68"/>
      <c r="F50" s="67"/>
      <c r="G50" s="67"/>
      <c r="H50" s="66"/>
      <c r="I50" s="67"/>
      <c r="J50" s="67"/>
      <c r="K50" s="67"/>
      <c r="L50" s="67"/>
      <c r="M50" s="85"/>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Saucer</v>
      </c>
      <c r="Z1" s="86" t="str">
        <f ca="1">MID(CELL("filename",$Z$1),FIND("]",CELL("filename",$Z$1))+1,255)</f>
        <v>Saucer</v>
      </c>
    </row>
    <row r="2" ht="21" spans="2:12">
      <c r="B2" s="10" t="str">
        <f>Token_List!$D$2</f>
        <v>Rarity</v>
      </c>
      <c r="C2" s="11" t="str">
        <f ca="1">LOOKUP($Z$1,Token_List!$Z$3:$Z$9998,Token_List!$D$3:$D$9998)</f>
        <v>Uncommon</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Chip Potts</v>
      </c>
      <c r="D4" s="12"/>
      <c r="E4" s="13"/>
      <c r="F4" s="12"/>
      <c r="G4" s="12"/>
      <c r="H4" s="14"/>
      <c r="I4" s="12"/>
      <c r="J4" s="12"/>
      <c r="K4" s="12"/>
      <c r="L4" s="12"/>
      <c r="M4" s="69"/>
    </row>
    <row r="5" ht="21.75" spans="2:15">
      <c r="B5" s="16"/>
      <c r="C5" s="17"/>
      <c r="D5" s="17"/>
      <c r="E5" s="17"/>
      <c r="F5" s="18"/>
      <c r="G5" s="18"/>
      <c r="H5" s="17"/>
      <c r="I5" s="17"/>
      <c r="J5" s="17"/>
      <c r="K5" s="17"/>
      <c r="L5" s="17"/>
      <c r="M5" s="70"/>
      <c r="O5" s="6">
        <f>SUM($AN$8:$AN$10001)</f>
        <v>0</v>
      </c>
    </row>
    <row r="6" ht="25.5" spans="2:15">
      <c r="B6" s="19" t="str">
        <f ca="1">MATCH("Type",$B$9:$B$9991,0)-3&amp;" Task(s) from "&amp;SUM($A$9:$A$9993)&amp;" character(s) that could drop "&amp;CHAR(34)&amp;$C$1&amp;CHAR(34)&amp;" Tokens"</f>
        <v>5 Task(s) from 6 character(s) that could drop "Saucer"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3" si="1">COUNTA($E9)+1</f>
        <v>1</v>
      </c>
      <c r="B9" s="30" t="s">
        <v>38</v>
      </c>
      <c r="C9" s="31" t="s">
        <v>584</v>
      </c>
      <c r="D9" s="32">
        <v>2</v>
      </c>
      <c r="E9" s="33"/>
      <c r="F9" s="32"/>
      <c r="G9" s="32"/>
      <c r="H9" s="31" t="s">
        <v>335</v>
      </c>
      <c r="I9" s="32" t="s">
        <v>336</v>
      </c>
      <c r="J9" s="32"/>
      <c r="K9" s="32">
        <v>16</v>
      </c>
      <c r="L9" s="32">
        <v>155</v>
      </c>
      <c r="M9" s="33" t="s">
        <v>585</v>
      </c>
      <c r="N9" s="61"/>
      <c r="O9" s="6">
        <f t="shared" si="0"/>
        <v>0</v>
      </c>
    </row>
    <row r="10" spans="1:14">
      <c r="A10" s="29">
        <f t="shared" si="1"/>
        <v>2</v>
      </c>
      <c r="B10" s="30" t="s">
        <v>586</v>
      </c>
      <c r="C10" s="31" t="s">
        <v>587</v>
      </c>
      <c r="D10" s="32">
        <v>1</v>
      </c>
      <c r="E10" s="33" t="s">
        <v>84</v>
      </c>
      <c r="F10" s="32">
        <v>3</v>
      </c>
      <c r="G10" s="32"/>
      <c r="H10" s="31"/>
      <c r="I10" s="32" t="s">
        <v>336</v>
      </c>
      <c r="J10" s="32"/>
      <c r="K10" s="32">
        <v>20</v>
      </c>
      <c r="L10" s="32">
        <v>210</v>
      </c>
      <c r="M10" s="33" t="s">
        <v>588</v>
      </c>
      <c r="N10" s="61"/>
    </row>
    <row r="11" spans="1:14">
      <c r="A11" s="29">
        <f t="shared" si="1"/>
        <v>1</v>
      </c>
      <c r="B11" s="30" t="s">
        <v>204</v>
      </c>
      <c r="C11" s="31" t="s">
        <v>827</v>
      </c>
      <c r="D11" s="32">
        <v>7</v>
      </c>
      <c r="E11" s="33"/>
      <c r="F11" s="32"/>
      <c r="G11" s="32"/>
      <c r="H11" s="31" t="s">
        <v>335</v>
      </c>
      <c r="I11" s="32" t="s">
        <v>327</v>
      </c>
      <c r="J11" s="32"/>
      <c r="K11" s="32">
        <v>13</v>
      </c>
      <c r="L11" s="32">
        <v>110</v>
      </c>
      <c r="M11" s="33" t="s">
        <v>828</v>
      </c>
      <c r="N11" s="61"/>
    </row>
    <row r="12" spans="1:14">
      <c r="A12" s="29">
        <f t="shared" si="1"/>
        <v>1</v>
      </c>
      <c r="B12" s="30" t="s">
        <v>80</v>
      </c>
      <c r="C12" s="31" t="s">
        <v>906</v>
      </c>
      <c r="D12" s="32">
        <v>1</v>
      </c>
      <c r="E12" s="33"/>
      <c r="F12" s="32"/>
      <c r="G12" s="32"/>
      <c r="H12" s="31" t="s">
        <v>381</v>
      </c>
      <c r="I12" s="32" t="s">
        <v>327</v>
      </c>
      <c r="J12" s="32"/>
      <c r="K12" s="32">
        <v>13</v>
      </c>
      <c r="L12" s="32">
        <v>110</v>
      </c>
      <c r="M12" s="33" t="s">
        <v>907</v>
      </c>
      <c r="N12" s="61"/>
    </row>
    <row r="13" spans="1:14">
      <c r="A13" s="29">
        <f t="shared" si="1"/>
        <v>1</v>
      </c>
      <c r="B13" s="30" t="s">
        <v>132</v>
      </c>
      <c r="C13" s="31" t="s">
        <v>589</v>
      </c>
      <c r="D13" s="32">
        <v>2</v>
      </c>
      <c r="E13" s="33"/>
      <c r="F13" s="32"/>
      <c r="G13" s="32"/>
      <c r="H13" s="31" t="s">
        <v>381</v>
      </c>
      <c r="I13" s="32" t="s">
        <v>336</v>
      </c>
      <c r="J13" s="32"/>
      <c r="K13" s="32">
        <v>16</v>
      </c>
      <c r="L13" s="32">
        <v>155</v>
      </c>
      <c r="M13" s="33" t="s">
        <v>590</v>
      </c>
      <c r="N13" s="61"/>
    </row>
    <row r="14" spans="2:15">
      <c r="B14" s="36"/>
      <c r="C14" s="37"/>
      <c r="D14" s="38"/>
      <c r="E14" s="39"/>
      <c r="F14" s="38"/>
      <c r="G14" s="38"/>
      <c r="H14" s="37"/>
      <c r="I14" s="38"/>
      <c r="J14" s="38"/>
      <c r="K14" s="38"/>
      <c r="L14" s="75"/>
      <c r="M14" s="76"/>
      <c r="N14" s="61"/>
      <c r="O14" s="6">
        <f t="shared" ref="O14:O18" si="2">IF(ISBLANK($AL14),0,1+LEN($AL14)-LEN(SUBSTITUTE($AL14,"●","")))</f>
        <v>0</v>
      </c>
    </row>
    <row r="15" ht="25.5" spans="2:15">
      <c r="B15" s="19" t="str">
        <f ca="1">COUNTA($B17:$B9997)&amp;" Other way(s) to get "&amp;CHAR(34)&amp;$C$1&amp;CHAR(34)&amp;" Tokens"</f>
        <v>2 Other way(s) to get "Saucer" Tokens</v>
      </c>
      <c r="C15" s="20"/>
      <c r="D15" s="20"/>
      <c r="E15" s="20"/>
      <c r="F15" s="20"/>
      <c r="G15" s="20"/>
      <c r="H15" s="20"/>
      <c r="I15" s="20"/>
      <c r="J15" s="20"/>
      <c r="K15" s="20"/>
      <c r="L15" s="20"/>
      <c r="M15" s="71"/>
      <c r="N15" s="61"/>
      <c r="O15" s="6">
        <f t="shared" si="2"/>
        <v>0</v>
      </c>
    </row>
    <row r="16" ht="16.5" spans="2:15">
      <c r="B16" s="40" t="s">
        <v>18</v>
      </c>
      <c r="C16" s="41" t="s">
        <v>323</v>
      </c>
      <c r="D16" s="42"/>
      <c r="E16" s="42"/>
      <c r="F16" s="42"/>
      <c r="G16" s="43"/>
      <c r="H16" s="44" t="s">
        <v>324</v>
      </c>
      <c r="I16" s="77" t="s">
        <v>310</v>
      </c>
      <c r="J16" s="78"/>
      <c r="K16" s="78"/>
      <c r="L16" s="78"/>
      <c r="M16" s="79"/>
      <c r="N16" s="61"/>
      <c r="O16" s="6">
        <f t="shared" si="2"/>
        <v>0</v>
      </c>
    </row>
    <row r="17" spans="2:15">
      <c r="B17" s="45" t="s">
        <v>337</v>
      </c>
      <c r="C17" s="46" t="s">
        <v>345</v>
      </c>
      <c r="D17" s="47"/>
      <c r="E17" s="47"/>
      <c r="F17" s="47"/>
      <c r="G17" s="48"/>
      <c r="H17" s="49" t="s">
        <v>346</v>
      </c>
      <c r="I17" s="80" t="s">
        <v>347</v>
      </c>
      <c r="J17" s="81"/>
      <c r="K17" s="81"/>
      <c r="L17" s="81"/>
      <c r="M17" s="82"/>
      <c r="N17" s="61"/>
      <c r="O17" s="6">
        <f t="shared" si="2"/>
        <v>0</v>
      </c>
    </row>
    <row r="18" spans="2:15">
      <c r="B18" s="45" t="s">
        <v>338</v>
      </c>
      <c r="C18" s="46" t="s">
        <v>339</v>
      </c>
      <c r="D18" s="47"/>
      <c r="E18" s="47"/>
      <c r="F18" s="47"/>
      <c r="G18" s="48"/>
      <c r="H18" s="50" t="s">
        <v>340</v>
      </c>
      <c r="I18" s="46" t="s">
        <v>255</v>
      </c>
      <c r="J18" s="47"/>
      <c r="K18" s="47"/>
      <c r="L18" s="47"/>
      <c r="M18" s="48"/>
      <c r="N18" s="61"/>
      <c r="O18" s="6">
        <f t="shared" si="2"/>
        <v>0</v>
      </c>
    </row>
    <row r="19" spans="2:15">
      <c r="B19" s="36"/>
      <c r="C19" s="37"/>
      <c r="D19" s="38"/>
      <c r="E19" s="39"/>
      <c r="F19" s="38"/>
      <c r="G19" s="38"/>
      <c r="H19" s="37"/>
      <c r="I19" s="38"/>
      <c r="J19" s="38"/>
      <c r="K19" s="38"/>
      <c r="L19" s="38"/>
      <c r="M19" s="76"/>
      <c r="N19" s="61"/>
      <c r="O19" s="6">
        <f t="shared" ref="O19:O35" si="3">IF(ISBLANK($AL19),0,1+LEN($AL19)-LEN(SUBSTITUTE($AL19,"●","")))</f>
        <v>0</v>
      </c>
    </row>
    <row r="20" ht="15.75" spans="2:15">
      <c r="B20" s="51"/>
      <c r="C20" s="52"/>
      <c r="D20" s="53"/>
      <c r="E20" s="54"/>
      <c r="F20" s="53"/>
      <c r="G20" s="53"/>
      <c r="H20" s="52"/>
      <c r="I20" s="53"/>
      <c r="J20" s="53"/>
      <c r="K20" s="53"/>
      <c r="L20" s="53"/>
      <c r="M20" s="52"/>
      <c r="N20" s="61"/>
      <c r="O20" s="6">
        <f t="shared" si="3"/>
        <v>0</v>
      </c>
    </row>
    <row r="21" ht="15.75" spans="2:15">
      <c r="B21" s="51"/>
      <c r="C21" s="52"/>
      <c r="D21" s="53"/>
      <c r="E21" s="54"/>
      <c r="F21" s="53"/>
      <c r="G21" s="53"/>
      <c r="H21" s="52"/>
      <c r="I21" s="53"/>
      <c r="J21" s="53"/>
      <c r="K21" s="53"/>
      <c r="L21" s="53"/>
      <c r="M21" s="54"/>
      <c r="N21" s="61"/>
      <c r="O21" s="6">
        <f t="shared" si="3"/>
        <v>0</v>
      </c>
    </row>
    <row r="22" ht="15.75" spans="2:15">
      <c r="B22" s="51"/>
      <c r="C22" s="52"/>
      <c r="D22" s="53"/>
      <c r="E22" s="55"/>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5"/>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2"/>
      <c r="N30" s="61"/>
      <c r="O30" s="6">
        <f t="shared" si="3"/>
        <v>0</v>
      </c>
    </row>
    <row r="31" ht="15.75" spans="2:15">
      <c r="B31" s="51"/>
      <c r="C31" s="52"/>
      <c r="D31" s="53"/>
      <c r="E31" s="54"/>
      <c r="F31" s="53"/>
      <c r="G31" s="53"/>
      <c r="H31" s="52"/>
      <c r="I31" s="53"/>
      <c r="J31" s="53"/>
      <c r="K31" s="53"/>
      <c r="L31" s="53"/>
      <c r="M31" s="52"/>
      <c r="N31" s="61"/>
      <c r="O31" s="6">
        <f t="shared" si="3"/>
        <v>0</v>
      </c>
    </row>
    <row r="32" spans="2:15">
      <c r="B32" s="56"/>
      <c r="C32" s="57"/>
      <c r="D32" s="58"/>
      <c r="E32" s="59"/>
      <c r="F32" s="58"/>
      <c r="G32" s="58"/>
      <c r="H32" s="57"/>
      <c r="I32" s="58"/>
      <c r="J32" s="58"/>
      <c r="K32" s="58"/>
      <c r="L32" s="58"/>
      <c r="M32" s="57"/>
      <c r="N32" s="61"/>
      <c r="O32" s="6">
        <f t="shared" si="3"/>
        <v>0</v>
      </c>
    </row>
    <row r="33" spans="2:15">
      <c r="B33" s="56"/>
      <c r="C33" s="57"/>
      <c r="D33" s="58"/>
      <c r="E33" s="59"/>
      <c r="F33" s="58"/>
      <c r="G33" s="58"/>
      <c r="H33" s="57"/>
      <c r="I33" s="58"/>
      <c r="J33" s="58"/>
      <c r="K33" s="58"/>
      <c r="L33" s="58"/>
      <c r="M33" s="57"/>
      <c r="N33" s="61"/>
      <c r="O33" s="6">
        <f t="shared" si="3"/>
        <v>0</v>
      </c>
    </row>
    <row r="34" spans="2:15">
      <c r="B34" s="56"/>
      <c r="C34" s="57"/>
      <c r="D34" s="58"/>
      <c r="E34" s="59"/>
      <c r="F34" s="58"/>
      <c r="G34" s="58"/>
      <c r="H34" s="57"/>
      <c r="I34" s="58"/>
      <c r="J34" s="58"/>
      <c r="K34" s="58"/>
      <c r="L34" s="58"/>
      <c r="M34" s="59"/>
      <c r="N34" s="61"/>
      <c r="O34" s="6">
        <f t="shared" si="3"/>
        <v>0</v>
      </c>
    </row>
    <row r="35" spans="2:15">
      <c r="B35" s="56"/>
      <c r="C35" s="57"/>
      <c r="D35" s="58"/>
      <c r="E35" s="60"/>
      <c r="F35" s="58"/>
      <c r="G35" s="58"/>
      <c r="H35" s="57"/>
      <c r="I35" s="58"/>
      <c r="J35" s="58"/>
      <c r="K35" s="58"/>
      <c r="L35" s="58"/>
      <c r="M35" s="59"/>
      <c r="N35" s="61"/>
      <c r="O35" s="6">
        <f t="shared" si="3"/>
        <v>0</v>
      </c>
    </row>
    <row r="36" spans="2:14">
      <c r="B36" s="56"/>
      <c r="C36" s="57"/>
      <c r="D36" s="58"/>
      <c r="E36" s="59"/>
      <c r="F36" s="58"/>
      <c r="G36" s="58"/>
      <c r="H36" s="57"/>
      <c r="I36" s="58"/>
      <c r="J36" s="58"/>
      <c r="K36" s="58"/>
      <c r="L36" s="58"/>
      <c r="M36" s="60"/>
      <c r="N36" s="61"/>
    </row>
    <row r="47" spans="2:15">
      <c r="B47" s="61"/>
      <c r="C47" s="62"/>
      <c r="D47" s="63"/>
      <c r="E47" s="64"/>
      <c r="F47" s="63"/>
      <c r="G47" s="63"/>
      <c r="H47" s="62"/>
      <c r="I47" s="63"/>
      <c r="J47" s="63"/>
      <c r="K47" s="63"/>
      <c r="L47" s="63"/>
      <c r="M47" s="83"/>
      <c r="N47" s="61"/>
      <c r="O47" s="84"/>
    </row>
    <row r="48" spans="2:15">
      <c r="B48" s="56"/>
      <c r="C48" s="57"/>
      <c r="D48" s="58"/>
      <c r="E48" s="59"/>
      <c r="F48" s="58"/>
      <c r="G48" s="58"/>
      <c r="H48" s="57"/>
      <c r="I48" s="58"/>
      <c r="J48" s="58"/>
      <c r="K48" s="58"/>
      <c r="L48" s="58"/>
      <c r="M48" s="57"/>
      <c r="N48" s="61"/>
      <c r="O48" s="84"/>
    </row>
    <row r="49" spans="2:15">
      <c r="B49" s="56"/>
      <c r="C49" s="57"/>
      <c r="D49" s="58"/>
      <c r="E49" s="59"/>
      <c r="F49" s="58"/>
      <c r="G49" s="58"/>
      <c r="H49" s="57"/>
      <c r="I49" s="58"/>
      <c r="J49" s="58"/>
      <c r="K49" s="58"/>
      <c r="L49" s="58"/>
      <c r="M49" s="59"/>
      <c r="N49" s="61"/>
      <c r="O49" s="84"/>
    </row>
    <row r="50" spans="2:15">
      <c r="B50" s="56"/>
      <c r="C50" s="57"/>
      <c r="D50" s="58"/>
      <c r="E50" s="60"/>
      <c r="F50" s="58"/>
      <c r="G50" s="58"/>
      <c r="H50" s="57"/>
      <c r="I50" s="58"/>
      <c r="J50" s="58"/>
      <c r="K50" s="58"/>
      <c r="L50" s="58"/>
      <c r="M50" s="59"/>
      <c r="N50" s="61"/>
      <c r="O50" s="84"/>
    </row>
    <row r="51" spans="2:13">
      <c r="B51" s="65"/>
      <c r="C51" s="66"/>
      <c r="D51" s="67"/>
      <c r="E51" s="68"/>
      <c r="F51" s="67"/>
      <c r="G51" s="67"/>
      <c r="H51" s="66"/>
      <c r="I51" s="67"/>
      <c r="J51" s="67"/>
      <c r="K51" s="67"/>
      <c r="L51" s="67"/>
      <c r="M51" s="85"/>
    </row>
  </sheetData>
  <sheetProtection sheet="1" objects="1"/>
  <mergeCells count="8">
    <mergeCell ref="B6:M6"/>
    <mergeCell ref="B15:M15"/>
    <mergeCell ref="C16:G16"/>
    <mergeCell ref="I16:M16"/>
    <mergeCell ref="C17:G17"/>
    <mergeCell ref="I17:M17"/>
    <mergeCell ref="C18:G18"/>
    <mergeCell ref="I18:M18"/>
  </mergeCells>
  <pageMargins left="0.75" right="0.75" top="1" bottom="1" header="0.511805555555556" footer="0.511805555555556"/>
  <headerFoot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Scream Canister</v>
      </c>
      <c r="Z1" s="86" t="str">
        <f ca="1">MID(CELL("filename",$Z$1),FIND("]",CELL("filename",$Z$1))+1,255)</f>
        <v>Scream_Canister</v>
      </c>
    </row>
    <row r="2" ht="21" spans="2:12">
      <c r="B2" s="10" t="str">
        <f>Token_List!$D$2</f>
        <v>Rarity</v>
      </c>
      <c r="C2" s="11" t="str">
        <f ca="1">LOOKUP($Z$1,Token_List!$Z$3:$Z$9998,Token_List!$D$3:$D$9998)</f>
        <v>Common</v>
      </c>
      <c r="D2" s="12"/>
      <c r="E2" s="13"/>
      <c r="F2" s="12"/>
      <c r="G2" s="12"/>
      <c r="H2" s="14"/>
      <c r="I2" s="12"/>
      <c r="J2" s="12"/>
      <c r="K2" s="12"/>
      <c r="L2" s="12"/>
    </row>
    <row r="3" ht="21" spans="2:13">
      <c r="B3" s="15" t="str">
        <f>Token_List!$E$2</f>
        <v>Type</v>
      </c>
      <c r="C3" s="9" t="str">
        <f ca="1">LOOKUP($Z$1,Token_List!$Z$3:$Z$9998,Token_List!$E$3:$E$9998)</f>
        <v>Group</v>
      </c>
      <c r="D3" s="12"/>
      <c r="E3" s="13"/>
      <c r="F3" s="12"/>
      <c r="G3" s="12"/>
      <c r="H3" s="14"/>
      <c r="I3" s="12"/>
      <c r="J3" s="12"/>
      <c r="K3" s="12"/>
      <c r="L3" s="12"/>
      <c r="M3" s="69"/>
    </row>
    <row r="4" ht="21" spans="2:13">
      <c r="B4" s="15" t="s">
        <v>294</v>
      </c>
      <c r="C4" s="11" t="str">
        <f ca="1">LOOKUP($Z$1,Token_List!$Z$3:$Z$9998,Token_List!$F$3:$F$9998)</f>
        <v>Boo ● Celia Mae ● Mike Wazowski ● Randall Boggs ● Roz ● Sulley</v>
      </c>
      <c r="D4" s="12"/>
      <c r="E4" s="13"/>
      <c r="F4" s="12"/>
      <c r="G4" s="12"/>
      <c r="H4" s="14"/>
      <c r="I4" s="12"/>
      <c r="J4" s="12"/>
      <c r="K4" s="12"/>
      <c r="L4" s="12"/>
      <c r="M4" s="69"/>
    </row>
    <row r="5" ht="21.75" spans="2:15">
      <c r="B5" s="16"/>
      <c r="C5" s="17"/>
      <c r="D5" s="17"/>
      <c r="E5" s="17"/>
      <c r="F5" s="18"/>
      <c r="G5" s="18"/>
      <c r="H5" s="17"/>
      <c r="I5" s="17"/>
      <c r="J5" s="17"/>
      <c r="K5" s="17"/>
      <c r="L5" s="17"/>
      <c r="M5" s="70"/>
      <c r="O5" s="6">
        <f>SUM($AN$8:$AN$10003)</f>
        <v>0</v>
      </c>
    </row>
    <row r="6" ht="25.5" spans="2:15">
      <c r="B6" s="19" t="str">
        <f ca="1">MATCH("Type",$B$9:$B$9993,0)-3&amp;" Task(s) from "&amp;SUM($A$9:$A$9995)&amp;" character(s) that could drop "&amp;CHAR(34)&amp;$C$1&amp;CHAR(34)&amp;" Tokens"</f>
        <v>7 Task(s) from 7 character(s) that could drop "Scream Canister"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6" si="1">COUNTA($E9)+1</f>
        <v>1</v>
      </c>
      <c r="B9" s="30" t="s">
        <v>141</v>
      </c>
      <c r="C9" s="31" t="s">
        <v>1047</v>
      </c>
      <c r="D9" s="32">
        <v>1</v>
      </c>
      <c r="E9" s="33"/>
      <c r="F9" s="32"/>
      <c r="G9" s="32"/>
      <c r="H9" s="31" t="s">
        <v>549</v>
      </c>
      <c r="I9" s="32" t="s">
        <v>315</v>
      </c>
      <c r="J9" s="32"/>
      <c r="K9" s="32">
        <v>7</v>
      </c>
      <c r="L9" s="32">
        <v>40</v>
      </c>
      <c r="M9" s="33" t="s">
        <v>1048</v>
      </c>
      <c r="N9" s="61"/>
      <c r="O9" s="6">
        <f t="shared" si="0"/>
        <v>0</v>
      </c>
    </row>
    <row r="10" spans="1:14">
      <c r="A10" s="29">
        <f t="shared" si="1"/>
        <v>1</v>
      </c>
      <c r="B10" s="30" t="s">
        <v>192</v>
      </c>
      <c r="C10" s="31" t="s">
        <v>1049</v>
      </c>
      <c r="D10" s="32">
        <v>1</v>
      </c>
      <c r="E10" s="33"/>
      <c r="F10" s="32"/>
      <c r="G10" s="32"/>
      <c r="H10" s="31"/>
      <c r="I10" s="32" t="s">
        <v>315</v>
      </c>
      <c r="J10" s="32"/>
      <c r="K10" s="32">
        <v>7</v>
      </c>
      <c r="L10" s="32">
        <v>40</v>
      </c>
      <c r="M10" s="33" t="s">
        <v>256</v>
      </c>
      <c r="N10" s="61"/>
    </row>
    <row r="11" spans="1:14">
      <c r="A11" s="29">
        <f t="shared" si="1"/>
        <v>1</v>
      </c>
      <c r="B11" s="30" t="s">
        <v>55</v>
      </c>
      <c r="C11" s="31" t="s">
        <v>1005</v>
      </c>
      <c r="D11" s="32">
        <v>1</v>
      </c>
      <c r="E11" s="33"/>
      <c r="F11" s="32"/>
      <c r="G11" s="32"/>
      <c r="H11" s="31"/>
      <c r="I11" s="32" t="s">
        <v>315</v>
      </c>
      <c r="J11" s="32"/>
      <c r="K11" s="32">
        <v>7</v>
      </c>
      <c r="L11" s="32">
        <v>40</v>
      </c>
      <c r="M11" s="33" t="s">
        <v>1006</v>
      </c>
      <c r="N11" s="61"/>
    </row>
    <row r="12" spans="1:14">
      <c r="A12" s="29">
        <f t="shared" si="1"/>
        <v>1</v>
      </c>
      <c r="B12" s="30" t="s">
        <v>51</v>
      </c>
      <c r="C12" s="31" t="s">
        <v>475</v>
      </c>
      <c r="D12" s="32">
        <v>1</v>
      </c>
      <c r="E12" s="33"/>
      <c r="F12" s="32"/>
      <c r="G12" s="32"/>
      <c r="H12" s="31"/>
      <c r="I12" s="32" t="s">
        <v>315</v>
      </c>
      <c r="J12" s="32"/>
      <c r="K12" s="32">
        <v>7</v>
      </c>
      <c r="L12" s="32">
        <v>40</v>
      </c>
      <c r="M12" s="33" t="s">
        <v>476</v>
      </c>
      <c r="N12" s="61"/>
    </row>
    <row r="13" spans="1:14">
      <c r="A13" s="29">
        <f t="shared" si="1"/>
        <v>1</v>
      </c>
      <c r="B13" s="30" t="s">
        <v>156</v>
      </c>
      <c r="C13" s="31" t="s">
        <v>1050</v>
      </c>
      <c r="D13" s="32">
        <v>1</v>
      </c>
      <c r="E13" s="33"/>
      <c r="F13" s="32"/>
      <c r="G13" s="32"/>
      <c r="H13" s="31"/>
      <c r="I13" s="32" t="s">
        <v>315</v>
      </c>
      <c r="J13" s="32"/>
      <c r="K13" s="32">
        <v>7</v>
      </c>
      <c r="L13" s="32">
        <v>40</v>
      </c>
      <c r="M13" s="33" t="s">
        <v>256</v>
      </c>
      <c r="N13" s="61"/>
    </row>
    <row r="14" spans="1:15">
      <c r="A14" s="29">
        <f t="shared" si="1"/>
        <v>1</v>
      </c>
      <c r="B14" s="30" t="s">
        <v>68</v>
      </c>
      <c r="C14" s="31" t="s">
        <v>1003</v>
      </c>
      <c r="D14" s="32">
        <v>1</v>
      </c>
      <c r="E14" s="33"/>
      <c r="F14" s="32"/>
      <c r="G14" s="32" t="s">
        <v>355</v>
      </c>
      <c r="H14" s="31"/>
      <c r="I14" s="32" t="s">
        <v>315</v>
      </c>
      <c r="J14" s="32"/>
      <c r="K14" s="32">
        <v>7</v>
      </c>
      <c r="L14" s="35">
        <v>40</v>
      </c>
      <c r="M14" s="34" t="s">
        <v>1004</v>
      </c>
      <c r="N14" s="61"/>
      <c r="O14" s="6">
        <f t="shared" ref="O14:O20" si="2">IF(ISBLANK($AL14),0,1+LEN($AL14)-LEN(SUBSTITUTE($AL14,"●","")))</f>
        <v>0</v>
      </c>
    </row>
    <row r="15" spans="1:15">
      <c r="A15" s="29">
        <f t="shared" si="1"/>
        <v>1</v>
      </c>
      <c r="B15" s="30" t="s">
        <v>53</v>
      </c>
      <c r="C15" s="34" t="s">
        <v>1051</v>
      </c>
      <c r="D15" s="35">
        <v>2</v>
      </c>
      <c r="E15" s="34"/>
      <c r="F15" s="35"/>
      <c r="G15" s="35"/>
      <c r="H15" s="34" t="s">
        <v>429</v>
      </c>
      <c r="I15" s="35" t="s">
        <v>315</v>
      </c>
      <c r="J15" s="35"/>
      <c r="K15" s="35">
        <v>7</v>
      </c>
      <c r="L15" s="32">
        <v>40</v>
      </c>
      <c r="M15" s="34" t="s">
        <v>256</v>
      </c>
      <c r="N15" s="61"/>
      <c r="O15" s="6">
        <f t="shared" si="2"/>
        <v>0</v>
      </c>
    </row>
    <row r="16" spans="2:15">
      <c r="B16" s="36"/>
      <c r="C16" s="37"/>
      <c r="D16" s="38"/>
      <c r="E16" s="39"/>
      <c r="F16" s="38"/>
      <c r="G16" s="38"/>
      <c r="H16" s="37"/>
      <c r="I16" s="38"/>
      <c r="J16" s="38"/>
      <c r="K16" s="38"/>
      <c r="L16" s="75"/>
      <c r="M16" s="76"/>
      <c r="N16" s="61"/>
      <c r="O16" s="6">
        <f t="shared" si="2"/>
        <v>0</v>
      </c>
    </row>
    <row r="17" ht="25.5" spans="2:15">
      <c r="B17" s="19" t="str">
        <f ca="1">COUNTA($B19:$B9999)&amp;" Other way(s) to get "&amp;CHAR(34)&amp;$C$1&amp;CHAR(34)&amp;" Tokens"</f>
        <v>2 Other way(s) to get "Scream Canister" Tokens</v>
      </c>
      <c r="C17" s="20"/>
      <c r="D17" s="20"/>
      <c r="E17" s="20"/>
      <c r="F17" s="20"/>
      <c r="G17" s="20"/>
      <c r="H17" s="20"/>
      <c r="I17" s="20"/>
      <c r="J17" s="20"/>
      <c r="K17" s="20"/>
      <c r="L17" s="20"/>
      <c r="M17" s="71"/>
      <c r="N17" s="61"/>
      <c r="O17" s="6">
        <f t="shared" si="2"/>
        <v>0</v>
      </c>
    </row>
    <row r="18" ht="16.5" spans="2:15">
      <c r="B18" s="40" t="s">
        <v>18</v>
      </c>
      <c r="C18" s="41" t="s">
        <v>323</v>
      </c>
      <c r="D18" s="42"/>
      <c r="E18" s="42"/>
      <c r="F18" s="42"/>
      <c r="G18" s="43"/>
      <c r="H18" s="44" t="s">
        <v>324</v>
      </c>
      <c r="I18" s="77" t="s">
        <v>310</v>
      </c>
      <c r="J18" s="78"/>
      <c r="K18" s="78"/>
      <c r="L18" s="78"/>
      <c r="M18" s="79"/>
      <c r="N18" s="61"/>
      <c r="O18" s="6">
        <f t="shared" si="2"/>
        <v>0</v>
      </c>
    </row>
    <row r="19" spans="2:15">
      <c r="B19" s="45" t="s">
        <v>337</v>
      </c>
      <c r="C19" s="46" t="s">
        <v>464</v>
      </c>
      <c r="D19" s="47"/>
      <c r="E19" s="47"/>
      <c r="F19" s="47"/>
      <c r="G19" s="48"/>
      <c r="H19" s="49" t="s">
        <v>315</v>
      </c>
      <c r="I19" s="80" t="s">
        <v>256</v>
      </c>
      <c r="J19" s="81"/>
      <c r="K19" s="81"/>
      <c r="L19" s="81"/>
      <c r="M19" s="82"/>
      <c r="N19" s="61"/>
      <c r="O19" s="6">
        <f t="shared" si="2"/>
        <v>0</v>
      </c>
    </row>
    <row r="20" spans="2:15">
      <c r="B20" s="45" t="s">
        <v>338</v>
      </c>
      <c r="C20" s="46" t="s">
        <v>339</v>
      </c>
      <c r="D20" s="47"/>
      <c r="E20" s="47"/>
      <c r="F20" s="47"/>
      <c r="G20" s="48"/>
      <c r="H20" s="50" t="s">
        <v>340</v>
      </c>
      <c r="I20" s="80" t="s">
        <v>256</v>
      </c>
      <c r="J20" s="81"/>
      <c r="K20" s="81"/>
      <c r="L20" s="81"/>
      <c r="M20" s="82"/>
      <c r="N20" s="61"/>
      <c r="O20" s="6">
        <f t="shared" si="2"/>
        <v>0</v>
      </c>
    </row>
    <row r="21" spans="2:15">
      <c r="B21" s="36"/>
      <c r="C21" s="37"/>
      <c r="D21" s="38"/>
      <c r="E21" s="39"/>
      <c r="F21" s="38"/>
      <c r="G21" s="38"/>
      <c r="H21" s="37"/>
      <c r="I21" s="38"/>
      <c r="J21" s="38"/>
      <c r="K21" s="38"/>
      <c r="L21" s="38"/>
      <c r="M21" s="76"/>
      <c r="N21" s="61"/>
      <c r="O21" s="6">
        <f t="shared" ref="O21:O37" si="3">IF(ISBLANK($AL21),0,1+LEN($AL21)-LEN(SUBSTITUTE($AL21,"●","")))</f>
        <v>0</v>
      </c>
    </row>
    <row r="22" ht="15.75" spans="2:15">
      <c r="B22" s="51"/>
      <c r="C22" s="52"/>
      <c r="D22" s="53"/>
      <c r="E22" s="54"/>
      <c r="F22" s="53"/>
      <c r="G22" s="53"/>
      <c r="H22" s="52"/>
      <c r="I22" s="53"/>
      <c r="J22" s="53"/>
      <c r="K22" s="53"/>
      <c r="L22" s="53"/>
      <c r="M22" s="52"/>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5"/>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5"/>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4"/>
      <c r="N30" s="61"/>
      <c r="O30" s="6">
        <f t="shared" si="3"/>
        <v>0</v>
      </c>
    </row>
    <row r="31" ht="15.75" spans="2:15">
      <c r="B31" s="51"/>
      <c r="C31" s="52"/>
      <c r="D31" s="53"/>
      <c r="E31" s="54"/>
      <c r="F31" s="53"/>
      <c r="G31" s="53"/>
      <c r="H31" s="52"/>
      <c r="I31" s="53"/>
      <c r="J31" s="53"/>
      <c r="K31" s="53"/>
      <c r="L31" s="53"/>
      <c r="M31" s="54"/>
      <c r="N31" s="61"/>
      <c r="O31" s="6">
        <f t="shared" si="3"/>
        <v>0</v>
      </c>
    </row>
    <row r="32" ht="15.75" spans="2:15">
      <c r="B32" s="51"/>
      <c r="C32" s="52"/>
      <c r="D32" s="53"/>
      <c r="E32" s="54"/>
      <c r="F32" s="53"/>
      <c r="G32" s="53"/>
      <c r="H32" s="52"/>
      <c r="I32" s="53"/>
      <c r="J32" s="53"/>
      <c r="K32" s="53"/>
      <c r="L32" s="53"/>
      <c r="M32" s="52"/>
      <c r="N32" s="61"/>
      <c r="O32" s="6">
        <f t="shared" si="3"/>
        <v>0</v>
      </c>
    </row>
    <row r="33" ht="15.75" spans="2:15">
      <c r="B33" s="51"/>
      <c r="C33" s="52"/>
      <c r="D33" s="53"/>
      <c r="E33" s="54"/>
      <c r="F33" s="53"/>
      <c r="G33" s="53"/>
      <c r="H33" s="52"/>
      <c r="I33" s="53"/>
      <c r="J33" s="53"/>
      <c r="K33" s="53"/>
      <c r="L33" s="53"/>
      <c r="M33" s="52"/>
      <c r="N33" s="61"/>
      <c r="O33" s="6">
        <f t="shared" si="3"/>
        <v>0</v>
      </c>
    </row>
    <row r="34" spans="2:15">
      <c r="B34" s="56"/>
      <c r="C34" s="57"/>
      <c r="D34" s="58"/>
      <c r="E34" s="59"/>
      <c r="F34" s="58"/>
      <c r="G34" s="58"/>
      <c r="H34" s="57"/>
      <c r="I34" s="58"/>
      <c r="J34" s="58"/>
      <c r="K34" s="58"/>
      <c r="L34" s="58"/>
      <c r="M34" s="57"/>
      <c r="N34" s="61"/>
      <c r="O34" s="6">
        <f t="shared" si="3"/>
        <v>0</v>
      </c>
    </row>
    <row r="35" spans="2:15">
      <c r="B35" s="56"/>
      <c r="C35" s="57"/>
      <c r="D35" s="58"/>
      <c r="E35" s="59"/>
      <c r="F35" s="58"/>
      <c r="G35" s="58"/>
      <c r="H35" s="57"/>
      <c r="I35" s="58"/>
      <c r="J35" s="58"/>
      <c r="K35" s="58"/>
      <c r="L35" s="58"/>
      <c r="M35" s="57"/>
      <c r="N35" s="61"/>
      <c r="O35" s="6">
        <f t="shared" si="3"/>
        <v>0</v>
      </c>
    </row>
    <row r="36" spans="2:15">
      <c r="B36" s="56"/>
      <c r="C36" s="57"/>
      <c r="D36" s="58"/>
      <c r="E36" s="59"/>
      <c r="F36" s="58"/>
      <c r="G36" s="58"/>
      <c r="H36" s="57"/>
      <c r="I36" s="58"/>
      <c r="J36" s="58"/>
      <c r="K36" s="58"/>
      <c r="L36" s="58"/>
      <c r="M36" s="59"/>
      <c r="N36" s="61"/>
      <c r="O36" s="6">
        <f t="shared" si="3"/>
        <v>0</v>
      </c>
    </row>
    <row r="37" spans="2:15">
      <c r="B37" s="56"/>
      <c r="C37" s="57"/>
      <c r="D37" s="58"/>
      <c r="E37" s="60"/>
      <c r="F37" s="58"/>
      <c r="G37" s="58"/>
      <c r="H37" s="57"/>
      <c r="I37" s="58"/>
      <c r="J37" s="58"/>
      <c r="K37" s="58"/>
      <c r="L37" s="58"/>
      <c r="M37" s="59"/>
      <c r="N37" s="61"/>
      <c r="O37" s="6">
        <f t="shared" si="3"/>
        <v>0</v>
      </c>
    </row>
    <row r="38" spans="2:14">
      <c r="B38" s="56"/>
      <c r="C38" s="57"/>
      <c r="D38" s="58"/>
      <c r="E38" s="59"/>
      <c r="F38" s="58"/>
      <c r="G38" s="58"/>
      <c r="H38" s="57"/>
      <c r="I38" s="58"/>
      <c r="J38" s="58"/>
      <c r="K38" s="58"/>
      <c r="L38" s="58"/>
      <c r="M38" s="60"/>
      <c r="N38" s="61"/>
    </row>
    <row r="49" spans="2:15">
      <c r="B49" s="61"/>
      <c r="C49" s="62"/>
      <c r="D49" s="63"/>
      <c r="E49" s="64"/>
      <c r="F49" s="63"/>
      <c r="G49" s="63"/>
      <c r="H49" s="62"/>
      <c r="I49" s="63"/>
      <c r="J49" s="63"/>
      <c r="K49" s="63"/>
      <c r="L49" s="63"/>
      <c r="M49" s="83"/>
      <c r="N49" s="61"/>
      <c r="O49" s="84"/>
    </row>
    <row r="50" spans="2:15">
      <c r="B50" s="56"/>
      <c r="C50" s="57"/>
      <c r="D50" s="58"/>
      <c r="E50" s="59"/>
      <c r="F50" s="58"/>
      <c r="G50" s="58"/>
      <c r="H50" s="57"/>
      <c r="I50" s="58"/>
      <c r="J50" s="58"/>
      <c r="K50" s="58"/>
      <c r="L50" s="58"/>
      <c r="M50" s="57"/>
      <c r="N50" s="61"/>
      <c r="O50" s="84"/>
    </row>
    <row r="51" spans="2:15">
      <c r="B51" s="56"/>
      <c r="C51" s="57"/>
      <c r="D51" s="58"/>
      <c r="E51" s="59"/>
      <c r="F51" s="58"/>
      <c r="G51" s="58"/>
      <c r="H51" s="57"/>
      <c r="I51" s="58"/>
      <c r="J51" s="58"/>
      <c r="K51" s="58"/>
      <c r="L51" s="58"/>
      <c r="M51" s="59"/>
      <c r="N51" s="61"/>
      <c r="O51" s="84"/>
    </row>
    <row r="52" spans="2:15">
      <c r="B52" s="56"/>
      <c r="C52" s="57"/>
      <c r="D52" s="58"/>
      <c r="E52" s="60"/>
      <c r="F52" s="58"/>
      <c r="G52" s="58"/>
      <c r="H52" s="57"/>
      <c r="I52" s="58"/>
      <c r="J52" s="58"/>
      <c r="K52" s="58"/>
      <c r="L52" s="58"/>
      <c r="M52" s="59"/>
      <c r="N52" s="61"/>
      <c r="O52" s="84"/>
    </row>
    <row r="53" spans="2:13">
      <c r="B53" s="65"/>
      <c r="C53" s="66"/>
      <c r="D53" s="67"/>
      <c r="E53" s="68"/>
      <c r="F53" s="67"/>
      <c r="G53" s="67"/>
      <c r="H53" s="66"/>
      <c r="I53" s="67"/>
      <c r="J53" s="67"/>
      <c r="K53" s="67"/>
      <c r="L53" s="67"/>
      <c r="M53" s="85"/>
    </row>
  </sheetData>
  <sheetProtection sheet="1" objects="1"/>
  <mergeCells count="8">
    <mergeCell ref="B6:M6"/>
    <mergeCell ref="B17:M17"/>
    <mergeCell ref="C18:G18"/>
    <mergeCell ref="I18:M18"/>
    <mergeCell ref="C19:G19"/>
    <mergeCell ref="I19:M19"/>
    <mergeCell ref="C20:G20"/>
    <mergeCell ref="I20:M20"/>
  </mergeCells>
  <pageMargins left="0.75" right="0.75" top="1" bottom="1" header="0.511805555555556" footer="0.511805555555556"/>
  <headerFoot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6"/>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Sheriff Star</v>
      </c>
      <c r="Z1" s="86" t="str">
        <f ca="1">MID(CELL("filename",$Z$1),FIND("]",CELL("filename",$Z$1))+1,255)</f>
        <v>Sheriff_Star</v>
      </c>
    </row>
    <row r="2" ht="21" spans="2:12">
      <c r="B2" s="10" t="str">
        <f>Token_List!$D$2</f>
        <v>Rarity</v>
      </c>
      <c r="C2" s="11" t="str">
        <f ca="1">LOOKUP($Z$1,Token_List!$Z$3:$Z$9998,Token_List!$D$3:$D$9998)</f>
        <v>Uncommon</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Woody</v>
      </c>
      <c r="D4" s="12"/>
      <c r="E4" s="13"/>
      <c r="F4" s="12"/>
      <c r="G4" s="12"/>
      <c r="H4" s="14"/>
      <c r="I4" s="12"/>
      <c r="J4" s="12"/>
      <c r="K4" s="12"/>
      <c r="L4" s="12"/>
      <c r="M4" s="69"/>
    </row>
    <row r="5" ht="21.75" spans="2:15">
      <c r="B5" s="16"/>
      <c r="C5" s="17"/>
      <c r="D5" s="17"/>
      <c r="E5" s="17"/>
      <c r="F5" s="18"/>
      <c r="G5" s="18"/>
      <c r="H5" s="17"/>
      <c r="I5" s="17"/>
      <c r="J5" s="17"/>
      <c r="K5" s="17"/>
      <c r="L5" s="17"/>
      <c r="M5" s="70"/>
      <c r="O5" s="6">
        <f>SUM($AN$8:$AN$9996)</f>
        <v>0</v>
      </c>
    </row>
    <row r="6" ht="25.5" spans="2:15">
      <c r="B6" s="19" t="str">
        <f ca="1">MATCH("Type",$B$9:$B$9986,0)-3&amp;" Task(s) from "&amp;SUM($A$9:$A$9988)&amp;" character(s) that could drop "&amp;CHAR(34)&amp;$C$1&amp;CHAR(34)&amp;" Tokens"</f>
        <v>2 Task(s) from 2 character(s) that could drop "Sheriff Star"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COUNTA($E9)+1</f>
        <v>1</v>
      </c>
      <c r="B9" s="30" t="s">
        <v>229</v>
      </c>
      <c r="C9" s="31" t="s">
        <v>880</v>
      </c>
      <c r="D9" s="32">
        <v>1</v>
      </c>
      <c r="E9" s="33"/>
      <c r="F9" s="32"/>
      <c r="G9" s="32"/>
      <c r="H9" s="31"/>
      <c r="I9" s="32" t="s">
        <v>315</v>
      </c>
      <c r="J9" s="32" t="s">
        <v>355</v>
      </c>
      <c r="K9" s="32">
        <v>7</v>
      </c>
      <c r="L9" s="32">
        <v>40</v>
      </c>
      <c r="M9" s="33" t="s">
        <v>881</v>
      </c>
      <c r="N9" s="61"/>
      <c r="O9" s="6">
        <f t="shared" si="0"/>
        <v>0</v>
      </c>
    </row>
    <row r="10" spans="1:14">
      <c r="A10" s="29">
        <f>COUNTA($E10)+1</f>
        <v>1</v>
      </c>
      <c r="B10" s="30" t="s">
        <v>141</v>
      </c>
      <c r="C10" s="31" t="s">
        <v>1047</v>
      </c>
      <c r="D10" s="32">
        <v>1</v>
      </c>
      <c r="E10" s="33"/>
      <c r="F10" s="32"/>
      <c r="G10" s="32"/>
      <c r="H10" s="31" t="s">
        <v>549</v>
      </c>
      <c r="I10" s="32" t="s">
        <v>315</v>
      </c>
      <c r="J10" s="32"/>
      <c r="K10" s="32">
        <v>7</v>
      </c>
      <c r="L10" s="32">
        <v>40</v>
      </c>
      <c r="M10" s="33" t="s">
        <v>1048</v>
      </c>
      <c r="N10" s="61"/>
    </row>
    <row r="11" spans="2:15">
      <c r="B11" s="36"/>
      <c r="C11" s="37"/>
      <c r="D11" s="38"/>
      <c r="E11" s="39"/>
      <c r="F11" s="38"/>
      <c r="G11" s="38"/>
      <c r="H11" s="37"/>
      <c r="I11" s="38"/>
      <c r="J11" s="38"/>
      <c r="K11" s="38"/>
      <c r="L11" s="75"/>
      <c r="M11" s="76"/>
      <c r="N11" s="61"/>
      <c r="O11" s="6">
        <f t="shared" ref="O11:O13" si="1">IF(ISBLANK($AL11),0,1+LEN($AL11)-LEN(SUBSTITUTE($AL11,"●","")))</f>
        <v>0</v>
      </c>
    </row>
    <row r="12" ht="25.5" spans="2:15">
      <c r="B12" s="19" t="str">
        <f ca="1">COUNTA($B14:$B9992)&amp;" Other way(s) to get "&amp;CHAR(34)&amp;$C$1&amp;CHAR(34)&amp;" Tokens"</f>
        <v>0 Other way(s) to get "Sheriff Star" Tokens</v>
      </c>
      <c r="C12" s="20"/>
      <c r="D12" s="20"/>
      <c r="E12" s="20"/>
      <c r="F12" s="20"/>
      <c r="G12" s="20"/>
      <c r="H12" s="20"/>
      <c r="I12" s="20"/>
      <c r="J12" s="20"/>
      <c r="K12" s="20"/>
      <c r="L12" s="20"/>
      <c r="M12" s="71"/>
      <c r="N12" s="61"/>
      <c r="O12" s="6">
        <f t="shared" si="1"/>
        <v>0</v>
      </c>
    </row>
    <row r="13" ht="16.5" spans="2:15">
      <c r="B13" s="40" t="s">
        <v>18</v>
      </c>
      <c r="C13" s="41" t="s">
        <v>323</v>
      </c>
      <c r="D13" s="42"/>
      <c r="E13" s="42"/>
      <c r="F13" s="42"/>
      <c r="G13" s="43"/>
      <c r="H13" s="44" t="s">
        <v>324</v>
      </c>
      <c r="I13" s="77" t="s">
        <v>310</v>
      </c>
      <c r="J13" s="78"/>
      <c r="K13" s="78"/>
      <c r="L13" s="78"/>
      <c r="M13" s="79"/>
      <c r="N13" s="61"/>
      <c r="O13" s="6">
        <f t="shared" si="1"/>
        <v>0</v>
      </c>
    </row>
    <row r="14" spans="2:15">
      <c r="B14" s="36"/>
      <c r="C14" s="37"/>
      <c r="D14" s="38"/>
      <c r="E14" s="39"/>
      <c r="F14" s="38"/>
      <c r="G14" s="38"/>
      <c r="H14" s="37"/>
      <c r="I14" s="38"/>
      <c r="J14" s="38"/>
      <c r="K14" s="38"/>
      <c r="L14" s="38"/>
      <c r="M14" s="76"/>
      <c r="N14" s="61"/>
      <c r="O14" s="6">
        <f t="shared" ref="O14:O30" si="2">IF(ISBLANK($AL14),0,1+LEN($AL14)-LEN(SUBSTITUTE($AL14,"●","")))</f>
        <v>0</v>
      </c>
    </row>
    <row r="15" ht="15.75" spans="2:15">
      <c r="B15" s="51"/>
      <c r="C15" s="52"/>
      <c r="D15" s="53"/>
      <c r="E15" s="54"/>
      <c r="F15" s="53"/>
      <c r="G15" s="53"/>
      <c r="H15" s="52"/>
      <c r="I15" s="53"/>
      <c r="J15" s="53"/>
      <c r="K15" s="53"/>
      <c r="L15" s="53"/>
      <c r="M15" s="52"/>
      <c r="N15" s="61"/>
      <c r="O15" s="6">
        <f t="shared" si="2"/>
        <v>0</v>
      </c>
    </row>
    <row r="16" ht="15.75" spans="2:15">
      <c r="B16" s="51"/>
      <c r="C16" s="52"/>
      <c r="D16" s="53"/>
      <c r="E16" s="54"/>
      <c r="F16" s="53"/>
      <c r="G16" s="53"/>
      <c r="H16" s="52"/>
      <c r="I16" s="53"/>
      <c r="J16" s="53"/>
      <c r="K16" s="53"/>
      <c r="L16" s="53"/>
      <c r="M16" s="54"/>
      <c r="N16" s="61"/>
      <c r="O16" s="6">
        <f t="shared" si="2"/>
        <v>0</v>
      </c>
    </row>
    <row r="17" ht="15.75" spans="2:15">
      <c r="B17" s="51"/>
      <c r="C17" s="52"/>
      <c r="D17" s="53"/>
      <c r="E17" s="55"/>
      <c r="F17" s="53"/>
      <c r="G17" s="53"/>
      <c r="H17" s="52"/>
      <c r="I17" s="53"/>
      <c r="J17" s="53"/>
      <c r="K17" s="53"/>
      <c r="L17" s="53"/>
      <c r="M17" s="54"/>
      <c r="N17" s="61"/>
      <c r="O17" s="6">
        <f t="shared" si="2"/>
        <v>0</v>
      </c>
    </row>
    <row r="18" ht="15.75" spans="2:15">
      <c r="B18" s="51"/>
      <c r="C18" s="52"/>
      <c r="D18" s="53"/>
      <c r="E18" s="54"/>
      <c r="F18" s="53"/>
      <c r="G18" s="53"/>
      <c r="H18" s="52"/>
      <c r="I18" s="53"/>
      <c r="J18" s="53"/>
      <c r="K18" s="53"/>
      <c r="L18" s="53"/>
      <c r="M18" s="54"/>
      <c r="N18" s="61"/>
      <c r="O18" s="6">
        <f t="shared" si="2"/>
        <v>0</v>
      </c>
    </row>
    <row r="19" ht="15.75" spans="2:15">
      <c r="B19" s="51"/>
      <c r="C19" s="52"/>
      <c r="D19" s="53"/>
      <c r="E19" s="54"/>
      <c r="F19" s="53"/>
      <c r="G19" s="53"/>
      <c r="H19" s="52"/>
      <c r="I19" s="53"/>
      <c r="J19" s="53"/>
      <c r="K19" s="53"/>
      <c r="L19" s="53"/>
      <c r="M19" s="54"/>
      <c r="N19" s="61"/>
      <c r="O19" s="6">
        <f t="shared" si="2"/>
        <v>0</v>
      </c>
    </row>
    <row r="20" ht="15.75" spans="2:15">
      <c r="B20" s="51"/>
      <c r="C20" s="52"/>
      <c r="D20" s="53"/>
      <c r="E20" s="54"/>
      <c r="F20" s="53"/>
      <c r="G20" s="53"/>
      <c r="H20" s="52"/>
      <c r="I20" s="53"/>
      <c r="J20" s="53"/>
      <c r="K20" s="53"/>
      <c r="L20" s="53"/>
      <c r="M20" s="54"/>
      <c r="N20" s="61"/>
      <c r="O20" s="6">
        <f t="shared" si="2"/>
        <v>0</v>
      </c>
    </row>
    <row r="21" ht="15.75" spans="2:15">
      <c r="B21" s="51"/>
      <c r="C21" s="52"/>
      <c r="D21" s="53"/>
      <c r="E21" s="54"/>
      <c r="F21" s="53"/>
      <c r="G21" s="53"/>
      <c r="H21" s="52"/>
      <c r="I21" s="53"/>
      <c r="J21" s="53"/>
      <c r="K21" s="53"/>
      <c r="L21" s="53"/>
      <c r="M21" s="54"/>
      <c r="N21" s="61"/>
      <c r="O21" s="6">
        <f t="shared" si="2"/>
        <v>0</v>
      </c>
    </row>
    <row r="22" ht="15.75" spans="2:15">
      <c r="B22" s="51"/>
      <c r="C22" s="52"/>
      <c r="D22" s="53"/>
      <c r="E22" s="55"/>
      <c r="F22" s="53"/>
      <c r="G22" s="53"/>
      <c r="H22" s="52"/>
      <c r="I22" s="53"/>
      <c r="J22" s="53"/>
      <c r="K22" s="53"/>
      <c r="L22" s="53"/>
      <c r="M22" s="54"/>
      <c r="N22" s="61"/>
      <c r="O22" s="6">
        <f t="shared" si="2"/>
        <v>0</v>
      </c>
    </row>
    <row r="23" ht="15.75" spans="2:15">
      <c r="B23" s="51"/>
      <c r="C23" s="52"/>
      <c r="D23" s="53"/>
      <c r="E23" s="54"/>
      <c r="F23" s="53"/>
      <c r="G23" s="53"/>
      <c r="H23" s="52"/>
      <c r="I23" s="53"/>
      <c r="J23" s="53"/>
      <c r="K23" s="53"/>
      <c r="L23" s="53"/>
      <c r="M23" s="54"/>
      <c r="N23" s="61"/>
      <c r="O23" s="6">
        <f t="shared" si="2"/>
        <v>0</v>
      </c>
    </row>
    <row r="24" ht="15.75" spans="2:15">
      <c r="B24" s="51"/>
      <c r="C24" s="52"/>
      <c r="D24" s="53"/>
      <c r="E24" s="54"/>
      <c r="F24" s="53"/>
      <c r="G24" s="53"/>
      <c r="H24" s="52"/>
      <c r="I24" s="53"/>
      <c r="J24" s="53"/>
      <c r="K24" s="53"/>
      <c r="L24" s="53"/>
      <c r="M24" s="54"/>
      <c r="N24" s="61"/>
      <c r="O24" s="6">
        <f t="shared" si="2"/>
        <v>0</v>
      </c>
    </row>
    <row r="25" ht="15.75" spans="2:15">
      <c r="B25" s="51"/>
      <c r="C25" s="52"/>
      <c r="D25" s="53"/>
      <c r="E25" s="54"/>
      <c r="F25" s="53"/>
      <c r="G25" s="53"/>
      <c r="H25" s="52"/>
      <c r="I25" s="53"/>
      <c r="J25" s="53"/>
      <c r="K25" s="53"/>
      <c r="L25" s="53"/>
      <c r="M25" s="52"/>
      <c r="N25" s="61"/>
      <c r="O25" s="6">
        <f t="shared" si="2"/>
        <v>0</v>
      </c>
    </row>
    <row r="26" ht="15.75" spans="2:15">
      <c r="B26" s="51"/>
      <c r="C26" s="52"/>
      <c r="D26" s="53"/>
      <c r="E26" s="54"/>
      <c r="F26" s="53"/>
      <c r="G26" s="53"/>
      <c r="H26" s="52"/>
      <c r="I26" s="53"/>
      <c r="J26" s="53"/>
      <c r="K26" s="53"/>
      <c r="L26" s="53"/>
      <c r="M26" s="52"/>
      <c r="N26" s="61"/>
      <c r="O26" s="6">
        <f t="shared" si="2"/>
        <v>0</v>
      </c>
    </row>
    <row r="27" spans="2:15">
      <c r="B27" s="56"/>
      <c r="C27" s="57"/>
      <c r="D27" s="58"/>
      <c r="E27" s="59"/>
      <c r="F27" s="58"/>
      <c r="G27" s="58"/>
      <c r="H27" s="57"/>
      <c r="I27" s="58"/>
      <c r="J27" s="58"/>
      <c r="K27" s="58"/>
      <c r="L27" s="58"/>
      <c r="M27" s="57"/>
      <c r="N27" s="61"/>
      <c r="O27" s="6">
        <f t="shared" si="2"/>
        <v>0</v>
      </c>
    </row>
    <row r="28" spans="2:15">
      <c r="B28" s="56"/>
      <c r="C28" s="57"/>
      <c r="D28" s="58"/>
      <c r="E28" s="59"/>
      <c r="F28" s="58"/>
      <c r="G28" s="58"/>
      <c r="H28" s="57"/>
      <c r="I28" s="58"/>
      <c r="J28" s="58"/>
      <c r="K28" s="58"/>
      <c r="L28" s="58"/>
      <c r="M28" s="57"/>
      <c r="N28" s="61"/>
      <c r="O28" s="6">
        <f t="shared" si="2"/>
        <v>0</v>
      </c>
    </row>
    <row r="29" spans="2:15">
      <c r="B29" s="56"/>
      <c r="C29" s="57"/>
      <c r="D29" s="58"/>
      <c r="E29" s="59"/>
      <c r="F29" s="58"/>
      <c r="G29" s="58"/>
      <c r="H29" s="57"/>
      <c r="I29" s="58"/>
      <c r="J29" s="58"/>
      <c r="K29" s="58"/>
      <c r="L29" s="58"/>
      <c r="M29" s="59"/>
      <c r="N29" s="61"/>
      <c r="O29" s="6">
        <f t="shared" si="2"/>
        <v>0</v>
      </c>
    </row>
    <row r="30" spans="2:15">
      <c r="B30" s="56"/>
      <c r="C30" s="57"/>
      <c r="D30" s="58"/>
      <c r="E30" s="60"/>
      <c r="F30" s="58"/>
      <c r="G30" s="58"/>
      <c r="H30" s="57"/>
      <c r="I30" s="58"/>
      <c r="J30" s="58"/>
      <c r="K30" s="58"/>
      <c r="L30" s="58"/>
      <c r="M30" s="59"/>
      <c r="N30" s="61"/>
      <c r="O30" s="6">
        <f t="shared" si="2"/>
        <v>0</v>
      </c>
    </row>
    <row r="31" spans="2:14">
      <c r="B31" s="56"/>
      <c r="C31" s="57"/>
      <c r="D31" s="58"/>
      <c r="E31" s="59"/>
      <c r="F31" s="58"/>
      <c r="G31" s="58"/>
      <c r="H31" s="57"/>
      <c r="I31" s="58"/>
      <c r="J31" s="58"/>
      <c r="K31" s="58"/>
      <c r="L31" s="58"/>
      <c r="M31" s="60"/>
      <c r="N31" s="61"/>
    </row>
    <row r="42" spans="2:15">
      <c r="B42" s="61"/>
      <c r="C42" s="62"/>
      <c r="D42" s="63"/>
      <c r="E42" s="64"/>
      <c r="F42" s="63"/>
      <c r="G42" s="63"/>
      <c r="H42" s="62"/>
      <c r="I42" s="63"/>
      <c r="J42" s="63"/>
      <c r="K42" s="63"/>
      <c r="L42" s="63"/>
      <c r="M42" s="83"/>
      <c r="N42" s="61"/>
      <c r="O42" s="84"/>
    </row>
    <row r="43" spans="2:15">
      <c r="B43" s="56"/>
      <c r="C43" s="57"/>
      <c r="D43" s="58"/>
      <c r="E43" s="59"/>
      <c r="F43" s="58"/>
      <c r="G43" s="58"/>
      <c r="H43" s="57"/>
      <c r="I43" s="58"/>
      <c r="J43" s="58"/>
      <c r="K43" s="58"/>
      <c r="L43" s="58"/>
      <c r="M43" s="57"/>
      <c r="N43" s="61"/>
      <c r="O43" s="84"/>
    </row>
    <row r="44" spans="2:15">
      <c r="B44" s="56"/>
      <c r="C44" s="57"/>
      <c r="D44" s="58"/>
      <c r="E44" s="59"/>
      <c r="F44" s="58"/>
      <c r="G44" s="58"/>
      <c r="H44" s="57"/>
      <c r="I44" s="58"/>
      <c r="J44" s="58"/>
      <c r="K44" s="58"/>
      <c r="L44" s="58"/>
      <c r="M44" s="59"/>
      <c r="N44" s="61"/>
      <c r="O44" s="84"/>
    </row>
    <row r="45" spans="2:15">
      <c r="B45" s="56"/>
      <c r="C45" s="57"/>
      <c r="D45" s="58"/>
      <c r="E45" s="60"/>
      <c r="F45" s="58"/>
      <c r="G45" s="58"/>
      <c r="H45" s="57"/>
      <c r="I45" s="58"/>
      <c r="J45" s="58"/>
      <c r="K45" s="58"/>
      <c r="L45" s="58"/>
      <c r="M45" s="59"/>
      <c r="N45" s="61"/>
      <c r="O45" s="84"/>
    </row>
    <row r="46" spans="2:13">
      <c r="B46" s="65"/>
      <c r="C46" s="66"/>
      <c r="D46" s="67"/>
      <c r="E46" s="68"/>
      <c r="F46" s="67"/>
      <c r="G46" s="67"/>
      <c r="H46" s="66"/>
      <c r="I46" s="67"/>
      <c r="J46" s="67"/>
      <c r="K46" s="67"/>
      <c r="L46" s="67"/>
      <c r="M46" s="85"/>
    </row>
  </sheetData>
  <sheetProtection sheet="1" objects="1"/>
  <mergeCells count="4">
    <mergeCell ref="B6:M6"/>
    <mergeCell ref="B12:M12"/>
    <mergeCell ref="C13:G13"/>
    <mergeCell ref="I13:M13"/>
  </mergeCells>
  <pageMargins left="0.75" right="0.75" top="1" bottom="1" header="0.511805555555556" footer="0.511805555555556"/>
  <headerFoot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Short Sword</v>
      </c>
      <c r="Z1" s="86" t="str">
        <f ca="1">MID(CELL("filename",$Z$1),FIND("]",CELL("filename",$Z$1))+1,255)</f>
        <v>Short_Sword</v>
      </c>
    </row>
    <row r="2" ht="21" spans="2:12">
      <c r="B2" s="10" t="str">
        <f>Token_List!$D$2</f>
        <v>Rarity</v>
      </c>
      <c r="C2" s="11" t="str">
        <f ca="1">LOOKUP($Z$1,Token_List!$Z$3:$Z$9998,Token_List!$D$3:$D$9998)</f>
        <v>Epic</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Hans</v>
      </c>
      <c r="D4" s="12"/>
      <c r="E4" s="13"/>
      <c r="F4" s="12"/>
      <c r="G4" s="12"/>
      <c r="H4" s="14"/>
      <c r="I4" s="12"/>
      <c r="J4" s="12"/>
      <c r="K4" s="12"/>
      <c r="L4" s="12"/>
      <c r="M4" s="69"/>
    </row>
    <row r="5" ht="21.75" spans="2:15">
      <c r="B5" s="16"/>
      <c r="C5" s="17"/>
      <c r="D5" s="17"/>
      <c r="E5" s="17"/>
      <c r="F5" s="18"/>
      <c r="G5" s="18"/>
      <c r="H5" s="17"/>
      <c r="I5" s="17"/>
      <c r="J5" s="17"/>
      <c r="K5" s="17"/>
      <c r="L5" s="17"/>
      <c r="M5" s="70"/>
      <c r="O5" s="6">
        <f>SUM($AN$8:$AN$10002)</f>
        <v>0</v>
      </c>
    </row>
    <row r="6" ht="25.5" spans="2:15">
      <c r="B6" s="19" t="str">
        <f ca="1">MATCH("Type",$B$9:$B$9992,0)-3&amp;" Task(s) from "&amp;SUM($A$9:$A$9994)&amp;" character(s) that could drop "&amp;CHAR(34)&amp;$C$1&amp;CHAR(34)&amp;" Tokens"</f>
        <v>6 Task(s) from 7 character(s) that could drop "Short Sword"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6" si="1">COUNTA($E9)+1</f>
        <v>1</v>
      </c>
      <c r="B9" s="30" t="s">
        <v>71</v>
      </c>
      <c r="C9" s="31" t="s">
        <v>1052</v>
      </c>
      <c r="D9" s="32">
        <v>4</v>
      </c>
      <c r="E9" s="33"/>
      <c r="F9" s="32"/>
      <c r="G9" s="32"/>
      <c r="H9" s="31" t="s">
        <v>345</v>
      </c>
      <c r="I9" s="32" t="s">
        <v>313</v>
      </c>
      <c r="J9" s="32"/>
      <c r="K9" s="32">
        <v>10</v>
      </c>
      <c r="L9" s="32">
        <v>75</v>
      </c>
      <c r="M9" s="33" t="s">
        <v>260</v>
      </c>
      <c r="N9" s="61"/>
      <c r="O9" s="6">
        <f t="shared" si="0"/>
        <v>0</v>
      </c>
    </row>
    <row r="10" spans="1:14">
      <c r="A10" s="29">
        <f t="shared" si="1"/>
        <v>1</v>
      </c>
      <c r="B10" s="30" t="s">
        <v>28</v>
      </c>
      <c r="C10" s="31" t="s">
        <v>716</v>
      </c>
      <c r="D10" s="32">
        <v>6</v>
      </c>
      <c r="E10" s="33"/>
      <c r="F10" s="32"/>
      <c r="G10" s="32"/>
      <c r="H10" s="31" t="s">
        <v>671</v>
      </c>
      <c r="I10" s="32" t="s">
        <v>313</v>
      </c>
      <c r="J10" s="32"/>
      <c r="K10" s="32">
        <v>10</v>
      </c>
      <c r="L10" s="32">
        <v>75</v>
      </c>
      <c r="M10" s="33" t="s">
        <v>717</v>
      </c>
      <c r="N10" s="61"/>
    </row>
    <row r="11" spans="1:14">
      <c r="A11" s="29">
        <f t="shared" si="1"/>
        <v>1</v>
      </c>
      <c r="B11" s="30" t="s">
        <v>109</v>
      </c>
      <c r="C11" s="31" t="s">
        <v>320</v>
      </c>
      <c r="D11" s="32">
        <v>2</v>
      </c>
      <c r="E11" s="33"/>
      <c r="F11" s="32"/>
      <c r="G11" s="32"/>
      <c r="H11" s="31" t="s">
        <v>321</v>
      </c>
      <c r="I11" s="32" t="s">
        <v>313</v>
      </c>
      <c r="J11" s="32"/>
      <c r="K11" s="32">
        <v>10</v>
      </c>
      <c r="L11" s="32">
        <v>75</v>
      </c>
      <c r="M11" s="33" t="s">
        <v>322</v>
      </c>
      <c r="N11" s="61"/>
    </row>
    <row r="12" spans="1:14">
      <c r="A12" s="29">
        <f t="shared" si="1"/>
        <v>2</v>
      </c>
      <c r="B12" s="30" t="s">
        <v>850</v>
      </c>
      <c r="C12" s="31" t="s">
        <v>851</v>
      </c>
      <c r="D12" s="32">
        <v>6</v>
      </c>
      <c r="E12" s="33" t="s">
        <v>270</v>
      </c>
      <c r="F12" s="32">
        <v>4</v>
      </c>
      <c r="G12" s="32"/>
      <c r="H12" s="31"/>
      <c r="I12" s="32" t="s">
        <v>315</v>
      </c>
      <c r="J12" s="32"/>
      <c r="K12" s="32">
        <v>9</v>
      </c>
      <c r="L12" s="32">
        <v>55</v>
      </c>
      <c r="M12" s="33" t="s">
        <v>852</v>
      </c>
      <c r="N12" s="61"/>
    </row>
    <row r="13" spans="1:14">
      <c r="A13" s="29">
        <f t="shared" si="1"/>
        <v>1</v>
      </c>
      <c r="B13" s="30" t="s">
        <v>168</v>
      </c>
      <c r="C13" s="31" t="s">
        <v>718</v>
      </c>
      <c r="D13" s="32">
        <v>2</v>
      </c>
      <c r="E13" s="33"/>
      <c r="F13" s="32"/>
      <c r="G13" s="32"/>
      <c r="H13" s="31" t="s">
        <v>321</v>
      </c>
      <c r="I13" s="32" t="s">
        <v>313</v>
      </c>
      <c r="J13" s="32"/>
      <c r="K13" s="32">
        <v>10</v>
      </c>
      <c r="L13" s="32">
        <v>75</v>
      </c>
      <c r="M13" s="33" t="s">
        <v>719</v>
      </c>
      <c r="N13" s="61"/>
    </row>
    <row r="14" spans="1:15">
      <c r="A14" s="29">
        <f t="shared" si="1"/>
        <v>1</v>
      </c>
      <c r="B14" s="30" t="s">
        <v>270</v>
      </c>
      <c r="C14" s="31" t="s">
        <v>584</v>
      </c>
      <c r="D14" s="32">
        <v>2</v>
      </c>
      <c r="E14" s="33"/>
      <c r="F14" s="32"/>
      <c r="G14" s="32"/>
      <c r="H14" s="31" t="s">
        <v>615</v>
      </c>
      <c r="I14" s="32" t="s">
        <v>313</v>
      </c>
      <c r="J14" s="32"/>
      <c r="K14" s="32">
        <v>10</v>
      </c>
      <c r="L14" s="35">
        <v>75</v>
      </c>
      <c r="M14" s="34" t="s">
        <v>876</v>
      </c>
      <c r="N14" s="61"/>
      <c r="O14" s="6">
        <f t="shared" ref="O14:O19" si="2">IF(ISBLANK($AL14),0,1+LEN($AL14)-LEN(SUBSTITUTE($AL14,"●","")))</f>
        <v>0</v>
      </c>
    </row>
    <row r="15" spans="2:15">
      <c r="B15" s="36"/>
      <c r="C15" s="37"/>
      <c r="D15" s="38"/>
      <c r="E15" s="39"/>
      <c r="F15" s="38"/>
      <c r="G15" s="38"/>
      <c r="H15" s="37"/>
      <c r="I15" s="38"/>
      <c r="J15" s="38"/>
      <c r="K15" s="38"/>
      <c r="L15" s="75"/>
      <c r="M15" s="76"/>
      <c r="N15" s="61"/>
      <c r="O15" s="6">
        <f t="shared" si="2"/>
        <v>0</v>
      </c>
    </row>
    <row r="16" ht="25.5" spans="2:15">
      <c r="B16" s="19" t="str">
        <f ca="1">COUNTA($B18:$B9998)&amp;" Other way(s) to get "&amp;CHAR(34)&amp;$C$1&amp;CHAR(34)&amp;" Tokens"</f>
        <v>2 Other way(s) to get "Short Sword" Tokens</v>
      </c>
      <c r="C16" s="20"/>
      <c r="D16" s="20"/>
      <c r="E16" s="20"/>
      <c r="F16" s="20"/>
      <c r="G16" s="20"/>
      <c r="H16" s="20"/>
      <c r="I16" s="20"/>
      <c r="J16" s="20"/>
      <c r="K16" s="20"/>
      <c r="L16" s="20"/>
      <c r="M16" s="71"/>
      <c r="N16" s="61"/>
      <c r="O16" s="6">
        <f t="shared" si="2"/>
        <v>0</v>
      </c>
    </row>
    <row r="17" ht="16.5" spans="2:15">
      <c r="B17" s="40" t="s">
        <v>18</v>
      </c>
      <c r="C17" s="41" t="s">
        <v>323</v>
      </c>
      <c r="D17" s="42"/>
      <c r="E17" s="42"/>
      <c r="F17" s="42"/>
      <c r="G17" s="43"/>
      <c r="H17" s="44" t="s">
        <v>324</v>
      </c>
      <c r="I17" s="77" t="s">
        <v>310</v>
      </c>
      <c r="J17" s="78"/>
      <c r="K17" s="78"/>
      <c r="L17" s="78"/>
      <c r="M17" s="79"/>
      <c r="N17" s="61"/>
      <c r="O17" s="6">
        <f t="shared" si="2"/>
        <v>0</v>
      </c>
    </row>
    <row r="18" spans="2:15">
      <c r="B18" s="45" t="s">
        <v>338</v>
      </c>
      <c r="C18" s="46" t="s">
        <v>307</v>
      </c>
      <c r="D18" s="47"/>
      <c r="E18" s="47"/>
      <c r="F18" s="47"/>
      <c r="G18" s="48"/>
      <c r="H18" s="49" t="s">
        <v>411</v>
      </c>
      <c r="I18" s="80" t="s">
        <v>260</v>
      </c>
      <c r="J18" s="81"/>
      <c r="K18" s="81"/>
      <c r="L18" s="81"/>
      <c r="M18" s="82"/>
      <c r="N18" s="61"/>
      <c r="O18" s="6">
        <f t="shared" si="2"/>
        <v>0</v>
      </c>
    </row>
    <row r="19" spans="2:15">
      <c r="B19" s="45" t="s">
        <v>338</v>
      </c>
      <c r="C19" s="46" t="s">
        <v>536</v>
      </c>
      <c r="D19" s="47"/>
      <c r="E19" s="47"/>
      <c r="F19" s="47"/>
      <c r="G19" s="48"/>
      <c r="H19" s="50" t="s">
        <v>537</v>
      </c>
      <c r="I19" s="46" t="s">
        <v>260</v>
      </c>
      <c r="J19" s="47"/>
      <c r="K19" s="47"/>
      <c r="L19" s="47"/>
      <c r="M19" s="48"/>
      <c r="N19" s="61"/>
      <c r="O19" s="6">
        <f t="shared" si="2"/>
        <v>0</v>
      </c>
    </row>
    <row r="20" spans="2:15">
      <c r="B20" s="36"/>
      <c r="C20" s="37"/>
      <c r="D20" s="38"/>
      <c r="E20" s="39"/>
      <c r="F20" s="38"/>
      <c r="G20" s="38"/>
      <c r="H20" s="37"/>
      <c r="I20" s="38"/>
      <c r="J20" s="38"/>
      <c r="K20" s="38"/>
      <c r="L20" s="38"/>
      <c r="M20" s="76"/>
      <c r="N20" s="61"/>
      <c r="O20" s="6">
        <f t="shared" ref="O20:O36" si="3">IF(ISBLANK($AL20),0,1+LEN($AL20)-LEN(SUBSTITUTE($AL20,"●","")))</f>
        <v>0</v>
      </c>
    </row>
    <row r="21" ht="15.75" spans="2:15">
      <c r="B21" s="51"/>
      <c r="C21" s="52"/>
      <c r="D21" s="53"/>
      <c r="E21" s="54"/>
      <c r="F21" s="53"/>
      <c r="G21" s="53"/>
      <c r="H21" s="52"/>
      <c r="I21" s="53"/>
      <c r="J21" s="53"/>
      <c r="K21" s="53"/>
      <c r="L21" s="53"/>
      <c r="M21" s="52"/>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5"/>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5"/>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4"/>
      <c r="N30" s="61"/>
      <c r="O30" s="6">
        <f t="shared" si="3"/>
        <v>0</v>
      </c>
    </row>
    <row r="31" ht="15.75" spans="2:15">
      <c r="B31" s="51"/>
      <c r="C31" s="52"/>
      <c r="D31" s="53"/>
      <c r="E31" s="54"/>
      <c r="F31" s="53"/>
      <c r="G31" s="53"/>
      <c r="H31" s="52"/>
      <c r="I31" s="53"/>
      <c r="J31" s="53"/>
      <c r="K31" s="53"/>
      <c r="L31" s="53"/>
      <c r="M31" s="52"/>
      <c r="N31" s="61"/>
      <c r="O31" s="6">
        <f t="shared" si="3"/>
        <v>0</v>
      </c>
    </row>
    <row r="32" ht="15.75" spans="2:15">
      <c r="B32" s="51"/>
      <c r="C32" s="52"/>
      <c r="D32" s="53"/>
      <c r="E32" s="54"/>
      <c r="F32" s="53"/>
      <c r="G32" s="53"/>
      <c r="H32" s="52"/>
      <c r="I32" s="53"/>
      <c r="J32" s="53"/>
      <c r="K32" s="53"/>
      <c r="L32" s="53"/>
      <c r="M32" s="52"/>
      <c r="N32" s="61"/>
      <c r="O32" s="6">
        <f t="shared" si="3"/>
        <v>0</v>
      </c>
    </row>
    <row r="33" spans="2:15">
      <c r="B33" s="56"/>
      <c r="C33" s="57"/>
      <c r="D33" s="58"/>
      <c r="E33" s="59"/>
      <c r="F33" s="58"/>
      <c r="G33" s="58"/>
      <c r="H33" s="57"/>
      <c r="I33" s="58"/>
      <c r="J33" s="58"/>
      <c r="K33" s="58"/>
      <c r="L33" s="58"/>
      <c r="M33" s="57"/>
      <c r="N33" s="61"/>
      <c r="O33" s="6">
        <f t="shared" si="3"/>
        <v>0</v>
      </c>
    </row>
    <row r="34" spans="2:15">
      <c r="B34" s="56"/>
      <c r="C34" s="57"/>
      <c r="D34" s="58"/>
      <c r="E34" s="59"/>
      <c r="F34" s="58"/>
      <c r="G34" s="58"/>
      <c r="H34" s="57"/>
      <c r="I34" s="58"/>
      <c r="J34" s="58"/>
      <c r="K34" s="58"/>
      <c r="L34" s="58"/>
      <c r="M34" s="57"/>
      <c r="N34" s="61"/>
      <c r="O34" s="6">
        <f t="shared" si="3"/>
        <v>0</v>
      </c>
    </row>
    <row r="35" spans="2:15">
      <c r="B35" s="56"/>
      <c r="C35" s="57"/>
      <c r="D35" s="58"/>
      <c r="E35" s="59"/>
      <c r="F35" s="58"/>
      <c r="G35" s="58"/>
      <c r="H35" s="57"/>
      <c r="I35" s="58"/>
      <c r="J35" s="58"/>
      <c r="K35" s="58"/>
      <c r="L35" s="58"/>
      <c r="M35" s="59"/>
      <c r="N35" s="61"/>
      <c r="O35" s="6">
        <f t="shared" si="3"/>
        <v>0</v>
      </c>
    </row>
    <row r="36" spans="2:15">
      <c r="B36" s="56"/>
      <c r="C36" s="57"/>
      <c r="D36" s="58"/>
      <c r="E36" s="60"/>
      <c r="F36" s="58"/>
      <c r="G36" s="58"/>
      <c r="H36" s="57"/>
      <c r="I36" s="58"/>
      <c r="J36" s="58"/>
      <c r="K36" s="58"/>
      <c r="L36" s="58"/>
      <c r="M36" s="59"/>
      <c r="N36" s="61"/>
      <c r="O36" s="6">
        <f t="shared" si="3"/>
        <v>0</v>
      </c>
    </row>
    <row r="37" spans="2:14">
      <c r="B37" s="56"/>
      <c r="C37" s="57"/>
      <c r="D37" s="58"/>
      <c r="E37" s="59"/>
      <c r="F37" s="58"/>
      <c r="G37" s="58"/>
      <c r="H37" s="57"/>
      <c r="I37" s="58"/>
      <c r="J37" s="58"/>
      <c r="K37" s="58"/>
      <c r="L37" s="58"/>
      <c r="M37" s="60"/>
      <c r="N37" s="61"/>
    </row>
    <row r="48" spans="2:15">
      <c r="B48" s="61"/>
      <c r="C48" s="62"/>
      <c r="D48" s="63"/>
      <c r="E48" s="64"/>
      <c r="F48" s="63"/>
      <c r="G48" s="63"/>
      <c r="H48" s="62"/>
      <c r="I48" s="63"/>
      <c r="J48" s="63"/>
      <c r="K48" s="63"/>
      <c r="L48" s="63"/>
      <c r="M48" s="83"/>
      <c r="N48" s="61"/>
      <c r="O48" s="84"/>
    </row>
    <row r="49" spans="2:15">
      <c r="B49" s="56"/>
      <c r="C49" s="57"/>
      <c r="D49" s="58"/>
      <c r="E49" s="59"/>
      <c r="F49" s="58"/>
      <c r="G49" s="58"/>
      <c r="H49" s="57"/>
      <c r="I49" s="58"/>
      <c r="J49" s="58"/>
      <c r="K49" s="58"/>
      <c r="L49" s="58"/>
      <c r="M49" s="57"/>
      <c r="N49" s="61"/>
      <c r="O49" s="84"/>
    </row>
    <row r="50" spans="2:15">
      <c r="B50" s="56"/>
      <c r="C50" s="57"/>
      <c r="D50" s="58"/>
      <c r="E50" s="59"/>
      <c r="F50" s="58"/>
      <c r="G50" s="58"/>
      <c r="H50" s="57"/>
      <c r="I50" s="58"/>
      <c r="J50" s="58"/>
      <c r="K50" s="58"/>
      <c r="L50" s="58"/>
      <c r="M50" s="59"/>
      <c r="N50" s="61"/>
      <c r="O50" s="84"/>
    </row>
    <row r="51" spans="2:15">
      <c r="B51" s="56"/>
      <c r="C51" s="57"/>
      <c r="D51" s="58"/>
      <c r="E51" s="60"/>
      <c r="F51" s="58"/>
      <c r="G51" s="58"/>
      <c r="H51" s="57"/>
      <c r="I51" s="58"/>
      <c r="J51" s="58"/>
      <c r="K51" s="58"/>
      <c r="L51" s="58"/>
      <c r="M51" s="59"/>
      <c r="N51" s="61"/>
      <c r="O51" s="84"/>
    </row>
    <row r="52" spans="2:13">
      <c r="B52" s="65"/>
      <c r="C52" s="66"/>
      <c r="D52" s="67"/>
      <c r="E52" s="68"/>
      <c r="F52" s="67"/>
      <c r="G52" s="67"/>
      <c r="H52" s="66"/>
      <c r="I52" s="67"/>
      <c r="J52" s="67"/>
      <c r="K52" s="67"/>
      <c r="L52" s="67"/>
      <c r="M52" s="85"/>
    </row>
  </sheetData>
  <sheetProtection sheet="1" objects="1"/>
  <mergeCells count="8">
    <mergeCell ref="B6:M6"/>
    <mergeCell ref="B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Silver Floral Fabric</v>
      </c>
      <c r="Z1" s="86" t="str">
        <f ca="1">MID(CELL("filename",$Z$1),FIND("]",CELL("filename",$Z$1))+1,255)</f>
        <v>Silver_Floral_Fabric</v>
      </c>
    </row>
    <row r="2" ht="21" spans="2:12">
      <c r="B2" s="10" t="str">
        <f>Token_List!$D$2</f>
        <v>Rarity</v>
      </c>
      <c r="C2" s="11" t="str">
        <f ca="1">LOOKUP($Z$1,Token_List!$Z$3:$Z$9998,Token_List!$D$3:$D$9998)</f>
        <v>Common</v>
      </c>
      <c r="D2" s="12"/>
      <c r="E2" s="13"/>
      <c r="F2" s="12"/>
      <c r="G2" s="12"/>
      <c r="H2" s="14"/>
      <c r="I2" s="12"/>
      <c r="J2" s="12"/>
      <c r="K2" s="12"/>
      <c r="L2" s="12"/>
    </row>
    <row r="3" ht="21" spans="2:13">
      <c r="B3" s="15" t="str">
        <f>Token_List!$E$2</f>
        <v>Type</v>
      </c>
      <c r="C3" s="9" t="str">
        <f ca="1">LOOKUP($Z$1,Token_List!$Z$3:$Z$9998,Token_List!$E$3:$E$9998)</f>
        <v>Fabric</v>
      </c>
      <c r="D3" s="12"/>
      <c r="E3" s="13"/>
      <c r="F3" s="12"/>
      <c r="G3" s="12"/>
      <c r="H3" s="14"/>
      <c r="I3" s="12"/>
      <c r="J3" s="12"/>
      <c r="K3" s="12"/>
      <c r="L3" s="12"/>
      <c r="M3" s="69"/>
    </row>
    <row r="4" ht="21" spans="2:13">
      <c r="B4" s="15" t="s">
        <v>294</v>
      </c>
      <c r="C4" s="11" t="str">
        <f ca="1">LOOKUP($Z$1,Token_List!$Z$3:$Z$9998,Token_List!$F$3:$F$9998)</f>
        <v>Lunar Mickey Mouse Costume ● Lunar Minnie Mouse Costume</v>
      </c>
      <c r="D4" s="12"/>
      <c r="E4" s="13"/>
      <c r="F4" s="12"/>
      <c r="G4" s="12"/>
      <c r="H4" s="14"/>
      <c r="I4" s="12"/>
      <c r="J4" s="12"/>
      <c r="K4" s="12"/>
      <c r="L4" s="12"/>
      <c r="M4" s="69"/>
    </row>
    <row r="5" ht="21.75" spans="2:15">
      <c r="B5" s="16"/>
      <c r="C5" s="17"/>
      <c r="D5" s="17"/>
      <c r="E5" s="17"/>
      <c r="F5" s="18"/>
      <c r="G5" s="18"/>
      <c r="H5" s="17"/>
      <c r="I5" s="17"/>
      <c r="J5" s="17"/>
      <c r="K5" s="17"/>
      <c r="L5" s="17"/>
      <c r="M5" s="70"/>
      <c r="O5" s="6">
        <f>SUM($AN$8:$AN$9999)</f>
        <v>0</v>
      </c>
    </row>
    <row r="6" ht="25.5" spans="2:15">
      <c r="B6" s="19" t="str">
        <f ca="1">MATCH("Type",$B$9:$B$9989,0)-3&amp;" Task(s) from "&amp;SUM($A$9:$A$9991)&amp;" character(s) that could drop "&amp;CHAR(34)&amp;$C$1&amp;CHAR(34)&amp;" Tokens"</f>
        <v>3 Task(s) from 3 character(s) that could drop "Silver Floral Fabric"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1" si="1">COUNTA($E9)+1</f>
        <v>1</v>
      </c>
      <c r="B9" s="30" t="s">
        <v>189</v>
      </c>
      <c r="C9" s="31" t="s">
        <v>325</v>
      </c>
      <c r="D9" s="32"/>
      <c r="E9" s="33"/>
      <c r="F9" s="32"/>
      <c r="G9" s="32"/>
      <c r="H9" s="31" t="s">
        <v>326</v>
      </c>
      <c r="I9" s="32" t="s">
        <v>327</v>
      </c>
      <c r="J9" s="32"/>
      <c r="K9" s="32">
        <v>13</v>
      </c>
      <c r="L9" s="32">
        <v>110</v>
      </c>
      <c r="M9" s="33" t="s">
        <v>328</v>
      </c>
      <c r="N9" s="61"/>
      <c r="O9" s="6">
        <f t="shared" si="0"/>
        <v>0</v>
      </c>
    </row>
    <row r="10" spans="1:14">
      <c r="A10" s="29">
        <f t="shared" si="1"/>
        <v>1</v>
      </c>
      <c r="B10" s="30" t="s">
        <v>259</v>
      </c>
      <c r="C10" s="31" t="s">
        <v>1008</v>
      </c>
      <c r="D10" s="32">
        <v>1</v>
      </c>
      <c r="E10" s="33"/>
      <c r="F10" s="32"/>
      <c r="G10" s="32"/>
      <c r="H10" s="31" t="s">
        <v>351</v>
      </c>
      <c r="I10" s="32" t="s">
        <v>313</v>
      </c>
      <c r="J10" s="32"/>
      <c r="K10" s="32">
        <v>10</v>
      </c>
      <c r="L10" s="32">
        <v>75</v>
      </c>
      <c r="M10" s="33" t="s">
        <v>1009</v>
      </c>
      <c r="N10" s="61"/>
    </row>
    <row r="11" ht="26.25" spans="1:14">
      <c r="A11" s="29">
        <f t="shared" si="1"/>
        <v>1</v>
      </c>
      <c r="B11" s="30" t="s">
        <v>145</v>
      </c>
      <c r="C11" s="31" t="s">
        <v>695</v>
      </c>
      <c r="D11" s="32">
        <v>1</v>
      </c>
      <c r="E11" s="33"/>
      <c r="F11" s="32"/>
      <c r="G11" s="32" t="s">
        <v>355</v>
      </c>
      <c r="H11" s="31"/>
      <c r="I11" s="32" t="s">
        <v>315</v>
      </c>
      <c r="J11" s="32"/>
      <c r="K11" s="32">
        <v>7</v>
      </c>
      <c r="L11" s="32">
        <v>40</v>
      </c>
      <c r="M11" s="33" t="s">
        <v>696</v>
      </c>
      <c r="N11" s="61"/>
    </row>
    <row r="12" spans="2:15">
      <c r="B12" s="36"/>
      <c r="C12" s="37"/>
      <c r="D12" s="38"/>
      <c r="E12" s="39"/>
      <c r="F12" s="38"/>
      <c r="G12" s="38"/>
      <c r="H12" s="37"/>
      <c r="I12" s="38"/>
      <c r="J12" s="38"/>
      <c r="K12" s="38"/>
      <c r="L12" s="75"/>
      <c r="M12" s="76"/>
      <c r="N12" s="61"/>
      <c r="O12" s="6">
        <f t="shared" ref="O12:O16" si="2">IF(ISBLANK($AL12),0,1+LEN($AL12)-LEN(SUBSTITUTE($AL12,"●","")))</f>
        <v>0</v>
      </c>
    </row>
    <row r="13" ht="25.5" spans="2:15">
      <c r="B13" s="19" t="str">
        <f ca="1">COUNTA($B15:$B9995)&amp;" Other way(s) to get "&amp;CHAR(34)&amp;$C$1&amp;CHAR(34)&amp;" Tokens"</f>
        <v>2 Other way(s) to get "Silver Floral Fabric" Tokens</v>
      </c>
      <c r="C13" s="20"/>
      <c r="D13" s="20"/>
      <c r="E13" s="20"/>
      <c r="F13" s="20"/>
      <c r="G13" s="20"/>
      <c r="H13" s="20"/>
      <c r="I13" s="20"/>
      <c r="J13" s="20"/>
      <c r="K13" s="20"/>
      <c r="L13" s="20"/>
      <c r="M13" s="71"/>
      <c r="N13" s="61"/>
      <c r="O13" s="6">
        <f t="shared" si="2"/>
        <v>0</v>
      </c>
    </row>
    <row r="14" ht="16.5" spans="2:15">
      <c r="B14" s="40" t="s">
        <v>18</v>
      </c>
      <c r="C14" s="41" t="s">
        <v>323</v>
      </c>
      <c r="D14" s="42"/>
      <c r="E14" s="42"/>
      <c r="F14" s="42"/>
      <c r="G14" s="43"/>
      <c r="H14" s="44" t="s">
        <v>324</v>
      </c>
      <c r="I14" s="77" t="s">
        <v>310</v>
      </c>
      <c r="J14" s="78"/>
      <c r="K14" s="78"/>
      <c r="L14" s="78"/>
      <c r="M14" s="79"/>
      <c r="N14" s="61"/>
      <c r="O14" s="6">
        <f t="shared" si="2"/>
        <v>0</v>
      </c>
    </row>
    <row r="15" spans="2:15">
      <c r="B15" s="45" t="s">
        <v>338</v>
      </c>
      <c r="C15" s="46" t="s">
        <v>339</v>
      </c>
      <c r="D15" s="47"/>
      <c r="E15" s="47"/>
      <c r="F15" s="47"/>
      <c r="G15" s="48"/>
      <c r="H15" s="49" t="s">
        <v>340</v>
      </c>
      <c r="I15" s="80" t="s">
        <v>261</v>
      </c>
      <c r="J15" s="81"/>
      <c r="K15" s="81"/>
      <c r="L15" s="81"/>
      <c r="M15" s="82"/>
      <c r="N15" s="61"/>
      <c r="O15" s="6">
        <f t="shared" si="2"/>
        <v>0</v>
      </c>
    </row>
    <row r="16" spans="2:15">
      <c r="B16" s="45" t="s">
        <v>338</v>
      </c>
      <c r="C16" s="46" t="s">
        <v>403</v>
      </c>
      <c r="D16" s="47"/>
      <c r="E16" s="47"/>
      <c r="F16" s="47"/>
      <c r="G16" s="48"/>
      <c r="H16" s="50" t="s">
        <v>336</v>
      </c>
      <c r="I16" s="46" t="s">
        <v>261</v>
      </c>
      <c r="J16" s="47"/>
      <c r="K16" s="47"/>
      <c r="L16" s="47"/>
      <c r="M16" s="48"/>
      <c r="N16" s="61"/>
      <c r="O16" s="6">
        <f t="shared" si="2"/>
        <v>0</v>
      </c>
    </row>
    <row r="17" spans="2:15">
      <c r="B17" s="36"/>
      <c r="C17" s="37"/>
      <c r="D17" s="38"/>
      <c r="E17" s="39"/>
      <c r="F17" s="38"/>
      <c r="G17" s="38"/>
      <c r="H17" s="37"/>
      <c r="I17" s="38"/>
      <c r="J17" s="38"/>
      <c r="K17" s="38"/>
      <c r="L17" s="38"/>
      <c r="M17" s="76"/>
      <c r="N17" s="61"/>
      <c r="O17" s="6">
        <f t="shared" ref="O17:O33" si="3">IF(ISBLANK($AL17),0,1+LEN($AL17)-LEN(SUBSTITUTE($AL17,"●","")))</f>
        <v>0</v>
      </c>
    </row>
    <row r="18" ht="15.75" spans="2:15">
      <c r="B18" s="51"/>
      <c r="C18" s="52"/>
      <c r="D18" s="53"/>
      <c r="E18" s="54"/>
      <c r="F18" s="53"/>
      <c r="G18" s="53"/>
      <c r="H18" s="52"/>
      <c r="I18" s="53"/>
      <c r="J18" s="53"/>
      <c r="K18" s="53"/>
      <c r="L18" s="53"/>
      <c r="M18" s="52"/>
      <c r="N18" s="61"/>
      <c r="O18" s="6">
        <f t="shared" si="3"/>
        <v>0</v>
      </c>
    </row>
    <row r="19" ht="15.75" spans="2:15">
      <c r="B19" s="51"/>
      <c r="C19" s="52"/>
      <c r="D19" s="53"/>
      <c r="E19" s="54"/>
      <c r="F19" s="53"/>
      <c r="G19" s="53"/>
      <c r="H19" s="52"/>
      <c r="I19" s="53"/>
      <c r="J19" s="53"/>
      <c r="K19" s="53"/>
      <c r="L19" s="53"/>
      <c r="M19" s="54"/>
      <c r="N19" s="61"/>
      <c r="O19" s="6">
        <f t="shared" si="3"/>
        <v>0</v>
      </c>
    </row>
    <row r="20" ht="15.75" spans="2:15">
      <c r="B20" s="51"/>
      <c r="C20" s="52"/>
      <c r="D20" s="53"/>
      <c r="E20" s="55"/>
      <c r="F20" s="53"/>
      <c r="G20" s="53"/>
      <c r="H20" s="52"/>
      <c r="I20" s="53"/>
      <c r="J20" s="53"/>
      <c r="K20" s="53"/>
      <c r="L20" s="53"/>
      <c r="M20" s="54"/>
      <c r="N20" s="61"/>
      <c r="O20" s="6">
        <f t="shared" si="3"/>
        <v>0</v>
      </c>
    </row>
    <row r="21" ht="15.75" spans="2:15">
      <c r="B21" s="51"/>
      <c r="C21" s="52"/>
      <c r="D21" s="53"/>
      <c r="E21" s="54"/>
      <c r="F21" s="53"/>
      <c r="G21" s="53"/>
      <c r="H21" s="52"/>
      <c r="I21" s="53"/>
      <c r="J21" s="53"/>
      <c r="K21" s="53"/>
      <c r="L21" s="53"/>
      <c r="M21" s="54"/>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5"/>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2"/>
      <c r="N28" s="61"/>
      <c r="O28" s="6">
        <f t="shared" si="3"/>
        <v>0</v>
      </c>
    </row>
    <row r="29" ht="15.75" spans="2:15">
      <c r="B29" s="51"/>
      <c r="C29" s="52"/>
      <c r="D29" s="53"/>
      <c r="E29" s="54"/>
      <c r="F29" s="53"/>
      <c r="G29" s="53"/>
      <c r="H29" s="52"/>
      <c r="I29" s="53"/>
      <c r="J29" s="53"/>
      <c r="K29" s="53"/>
      <c r="L29" s="53"/>
      <c r="M29" s="52"/>
      <c r="N29" s="61"/>
      <c r="O29" s="6">
        <f t="shared" si="3"/>
        <v>0</v>
      </c>
    </row>
    <row r="30" spans="2:15">
      <c r="B30" s="56"/>
      <c r="C30" s="57"/>
      <c r="D30" s="58"/>
      <c r="E30" s="59"/>
      <c r="F30" s="58"/>
      <c r="G30" s="58"/>
      <c r="H30" s="57"/>
      <c r="I30" s="58"/>
      <c r="J30" s="58"/>
      <c r="K30" s="58"/>
      <c r="L30" s="58"/>
      <c r="M30" s="57"/>
      <c r="N30" s="61"/>
      <c r="O30" s="6">
        <f t="shared" si="3"/>
        <v>0</v>
      </c>
    </row>
    <row r="31" spans="2:15">
      <c r="B31" s="56"/>
      <c r="C31" s="57"/>
      <c r="D31" s="58"/>
      <c r="E31" s="59"/>
      <c r="F31" s="58"/>
      <c r="G31" s="58"/>
      <c r="H31" s="57"/>
      <c r="I31" s="58"/>
      <c r="J31" s="58"/>
      <c r="K31" s="58"/>
      <c r="L31" s="58"/>
      <c r="M31" s="57"/>
      <c r="N31" s="61"/>
      <c r="O31" s="6">
        <f t="shared" si="3"/>
        <v>0</v>
      </c>
    </row>
    <row r="32" spans="2:15">
      <c r="B32" s="56"/>
      <c r="C32" s="57"/>
      <c r="D32" s="58"/>
      <c r="E32" s="59"/>
      <c r="F32" s="58"/>
      <c r="G32" s="58"/>
      <c r="H32" s="57"/>
      <c r="I32" s="58"/>
      <c r="J32" s="58"/>
      <c r="K32" s="58"/>
      <c r="L32" s="58"/>
      <c r="M32" s="59"/>
      <c r="N32" s="61"/>
      <c r="O32" s="6">
        <f t="shared" si="3"/>
        <v>0</v>
      </c>
    </row>
    <row r="33" spans="2:15">
      <c r="B33" s="56"/>
      <c r="C33" s="57"/>
      <c r="D33" s="58"/>
      <c r="E33" s="60"/>
      <c r="F33" s="58"/>
      <c r="G33" s="58"/>
      <c r="H33" s="57"/>
      <c r="I33" s="58"/>
      <c r="J33" s="58"/>
      <c r="K33" s="58"/>
      <c r="L33" s="58"/>
      <c r="M33" s="59"/>
      <c r="N33" s="61"/>
      <c r="O33" s="6">
        <f t="shared" si="3"/>
        <v>0</v>
      </c>
    </row>
    <row r="34" spans="2:14">
      <c r="B34" s="56"/>
      <c r="C34" s="57"/>
      <c r="D34" s="58"/>
      <c r="E34" s="59"/>
      <c r="F34" s="58"/>
      <c r="G34" s="58"/>
      <c r="H34" s="57"/>
      <c r="I34" s="58"/>
      <c r="J34" s="58"/>
      <c r="K34" s="58"/>
      <c r="L34" s="58"/>
      <c r="M34" s="60"/>
      <c r="N34" s="61"/>
    </row>
    <row r="45" spans="2:15">
      <c r="B45" s="61"/>
      <c r="C45" s="62"/>
      <c r="D45" s="63"/>
      <c r="E45" s="64"/>
      <c r="F45" s="63"/>
      <c r="G45" s="63"/>
      <c r="H45" s="62"/>
      <c r="I45" s="63"/>
      <c r="J45" s="63"/>
      <c r="K45" s="63"/>
      <c r="L45" s="63"/>
      <c r="M45" s="83"/>
      <c r="N45" s="61"/>
      <c r="O45" s="84"/>
    </row>
    <row r="46" spans="2:15">
      <c r="B46" s="56"/>
      <c r="C46" s="57"/>
      <c r="D46" s="58"/>
      <c r="E46" s="59"/>
      <c r="F46" s="58"/>
      <c r="G46" s="58"/>
      <c r="H46" s="57"/>
      <c r="I46" s="58"/>
      <c r="J46" s="58"/>
      <c r="K46" s="58"/>
      <c r="L46" s="58"/>
      <c r="M46" s="57"/>
      <c r="N46" s="61"/>
      <c r="O46" s="84"/>
    </row>
    <row r="47" spans="2:15">
      <c r="B47" s="56"/>
      <c r="C47" s="57"/>
      <c r="D47" s="58"/>
      <c r="E47" s="59"/>
      <c r="F47" s="58"/>
      <c r="G47" s="58"/>
      <c r="H47" s="57"/>
      <c r="I47" s="58"/>
      <c r="J47" s="58"/>
      <c r="K47" s="58"/>
      <c r="L47" s="58"/>
      <c r="M47" s="59"/>
      <c r="N47" s="61"/>
      <c r="O47" s="84"/>
    </row>
    <row r="48" spans="2:15">
      <c r="B48" s="56"/>
      <c r="C48" s="57"/>
      <c r="D48" s="58"/>
      <c r="E48" s="60"/>
      <c r="F48" s="58"/>
      <c r="G48" s="58"/>
      <c r="H48" s="57"/>
      <c r="I48" s="58"/>
      <c r="J48" s="58"/>
      <c r="K48" s="58"/>
      <c r="L48" s="58"/>
      <c r="M48" s="59"/>
      <c r="N48" s="61"/>
      <c r="O48" s="84"/>
    </row>
    <row r="49" spans="2:13">
      <c r="B49" s="65"/>
      <c r="C49" s="66"/>
      <c r="D49" s="67"/>
      <c r="E49" s="68"/>
      <c r="F49" s="67"/>
      <c r="G49" s="67"/>
      <c r="H49" s="66"/>
      <c r="I49" s="67"/>
      <c r="J49" s="67"/>
      <c r="K49" s="67"/>
      <c r="L49" s="67"/>
      <c r="M49" s="85"/>
    </row>
  </sheetData>
  <sheetProtection sheet="1" objects="1"/>
  <mergeCells count="8">
    <mergeCell ref="B6:M6"/>
    <mergeCell ref="B13:M13"/>
    <mergeCell ref="C14:G14"/>
    <mergeCell ref="I14:M14"/>
    <mergeCell ref="C15:G15"/>
    <mergeCell ref="I15:M15"/>
    <mergeCell ref="C16:G16"/>
    <mergeCell ref="I16:M16"/>
  </mergeCells>
  <pageMargins left="0.75" right="0.75" top="1" bottom="1" header="0.511805555555556" footer="0.511805555555556"/>
  <headerFoot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Snowflake</v>
      </c>
      <c r="Z1" s="86" t="str">
        <f ca="1">MID(CELL("filename",$Z$1),FIND("]",CELL("filename",$Z$1))+1,255)</f>
        <v>Snowflake</v>
      </c>
    </row>
    <row r="2" ht="21" spans="2:12">
      <c r="B2" s="10" t="str">
        <f>Token_List!$D$2</f>
        <v>Rarity</v>
      </c>
      <c r="C2" s="11" t="str">
        <f ca="1">LOOKUP($Z$1,Token_List!$Z$3:$Z$9998,Token_List!$D$3:$D$9998)</f>
        <v>Common</v>
      </c>
      <c r="D2" s="12"/>
      <c r="E2" s="13"/>
      <c r="F2" s="12"/>
      <c r="G2" s="12"/>
      <c r="H2" s="14"/>
      <c r="I2" s="12"/>
      <c r="J2" s="12"/>
      <c r="K2" s="12"/>
      <c r="L2" s="12"/>
    </row>
    <row r="3" ht="21" spans="2:13">
      <c r="B3" s="15" t="str">
        <f>Token_List!$E$2</f>
        <v>Type</v>
      </c>
      <c r="C3" s="9" t="str">
        <f ca="1">LOOKUP($Z$1,Token_List!$Z$3:$Z$9998,Token_List!$E$3:$E$9998)</f>
        <v>Group</v>
      </c>
      <c r="D3" s="12"/>
      <c r="E3" s="13"/>
      <c r="F3" s="12"/>
      <c r="G3" s="12"/>
      <c r="H3" s="14"/>
      <c r="I3" s="12"/>
      <c r="J3" s="12"/>
      <c r="K3" s="12"/>
      <c r="L3" s="12"/>
      <c r="M3" s="69"/>
    </row>
    <row r="4" ht="21" spans="2:13">
      <c r="B4" s="15" t="s">
        <v>294</v>
      </c>
      <c r="C4" s="11" t="str">
        <f ca="1">LOOKUP($Z$1,Token_List!$Z$3:$Z$9998,Token_List!$F$3:$F$9998)</f>
        <v>Anna ● Elsa ● Hans ● Kristoff ● Olaf ● Sven</v>
      </c>
      <c r="D4" s="12"/>
      <c r="E4" s="13"/>
      <c r="F4" s="12"/>
      <c r="G4" s="12"/>
      <c r="H4" s="14"/>
      <c r="I4" s="12"/>
      <c r="J4" s="12"/>
      <c r="K4" s="12"/>
      <c r="L4" s="12"/>
      <c r="M4" s="69"/>
    </row>
    <row r="5" ht="21.75" spans="2:15">
      <c r="B5" s="16"/>
      <c r="C5" s="17"/>
      <c r="D5" s="17"/>
      <c r="E5" s="17"/>
      <c r="F5" s="18"/>
      <c r="G5" s="18"/>
      <c r="H5" s="17"/>
      <c r="I5" s="17"/>
      <c r="J5" s="17"/>
      <c r="K5" s="17"/>
      <c r="L5" s="17"/>
      <c r="M5" s="70"/>
      <c r="O5" s="6">
        <f>SUM($AN$8:$AN$10000)</f>
        <v>0</v>
      </c>
    </row>
    <row r="6" ht="25.5" spans="2:15">
      <c r="B6" s="19" t="str">
        <f ca="1">MATCH("Type",$B$9:$B$9990,0)-3&amp;" Task(s) from "&amp;SUM($A$9:$A$9992)&amp;" character(s) that could drop "&amp;CHAR(34)&amp;$C$1&amp;CHAR(34)&amp;" Tokens"</f>
        <v>6 Task(s) from 6 character(s) that could drop "Snowflake"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6" si="1">COUNTA($E9)+1</f>
        <v>1</v>
      </c>
      <c r="B9" s="30" t="s">
        <v>28</v>
      </c>
      <c r="C9" s="31" t="s">
        <v>1053</v>
      </c>
      <c r="D9" s="32">
        <v>1</v>
      </c>
      <c r="E9" s="33"/>
      <c r="F9" s="32"/>
      <c r="G9" s="32"/>
      <c r="H9" s="31"/>
      <c r="I9" s="32" t="s">
        <v>499</v>
      </c>
      <c r="J9" s="32"/>
      <c r="K9" s="32">
        <v>4</v>
      </c>
      <c r="L9" s="32">
        <v>14</v>
      </c>
      <c r="M9" s="33" t="s">
        <v>263</v>
      </c>
      <c r="N9" s="61"/>
      <c r="O9" s="6">
        <f t="shared" si="0"/>
        <v>0</v>
      </c>
    </row>
    <row r="10" spans="1:14">
      <c r="A10" s="29">
        <f t="shared" si="1"/>
        <v>1</v>
      </c>
      <c r="B10" s="30" t="s">
        <v>109</v>
      </c>
      <c r="C10" s="31" t="s">
        <v>1054</v>
      </c>
      <c r="D10" s="32">
        <v>1</v>
      </c>
      <c r="E10" s="33"/>
      <c r="F10" s="32"/>
      <c r="G10" s="32" t="s">
        <v>355</v>
      </c>
      <c r="H10" s="31"/>
      <c r="I10" s="32" t="s">
        <v>499</v>
      </c>
      <c r="J10" s="32"/>
      <c r="K10" s="32">
        <v>4</v>
      </c>
      <c r="L10" s="32">
        <v>14</v>
      </c>
      <c r="M10" s="33" t="s">
        <v>263</v>
      </c>
      <c r="N10" s="61"/>
    </row>
    <row r="11" spans="1:14">
      <c r="A11" s="29">
        <f t="shared" si="1"/>
        <v>1</v>
      </c>
      <c r="B11" s="30" t="s">
        <v>64</v>
      </c>
      <c r="C11" s="31" t="s">
        <v>1055</v>
      </c>
      <c r="D11" s="32">
        <v>1</v>
      </c>
      <c r="E11" s="33"/>
      <c r="F11" s="32"/>
      <c r="G11" s="32"/>
      <c r="H11" s="31"/>
      <c r="I11" s="32" t="s">
        <v>499</v>
      </c>
      <c r="J11" s="32"/>
      <c r="K11" s="32">
        <v>4</v>
      </c>
      <c r="L11" s="32">
        <v>14</v>
      </c>
      <c r="M11" s="33" t="s">
        <v>263</v>
      </c>
      <c r="N11" s="61"/>
    </row>
    <row r="12" spans="1:14">
      <c r="A12" s="29">
        <f t="shared" si="1"/>
        <v>1</v>
      </c>
      <c r="B12" s="30" t="s">
        <v>153</v>
      </c>
      <c r="C12" s="31" t="s">
        <v>1056</v>
      </c>
      <c r="D12" s="32">
        <v>1</v>
      </c>
      <c r="E12" s="33"/>
      <c r="F12" s="32"/>
      <c r="G12" s="32"/>
      <c r="H12" s="31"/>
      <c r="I12" s="32" t="s">
        <v>499</v>
      </c>
      <c r="J12" s="32"/>
      <c r="K12" s="32">
        <v>4</v>
      </c>
      <c r="L12" s="32">
        <v>14</v>
      </c>
      <c r="M12" s="33" t="s">
        <v>263</v>
      </c>
      <c r="N12" s="61"/>
    </row>
    <row r="13" spans="1:14">
      <c r="A13" s="29">
        <f t="shared" si="1"/>
        <v>1</v>
      </c>
      <c r="B13" s="30" t="s">
        <v>168</v>
      </c>
      <c r="C13" s="31" t="s">
        <v>1057</v>
      </c>
      <c r="D13" s="32">
        <v>1</v>
      </c>
      <c r="E13" s="33"/>
      <c r="F13" s="32"/>
      <c r="G13" s="32"/>
      <c r="H13" s="31"/>
      <c r="I13" s="32" t="s">
        <v>499</v>
      </c>
      <c r="J13" s="32"/>
      <c r="K13" s="32">
        <v>4</v>
      </c>
      <c r="L13" s="32">
        <v>14</v>
      </c>
      <c r="M13" s="33" t="s">
        <v>263</v>
      </c>
      <c r="N13" s="61"/>
    </row>
    <row r="14" spans="1:15">
      <c r="A14" s="29">
        <f t="shared" si="1"/>
        <v>1</v>
      </c>
      <c r="B14" s="30" t="s">
        <v>270</v>
      </c>
      <c r="C14" s="31" t="s">
        <v>1058</v>
      </c>
      <c r="D14" s="32">
        <v>1</v>
      </c>
      <c r="E14" s="33"/>
      <c r="F14" s="32"/>
      <c r="G14" s="32"/>
      <c r="H14" s="31"/>
      <c r="I14" s="32" t="s">
        <v>499</v>
      </c>
      <c r="J14" s="32"/>
      <c r="K14" s="32">
        <v>4</v>
      </c>
      <c r="L14" s="35">
        <v>14</v>
      </c>
      <c r="M14" s="34" t="s">
        <v>263</v>
      </c>
      <c r="N14" s="61"/>
      <c r="O14" s="6">
        <f t="shared" ref="O14:O17" si="2">IF(ISBLANK($AL14),0,1+LEN($AL14)-LEN(SUBSTITUTE($AL14,"●","")))</f>
        <v>0</v>
      </c>
    </row>
    <row r="15" spans="2:15">
      <c r="B15" s="36"/>
      <c r="C15" s="37"/>
      <c r="D15" s="38"/>
      <c r="E15" s="39"/>
      <c r="F15" s="38"/>
      <c r="G15" s="38"/>
      <c r="H15" s="37"/>
      <c r="I15" s="38"/>
      <c r="J15" s="38"/>
      <c r="K15" s="38"/>
      <c r="L15" s="75"/>
      <c r="M15" s="76"/>
      <c r="N15" s="61"/>
      <c r="O15" s="6">
        <f t="shared" si="2"/>
        <v>0</v>
      </c>
    </row>
    <row r="16" ht="25.5" spans="2:15">
      <c r="B16" s="19" t="str">
        <f ca="1">COUNTA($B18:$B9996)&amp;" Other way(s) to get "&amp;CHAR(34)&amp;$C$1&amp;CHAR(34)&amp;" Tokens"</f>
        <v>0 Other way(s) to get "Snowflake" Tokens</v>
      </c>
      <c r="C16" s="20"/>
      <c r="D16" s="20"/>
      <c r="E16" s="20"/>
      <c r="F16" s="20"/>
      <c r="G16" s="20"/>
      <c r="H16" s="20"/>
      <c r="I16" s="20"/>
      <c r="J16" s="20"/>
      <c r="K16" s="20"/>
      <c r="L16" s="20"/>
      <c r="M16" s="71"/>
      <c r="N16" s="61"/>
      <c r="O16" s="6">
        <f t="shared" si="2"/>
        <v>0</v>
      </c>
    </row>
    <row r="17" ht="16.5" spans="2:15">
      <c r="B17" s="40" t="s">
        <v>18</v>
      </c>
      <c r="C17" s="41" t="s">
        <v>323</v>
      </c>
      <c r="D17" s="42"/>
      <c r="E17" s="42"/>
      <c r="F17" s="42"/>
      <c r="G17" s="43"/>
      <c r="H17" s="44" t="s">
        <v>324</v>
      </c>
      <c r="I17" s="77" t="s">
        <v>310</v>
      </c>
      <c r="J17" s="78"/>
      <c r="K17" s="78"/>
      <c r="L17" s="78"/>
      <c r="M17" s="79"/>
      <c r="N17" s="61"/>
      <c r="O17" s="6">
        <f t="shared" si="2"/>
        <v>0</v>
      </c>
    </row>
    <row r="18" spans="2:15">
      <c r="B18" s="36"/>
      <c r="C18" s="37"/>
      <c r="D18" s="38"/>
      <c r="E18" s="39"/>
      <c r="F18" s="38"/>
      <c r="G18" s="38"/>
      <c r="H18" s="37"/>
      <c r="I18" s="38"/>
      <c r="J18" s="38"/>
      <c r="K18" s="38"/>
      <c r="L18" s="38"/>
      <c r="M18" s="76"/>
      <c r="N18" s="61"/>
      <c r="O18" s="6">
        <f t="shared" ref="O18:O34" si="3">IF(ISBLANK($AL18),0,1+LEN($AL18)-LEN(SUBSTITUTE($AL18,"●","")))</f>
        <v>0</v>
      </c>
    </row>
    <row r="19" ht="15.75" spans="2:15">
      <c r="B19" s="51"/>
      <c r="C19" s="52"/>
      <c r="D19" s="53"/>
      <c r="E19" s="54"/>
      <c r="F19" s="53"/>
      <c r="G19" s="53"/>
      <c r="H19" s="52"/>
      <c r="I19" s="53"/>
      <c r="J19" s="53"/>
      <c r="K19" s="53"/>
      <c r="L19" s="53"/>
      <c r="M19" s="52"/>
      <c r="N19" s="61"/>
      <c r="O19" s="6">
        <f t="shared" si="3"/>
        <v>0</v>
      </c>
    </row>
    <row r="20" ht="15.75" spans="2:15">
      <c r="B20" s="51"/>
      <c r="C20" s="52"/>
      <c r="D20" s="53"/>
      <c r="E20" s="54"/>
      <c r="F20" s="53"/>
      <c r="G20" s="53"/>
      <c r="H20" s="52"/>
      <c r="I20" s="53"/>
      <c r="J20" s="53"/>
      <c r="K20" s="53"/>
      <c r="L20" s="53"/>
      <c r="M20" s="54"/>
      <c r="N20" s="61"/>
      <c r="O20" s="6">
        <f t="shared" si="3"/>
        <v>0</v>
      </c>
    </row>
    <row r="21" ht="15.75" spans="2:15">
      <c r="B21" s="51"/>
      <c r="C21" s="52"/>
      <c r="D21" s="53"/>
      <c r="E21" s="55"/>
      <c r="F21" s="53"/>
      <c r="G21" s="53"/>
      <c r="H21" s="52"/>
      <c r="I21" s="53"/>
      <c r="J21" s="53"/>
      <c r="K21" s="53"/>
      <c r="L21" s="53"/>
      <c r="M21" s="54"/>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5"/>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2"/>
      <c r="N29" s="61"/>
      <c r="O29" s="6">
        <f t="shared" si="3"/>
        <v>0</v>
      </c>
    </row>
    <row r="30" ht="15.75" spans="2:15">
      <c r="B30" s="51"/>
      <c r="C30" s="52"/>
      <c r="D30" s="53"/>
      <c r="E30" s="54"/>
      <c r="F30" s="53"/>
      <c r="G30" s="53"/>
      <c r="H30" s="52"/>
      <c r="I30" s="53"/>
      <c r="J30" s="53"/>
      <c r="K30" s="53"/>
      <c r="L30" s="53"/>
      <c r="M30" s="52"/>
      <c r="N30" s="61"/>
      <c r="O30" s="6">
        <f t="shared" si="3"/>
        <v>0</v>
      </c>
    </row>
    <row r="31" spans="2:15">
      <c r="B31" s="56"/>
      <c r="C31" s="57"/>
      <c r="D31" s="58"/>
      <c r="E31" s="59"/>
      <c r="F31" s="58"/>
      <c r="G31" s="58"/>
      <c r="H31" s="57"/>
      <c r="I31" s="58"/>
      <c r="J31" s="58"/>
      <c r="K31" s="58"/>
      <c r="L31" s="58"/>
      <c r="M31" s="57"/>
      <c r="N31" s="61"/>
      <c r="O31" s="6">
        <f t="shared" si="3"/>
        <v>0</v>
      </c>
    </row>
    <row r="32" spans="2:15">
      <c r="B32" s="56"/>
      <c r="C32" s="57"/>
      <c r="D32" s="58"/>
      <c r="E32" s="59"/>
      <c r="F32" s="58"/>
      <c r="G32" s="58"/>
      <c r="H32" s="57"/>
      <c r="I32" s="58"/>
      <c r="J32" s="58"/>
      <c r="K32" s="58"/>
      <c r="L32" s="58"/>
      <c r="M32" s="57"/>
      <c r="N32" s="61"/>
      <c r="O32" s="6">
        <f t="shared" si="3"/>
        <v>0</v>
      </c>
    </row>
    <row r="33" spans="2:15">
      <c r="B33" s="56"/>
      <c r="C33" s="57"/>
      <c r="D33" s="58"/>
      <c r="E33" s="59"/>
      <c r="F33" s="58"/>
      <c r="G33" s="58"/>
      <c r="H33" s="57"/>
      <c r="I33" s="58"/>
      <c r="J33" s="58"/>
      <c r="K33" s="58"/>
      <c r="L33" s="58"/>
      <c r="M33" s="59"/>
      <c r="N33" s="61"/>
      <c r="O33" s="6">
        <f t="shared" si="3"/>
        <v>0</v>
      </c>
    </row>
    <row r="34" spans="2:15">
      <c r="B34" s="56"/>
      <c r="C34" s="57"/>
      <c r="D34" s="58"/>
      <c r="E34" s="60"/>
      <c r="F34" s="58"/>
      <c r="G34" s="58"/>
      <c r="H34" s="57"/>
      <c r="I34" s="58"/>
      <c r="J34" s="58"/>
      <c r="K34" s="58"/>
      <c r="L34" s="58"/>
      <c r="M34" s="59"/>
      <c r="N34" s="61"/>
      <c r="O34" s="6">
        <f t="shared" si="3"/>
        <v>0</v>
      </c>
    </row>
    <row r="35" spans="2:14">
      <c r="B35" s="56"/>
      <c r="C35" s="57"/>
      <c r="D35" s="58"/>
      <c r="E35" s="59"/>
      <c r="F35" s="58"/>
      <c r="G35" s="58"/>
      <c r="H35" s="57"/>
      <c r="I35" s="58"/>
      <c r="J35" s="58"/>
      <c r="K35" s="58"/>
      <c r="L35" s="58"/>
      <c r="M35" s="60"/>
      <c r="N35" s="61"/>
    </row>
    <row r="46" spans="2:15">
      <c r="B46" s="61"/>
      <c r="C46" s="62"/>
      <c r="D46" s="63"/>
      <c r="E46" s="64"/>
      <c r="F46" s="63"/>
      <c r="G46" s="63"/>
      <c r="H46" s="62"/>
      <c r="I46" s="63"/>
      <c r="J46" s="63"/>
      <c r="K46" s="63"/>
      <c r="L46" s="63"/>
      <c r="M46" s="83"/>
      <c r="N46" s="61"/>
      <c r="O46" s="84"/>
    </row>
    <row r="47" spans="2:15">
      <c r="B47" s="56"/>
      <c r="C47" s="57"/>
      <c r="D47" s="58"/>
      <c r="E47" s="59"/>
      <c r="F47" s="58"/>
      <c r="G47" s="58"/>
      <c r="H47" s="57"/>
      <c r="I47" s="58"/>
      <c r="J47" s="58"/>
      <c r="K47" s="58"/>
      <c r="L47" s="58"/>
      <c r="M47" s="57"/>
      <c r="N47" s="61"/>
      <c r="O47" s="84"/>
    </row>
    <row r="48" spans="2:15">
      <c r="B48" s="56"/>
      <c r="C48" s="57"/>
      <c r="D48" s="58"/>
      <c r="E48" s="59"/>
      <c r="F48" s="58"/>
      <c r="G48" s="58"/>
      <c r="H48" s="57"/>
      <c r="I48" s="58"/>
      <c r="J48" s="58"/>
      <c r="K48" s="58"/>
      <c r="L48" s="58"/>
      <c r="M48" s="59"/>
      <c r="N48" s="61"/>
      <c r="O48" s="84"/>
    </row>
    <row r="49" spans="2:15">
      <c r="B49" s="56"/>
      <c r="C49" s="57"/>
      <c r="D49" s="58"/>
      <c r="E49" s="60"/>
      <c r="F49" s="58"/>
      <c r="G49" s="58"/>
      <c r="H49" s="57"/>
      <c r="I49" s="58"/>
      <c r="J49" s="58"/>
      <c r="K49" s="58"/>
      <c r="L49" s="58"/>
      <c r="M49" s="59"/>
      <c r="N49" s="61"/>
      <c r="O49" s="84"/>
    </row>
    <row r="50" spans="2:13">
      <c r="B50" s="65"/>
      <c r="C50" s="66"/>
      <c r="D50" s="67"/>
      <c r="E50" s="68"/>
      <c r="F50" s="67"/>
      <c r="G50" s="67"/>
      <c r="H50" s="66"/>
      <c r="I50" s="67"/>
      <c r="J50" s="67"/>
      <c r="K50" s="67"/>
      <c r="L50" s="67"/>
      <c r="M50" s="85"/>
    </row>
  </sheetData>
  <sheetProtection sheet="1" objects="1"/>
  <mergeCells count="4">
    <mergeCell ref="B6:M6"/>
    <mergeCell ref="B16:M16"/>
    <mergeCell ref="C17:G17"/>
    <mergeCell ref="I17:M17"/>
  </mergeCells>
  <pageMargins left="0.75" right="0.75" top="1" bottom="1" header="0.511805555555556" footer="0.511805555555556"/>
  <headerFoot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Spinning Wheel Figure</v>
      </c>
      <c r="Z1" s="86" t="str">
        <f ca="1">MID(CELL("filename",$Z$1),FIND("]",CELL("filename",$Z$1))+1,255)</f>
        <v>Spinning_Wheel_Figure</v>
      </c>
    </row>
    <row r="2" ht="21" spans="2:12">
      <c r="B2" s="10" t="str">
        <f>Token_List!$D$2</f>
        <v>Rarity</v>
      </c>
      <c r="C2" s="11" t="str">
        <f ca="1">LOOKUP($Z$1,Token_List!$Z$3:$Z$9998,Token_List!$D$3:$D$9998)</f>
        <v>Common</v>
      </c>
      <c r="D2" s="12"/>
      <c r="E2" s="13"/>
      <c r="F2" s="12"/>
      <c r="G2" s="12"/>
      <c r="H2" s="14"/>
      <c r="I2" s="12"/>
      <c r="J2" s="12"/>
      <c r="K2" s="12"/>
      <c r="L2" s="12"/>
    </row>
    <row r="3" ht="21" spans="2:13">
      <c r="B3" s="15" t="str">
        <f>Token_List!$E$2</f>
        <v>Type</v>
      </c>
      <c r="C3" s="9" t="str">
        <f ca="1">LOOKUP($Z$1,Token_List!$Z$3:$Z$9998,Token_List!$E$3:$E$9998)</f>
        <v>Group</v>
      </c>
      <c r="D3" s="12"/>
      <c r="E3" s="13"/>
      <c r="F3" s="12"/>
      <c r="G3" s="12"/>
      <c r="H3" s="14"/>
      <c r="I3" s="12"/>
      <c r="J3" s="12"/>
      <c r="K3" s="12"/>
      <c r="L3" s="12"/>
      <c r="M3" s="69"/>
    </row>
    <row r="4" ht="21" spans="2:13">
      <c r="B4" s="15" t="s">
        <v>294</v>
      </c>
      <c r="C4" s="11" t="str">
        <f ca="1">LOOKUP($Z$1,Token_List!$Z$3:$Z$9998,Token_List!$F$3:$F$9998)</f>
        <v>Aurora ● Fauna ● Flora ● Merryweather ● Prince Phillip</v>
      </c>
      <c r="D4" s="12"/>
      <c r="E4" s="13"/>
      <c r="F4" s="12"/>
      <c r="G4" s="12"/>
      <c r="H4" s="14"/>
      <c r="I4" s="12"/>
      <c r="J4" s="12"/>
      <c r="K4" s="12"/>
      <c r="L4" s="12"/>
      <c r="M4" s="69"/>
    </row>
    <row r="5" ht="21.75" spans="2:15">
      <c r="B5" s="16"/>
      <c r="C5" s="17"/>
      <c r="D5" s="17"/>
      <c r="E5" s="17"/>
      <c r="F5" s="18"/>
      <c r="G5" s="18"/>
      <c r="H5" s="17"/>
      <c r="I5" s="17"/>
      <c r="J5" s="17"/>
      <c r="K5" s="17"/>
      <c r="L5" s="17"/>
      <c r="M5" s="70"/>
      <c r="O5" s="6">
        <f>SUM($AN$8:$AN$10002)</f>
        <v>0</v>
      </c>
    </row>
    <row r="6" ht="25.5" spans="2:15">
      <c r="B6" s="19" t="str">
        <f ca="1">MATCH("Type",$B$9:$B$9992,0)-3&amp;" Task(s) from "&amp;SUM($A$9:$A$9994)&amp;" character(s) that could drop "&amp;CHAR(34)&amp;$C$1&amp;CHAR(34)&amp;" Tokens"</f>
        <v>6 Task(s) from 6 character(s) that could drop "Spinning Wheel Figure"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6" si="1">COUNTA($E9)+1</f>
        <v>1</v>
      </c>
      <c r="B9" s="30" t="s">
        <v>135</v>
      </c>
      <c r="C9" s="31" t="s">
        <v>1059</v>
      </c>
      <c r="D9" s="32">
        <v>1</v>
      </c>
      <c r="E9" s="33"/>
      <c r="F9" s="32"/>
      <c r="G9" s="32"/>
      <c r="H9" s="31"/>
      <c r="I9" s="32" t="s">
        <v>315</v>
      </c>
      <c r="J9" s="32"/>
      <c r="K9" s="32">
        <v>7</v>
      </c>
      <c r="L9" s="32">
        <v>40</v>
      </c>
      <c r="M9" s="33" t="s">
        <v>265</v>
      </c>
      <c r="N9" s="61"/>
      <c r="O9" s="6">
        <f t="shared" si="0"/>
        <v>0</v>
      </c>
    </row>
    <row r="10" spans="1:14">
      <c r="A10" s="29">
        <f t="shared" si="1"/>
        <v>1</v>
      </c>
      <c r="B10" s="30" t="s">
        <v>34</v>
      </c>
      <c r="C10" s="31" t="s">
        <v>987</v>
      </c>
      <c r="D10" s="32"/>
      <c r="E10" s="33"/>
      <c r="F10" s="32"/>
      <c r="G10" s="32"/>
      <c r="H10" s="31"/>
      <c r="I10" s="32" t="s">
        <v>313</v>
      </c>
      <c r="J10" s="32"/>
      <c r="K10" s="32">
        <v>10</v>
      </c>
      <c r="L10" s="32">
        <v>75</v>
      </c>
      <c r="M10" s="33" t="s">
        <v>988</v>
      </c>
      <c r="N10" s="61"/>
    </row>
    <row r="11" spans="1:14">
      <c r="A11" s="29">
        <f t="shared" si="1"/>
        <v>1</v>
      </c>
      <c r="B11" s="30" t="s">
        <v>170</v>
      </c>
      <c r="C11" s="31" t="s">
        <v>1060</v>
      </c>
      <c r="D11" s="32">
        <v>1</v>
      </c>
      <c r="E11" s="33"/>
      <c r="F11" s="32"/>
      <c r="G11" s="32"/>
      <c r="H11" s="31"/>
      <c r="I11" s="32" t="s">
        <v>315</v>
      </c>
      <c r="J11" s="32"/>
      <c r="K11" s="32">
        <v>7</v>
      </c>
      <c r="L11" s="32">
        <v>40</v>
      </c>
      <c r="M11" s="33" t="s">
        <v>265</v>
      </c>
      <c r="N11" s="61"/>
    </row>
    <row r="12" spans="1:14">
      <c r="A12" s="29">
        <f t="shared" si="1"/>
        <v>1</v>
      </c>
      <c r="B12" s="30" t="s">
        <v>125</v>
      </c>
      <c r="C12" s="31" t="s">
        <v>317</v>
      </c>
      <c r="D12" s="32">
        <v>2</v>
      </c>
      <c r="E12" s="33"/>
      <c r="F12" s="32"/>
      <c r="G12" s="32"/>
      <c r="H12" s="31" t="s">
        <v>318</v>
      </c>
      <c r="I12" s="32" t="s">
        <v>313</v>
      </c>
      <c r="J12" s="32"/>
      <c r="K12" s="32">
        <v>10</v>
      </c>
      <c r="L12" s="32">
        <v>75</v>
      </c>
      <c r="M12" s="33" t="s">
        <v>319</v>
      </c>
      <c r="N12" s="61"/>
    </row>
    <row r="13" spans="1:14">
      <c r="A13" s="29">
        <f t="shared" si="1"/>
        <v>1</v>
      </c>
      <c r="B13" s="30" t="s">
        <v>116</v>
      </c>
      <c r="C13" s="31" t="s">
        <v>431</v>
      </c>
      <c r="D13" s="32">
        <v>1</v>
      </c>
      <c r="E13" s="33"/>
      <c r="F13" s="32"/>
      <c r="G13" s="32"/>
      <c r="H13" s="31" t="s">
        <v>318</v>
      </c>
      <c r="I13" s="32" t="s">
        <v>313</v>
      </c>
      <c r="J13" s="32"/>
      <c r="K13" s="32">
        <v>10</v>
      </c>
      <c r="L13" s="32">
        <v>75</v>
      </c>
      <c r="M13" s="33" t="s">
        <v>432</v>
      </c>
      <c r="N13" s="61"/>
    </row>
    <row r="14" spans="1:15">
      <c r="A14" s="29">
        <f t="shared" si="1"/>
        <v>1</v>
      </c>
      <c r="B14" s="30" t="s">
        <v>46</v>
      </c>
      <c r="C14" s="31" t="s">
        <v>811</v>
      </c>
      <c r="D14" s="32">
        <v>1</v>
      </c>
      <c r="E14" s="33"/>
      <c r="F14" s="32"/>
      <c r="G14" s="32"/>
      <c r="H14" s="31"/>
      <c r="I14" s="32" t="s">
        <v>315</v>
      </c>
      <c r="J14" s="32"/>
      <c r="K14" s="32">
        <v>7</v>
      </c>
      <c r="L14" s="35">
        <v>40</v>
      </c>
      <c r="M14" s="34" t="s">
        <v>812</v>
      </c>
      <c r="N14" s="61"/>
      <c r="O14" s="6">
        <f t="shared" ref="O14:O19" si="2">IF(ISBLANK($AL14),0,1+LEN($AL14)-LEN(SUBSTITUTE($AL14,"●","")))</f>
        <v>0</v>
      </c>
    </row>
    <row r="15" spans="2:15">
      <c r="B15" s="36"/>
      <c r="C15" s="37"/>
      <c r="D15" s="38"/>
      <c r="E15" s="39"/>
      <c r="F15" s="38"/>
      <c r="G15" s="38"/>
      <c r="H15" s="37"/>
      <c r="I15" s="38"/>
      <c r="J15" s="38"/>
      <c r="K15" s="38"/>
      <c r="L15" s="75"/>
      <c r="M15" s="76"/>
      <c r="N15" s="61"/>
      <c r="O15" s="6">
        <f t="shared" si="2"/>
        <v>0</v>
      </c>
    </row>
    <row r="16" ht="25.5" spans="2:15">
      <c r="B16" s="19" t="str">
        <f ca="1">COUNTA($B18:$B9998)&amp;" Other way(s) to get "&amp;CHAR(34)&amp;$C$1&amp;CHAR(34)&amp;" Tokens"</f>
        <v>2 Other way(s) to get "Spinning Wheel Figure" Tokens</v>
      </c>
      <c r="C16" s="20"/>
      <c r="D16" s="20"/>
      <c r="E16" s="20"/>
      <c r="F16" s="20"/>
      <c r="G16" s="20"/>
      <c r="H16" s="20"/>
      <c r="I16" s="20"/>
      <c r="J16" s="20"/>
      <c r="K16" s="20"/>
      <c r="L16" s="20"/>
      <c r="M16" s="71"/>
      <c r="N16" s="61"/>
      <c r="O16" s="6">
        <f t="shared" si="2"/>
        <v>0</v>
      </c>
    </row>
    <row r="17" ht="16.5" spans="2:15">
      <c r="B17" s="40" t="s">
        <v>18</v>
      </c>
      <c r="C17" s="41" t="s">
        <v>323</v>
      </c>
      <c r="D17" s="42"/>
      <c r="E17" s="42"/>
      <c r="F17" s="42"/>
      <c r="G17" s="43"/>
      <c r="H17" s="44" t="s">
        <v>324</v>
      </c>
      <c r="I17" s="77" t="s">
        <v>310</v>
      </c>
      <c r="J17" s="78"/>
      <c r="K17" s="78"/>
      <c r="L17" s="78"/>
      <c r="M17" s="79"/>
      <c r="N17" s="61"/>
      <c r="O17" s="6">
        <f t="shared" si="2"/>
        <v>0</v>
      </c>
    </row>
    <row r="18" spans="2:15">
      <c r="B18" s="45" t="s">
        <v>337</v>
      </c>
      <c r="C18" s="46" t="s">
        <v>634</v>
      </c>
      <c r="D18" s="47"/>
      <c r="E18" s="47"/>
      <c r="F18" s="47"/>
      <c r="G18" s="48"/>
      <c r="H18" s="49" t="s">
        <v>315</v>
      </c>
      <c r="I18" s="80" t="s">
        <v>635</v>
      </c>
      <c r="J18" s="81"/>
      <c r="K18" s="81"/>
      <c r="L18" s="81"/>
      <c r="M18" s="82"/>
      <c r="N18" s="61"/>
      <c r="O18" s="6">
        <f t="shared" si="2"/>
        <v>0</v>
      </c>
    </row>
    <row r="19" spans="2:15">
      <c r="B19" s="45" t="s">
        <v>338</v>
      </c>
      <c r="C19" s="46" t="s">
        <v>339</v>
      </c>
      <c r="D19" s="47"/>
      <c r="E19" s="47"/>
      <c r="F19" s="47"/>
      <c r="G19" s="48"/>
      <c r="H19" s="50" t="s">
        <v>340</v>
      </c>
      <c r="I19" s="46" t="s">
        <v>265</v>
      </c>
      <c r="J19" s="47"/>
      <c r="K19" s="47"/>
      <c r="L19" s="47"/>
      <c r="M19" s="48"/>
      <c r="N19" s="61"/>
      <c r="O19" s="6">
        <f t="shared" si="2"/>
        <v>0</v>
      </c>
    </row>
    <row r="20" spans="2:15">
      <c r="B20" s="36"/>
      <c r="C20" s="37"/>
      <c r="D20" s="38"/>
      <c r="E20" s="39"/>
      <c r="F20" s="38"/>
      <c r="G20" s="38"/>
      <c r="H20" s="37"/>
      <c r="I20" s="38"/>
      <c r="J20" s="38"/>
      <c r="K20" s="38"/>
      <c r="L20" s="38"/>
      <c r="M20" s="76"/>
      <c r="N20" s="61"/>
      <c r="O20" s="6">
        <f t="shared" ref="O20:O36" si="3">IF(ISBLANK($AL20),0,1+LEN($AL20)-LEN(SUBSTITUTE($AL20,"●","")))</f>
        <v>0</v>
      </c>
    </row>
    <row r="21" ht="15.75" spans="2:15">
      <c r="B21" s="51"/>
      <c r="C21" s="52"/>
      <c r="D21" s="53"/>
      <c r="E21" s="54"/>
      <c r="F21" s="53"/>
      <c r="G21" s="53"/>
      <c r="H21" s="52"/>
      <c r="I21" s="53"/>
      <c r="J21" s="53"/>
      <c r="K21" s="53"/>
      <c r="L21" s="53"/>
      <c r="M21" s="52"/>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5"/>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5"/>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4"/>
      <c r="N30" s="61"/>
      <c r="O30" s="6">
        <f t="shared" si="3"/>
        <v>0</v>
      </c>
    </row>
    <row r="31" ht="15.75" spans="2:15">
      <c r="B31" s="51"/>
      <c r="C31" s="52"/>
      <c r="D31" s="53"/>
      <c r="E31" s="54"/>
      <c r="F31" s="53"/>
      <c r="G31" s="53"/>
      <c r="H31" s="52"/>
      <c r="I31" s="53"/>
      <c r="J31" s="53"/>
      <c r="K31" s="53"/>
      <c r="L31" s="53"/>
      <c r="M31" s="52"/>
      <c r="N31" s="61"/>
      <c r="O31" s="6">
        <f t="shared" si="3"/>
        <v>0</v>
      </c>
    </row>
    <row r="32" ht="15.75" spans="2:15">
      <c r="B32" s="51"/>
      <c r="C32" s="52"/>
      <c r="D32" s="53"/>
      <c r="E32" s="54"/>
      <c r="F32" s="53"/>
      <c r="G32" s="53"/>
      <c r="H32" s="52"/>
      <c r="I32" s="53"/>
      <c r="J32" s="53"/>
      <c r="K32" s="53"/>
      <c r="L32" s="53"/>
      <c r="M32" s="52"/>
      <c r="N32" s="61"/>
      <c r="O32" s="6">
        <f t="shared" si="3"/>
        <v>0</v>
      </c>
    </row>
    <row r="33" spans="2:15">
      <c r="B33" s="56"/>
      <c r="C33" s="57"/>
      <c r="D33" s="58"/>
      <c r="E33" s="59"/>
      <c r="F33" s="58"/>
      <c r="G33" s="58"/>
      <c r="H33" s="57"/>
      <c r="I33" s="58"/>
      <c r="J33" s="58"/>
      <c r="K33" s="58"/>
      <c r="L33" s="58"/>
      <c r="M33" s="57"/>
      <c r="N33" s="61"/>
      <c r="O33" s="6">
        <f t="shared" si="3"/>
        <v>0</v>
      </c>
    </row>
    <row r="34" spans="2:15">
      <c r="B34" s="56"/>
      <c r="C34" s="57"/>
      <c r="D34" s="58"/>
      <c r="E34" s="59"/>
      <c r="F34" s="58"/>
      <c r="G34" s="58"/>
      <c r="H34" s="57"/>
      <c r="I34" s="58"/>
      <c r="J34" s="58"/>
      <c r="K34" s="58"/>
      <c r="L34" s="58"/>
      <c r="M34" s="57"/>
      <c r="N34" s="61"/>
      <c r="O34" s="6">
        <f t="shared" si="3"/>
        <v>0</v>
      </c>
    </row>
    <row r="35" spans="2:15">
      <c r="B35" s="56"/>
      <c r="C35" s="57"/>
      <c r="D35" s="58"/>
      <c r="E35" s="59"/>
      <c r="F35" s="58"/>
      <c r="G35" s="58"/>
      <c r="H35" s="57"/>
      <c r="I35" s="58"/>
      <c r="J35" s="58"/>
      <c r="K35" s="58"/>
      <c r="L35" s="58"/>
      <c r="M35" s="59"/>
      <c r="N35" s="61"/>
      <c r="O35" s="6">
        <f t="shared" si="3"/>
        <v>0</v>
      </c>
    </row>
    <row r="36" spans="2:15">
      <c r="B36" s="56"/>
      <c r="C36" s="57"/>
      <c r="D36" s="58"/>
      <c r="E36" s="60"/>
      <c r="F36" s="58"/>
      <c r="G36" s="58"/>
      <c r="H36" s="57"/>
      <c r="I36" s="58"/>
      <c r="J36" s="58"/>
      <c r="K36" s="58"/>
      <c r="L36" s="58"/>
      <c r="M36" s="59"/>
      <c r="N36" s="61"/>
      <c r="O36" s="6">
        <f t="shared" si="3"/>
        <v>0</v>
      </c>
    </row>
    <row r="37" spans="2:14">
      <c r="B37" s="56"/>
      <c r="C37" s="57"/>
      <c r="D37" s="58"/>
      <c r="E37" s="59"/>
      <c r="F37" s="58"/>
      <c r="G37" s="58"/>
      <c r="H37" s="57"/>
      <c r="I37" s="58"/>
      <c r="J37" s="58"/>
      <c r="K37" s="58"/>
      <c r="L37" s="58"/>
      <c r="M37" s="60"/>
      <c r="N37" s="61"/>
    </row>
    <row r="48" spans="2:15">
      <c r="B48" s="61"/>
      <c r="C48" s="62"/>
      <c r="D48" s="63"/>
      <c r="E48" s="64"/>
      <c r="F48" s="63"/>
      <c r="G48" s="63"/>
      <c r="H48" s="62"/>
      <c r="I48" s="63"/>
      <c r="J48" s="63"/>
      <c r="K48" s="63"/>
      <c r="L48" s="63"/>
      <c r="M48" s="83"/>
      <c r="N48" s="61"/>
      <c r="O48" s="84"/>
    </row>
    <row r="49" spans="2:15">
      <c r="B49" s="56"/>
      <c r="C49" s="57"/>
      <c r="D49" s="58"/>
      <c r="E49" s="59"/>
      <c r="F49" s="58"/>
      <c r="G49" s="58"/>
      <c r="H49" s="57"/>
      <c r="I49" s="58"/>
      <c r="J49" s="58"/>
      <c r="K49" s="58"/>
      <c r="L49" s="58"/>
      <c r="M49" s="57"/>
      <c r="N49" s="61"/>
      <c r="O49" s="84"/>
    </row>
    <row r="50" spans="2:15">
      <c r="B50" s="56"/>
      <c r="C50" s="57"/>
      <c r="D50" s="58"/>
      <c r="E50" s="59"/>
      <c r="F50" s="58"/>
      <c r="G50" s="58"/>
      <c r="H50" s="57"/>
      <c r="I50" s="58"/>
      <c r="J50" s="58"/>
      <c r="K50" s="58"/>
      <c r="L50" s="58"/>
      <c r="M50" s="59"/>
      <c r="N50" s="61"/>
      <c r="O50" s="84"/>
    </row>
    <row r="51" spans="2:15">
      <c r="B51" s="56"/>
      <c r="C51" s="57"/>
      <c r="D51" s="58"/>
      <c r="E51" s="60"/>
      <c r="F51" s="58"/>
      <c r="G51" s="58"/>
      <c r="H51" s="57"/>
      <c r="I51" s="58"/>
      <c r="J51" s="58"/>
      <c r="K51" s="58"/>
      <c r="L51" s="58"/>
      <c r="M51" s="59"/>
      <c r="N51" s="61"/>
      <c r="O51" s="84"/>
    </row>
    <row r="52" spans="2:13">
      <c r="B52" s="65"/>
      <c r="C52" s="66"/>
      <c r="D52" s="67"/>
      <c r="E52" s="68"/>
      <c r="F52" s="67"/>
      <c r="G52" s="67"/>
      <c r="H52" s="66"/>
      <c r="I52" s="67"/>
      <c r="J52" s="67"/>
      <c r="K52" s="67"/>
      <c r="L52" s="67"/>
      <c r="M52" s="85"/>
    </row>
  </sheetData>
  <sheetProtection sheet="1" objects="1"/>
  <mergeCells count="8">
    <mergeCell ref="B6:M6"/>
    <mergeCell ref="B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Boo Ears</v>
      </c>
      <c r="Z1" s="259" t="str">
        <f ca="1">MID(CELL("filename",$Z$1),FIND("]",CELL("filename",$Z$1))+1,255)</f>
        <v>Boo_Ears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Boo</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SUM($AN$8:$AN$9999)</f>
        <v>0</v>
      </c>
    </row>
    <row r="6" ht="25.5" spans="2:15">
      <c r="B6" s="201" t="str">
        <f ca="1">MATCH("Type",$B$9:$B$9993,0)-3&amp;" Task(s) from "&amp;SUM($A$9:$A$9995)&amp;" character(s) that could drop "&amp;CHAR(34)&amp;$C$1&amp;CHAR(34)&amp;" Tokens"</f>
        <v>3 Task(s) from 3 character(s) that could drop "Boo Ears"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95</v>
      </c>
      <c r="C9" s="213" t="s">
        <v>368</v>
      </c>
      <c r="D9" s="214">
        <v>3</v>
      </c>
      <c r="E9" s="215"/>
      <c r="F9" s="214"/>
      <c r="G9" s="214"/>
      <c r="H9" s="213" t="s">
        <v>369</v>
      </c>
      <c r="I9" s="214" t="s">
        <v>336</v>
      </c>
      <c r="J9" s="214"/>
      <c r="K9" s="214">
        <v>16</v>
      </c>
      <c r="L9" s="214">
        <v>155</v>
      </c>
      <c r="M9" s="215" t="s">
        <v>370</v>
      </c>
      <c r="N9" s="235"/>
      <c r="O9" s="188">
        <f t="shared" si="0"/>
        <v>0</v>
      </c>
    </row>
    <row r="10" ht="15.75" spans="1:15">
      <c r="A10" s="211">
        <f t="shared" si="1"/>
        <v>1</v>
      </c>
      <c r="B10" s="212" t="s">
        <v>150</v>
      </c>
      <c r="C10" s="213" t="s">
        <v>452</v>
      </c>
      <c r="D10" s="214">
        <v>1</v>
      </c>
      <c r="E10" s="215"/>
      <c r="F10" s="214"/>
      <c r="G10" s="214"/>
      <c r="H10" s="213" t="s">
        <v>453</v>
      </c>
      <c r="I10" s="214" t="s">
        <v>327</v>
      </c>
      <c r="J10" s="214"/>
      <c r="K10" s="214">
        <v>13</v>
      </c>
      <c r="L10" s="249">
        <v>110</v>
      </c>
      <c r="M10" s="250" t="s">
        <v>454</v>
      </c>
      <c r="N10" s="235"/>
      <c r="O10" s="188">
        <f t="shared" si="0"/>
        <v>0</v>
      </c>
    </row>
    <row r="11" ht="15.75" spans="1:15">
      <c r="A11" s="211">
        <f t="shared" si="1"/>
        <v>1</v>
      </c>
      <c r="B11" s="212" t="s">
        <v>55</v>
      </c>
      <c r="C11" s="250" t="s">
        <v>455</v>
      </c>
      <c r="D11" s="249">
        <v>2</v>
      </c>
      <c r="E11" s="250"/>
      <c r="F11" s="249"/>
      <c r="G11" s="249"/>
      <c r="H11" s="250" t="s">
        <v>456</v>
      </c>
      <c r="I11" s="249" t="s">
        <v>327</v>
      </c>
      <c r="J11" s="249"/>
      <c r="K11" s="249">
        <v>13</v>
      </c>
      <c r="L11" s="214">
        <v>110</v>
      </c>
      <c r="M11" s="250" t="s">
        <v>457</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0 Other way(s) to get "Boo Ears" Tokens</v>
      </c>
      <c r="C13" s="202"/>
      <c r="D13" s="202"/>
      <c r="E13" s="202"/>
      <c r="F13" s="202"/>
      <c r="G13" s="202"/>
      <c r="H13" s="202"/>
      <c r="I13" s="202"/>
      <c r="J13" s="202"/>
      <c r="K13" s="202"/>
      <c r="L13" s="202"/>
      <c r="M13" s="245"/>
      <c r="N13" s="235"/>
      <c r="O13" s="188">
        <f t="shared" si="0"/>
        <v>0</v>
      </c>
    </row>
    <row r="14" ht="16.5" spans="2:15">
      <c r="B14" s="220" t="s">
        <v>18</v>
      </c>
      <c r="C14" s="277" t="s">
        <v>323</v>
      </c>
      <c r="D14" s="278"/>
      <c r="E14" s="278"/>
      <c r="F14" s="278"/>
      <c r="G14" s="279"/>
      <c r="H14" s="224" t="s">
        <v>324</v>
      </c>
      <c r="I14" s="253" t="s">
        <v>310</v>
      </c>
      <c r="J14" s="254"/>
      <c r="K14" s="254"/>
      <c r="L14" s="254"/>
      <c r="M14" s="255"/>
      <c r="N14" s="235"/>
      <c r="O14" s="188">
        <f t="shared" si="0"/>
        <v>0</v>
      </c>
    </row>
    <row r="15" ht="15.75" spans="2:15">
      <c r="B15" s="216"/>
      <c r="C15" s="217"/>
      <c r="D15" s="218"/>
      <c r="E15" s="219"/>
      <c r="F15" s="218"/>
      <c r="G15" s="218"/>
      <c r="H15" s="217"/>
      <c r="I15" s="218"/>
      <c r="J15" s="218"/>
      <c r="K15" s="218"/>
      <c r="L15" s="218"/>
      <c r="M15" s="252"/>
      <c r="N15" s="235"/>
      <c r="O15" s="188">
        <f t="shared" ref="O15:O33" si="2">IF(ISBLANK($AL15),0,1+LEN($AL15)-LEN(SUBSTITUTE($AL15,"●","")))</f>
        <v>0</v>
      </c>
    </row>
    <row r="16" ht="15.75" spans="2:15">
      <c r="B16" s="225"/>
      <c r="C16" s="226"/>
      <c r="D16" s="227"/>
      <c r="E16" s="229"/>
      <c r="F16" s="227"/>
      <c r="G16" s="227"/>
      <c r="H16" s="226"/>
      <c r="I16" s="227"/>
      <c r="J16" s="227"/>
      <c r="K16" s="227"/>
      <c r="L16" s="227"/>
      <c r="M16" s="228"/>
      <c r="N16" s="235"/>
      <c r="O16" s="188">
        <f t="shared" si="2"/>
        <v>0</v>
      </c>
    </row>
    <row r="17" ht="15.75" spans="2:15">
      <c r="B17" s="225"/>
      <c r="C17" s="226"/>
      <c r="D17" s="227"/>
      <c r="E17" s="228"/>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6"/>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9"/>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6"/>
      <c r="N28" s="235"/>
      <c r="O28" s="188">
        <f t="shared" si="2"/>
        <v>0</v>
      </c>
    </row>
    <row r="29" ht="15.75" spans="2:15">
      <c r="B29" s="225"/>
      <c r="C29" s="226"/>
      <c r="D29" s="227"/>
      <c r="E29" s="228"/>
      <c r="F29" s="227"/>
      <c r="G29" s="227"/>
      <c r="H29" s="226"/>
      <c r="I29" s="227"/>
      <c r="J29" s="227"/>
      <c r="K29" s="227"/>
      <c r="L29" s="227"/>
      <c r="M29" s="226"/>
      <c r="N29" s="235"/>
      <c r="O29" s="188">
        <f t="shared" si="2"/>
        <v>0</v>
      </c>
    </row>
    <row r="30" spans="2:15">
      <c r="B30" s="230"/>
      <c r="C30" s="231"/>
      <c r="D30" s="232"/>
      <c r="E30" s="233"/>
      <c r="F30" s="232"/>
      <c r="G30" s="232"/>
      <c r="H30" s="231"/>
      <c r="I30" s="232"/>
      <c r="J30" s="232"/>
      <c r="K30" s="232"/>
      <c r="L30" s="232"/>
      <c r="M30" s="231"/>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3"/>
      <c r="N32" s="235"/>
      <c r="O32" s="188">
        <f t="shared" si="2"/>
        <v>0</v>
      </c>
    </row>
    <row r="33" spans="2:15">
      <c r="B33" s="230"/>
      <c r="C33" s="231"/>
      <c r="D33" s="232"/>
      <c r="E33" s="234"/>
      <c r="F33" s="232"/>
      <c r="G33" s="232"/>
      <c r="H33" s="231"/>
      <c r="I33" s="232"/>
      <c r="J33" s="232"/>
      <c r="K33" s="232"/>
      <c r="L33" s="232"/>
      <c r="M33" s="233"/>
      <c r="N33" s="235"/>
      <c r="O33" s="188">
        <f t="shared" si="2"/>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4">
    <mergeCell ref="B6:M6"/>
    <mergeCell ref="B13:M13"/>
    <mergeCell ref="C14:G14"/>
    <mergeCell ref="I14:M14"/>
  </mergeCells>
  <pageMargins left="0.75" right="0.75" top="1" bottom="1" header="0.511805555555556" footer="0.511805555555556"/>
  <headerFoot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101" customWidth="1"/>
    <col min="2" max="2" width="20.5714285714286" style="101" customWidth="1"/>
    <col min="3" max="3" width="29.7142857142857" style="102" customWidth="1"/>
    <col min="4" max="4" width="6.71428571428571" style="103" customWidth="1"/>
    <col min="5" max="5" width="19.1428571428571" style="104" hidden="1" customWidth="1"/>
    <col min="6" max="6" width="8.28571428571429" style="103" customWidth="1"/>
    <col min="7" max="7" width="7.42857142857143" style="103" customWidth="1"/>
    <col min="8" max="8" width="33.2857142857143" style="102" customWidth="1"/>
    <col min="9" max="9" width="9.28571428571429" style="103" customWidth="1"/>
    <col min="10" max="10" width="5.42857142857143" style="103" customWidth="1"/>
    <col min="11" max="11" width="3.85714285714286" style="103" customWidth="1"/>
    <col min="12" max="12" width="6.57142857142857" style="103" customWidth="1"/>
    <col min="13" max="13" width="55.5428571428571" style="105" customWidth="1"/>
    <col min="14" max="14" width="0.857142857142857" style="101" customWidth="1"/>
    <col min="15" max="15" width="9.14285714285714" style="106"/>
    <col min="16" max="25" width="9.14285714285714" style="101"/>
    <col min="26" max="26" width="9.14285714285714" style="107"/>
    <col min="27" max="16384" width="9.14285714285714" style="101"/>
  </cols>
  <sheetData>
    <row r="1" ht="21" spans="2:26">
      <c r="B1" s="108" t="str">
        <f>Token_List!$B$2</f>
        <v>Token Name</v>
      </c>
      <c r="C1" s="109" t="str">
        <f ca="1">LOOKUP($Z$1,Token_List!$Z$3:$Z$9998,Token_List!$B$3:$B$9998)</f>
        <v>Sugar Dish</v>
      </c>
      <c r="Z1" s="183" t="str">
        <f ca="1">MID(CELL("filename",$Z$1),FIND("]",CELL("filename",$Z$1))+1,255)</f>
        <v>Sugar_Dish</v>
      </c>
    </row>
    <row r="2" ht="21" spans="2:12">
      <c r="B2" s="110" t="str">
        <f>Token_List!$D$2</f>
        <v>Rarity</v>
      </c>
      <c r="C2" s="111" t="str">
        <f ca="1">LOOKUP($Z$1,Token_List!$Z$3:$Z$9998,Token_List!$D$3:$D$9998)</f>
        <v>Uncommon</v>
      </c>
      <c r="D2" s="112"/>
      <c r="E2" s="113"/>
      <c r="F2" s="112"/>
      <c r="G2" s="112"/>
      <c r="H2" s="114"/>
      <c r="I2" s="112"/>
      <c r="J2" s="112"/>
      <c r="K2" s="112"/>
      <c r="L2" s="112"/>
    </row>
    <row r="3" ht="21" spans="2:13">
      <c r="B3" s="115" t="str">
        <f>Token_List!$E$2</f>
        <v>Type</v>
      </c>
      <c r="C3" s="109" t="str">
        <f ca="1">LOOKUP($Z$1,Token_List!$Z$3:$Z$9998,Token_List!$E$3:$E$9998)</f>
        <v>Individual</v>
      </c>
      <c r="D3" s="112"/>
      <c r="E3" s="113"/>
      <c r="F3" s="112"/>
      <c r="G3" s="112"/>
      <c r="H3" s="114"/>
      <c r="I3" s="112"/>
      <c r="J3" s="112"/>
      <c r="K3" s="112"/>
      <c r="L3" s="112"/>
      <c r="M3" s="166"/>
    </row>
    <row r="4" ht="21" spans="2:13">
      <c r="B4" s="115" t="s">
        <v>294</v>
      </c>
      <c r="C4" s="111" t="str">
        <f ca="1">LOOKUP($Z$1,Token_List!$Z$3:$Z$9998,Token_List!$F$3:$F$9998)</f>
        <v>Mrs Potts</v>
      </c>
      <c r="D4" s="112"/>
      <c r="E4" s="113"/>
      <c r="F4" s="112"/>
      <c r="G4" s="112"/>
      <c r="H4" s="114"/>
      <c r="I4" s="112"/>
      <c r="J4" s="112"/>
      <c r="K4" s="112"/>
      <c r="L4" s="112"/>
      <c r="M4" s="166"/>
    </row>
    <row r="5" ht="21.75" spans="2:15">
      <c r="B5" s="116"/>
      <c r="C5" s="117"/>
      <c r="D5" s="117"/>
      <c r="E5" s="117"/>
      <c r="F5" s="118"/>
      <c r="G5" s="118"/>
      <c r="H5" s="117"/>
      <c r="I5" s="117"/>
      <c r="J5" s="117"/>
      <c r="K5" s="117"/>
      <c r="L5" s="117"/>
      <c r="M5" s="167"/>
      <c r="O5" s="106">
        <f>SUM($AN$8:$AN$9999)</f>
        <v>0</v>
      </c>
    </row>
    <row r="6" ht="25.5" spans="2:15">
      <c r="B6" s="119" t="str">
        <f ca="1">MATCH("Type",$B$9:$B$9989,0)-3&amp;" Task(s) from "&amp;SUM($A$9:$A$9991)&amp;" character(s) that could drop "&amp;CHAR(34)&amp;$C$1&amp;CHAR(34)&amp;" Tokens"</f>
        <v>4 Task(s) from 5 character(s) that could drop "Sugar Dish" Tokens</v>
      </c>
      <c r="C6" s="120"/>
      <c r="D6" s="120"/>
      <c r="E6" s="120"/>
      <c r="F6" s="120"/>
      <c r="G6" s="120"/>
      <c r="H6" s="120"/>
      <c r="I6" s="120"/>
      <c r="J6" s="120"/>
      <c r="K6" s="120"/>
      <c r="L6" s="120"/>
      <c r="M6" s="168"/>
      <c r="O6" s="106">
        <f t="shared" ref="O6:O9" si="0">IF(ISBLANK($AL6),0,1+LEN($AL6)-LEN(SUBSTITUTE($AL6,"●","")))</f>
        <v>0</v>
      </c>
    </row>
    <row r="7" spans="2:13">
      <c r="B7" s="121"/>
      <c r="C7" s="122"/>
      <c r="D7" s="123" t="s">
        <v>295</v>
      </c>
      <c r="E7" s="124" t="s">
        <v>296</v>
      </c>
      <c r="F7" s="123" t="s">
        <v>297</v>
      </c>
      <c r="G7" s="123" t="s">
        <v>298</v>
      </c>
      <c r="H7" s="124"/>
      <c r="I7" s="124"/>
      <c r="J7" s="169" t="s">
        <v>299</v>
      </c>
      <c r="K7" s="124" t="s">
        <v>300</v>
      </c>
      <c r="L7" s="124"/>
      <c r="M7" s="170" t="str">
        <f ca="1">HYPERLINK("#"&amp;CELL("address",INDEX(Token_List!$A$3:$A$9998,MATCH($Z$1,Token_List!$Z$3:$Z$9998,0),1)),"Back to Token List")</f>
        <v>Back to Token List</v>
      </c>
    </row>
    <row r="8" ht="15.75" spans="2:15">
      <c r="B8" s="125" t="s">
        <v>301</v>
      </c>
      <c r="C8" s="126" t="s">
        <v>302</v>
      </c>
      <c r="D8" s="127" t="s">
        <v>303</v>
      </c>
      <c r="E8" s="128"/>
      <c r="F8" s="127" t="s">
        <v>303</v>
      </c>
      <c r="G8" s="127" t="s">
        <v>304</v>
      </c>
      <c r="H8" s="128" t="s">
        <v>305</v>
      </c>
      <c r="I8" s="128" t="s">
        <v>306</v>
      </c>
      <c r="J8" s="128" t="s">
        <v>307</v>
      </c>
      <c r="K8" s="128" t="s">
        <v>308</v>
      </c>
      <c r="L8" s="128" t="s">
        <v>309</v>
      </c>
      <c r="M8" s="171" t="s">
        <v>310</v>
      </c>
      <c r="N8" s="158"/>
      <c r="O8" s="106">
        <f t="shared" si="0"/>
        <v>0</v>
      </c>
    </row>
    <row r="9" ht="15.75" spans="1:15">
      <c r="A9" s="129">
        <f t="shared" ref="A9:A12" si="1">COUNTA($E9)+1</f>
        <v>2</v>
      </c>
      <c r="B9" s="130" t="s">
        <v>438</v>
      </c>
      <c r="C9" s="131" t="s">
        <v>604</v>
      </c>
      <c r="D9" s="132">
        <v>3</v>
      </c>
      <c r="E9" s="133" t="s">
        <v>141</v>
      </c>
      <c r="F9" s="132">
        <v>3</v>
      </c>
      <c r="G9" s="132"/>
      <c r="H9" s="131" t="s">
        <v>406</v>
      </c>
      <c r="I9" s="132" t="s">
        <v>327</v>
      </c>
      <c r="J9" s="132"/>
      <c r="K9" s="132">
        <v>17</v>
      </c>
      <c r="L9" s="132">
        <v>150</v>
      </c>
      <c r="M9" s="133" t="s">
        <v>605</v>
      </c>
      <c r="N9" s="158"/>
      <c r="O9" s="106">
        <f t="shared" si="0"/>
        <v>0</v>
      </c>
    </row>
    <row r="10" ht="15.75" spans="1:14">
      <c r="A10" s="129">
        <f t="shared" si="1"/>
        <v>1</v>
      </c>
      <c r="B10" s="130" t="s">
        <v>38</v>
      </c>
      <c r="C10" s="131" t="s">
        <v>617</v>
      </c>
      <c r="D10" s="132">
        <v>2</v>
      </c>
      <c r="E10" s="133"/>
      <c r="F10" s="132"/>
      <c r="G10" s="132"/>
      <c r="H10" s="131" t="s">
        <v>381</v>
      </c>
      <c r="I10" s="132" t="s">
        <v>327</v>
      </c>
      <c r="J10" s="132"/>
      <c r="K10" s="132">
        <v>13</v>
      </c>
      <c r="L10" s="132">
        <v>110</v>
      </c>
      <c r="M10" s="133" t="s">
        <v>618</v>
      </c>
      <c r="N10" s="158"/>
    </row>
    <row r="11" ht="15.75" spans="1:14">
      <c r="A11" s="129">
        <f t="shared" si="1"/>
        <v>1</v>
      </c>
      <c r="B11" s="130" t="s">
        <v>176</v>
      </c>
      <c r="C11" s="131" t="s">
        <v>608</v>
      </c>
      <c r="D11" s="132">
        <v>2</v>
      </c>
      <c r="E11" s="133"/>
      <c r="F11" s="132"/>
      <c r="G11" s="132"/>
      <c r="H11" s="131" t="s">
        <v>381</v>
      </c>
      <c r="I11" s="132" t="s">
        <v>327</v>
      </c>
      <c r="J11" s="132"/>
      <c r="K11" s="132">
        <v>13</v>
      </c>
      <c r="L11" s="132">
        <v>110</v>
      </c>
      <c r="M11" s="133" t="s">
        <v>609</v>
      </c>
      <c r="N11" s="158"/>
    </row>
    <row r="12" ht="15.75" spans="1:14">
      <c r="A12" s="129">
        <f t="shared" si="1"/>
        <v>1</v>
      </c>
      <c r="B12" s="130" t="s">
        <v>132</v>
      </c>
      <c r="C12" s="131" t="s">
        <v>621</v>
      </c>
      <c r="D12" s="132">
        <v>1</v>
      </c>
      <c r="E12" s="133"/>
      <c r="F12" s="132"/>
      <c r="G12" s="132"/>
      <c r="H12" s="131"/>
      <c r="I12" s="132" t="s">
        <v>327</v>
      </c>
      <c r="J12" s="132"/>
      <c r="K12" s="132">
        <v>13</v>
      </c>
      <c r="L12" s="132">
        <v>110</v>
      </c>
      <c r="M12" s="133" t="s">
        <v>622</v>
      </c>
      <c r="N12" s="158"/>
    </row>
    <row r="13" ht="15.75" spans="2:15">
      <c r="B13" s="134"/>
      <c r="C13" s="135"/>
      <c r="D13" s="136"/>
      <c r="E13" s="137"/>
      <c r="F13" s="136"/>
      <c r="G13" s="136"/>
      <c r="H13" s="135"/>
      <c r="I13" s="136"/>
      <c r="J13" s="136"/>
      <c r="K13" s="136"/>
      <c r="L13" s="172"/>
      <c r="M13" s="173"/>
      <c r="N13" s="158"/>
      <c r="O13" s="106">
        <f t="shared" ref="O13:O16" si="2">IF(ISBLANK($AL13),0,1+LEN($AL13)-LEN(SUBSTITUTE($AL13,"●","")))</f>
        <v>0</v>
      </c>
    </row>
    <row r="14" ht="25.5" spans="2:15">
      <c r="B14" s="119" t="str">
        <f ca="1">COUNTA($B16:$B9995)&amp;" Other way(s) to get "&amp;CHAR(34)&amp;$C$1&amp;CHAR(34)&amp;" Tokens"</f>
        <v>1 Other way(s) to get "Sugar Dish" Tokens</v>
      </c>
      <c r="C14" s="120"/>
      <c r="D14" s="120"/>
      <c r="E14" s="120"/>
      <c r="F14" s="120"/>
      <c r="G14" s="120"/>
      <c r="H14" s="120"/>
      <c r="I14" s="120"/>
      <c r="J14" s="120"/>
      <c r="K14" s="120"/>
      <c r="L14" s="120"/>
      <c r="M14" s="168"/>
      <c r="N14" s="158"/>
      <c r="O14" s="106">
        <f t="shared" si="2"/>
        <v>0</v>
      </c>
    </row>
    <row r="15" ht="16.5" spans="2:15">
      <c r="B15" s="138" t="s">
        <v>18</v>
      </c>
      <c r="C15" s="139" t="s">
        <v>323</v>
      </c>
      <c r="D15" s="140"/>
      <c r="E15" s="140"/>
      <c r="F15" s="140"/>
      <c r="G15" s="141"/>
      <c r="H15" s="142" t="s">
        <v>324</v>
      </c>
      <c r="I15" s="174" t="s">
        <v>310</v>
      </c>
      <c r="J15" s="175"/>
      <c r="K15" s="175"/>
      <c r="L15" s="175"/>
      <c r="M15" s="176"/>
      <c r="N15" s="158"/>
      <c r="O15" s="106">
        <f t="shared" si="2"/>
        <v>0</v>
      </c>
    </row>
    <row r="16" ht="15.75" spans="2:15">
      <c r="B16" s="143" t="s">
        <v>337</v>
      </c>
      <c r="C16" s="144" t="s">
        <v>615</v>
      </c>
      <c r="D16" s="145"/>
      <c r="E16" s="145"/>
      <c r="F16" s="145"/>
      <c r="G16" s="146"/>
      <c r="H16" s="147" t="s">
        <v>346</v>
      </c>
      <c r="I16" s="177" t="s">
        <v>267</v>
      </c>
      <c r="J16" s="178"/>
      <c r="K16" s="178"/>
      <c r="L16" s="178"/>
      <c r="M16" s="179"/>
      <c r="N16" s="158"/>
      <c r="O16" s="106">
        <f t="shared" si="2"/>
        <v>0</v>
      </c>
    </row>
    <row r="17" ht="15.75" spans="2:15">
      <c r="B17" s="134"/>
      <c r="C17" s="135"/>
      <c r="D17" s="136"/>
      <c r="E17" s="137"/>
      <c r="F17" s="136"/>
      <c r="G17" s="136"/>
      <c r="H17" s="135"/>
      <c r="I17" s="136"/>
      <c r="J17" s="136"/>
      <c r="K17" s="136"/>
      <c r="L17" s="136"/>
      <c r="M17" s="173"/>
      <c r="N17" s="158"/>
      <c r="O17" s="106">
        <f t="shared" ref="O17:O33" si="3">IF(ISBLANK($AL17),0,1+LEN($AL17)-LEN(SUBSTITUTE($AL17,"●","")))</f>
        <v>0</v>
      </c>
    </row>
    <row r="18" ht="15.75" spans="2:15">
      <c r="B18" s="148"/>
      <c r="C18" s="149"/>
      <c r="D18" s="150"/>
      <c r="E18" s="151"/>
      <c r="F18" s="150"/>
      <c r="G18" s="150"/>
      <c r="H18" s="149"/>
      <c r="I18" s="150"/>
      <c r="J18" s="150"/>
      <c r="K18" s="150"/>
      <c r="L18" s="150"/>
      <c r="M18" s="149"/>
      <c r="N18" s="158"/>
      <c r="O18" s="106">
        <f t="shared" si="3"/>
        <v>0</v>
      </c>
    </row>
    <row r="19" ht="15.75" spans="2:15">
      <c r="B19" s="148"/>
      <c r="C19" s="149"/>
      <c r="D19" s="150"/>
      <c r="E19" s="151"/>
      <c r="F19" s="150"/>
      <c r="G19" s="150"/>
      <c r="H19" s="149"/>
      <c r="I19" s="150"/>
      <c r="J19" s="150"/>
      <c r="K19" s="150"/>
      <c r="L19" s="150"/>
      <c r="M19" s="151"/>
      <c r="N19" s="158"/>
      <c r="O19" s="106">
        <f t="shared" si="3"/>
        <v>0</v>
      </c>
    </row>
    <row r="20" ht="15.75" spans="2:15">
      <c r="B20" s="148"/>
      <c r="C20" s="149"/>
      <c r="D20" s="150"/>
      <c r="E20" s="152"/>
      <c r="F20" s="150"/>
      <c r="G20" s="150"/>
      <c r="H20" s="149"/>
      <c r="I20" s="150"/>
      <c r="J20" s="150"/>
      <c r="K20" s="150"/>
      <c r="L20" s="150"/>
      <c r="M20" s="151"/>
      <c r="N20" s="158"/>
      <c r="O20" s="106">
        <f t="shared" si="3"/>
        <v>0</v>
      </c>
    </row>
    <row r="21" ht="15.75" spans="2:15">
      <c r="B21" s="148"/>
      <c r="C21" s="149"/>
      <c r="D21" s="150"/>
      <c r="E21" s="151"/>
      <c r="F21" s="150"/>
      <c r="G21" s="150"/>
      <c r="H21" s="149"/>
      <c r="I21" s="150"/>
      <c r="J21" s="150"/>
      <c r="K21" s="150"/>
      <c r="L21" s="150"/>
      <c r="M21" s="151"/>
      <c r="N21" s="158"/>
      <c r="O21" s="106">
        <f t="shared" si="3"/>
        <v>0</v>
      </c>
    </row>
    <row r="22" ht="15.75" spans="2:15">
      <c r="B22" s="148"/>
      <c r="C22" s="149"/>
      <c r="D22" s="150"/>
      <c r="E22" s="151"/>
      <c r="F22" s="150"/>
      <c r="G22" s="150"/>
      <c r="H22" s="149"/>
      <c r="I22" s="150"/>
      <c r="J22" s="150"/>
      <c r="K22" s="150"/>
      <c r="L22" s="150"/>
      <c r="M22" s="151"/>
      <c r="N22" s="158"/>
      <c r="O22" s="106">
        <f t="shared" si="3"/>
        <v>0</v>
      </c>
    </row>
    <row r="23" ht="15.75" spans="2:15">
      <c r="B23" s="148"/>
      <c r="C23" s="149"/>
      <c r="D23" s="150"/>
      <c r="E23" s="151"/>
      <c r="F23" s="150"/>
      <c r="G23" s="150"/>
      <c r="H23" s="149"/>
      <c r="I23" s="150"/>
      <c r="J23" s="150"/>
      <c r="K23" s="150"/>
      <c r="L23" s="150"/>
      <c r="M23" s="151"/>
      <c r="N23" s="158"/>
      <c r="O23" s="106">
        <f t="shared" si="3"/>
        <v>0</v>
      </c>
    </row>
    <row r="24" ht="15.75" spans="2:15">
      <c r="B24" s="148"/>
      <c r="C24" s="149"/>
      <c r="D24" s="150"/>
      <c r="E24" s="151"/>
      <c r="F24" s="150"/>
      <c r="G24" s="150"/>
      <c r="H24" s="149"/>
      <c r="I24" s="150"/>
      <c r="J24" s="150"/>
      <c r="K24" s="150"/>
      <c r="L24" s="150"/>
      <c r="M24" s="151"/>
      <c r="N24" s="158"/>
      <c r="O24" s="106">
        <f t="shared" si="3"/>
        <v>0</v>
      </c>
    </row>
    <row r="25" ht="15.75" spans="2:15">
      <c r="B25" s="148"/>
      <c r="C25" s="149"/>
      <c r="D25" s="150"/>
      <c r="E25" s="152"/>
      <c r="F25" s="150"/>
      <c r="G25" s="150"/>
      <c r="H25" s="149"/>
      <c r="I25" s="150"/>
      <c r="J25" s="150"/>
      <c r="K25" s="150"/>
      <c r="L25" s="150"/>
      <c r="M25" s="151"/>
      <c r="N25" s="158"/>
      <c r="O25" s="106">
        <f t="shared" si="3"/>
        <v>0</v>
      </c>
    </row>
    <row r="26" ht="15.75" spans="2:15">
      <c r="B26" s="148"/>
      <c r="C26" s="149"/>
      <c r="D26" s="150"/>
      <c r="E26" s="151"/>
      <c r="F26" s="150"/>
      <c r="G26" s="150"/>
      <c r="H26" s="149"/>
      <c r="I26" s="150"/>
      <c r="J26" s="150"/>
      <c r="K26" s="150"/>
      <c r="L26" s="150"/>
      <c r="M26" s="151"/>
      <c r="N26" s="158"/>
      <c r="O26" s="106">
        <f t="shared" si="3"/>
        <v>0</v>
      </c>
    </row>
    <row r="27" ht="15.75" spans="2:15">
      <c r="B27" s="148"/>
      <c r="C27" s="149"/>
      <c r="D27" s="150"/>
      <c r="E27" s="151"/>
      <c r="F27" s="150"/>
      <c r="G27" s="150"/>
      <c r="H27" s="149"/>
      <c r="I27" s="150"/>
      <c r="J27" s="150"/>
      <c r="K27" s="150"/>
      <c r="L27" s="150"/>
      <c r="M27" s="151"/>
      <c r="N27" s="158"/>
      <c r="O27" s="106">
        <f t="shared" si="3"/>
        <v>0</v>
      </c>
    </row>
    <row r="28" ht="15.75" spans="2:15">
      <c r="B28" s="148"/>
      <c r="C28" s="149"/>
      <c r="D28" s="150"/>
      <c r="E28" s="151"/>
      <c r="F28" s="150"/>
      <c r="G28" s="150"/>
      <c r="H28" s="149"/>
      <c r="I28" s="150"/>
      <c r="J28" s="150"/>
      <c r="K28" s="150"/>
      <c r="L28" s="150"/>
      <c r="M28" s="149"/>
      <c r="N28" s="158"/>
      <c r="O28" s="106">
        <f t="shared" si="3"/>
        <v>0</v>
      </c>
    </row>
    <row r="29" ht="15.75" spans="2:15">
      <c r="B29" s="148"/>
      <c r="C29" s="149"/>
      <c r="D29" s="150"/>
      <c r="E29" s="151"/>
      <c r="F29" s="150"/>
      <c r="G29" s="150"/>
      <c r="H29" s="149"/>
      <c r="I29" s="150"/>
      <c r="J29" s="150"/>
      <c r="K29" s="150"/>
      <c r="L29" s="150"/>
      <c r="M29" s="149"/>
      <c r="N29" s="158"/>
      <c r="O29" s="106">
        <f t="shared" si="3"/>
        <v>0</v>
      </c>
    </row>
    <row r="30" spans="2:15">
      <c r="B30" s="153"/>
      <c r="C30" s="154"/>
      <c r="D30" s="155"/>
      <c r="E30" s="156"/>
      <c r="F30" s="155"/>
      <c r="G30" s="155"/>
      <c r="H30" s="154"/>
      <c r="I30" s="155"/>
      <c r="J30" s="155"/>
      <c r="K30" s="155"/>
      <c r="L30" s="155"/>
      <c r="M30" s="154"/>
      <c r="N30" s="158"/>
      <c r="O30" s="106">
        <f t="shared" si="3"/>
        <v>0</v>
      </c>
    </row>
    <row r="31" spans="2:15">
      <c r="B31" s="153"/>
      <c r="C31" s="154"/>
      <c r="D31" s="155"/>
      <c r="E31" s="156"/>
      <c r="F31" s="155"/>
      <c r="G31" s="155"/>
      <c r="H31" s="154"/>
      <c r="I31" s="155"/>
      <c r="J31" s="155"/>
      <c r="K31" s="155"/>
      <c r="L31" s="155"/>
      <c r="M31" s="154"/>
      <c r="N31" s="158"/>
      <c r="O31" s="106">
        <f t="shared" si="3"/>
        <v>0</v>
      </c>
    </row>
    <row r="32" spans="2:15">
      <c r="B32" s="153"/>
      <c r="C32" s="154"/>
      <c r="D32" s="155"/>
      <c r="E32" s="156"/>
      <c r="F32" s="155"/>
      <c r="G32" s="155"/>
      <c r="H32" s="154"/>
      <c r="I32" s="155"/>
      <c r="J32" s="155"/>
      <c r="K32" s="155"/>
      <c r="L32" s="155"/>
      <c r="M32" s="156"/>
      <c r="N32" s="158"/>
      <c r="O32" s="106">
        <f t="shared" si="3"/>
        <v>0</v>
      </c>
    </row>
    <row r="33" spans="2:15">
      <c r="B33" s="153"/>
      <c r="C33" s="154"/>
      <c r="D33" s="155"/>
      <c r="E33" s="157"/>
      <c r="F33" s="155"/>
      <c r="G33" s="155"/>
      <c r="H33" s="154"/>
      <c r="I33" s="155"/>
      <c r="J33" s="155"/>
      <c r="K33" s="155"/>
      <c r="L33" s="155"/>
      <c r="M33" s="156"/>
      <c r="N33" s="158"/>
      <c r="O33" s="106">
        <f t="shared" si="3"/>
        <v>0</v>
      </c>
    </row>
    <row r="34" spans="2:14">
      <c r="B34" s="153"/>
      <c r="C34" s="154"/>
      <c r="D34" s="155"/>
      <c r="E34" s="156"/>
      <c r="F34" s="155"/>
      <c r="G34" s="155"/>
      <c r="H34" s="154"/>
      <c r="I34" s="155"/>
      <c r="J34" s="155"/>
      <c r="K34" s="155"/>
      <c r="L34" s="155"/>
      <c r="M34" s="157"/>
      <c r="N34" s="158"/>
    </row>
    <row r="45" spans="2:15">
      <c r="B45" s="158"/>
      <c r="C45" s="159"/>
      <c r="D45" s="160"/>
      <c r="E45" s="161"/>
      <c r="F45" s="160"/>
      <c r="G45" s="160"/>
      <c r="H45" s="159"/>
      <c r="I45" s="160"/>
      <c r="J45" s="160"/>
      <c r="K45" s="160"/>
      <c r="L45" s="160"/>
      <c r="M45" s="180"/>
      <c r="N45" s="158"/>
      <c r="O45" s="181"/>
    </row>
    <row r="46" spans="2:15">
      <c r="B46" s="153"/>
      <c r="C46" s="154"/>
      <c r="D46" s="155"/>
      <c r="E46" s="156"/>
      <c r="F46" s="155"/>
      <c r="G46" s="155"/>
      <c r="H46" s="154"/>
      <c r="I46" s="155"/>
      <c r="J46" s="155"/>
      <c r="K46" s="155"/>
      <c r="L46" s="155"/>
      <c r="M46" s="154"/>
      <c r="N46" s="158"/>
      <c r="O46" s="181"/>
    </row>
    <row r="47" spans="2:15">
      <c r="B47" s="153"/>
      <c r="C47" s="154"/>
      <c r="D47" s="155"/>
      <c r="E47" s="156"/>
      <c r="F47" s="155"/>
      <c r="G47" s="155"/>
      <c r="H47" s="154"/>
      <c r="I47" s="155"/>
      <c r="J47" s="155"/>
      <c r="K47" s="155"/>
      <c r="L47" s="155"/>
      <c r="M47" s="156"/>
      <c r="N47" s="158"/>
      <c r="O47" s="181"/>
    </row>
    <row r="48" spans="2:15">
      <c r="B48" s="153"/>
      <c r="C48" s="154"/>
      <c r="D48" s="155"/>
      <c r="E48" s="157"/>
      <c r="F48" s="155"/>
      <c r="G48" s="155"/>
      <c r="H48" s="154"/>
      <c r="I48" s="155"/>
      <c r="J48" s="155"/>
      <c r="K48" s="155"/>
      <c r="L48" s="155"/>
      <c r="M48" s="156"/>
      <c r="N48" s="158"/>
      <c r="O48" s="181"/>
    </row>
    <row r="49" spans="2:13">
      <c r="B49" s="162"/>
      <c r="C49" s="163"/>
      <c r="D49" s="164"/>
      <c r="E49" s="165"/>
      <c r="F49" s="164"/>
      <c r="G49" s="164"/>
      <c r="H49" s="163"/>
      <c r="I49" s="164"/>
      <c r="J49" s="164"/>
      <c r="K49" s="164"/>
      <c r="L49" s="164"/>
      <c r="M49" s="182"/>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Sulley Ears</v>
      </c>
      <c r="Z1" s="86" t="str">
        <f ca="1">MID(CELL("filename",$Z$1),FIND("]",CELL("filename",$Z$1))+1,255)</f>
        <v>Sulley_Ears</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Sulley</v>
      </c>
      <c r="D4" s="12"/>
      <c r="E4" s="13"/>
      <c r="F4" s="12"/>
      <c r="G4" s="12"/>
      <c r="H4" s="14"/>
      <c r="I4" s="12"/>
      <c r="J4" s="12"/>
      <c r="K4" s="12"/>
      <c r="L4" s="12"/>
      <c r="M4" s="69"/>
    </row>
    <row r="5" ht="21.75" spans="2:15">
      <c r="B5" s="16"/>
      <c r="C5" s="17"/>
      <c r="D5" s="17"/>
      <c r="E5" s="17"/>
      <c r="F5" s="18"/>
      <c r="G5" s="18"/>
      <c r="H5" s="17"/>
      <c r="I5" s="17"/>
      <c r="J5" s="17"/>
      <c r="K5" s="17"/>
      <c r="L5" s="17"/>
      <c r="M5" s="70"/>
      <c r="O5" s="6">
        <f>SUM($AN$8:$AN$9999)</f>
        <v>0</v>
      </c>
    </row>
    <row r="6" ht="25.5" spans="2:15">
      <c r="B6" s="19" t="str">
        <f ca="1">MATCH("Type",$B$9:$B$9989,0)-3&amp;" Task(s) from "&amp;SUM($A$9:$A$9991)&amp;" character(s) that could drop "&amp;CHAR(34)&amp;$C$1&amp;CHAR(34)&amp;" Tokens"</f>
        <v>4 Task(s) from 4 character(s) that could drop "Sulley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2" si="1">COUNTA($E9)+1</f>
        <v>1</v>
      </c>
      <c r="B9" s="30" t="s">
        <v>95</v>
      </c>
      <c r="C9" s="31" t="s">
        <v>1023</v>
      </c>
      <c r="D9" s="32">
        <v>2</v>
      </c>
      <c r="E9" s="33"/>
      <c r="F9" s="32"/>
      <c r="G9" s="32"/>
      <c r="H9" s="31" t="s">
        <v>549</v>
      </c>
      <c r="I9" s="32" t="s">
        <v>336</v>
      </c>
      <c r="J9" s="32"/>
      <c r="K9" s="32">
        <v>16</v>
      </c>
      <c r="L9" s="32">
        <v>155</v>
      </c>
      <c r="M9" s="33" t="s">
        <v>1024</v>
      </c>
      <c r="N9" s="61"/>
      <c r="O9" s="6">
        <f t="shared" si="0"/>
        <v>0</v>
      </c>
    </row>
    <row r="10" spans="1:14">
      <c r="A10" s="29">
        <f t="shared" si="1"/>
        <v>1</v>
      </c>
      <c r="B10" s="30" t="s">
        <v>165</v>
      </c>
      <c r="C10" s="31" t="s">
        <v>596</v>
      </c>
      <c r="D10" s="32">
        <v>3</v>
      </c>
      <c r="E10" s="33"/>
      <c r="F10" s="32"/>
      <c r="G10" s="32"/>
      <c r="H10" s="31"/>
      <c r="I10" s="32" t="s">
        <v>336</v>
      </c>
      <c r="J10" s="32"/>
      <c r="K10" s="32">
        <v>16</v>
      </c>
      <c r="L10" s="32">
        <v>155</v>
      </c>
      <c r="M10" s="33" t="s">
        <v>597</v>
      </c>
      <c r="N10" s="61"/>
    </row>
    <row r="11" spans="1:14">
      <c r="A11" s="29">
        <f t="shared" si="1"/>
        <v>1</v>
      </c>
      <c r="B11" s="30" t="s">
        <v>31</v>
      </c>
      <c r="C11" s="31" t="s">
        <v>662</v>
      </c>
      <c r="D11" s="32">
        <v>4</v>
      </c>
      <c r="E11" s="33"/>
      <c r="F11" s="32"/>
      <c r="G11" s="32"/>
      <c r="H11" s="31" t="s">
        <v>410</v>
      </c>
      <c r="I11" s="32" t="s">
        <v>336</v>
      </c>
      <c r="J11" s="32"/>
      <c r="K11" s="32">
        <v>16</v>
      </c>
      <c r="L11" s="32">
        <v>155</v>
      </c>
      <c r="M11" s="33" t="s">
        <v>663</v>
      </c>
      <c r="N11" s="61"/>
    </row>
    <row r="12" spans="1:14">
      <c r="A12" s="29">
        <f t="shared" si="1"/>
        <v>1</v>
      </c>
      <c r="B12" s="30" t="s">
        <v>51</v>
      </c>
      <c r="C12" s="31" t="s">
        <v>957</v>
      </c>
      <c r="D12" s="32">
        <v>2</v>
      </c>
      <c r="E12" s="33"/>
      <c r="F12" s="32"/>
      <c r="G12" s="32"/>
      <c r="H12" s="31" t="s">
        <v>456</v>
      </c>
      <c r="I12" s="32" t="s">
        <v>327</v>
      </c>
      <c r="J12" s="32"/>
      <c r="K12" s="32">
        <v>13</v>
      </c>
      <c r="L12" s="32">
        <v>110</v>
      </c>
      <c r="M12" s="33" t="s">
        <v>958</v>
      </c>
      <c r="N12" s="61"/>
    </row>
    <row r="13" spans="2:15">
      <c r="B13" s="36"/>
      <c r="C13" s="37"/>
      <c r="D13" s="38"/>
      <c r="E13" s="39"/>
      <c r="F13" s="38"/>
      <c r="G13" s="38"/>
      <c r="H13" s="37"/>
      <c r="I13" s="38"/>
      <c r="J13" s="38"/>
      <c r="K13" s="38"/>
      <c r="L13" s="75"/>
      <c r="M13" s="76"/>
      <c r="N13" s="61"/>
      <c r="O13" s="6">
        <f t="shared" ref="O13:O16" si="2">IF(ISBLANK($AL13),0,1+LEN($AL13)-LEN(SUBSTITUTE($AL13,"●","")))</f>
        <v>0</v>
      </c>
    </row>
    <row r="14" ht="25.5" spans="2:15">
      <c r="B14" s="19" t="str">
        <f ca="1">COUNTA($B16:$B9995)&amp;" Other way(s) to get "&amp;CHAR(34)&amp;$C$1&amp;CHAR(34)&amp;" Tokens"</f>
        <v>1 Other way(s) to get "Sulley Ears" Tokens</v>
      </c>
      <c r="C14" s="20"/>
      <c r="D14" s="20"/>
      <c r="E14" s="20"/>
      <c r="F14" s="20"/>
      <c r="G14" s="20"/>
      <c r="H14" s="20"/>
      <c r="I14" s="20"/>
      <c r="J14" s="20"/>
      <c r="K14" s="20"/>
      <c r="L14" s="20"/>
      <c r="M14" s="71"/>
      <c r="N14" s="61"/>
      <c r="O14" s="6">
        <f t="shared" si="2"/>
        <v>0</v>
      </c>
    </row>
    <row r="15" ht="16.5" spans="2:15">
      <c r="B15" s="40" t="s">
        <v>18</v>
      </c>
      <c r="C15" s="41" t="s">
        <v>323</v>
      </c>
      <c r="D15" s="42"/>
      <c r="E15" s="42"/>
      <c r="F15" s="42"/>
      <c r="G15" s="43"/>
      <c r="H15" s="44" t="s">
        <v>324</v>
      </c>
      <c r="I15" s="77" t="s">
        <v>310</v>
      </c>
      <c r="J15" s="78"/>
      <c r="K15" s="78"/>
      <c r="L15" s="78"/>
      <c r="M15" s="79"/>
      <c r="N15" s="61"/>
      <c r="O15" s="6">
        <f t="shared" si="2"/>
        <v>0</v>
      </c>
    </row>
    <row r="16" spans="2:15">
      <c r="B16" s="45" t="s">
        <v>399</v>
      </c>
      <c r="C16" s="46" t="s">
        <v>469</v>
      </c>
      <c r="D16" s="47"/>
      <c r="E16" s="47"/>
      <c r="F16" s="47"/>
      <c r="G16" s="48"/>
      <c r="H16" s="50" t="s">
        <v>401</v>
      </c>
      <c r="I16" s="80" t="s">
        <v>470</v>
      </c>
      <c r="J16" s="81"/>
      <c r="K16" s="81"/>
      <c r="L16" s="81"/>
      <c r="M16" s="82"/>
      <c r="N16" s="61"/>
      <c r="O16" s="6">
        <f t="shared" si="2"/>
        <v>0</v>
      </c>
    </row>
    <row r="17" spans="2:15">
      <c r="B17" s="36"/>
      <c r="C17" s="37"/>
      <c r="D17" s="38"/>
      <c r="E17" s="39"/>
      <c r="F17" s="38"/>
      <c r="G17" s="38"/>
      <c r="H17" s="37"/>
      <c r="I17" s="38"/>
      <c r="J17" s="38"/>
      <c r="K17" s="38"/>
      <c r="L17" s="38"/>
      <c r="M17" s="76"/>
      <c r="N17" s="61"/>
      <c r="O17" s="6">
        <f t="shared" ref="O17:O33" si="3">IF(ISBLANK($AL17),0,1+LEN($AL17)-LEN(SUBSTITUTE($AL17,"●","")))</f>
        <v>0</v>
      </c>
    </row>
    <row r="18" ht="15.75" spans="2:15">
      <c r="B18" s="51"/>
      <c r="C18" s="52"/>
      <c r="D18" s="53"/>
      <c r="E18" s="54"/>
      <c r="F18" s="53"/>
      <c r="G18" s="53"/>
      <c r="H18" s="52"/>
      <c r="I18" s="53"/>
      <c r="J18" s="53"/>
      <c r="K18" s="53"/>
      <c r="L18" s="53"/>
      <c r="M18" s="52"/>
      <c r="N18" s="61"/>
      <c r="O18" s="6">
        <f t="shared" si="3"/>
        <v>0</v>
      </c>
    </row>
    <row r="19" ht="15.75" spans="2:15">
      <c r="B19" s="51"/>
      <c r="C19" s="52"/>
      <c r="D19" s="53"/>
      <c r="E19" s="54"/>
      <c r="F19" s="53"/>
      <c r="G19" s="53"/>
      <c r="H19" s="52"/>
      <c r="I19" s="53"/>
      <c r="J19" s="53"/>
      <c r="K19" s="53"/>
      <c r="L19" s="53"/>
      <c r="M19" s="54"/>
      <c r="N19" s="61"/>
      <c r="O19" s="6">
        <f t="shared" si="3"/>
        <v>0</v>
      </c>
    </row>
    <row r="20" ht="15.75" spans="2:15">
      <c r="B20" s="51"/>
      <c r="C20" s="52"/>
      <c r="D20" s="53"/>
      <c r="E20" s="55"/>
      <c r="F20" s="53"/>
      <c r="G20" s="53"/>
      <c r="H20" s="52"/>
      <c r="I20" s="53"/>
      <c r="J20" s="53"/>
      <c r="K20" s="53"/>
      <c r="L20" s="53"/>
      <c r="M20" s="54"/>
      <c r="N20" s="61"/>
      <c r="O20" s="6">
        <f t="shared" si="3"/>
        <v>0</v>
      </c>
    </row>
    <row r="21" ht="15.75" spans="2:15">
      <c r="B21" s="51"/>
      <c r="C21" s="52"/>
      <c r="D21" s="53"/>
      <c r="E21" s="54"/>
      <c r="F21" s="53"/>
      <c r="G21" s="53"/>
      <c r="H21" s="52"/>
      <c r="I21" s="53"/>
      <c r="J21" s="53"/>
      <c r="K21" s="53"/>
      <c r="L21" s="53"/>
      <c r="M21" s="54"/>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5"/>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2"/>
      <c r="N28" s="61"/>
      <c r="O28" s="6">
        <f t="shared" si="3"/>
        <v>0</v>
      </c>
    </row>
    <row r="29" ht="15.75" spans="2:15">
      <c r="B29" s="51"/>
      <c r="C29" s="52"/>
      <c r="D29" s="53"/>
      <c r="E29" s="54"/>
      <c r="F29" s="53"/>
      <c r="G29" s="53"/>
      <c r="H29" s="52"/>
      <c r="I29" s="53"/>
      <c r="J29" s="53"/>
      <c r="K29" s="53"/>
      <c r="L29" s="53"/>
      <c r="M29" s="52"/>
      <c r="N29" s="61"/>
      <c r="O29" s="6">
        <f t="shared" si="3"/>
        <v>0</v>
      </c>
    </row>
    <row r="30" spans="2:15">
      <c r="B30" s="56"/>
      <c r="C30" s="57"/>
      <c r="D30" s="58"/>
      <c r="E30" s="59"/>
      <c r="F30" s="58"/>
      <c r="G30" s="58"/>
      <c r="H30" s="57"/>
      <c r="I30" s="58"/>
      <c r="J30" s="58"/>
      <c r="K30" s="58"/>
      <c r="L30" s="58"/>
      <c r="M30" s="57"/>
      <c r="N30" s="61"/>
      <c r="O30" s="6">
        <f t="shared" si="3"/>
        <v>0</v>
      </c>
    </row>
    <row r="31" spans="2:15">
      <c r="B31" s="56"/>
      <c r="C31" s="57"/>
      <c r="D31" s="58"/>
      <c r="E31" s="59"/>
      <c r="F31" s="58"/>
      <c r="G31" s="58"/>
      <c r="H31" s="57"/>
      <c r="I31" s="58"/>
      <c r="J31" s="58"/>
      <c r="K31" s="58"/>
      <c r="L31" s="58"/>
      <c r="M31" s="57"/>
      <c r="N31" s="61"/>
      <c r="O31" s="6">
        <f t="shared" si="3"/>
        <v>0</v>
      </c>
    </row>
    <row r="32" spans="2:15">
      <c r="B32" s="56"/>
      <c r="C32" s="57"/>
      <c r="D32" s="58"/>
      <c r="E32" s="59"/>
      <c r="F32" s="58"/>
      <c r="G32" s="58"/>
      <c r="H32" s="57"/>
      <c r="I32" s="58"/>
      <c r="J32" s="58"/>
      <c r="K32" s="58"/>
      <c r="L32" s="58"/>
      <c r="M32" s="59"/>
      <c r="N32" s="61"/>
      <c r="O32" s="6">
        <f t="shared" si="3"/>
        <v>0</v>
      </c>
    </row>
    <row r="33" spans="2:15">
      <c r="B33" s="56"/>
      <c r="C33" s="57"/>
      <c r="D33" s="58"/>
      <c r="E33" s="60"/>
      <c r="F33" s="58"/>
      <c r="G33" s="58"/>
      <c r="H33" s="57"/>
      <c r="I33" s="58"/>
      <c r="J33" s="58"/>
      <c r="K33" s="58"/>
      <c r="L33" s="58"/>
      <c r="M33" s="59"/>
      <c r="N33" s="61"/>
      <c r="O33" s="6">
        <f t="shared" si="3"/>
        <v>0</v>
      </c>
    </row>
    <row r="34" spans="2:14">
      <c r="B34" s="56"/>
      <c r="C34" s="57"/>
      <c r="D34" s="58"/>
      <c r="E34" s="59"/>
      <c r="F34" s="58"/>
      <c r="G34" s="58"/>
      <c r="H34" s="57"/>
      <c r="I34" s="58"/>
      <c r="J34" s="58"/>
      <c r="K34" s="58"/>
      <c r="L34" s="58"/>
      <c r="M34" s="60"/>
      <c r="N34" s="61"/>
    </row>
    <row r="45" spans="2:15">
      <c r="B45" s="61"/>
      <c r="C45" s="62"/>
      <c r="D45" s="63"/>
      <c r="E45" s="64"/>
      <c r="F45" s="63"/>
      <c r="G45" s="63"/>
      <c r="H45" s="62"/>
      <c r="I45" s="63"/>
      <c r="J45" s="63"/>
      <c r="K45" s="63"/>
      <c r="L45" s="63"/>
      <c r="M45" s="83"/>
      <c r="N45" s="61"/>
      <c r="O45" s="84"/>
    </row>
    <row r="46" spans="2:15">
      <c r="B46" s="56"/>
      <c r="C46" s="57"/>
      <c r="D46" s="58"/>
      <c r="E46" s="59"/>
      <c r="F46" s="58"/>
      <c r="G46" s="58"/>
      <c r="H46" s="57"/>
      <c r="I46" s="58"/>
      <c r="J46" s="58"/>
      <c r="K46" s="58"/>
      <c r="L46" s="58"/>
      <c r="M46" s="57"/>
      <c r="N46" s="61"/>
      <c r="O46" s="84"/>
    </row>
    <row r="47" spans="2:15">
      <c r="B47" s="56"/>
      <c r="C47" s="57"/>
      <c r="D47" s="58"/>
      <c r="E47" s="59"/>
      <c r="F47" s="58"/>
      <c r="G47" s="58"/>
      <c r="H47" s="57"/>
      <c r="I47" s="58"/>
      <c r="J47" s="58"/>
      <c r="K47" s="58"/>
      <c r="L47" s="58"/>
      <c r="M47" s="59"/>
      <c r="N47" s="61"/>
      <c r="O47" s="84"/>
    </row>
    <row r="48" spans="2:15">
      <c r="B48" s="56"/>
      <c r="C48" s="57"/>
      <c r="D48" s="58"/>
      <c r="E48" s="60"/>
      <c r="F48" s="58"/>
      <c r="G48" s="58"/>
      <c r="H48" s="57"/>
      <c r="I48" s="58"/>
      <c r="J48" s="58"/>
      <c r="K48" s="58"/>
      <c r="L48" s="58"/>
      <c r="M48" s="59"/>
      <c r="N48" s="61"/>
      <c r="O48" s="84"/>
    </row>
    <row r="49" spans="2:13">
      <c r="B49" s="65"/>
      <c r="C49" s="66"/>
      <c r="D49" s="67"/>
      <c r="E49" s="68"/>
      <c r="F49" s="67"/>
      <c r="G49" s="67"/>
      <c r="H49" s="66"/>
      <c r="I49" s="67"/>
      <c r="J49" s="67"/>
      <c r="K49" s="67"/>
      <c r="L49" s="67"/>
      <c r="M49" s="85"/>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Sven Ears</v>
      </c>
      <c r="Z1" s="86" t="str">
        <f ca="1">MID(CELL("filename",$Z$1),FIND("]",CELL("filename",$Z$1))+1,255)</f>
        <v>Sven_Ears</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Sven</v>
      </c>
      <c r="D4" s="12"/>
      <c r="E4" s="13"/>
      <c r="F4" s="12"/>
      <c r="G4" s="12"/>
      <c r="H4" s="14"/>
      <c r="I4" s="12"/>
      <c r="J4" s="12"/>
      <c r="K4" s="12"/>
      <c r="L4" s="12"/>
      <c r="M4" s="69"/>
    </row>
    <row r="5" ht="21.75" spans="2:15">
      <c r="B5" s="16"/>
      <c r="C5" s="17"/>
      <c r="D5" s="17"/>
      <c r="E5" s="17"/>
      <c r="F5" s="18"/>
      <c r="G5" s="18"/>
      <c r="H5" s="17"/>
      <c r="I5" s="17"/>
      <c r="J5" s="17"/>
      <c r="K5" s="17"/>
      <c r="L5" s="17"/>
      <c r="M5" s="70"/>
      <c r="O5" s="6">
        <f>SUM($AN$8:$AN$10000)</f>
        <v>0</v>
      </c>
    </row>
    <row r="6" ht="25.5" spans="2:15">
      <c r="B6" s="19" t="str">
        <f ca="1">MATCH("Type",$B$9:$B$9990,0)-3&amp;" Task(s) from "&amp;SUM($A$9:$A$9992)&amp;" character(s) that could drop "&amp;CHAR(34)&amp;$C$1&amp;CHAR(34)&amp;" Tokens"</f>
        <v>4 Task(s) from 4 character(s) that could drop "Sven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2" si="1">COUNTA($E9)+1</f>
        <v>1</v>
      </c>
      <c r="B9" s="30" t="s">
        <v>253</v>
      </c>
      <c r="C9" s="31" t="s">
        <v>898</v>
      </c>
      <c r="D9" s="32">
        <v>1</v>
      </c>
      <c r="E9" s="33"/>
      <c r="F9" s="32"/>
      <c r="G9" s="32"/>
      <c r="H9" s="31"/>
      <c r="I9" s="32" t="s">
        <v>315</v>
      </c>
      <c r="J9" s="32"/>
      <c r="K9" s="32">
        <v>7</v>
      </c>
      <c r="L9" s="32">
        <v>40</v>
      </c>
      <c r="M9" s="33" t="s">
        <v>899</v>
      </c>
      <c r="N9" s="61"/>
      <c r="O9" s="6">
        <f t="shared" si="0"/>
        <v>0</v>
      </c>
    </row>
    <row r="10" spans="1:14">
      <c r="A10" s="29">
        <f t="shared" si="1"/>
        <v>1</v>
      </c>
      <c r="B10" s="30" t="s">
        <v>64</v>
      </c>
      <c r="C10" s="31" t="s">
        <v>974</v>
      </c>
      <c r="D10" s="32">
        <v>2</v>
      </c>
      <c r="E10" s="33"/>
      <c r="F10" s="32"/>
      <c r="G10" s="32"/>
      <c r="H10" s="31" t="s">
        <v>615</v>
      </c>
      <c r="I10" s="32" t="s">
        <v>313</v>
      </c>
      <c r="J10" s="32"/>
      <c r="K10" s="32">
        <v>10</v>
      </c>
      <c r="L10" s="32">
        <v>75</v>
      </c>
      <c r="M10" s="33" t="s">
        <v>975</v>
      </c>
      <c r="N10" s="61"/>
    </row>
    <row r="11" spans="1:14">
      <c r="A11" s="29">
        <f t="shared" si="1"/>
        <v>1</v>
      </c>
      <c r="B11" s="30" t="s">
        <v>168</v>
      </c>
      <c r="C11" s="31" t="s">
        <v>1061</v>
      </c>
      <c r="D11" s="32">
        <v>3</v>
      </c>
      <c r="E11" s="33"/>
      <c r="F11" s="32"/>
      <c r="G11" s="32"/>
      <c r="H11" s="31" t="s">
        <v>615</v>
      </c>
      <c r="I11" s="32" t="s">
        <v>315</v>
      </c>
      <c r="J11" s="32"/>
      <c r="K11" s="32">
        <v>7</v>
      </c>
      <c r="L11" s="32">
        <v>40</v>
      </c>
      <c r="M11" s="33" t="s">
        <v>269</v>
      </c>
      <c r="N11" s="61"/>
    </row>
    <row r="12" spans="1:14">
      <c r="A12" s="29">
        <f t="shared" si="1"/>
        <v>1</v>
      </c>
      <c r="B12" s="30" t="s">
        <v>204</v>
      </c>
      <c r="C12" s="31" t="s">
        <v>619</v>
      </c>
      <c r="D12" s="32">
        <v>2</v>
      </c>
      <c r="E12" s="33"/>
      <c r="F12" s="32"/>
      <c r="G12" s="32"/>
      <c r="H12" s="31" t="s">
        <v>381</v>
      </c>
      <c r="I12" s="32" t="s">
        <v>313</v>
      </c>
      <c r="J12" s="32"/>
      <c r="K12" s="32">
        <v>10</v>
      </c>
      <c r="L12" s="32">
        <v>75</v>
      </c>
      <c r="M12" s="33" t="s">
        <v>620</v>
      </c>
      <c r="N12" s="61"/>
    </row>
    <row r="13" spans="2:15">
      <c r="B13" s="36"/>
      <c r="C13" s="37"/>
      <c r="D13" s="38"/>
      <c r="E13" s="39"/>
      <c r="F13" s="38"/>
      <c r="G13" s="38"/>
      <c r="H13" s="37"/>
      <c r="I13" s="38"/>
      <c r="J13" s="38"/>
      <c r="K13" s="38"/>
      <c r="L13" s="75"/>
      <c r="M13" s="76"/>
      <c r="N13" s="61"/>
      <c r="O13" s="6">
        <f t="shared" ref="O13:O17" si="2">IF(ISBLANK($AL13),0,1+LEN($AL13)-LEN(SUBSTITUTE($AL13,"●","")))</f>
        <v>0</v>
      </c>
    </row>
    <row r="14" ht="25.5" spans="2:15">
      <c r="B14" s="19" t="str">
        <f ca="1">COUNTA($B16:$B9996)&amp;" Other way(s) to get "&amp;CHAR(34)&amp;$C$1&amp;CHAR(34)&amp;" Tokens"</f>
        <v>2 Other way(s) to get "Sven Ears" Tokens</v>
      </c>
      <c r="C14" s="20"/>
      <c r="D14" s="20"/>
      <c r="E14" s="20"/>
      <c r="F14" s="20"/>
      <c r="G14" s="20"/>
      <c r="H14" s="20"/>
      <c r="I14" s="20"/>
      <c r="J14" s="20"/>
      <c r="K14" s="20"/>
      <c r="L14" s="20"/>
      <c r="M14" s="71"/>
      <c r="N14" s="61"/>
      <c r="O14" s="6">
        <f t="shared" si="2"/>
        <v>0</v>
      </c>
    </row>
    <row r="15" ht="16.5" spans="2:15">
      <c r="B15" s="40" t="s">
        <v>18</v>
      </c>
      <c r="C15" s="41" t="s">
        <v>323</v>
      </c>
      <c r="D15" s="42"/>
      <c r="E15" s="42"/>
      <c r="F15" s="42"/>
      <c r="G15" s="43"/>
      <c r="H15" s="44" t="s">
        <v>324</v>
      </c>
      <c r="I15" s="77" t="s">
        <v>310</v>
      </c>
      <c r="J15" s="78"/>
      <c r="K15" s="78"/>
      <c r="L15" s="78"/>
      <c r="M15" s="79"/>
      <c r="N15" s="61"/>
      <c r="O15" s="6">
        <f t="shared" si="2"/>
        <v>0</v>
      </c>
    </row>
    <row r="16" spans="2:15">
      <c r="B16" s="45" t="s">
        <v>399</v>
      </c>
      <c r="C16" s="46" t="s">
        <v>722</v>
      </c>
      <c r="D16" s="47"/>
      <c r="E16" s="47"/>
      <c r="F16" s="47"/>
      <c r="G16" s="48"/>
      <c r="H16" s="50" t="s">
        <v>401</v>
      </c>
      <c r="I16" s="80" t="s">
        <v>723</v>
      </c>
      <c r="J16" s="81"/>
      <c r="K16" s="81"/>
      <c r="L16" s="81"/>
      <c r="M16" s="82"/>
      <c r="N16" s="61"/>
      <c r="O16" s="6">
        <f t="shared" si="2"/>
        <v>0</v>
      </c>
    </row>
    <row r="17" spans="2:15">
      <c r="B17" s="45" t="s">
        <v>338</v>
      </c>
      <c r="C17" s="46" t="s">
        <v>403</v>
      </c>
      <c r="D17" s="47"/>
      <c r="E17" s="47"/>
      <c r="F17" s="47"/>
      <c r="G17" s="48"/>
      <c r="H17" s="50" t="s">
        <v>336</v>
      </c>
      <c r="I17" s="46" t="s">
        <v>269</v>
      </c>
      <c r="J17" s="47"/>
      <c r="K17" s="47"/>
      <c r="L17" s="47"/>
      <c r="M17" s="48"/>
      <c r="N17" s="61"/>
      <c r="O17" s="6">
        <f t="shared" si="2"/>
        <v>0</v>
      </c>
    </row>
    <row r="18" spans="2:15">
      <c r="B18" s="36"/>
      <c r="C18" s="37"/>
      <c r="D18" s="38"/>
      <c r="E18" s="39"/>
      <c r="F18" s="38"/>
      <c r="G18" s="38"/>
      <c r="H18" s="37"/>
      <c r="I18" s="38"/>
      <c r="J18" s="38"/>
      <c r="K18" s="38"/>
      <c r="L18" s="38"/>
      <c r="M18" s="76"/>
      <c r="N18" s="61"/>
      <c r="O18" s="6">
        <f t="shared" ref="O18:O34" si="3">IF(ISBLANK($AL18),0,1+LEN($AL18)-LEN(SUBSTITUTE($AL18,"●","")))</f>
        <v>0</v>
      </c>
    </row>
    <row r="19" ht="15.75" spans="2:15">
      <c r="B19" s="51"/>
      <c r="C19" s="52"/>
      <c r="D19" s="53"/>
      <c r="E19" s="54"/>
      <c r="F19" s="53"/>
      <c r="G19" s="53"/>
      <c r="H19" s="52"/>
      <c r="I19" s="53"/>
      <c r="J19" s="53"/>
      <c r="K19" s="53"/>
      <c r="L19" s="53"/>
      <c r="M19" s="52"/>
      <c r="N19" s="61"/>
      <c r="O19" s="6">
        <f t="shared" si="3"/>
        <v>0</v>
      </c>
    </row>
    <row r="20" ht="15.75" spans="2:15">
      <c r="B20" s="51"/>
      <c r="C20" s="52"/>
      <c r="D20" s="53"/>
      <c r="E20" s="54"/>
      <c r="F20" s="53"/>
      <c r="G20" s="53"/>
      <c r="H20" s="52"/>
      <c r="I20" s="53"/>
      <c r="J20" s="53"/>
      <c r="K20" s="53"/>
      <c r="L20" s="53"/>
      <c r="M20" s="54"/>
      <c r="N20" s="61"/>
      <c r="O20" s="6">
        <f t="shared" si="3"/>
        <v>0</v>
      </c>
    </row>
    <row r="21" ht="15.75" spans="2:15">
      <c r="B21" s="51"/>
      <c r="C21" s="52"/>
      <c r="D21" s="53"/>
      <c r="E21" s="55"/>
      <c r="F21" s="53"/>
      <c r="G21" s="53"/>
      <c r="H21" s="52"/>
      <c r="I21" s="53"/>
      <c r="J21" s="53"/>
      <c r="K21" s="53"/>
      <c r="L21" s="53"/>
      <c r="M21" s="54"/>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5"/>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2"/>
      <c r="N29" s="61"/>
      <c r="O29" s="6">
        <f t="shared" si="3"/>
        <v>0</v>
      </c>
    </row>
    <row r="30" ht="15.75" spans="2:15">
      <c r="B30" s="51"/>
      <c r="C30" s="52"/>
      <c r="D30" s="53"/>
      <c r="E30" s="54"/>
      <c r="F30" s="53"/>
      <c r="G30" s="53"/>
      <c r="H30" s="52"/>
      <c r="I30" s="53"/>
      <c r="J30" s="53"/>
      <c r="K30" s="53"/>
      <c r="L30" s="53"/>
      <c r="M30" s="52"/>
      <c r="N30" s="61"/>
      <c r="O30" s="6">
        <f t="shared" si="3"/>
        <v>0</v>
      </c>
    </row>
    <row r="31" spans="2:15">
      <c r="B31" s="56"/>
      <c r="C31" s="57"/>
      <c r="D31" s="58"/>
      <c r="E31" s="59"/>
      <c r="F31" s="58"/>
      <c r="G31" s="58"/>
      <c r="H31" s="57"/>
      <c r="I31" s="58"/>
      <c r="J31" s="58"/>
      <c r="K31" s="58"/>
      <c r="L31" s="58"/>
      <c r="M31" s="57"/>
      <c r="N31" s="61"/>
      <c r="O31" s="6">
        <f t="shared" si="3"/>
        <v>0</v>
      </c>
    </row>
    <row r="32" spans="2:15">
      <c r="B32" s="56"/>
      <c r="C32" s="57"/>
      <c r="D32" s="58"/>
      <c r="E32" s="59"/>
      <c r="F32" s="58"/>
      <c r="G32" s="58"/>
      <c r="H32" s="57"/>
      <c r="I32" s="58"/>
      <c r="J32" s="58"/>
      <c r="K32" s="58"/>
      <c r="L32" s="58"/>
      <c r="M32" s="57"/>
      <c r="N32" s="61"/>
      <c r="O32" s="6">
        <f t="shared" si="3"/>
        <v>0</v>
      </c>
    </row>
    <row r="33" spans="2:15">
      <c r="B33" s="56"/>
      <c r="C33" s="57"/>
      <c r="D33" s="58"/>
      <c r="E33" s="59"/>
      <c r="F33" s="58"/>
      <c r="G33" s="58"/>
      <c r="H33" s="57"/>
      <c r="I33" s="58"/>
      <c r="J33" s="58"/>
      <c r="K33" s="58"/>
      <c r="L33" s="58"/>
      <c r="M33" s="59"/>
      <c r="N33" s="61"/>
      <c r="O33" s="6">
        <f t="shared" si="3"/>
        <v>0</v>
      </c>
    </row>
    <row r="34" spans="2:15">
      <c r="B34" s="56"/>
      <c r="C34" s="57"/>
      <c r="D34" s="58"/>
      <c r="E34" s="60"/>
      <c r="F34" s="58"/>
      <c r="G34" s="58"/>
      <c r="H34" s="57"/>
      <c r="I34" s="58"/>
      <c r="J34" s="58"/>
      <c r="K34" s="58"/>
      <c r="L34" s="58"/>
      <c r="M34" s="59"/>
      <c r="N34" s="61"/>
      <c r="O34" s="6">
        <f t="shared" si="3"/>
        <v>0</v>
      </c>
    </row>
    <row r="35" spans="2:14">
      <c r="B35" s="56"/>
      <c r="C35" s="57"/>
      <c r="D35" s="58"/>
      <c r="E35" s="59"/>
      <c r="F35" s="58"/>
      <c r="G35" s="58"/>
      <c r="H35" s="57"/>
      <c r="I35" s="58"/>
      <c r="J35" s="58"/>
      <c r="K35" s="58"/>
      <c r="L35" s="58"/>
      <c r="M35" s="60"/>
      <c r="N35" s="61"/>
    </row>
    <row r="46" spans="2:15">
      <c r="B46" s="61"/>
      <c r="C46" s="62"/>
      <c r="D46" s="63"/>
      <c r="E46" s="64"/>
      <c r="F46" s="63"/>
      <c r="G46" s="63"/>
      <c r="H46" s="62"/>
      <c r="I46" s="63"/>
      <c r="J46" s="63"/>
      <c r="K46" s="63"/>
      <c r="L46" s="63"/>
      <c r="M46" s="83"/>
      <c r="N46" s="61"/>
      <c r="O46" s="84"/>
    </row>
    <row r="47" spans="2:15">
      <c r="B47" s="56"/>
      <c r="C47" s="57"/>
      <c r="D47" s="58"/>
      <c r="E47" s="59"/>
      <c r="F47" s="58"/>
      <c r="G47" s="58"/>
      <c r="H47" s="57"/>
      <c r="I47" s="58"/>
      <c r="J47" s="58"/>
      <c r="K47" s="58"/>
      <c r="L47" s="58"/>
      <c r="M47" s="57"/>
      <c r="N47" s="61"/>
      <c r="O47" s="84"/>
    </row>
    <row r="48" spans="2:15">
      <c r="B48" s="56"/>
      <c r="C48" s="57"/>
      <c r="D48" s="58"/>
      <c r="E48" s="59"/>
      <c r="F48" s="58"/>
      <c r="G48" s="58"/>
      <c r="H48" s="57"/>
      <c r="I48" s="58"/>
      <c r="J48" s="58"/>
      <c r="K48" s="58"/>
      <c r="L48" s="58"/>
      <c r="M48" s="59"/>
      <c r="N48" s="61"/>
      <c r="O48" s="84"/>
    </row>
    <row r="49" spans="2:15">
      <c r="B49" s="56"/>
      <c r="C49" s="57"/>
      <c r="D49" s="58"/>
      <c r="E49" s="60"/>
      <c r="F49" s="58"/>
      <c r="G49" s="58"/>
      <c r="H49" s="57"/>
      <c r="I49" s="58"/>
      <c r="J49" s="58"/>
      <c r="K49" s="58"/>
      <c r="L49" s="58"/>
      <c r="M49" s="59"/>
      <c r="N49" s="61"/>
      <c r="O49" s="84"/>
    </row>
    <row r="50" spans="2:13">
      <c r="B50" s="65"/>
      <c r="C50" s="66"/>
      <c r="D50" s="67"/>
      <c r="E50" s="68"/>
      <c r="F50" s="67"/>
      <c r="G50" s="67"/>
      <c r="H50" s="66"/>
      <c r="I50" s="67"/>
      <c r="J50" s="67"/>
      <c r="K50" s="67"/>
      <c r="L50" s="67"/>
      <c r="M50" s="85"/>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7"/>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Sven's Medallion</v>
      </c>
      <c r="Z1" s="86" t="str">
        <f ca="1">MID(CELL("filename",$Z$1),FIND("]",CELL("filename",$Z$1))+1,255)</f>
        <v>Svens_Medallion</v>
      </c>
    </row>
    <row r="2" ht="21" spans="2:12">
      <c r="B2" s="10" t="str">
        <f>Token_List!$D$2</f>
        <v>Rarity</v>
      </c>
      <c r="C2" s="11" t="str">
        <f ca="1">LOOKUP($Z$1,Token_List!$Z$3:$Z$9998,Token_List!$D$3:$D$9998)</f>
        <v>Uncommon</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Sven</v>
      </c>
      <c r="D4" s="12"/>
      <c r="E4" s="13"/>
      <c r="F4" s="12"/>
      <c r="G4" s="12"/>
      <c r="H4" s="14"/>
      <c r="I4" s="12"/>
      <c r="J4" s="12"/>
      <c r="K4" s="12"/>
      <c r="L4" s="12"/>
      <c r="M4" s="69"/>
    </row>
    <row r="5" ht="21.75" spans="2:15">
      <c r="B5" s="16"/>
      <c r="C5" s="17"/>
      <c r="D5" s="17"/>
      <c r="E5" s="17"/>
      <c r="F5" s="18"/>
      <c r="G5" s="18"/>
      <c r="H5" s="17"/>
      <c r="I5" s="17"/>
      <c r="J5" s="17"/>
      <c r="K5" s="17"/>
      <c r="L5" s="17"/>
      <c r="M5" s="70"/>
      <c r="O5" s="6">
        <f>SUM($AN$8:$AN$9997)</f>
        <v>0</v>
      </c>
    </row>
    <row r="6" ht="25.5" spans="2:15">
      <c r="B6" s="19" t="str">
        <f ca="1">MATCH("Type",$B$9:$B$9987,0)-3&amp;" Task(s) from "&amp;SUM($A$9:$A$9989)&amp;" character(s) that could drop "&amp;CHAR(34)&amp;$C$1&amp;CHAR(34)&amp;" Tokens"</f>
        <v>2 Task(s) from 4 character(s) that could drop "Sven's Medallion"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COUNTA($E9)+1</f>
        <v>2</v>
      </c>
      <c r="B9" s="30" t="s">
        <v>659</v>
      </c>
      <c r="C9" s="31" t="s">
        <v>660</v>
      </c>
      <c r="D9" s="32">
        <v>2</v>
      </c>
      <c r="E9" s="33" t="s">
        <v>48</v>
      </c>
      <c r="F9" s="32">
        <v>2</v>
      </c>
      <c r="G9" s="32"/>
      <c r="H9" s="31"/>
      <c r="I9" s="32" t="s">
        <v>327</v>
      </c>
      <c r="J9" s="32"/>
      <c r="K9" s="32">
        <v>17</v>
      </c>
      <c r="L9" s="32">
        <v>150</v>
      </c>
      <c r="M9" s="33" t="s">
        <v>661</v>
      </c>
      <c r="N9" s="61"/>
      <c r="O9" s="6">
        <f t="shared" si="0"/>
        <v>0</v>
      </c>
    </row>
    <row r="10" spans="1:14">
      <c r="A10" s="29">
        <f>COUNTA($E10)+1</f>
        <v>2</v>
      </c>
      <c r="B10" s="30" t="s">
        <v>783</v>
      </c>
      <c r="C10" s="31" t="s">
        <v>784</v>
      </c>
      <c r="D10" s="32">
        <v>5</v>
      </c>
      <c r="E10" s="33" t="s">
        <v>145</v>
      </c>
      <c r="F10" s="32">
        <v>6</v>
      </c>
      <c r="G10" s="32"/>
      <c r="H10" s="31"/>
      <c r="I10" s="32" t="s">
        <v>327</v>
      </c>
      <c r="J10" s="32"/>
      <c r="K10" s="32">
        <v>17</v>
      </c>
      <c r="L10" s="32">
        <v>150</v>
      </c>
      <c r="M10" s="33" t="s">
        <v>785</v>
      </c>
      <c r="N10" s="61"/>
    </row>
    <row r="11" spans="2:15">
      <c r="B11" s="36"/>
      <c r="C11" s="37"/>
      <c r="D11" s="38"/>
      <c r="E11" s="39"/>
      <c r="F11" s="38"/>
      <c r="G11" s="38"/>
      <c r="H11" s="37"/>
      <c r="I11" s="38"/>
      <c r="J11" s="38"/>
      <c r="K11" s="38"/>
      <c r="L11" s="75"/>
      <c r="M11" s="76"/>
      <c r="N11" s="61"/>
      <c r="O11" s="6">
        <f t="shared" ref="O11:O14" si="1">IF(ISBLANK($AL11),0,1+LEN($AL11)-LEN(SUBSTITUTE($AL11,"●","")))</f>
        <v>0</v>
      </c>
    </row>
    <row r="12" ht="25.5" spans="2:15">
      <c r="B12" s="19" t="str">
        <f ca="1">COUNTA($B14:$B9993)&amp;" Other way(s) to get "&amp;CHAR(34)&amp;$C$1&amp;CHAR(34)&amp;" Tokens"</f>
        <v>1 Other way(s) to get "Sven's Medallion" Tokens</v>
      </c>
      <c r="C12" s="20"/>
      <c r="D12" s="20"/>
      <c r="E12" s="20"/>
      <c r="F12" s="20"/>
      <c r="G12" s="20"/>
      <c r="H12" s="20"/>
      <c r="I12" s="20"/>
      <c r="J12" s="20"/>
      <c r="K12" s="20"/>
      <c r="L12" s="20"/>
      <c r="M12" s="71"/>
      <c r="N12" s="61"/>
      <c r="O12" s="6">
        <f t="shared" si="1"/>
        <v>0</v>
      </c>
    </row>
    <row r="13" ht="16.5" spans="2:15">
      <c r="B13" s="40" t="s">
        <v>18</v>
      </c>
      <c r="C13" s="41" t="s">
        <v>323</v>
      </c>
      <c r="D13" s="42"/>
      <c r="E13" s="42"/>
      <c r="F13" s="42"/>
      <c r="G13" s="43"/>
      <c r="H13" s="44" t="s">
        <v>324</v>
      </c>
      <c r="I13" s="77" t="s">
        <v>310</v>
      </c>
      <c r="J13" s="78"/>
      <c r="K13" s="78"/>
      <c r="L13" s="78"/>
      <c r="M13" s="79"/>
      <c r="N13" s="61"/>
      <c r="O13" s="6">
        <f t="shared" si="1"/>
        <v>0</v>
      </c>
    </row>
    <row r="14" spans="2:15">
      <c r="B14" s="45" t="s">
        <v>338</v>
      </c>
      <c r="C14" s="46" t="s">
        <v>339</v>
      </c>
      <c r="D14" s="47"/>
      <c r="E14" s="47"/>
      <c r="F14" s="47"/>
      <c r="G14" s="48"/>
      <c r="H14" s="49" t="s">
        <v>340</v>
      </c>
      <c r="I14" s="80" t="s">
        <v>271</v>
      </c>
      <c r="J14" s="81"/>
      <c r="K14" s="81"/>
      <c r="L14" s="81"/>
      <c r="M14" s="82"/>
      <c r="N14" s="61"/>
      <c r="O14" s="6">
        <f t="shared" si="1"/>
        <v>0</v>
      </c>
    </row>
    <row r="15" spans="2:15">
      <c r="B15" s="36"/>
      <c r="C15" s="37"/>
      <c r="D15" s="38"/>
      <c r="E15" s="39"/>
      <c r="F15" s="38"/>
      <c r="G15" s="38"/>
      <c r="H15" s="37"/>
      <c r="I15" s="38"/>
      <c r="J15" s="38"/>
      <c r="K15" s="38"/>
      <c r="L15" s="38"/>
      <c r="M15" s="76"/>
      <c r="N15" s="61"/>
      <c r="O15" s="6">
        <f t="shared" ref="O15:O31" si="2">IF(ISBLANK($AL15),0,1+LEN($AL15)-LEN(SUBSTITUTE($AL15,"●","")))</f>
        <v>0</v>
      </c>
    </row>
    <row r="16" ht="15.75" spans="2:15">
      <c r="B16" s="51"/>
      <c r="C16" s="52"/>
      <c r="D16" s="53"/>
      <c r="E16" s="54"/>
      <c r="F16" s="53"/>
      <c r="G16" s="53"/>
      <c r="H16" s="52"/>
      <c r="I16" s="53"/>
      <c r="J16" s="53"/>
      <c r="K16" s="53"/>
      <c r="L16" s="53"/>
      <c r="M16" s="52"/>
      <c r="N16" s="61"/>
      <c r="O16" s="6">
        <f t="shared" si="2"/>
        <v>0</v>
      </c>
    </row>
    <row r="17" ht="15.75" spans="2:15">
      <c r="B17" s="51"/>
      <c r="C17" s="52"/>
      <c r="D17" s="53"/>
      <c r="E17" s="54"/>
      <c r="F17" s="53"/>
      <c r="G17" s="53"/>
      <c r="H17" s="52"/>
      <c r="I17" s="53"/>
      <c r="J17" s="53"/>
      <c r="K17" s="53"/>
      <c r="L17" s="53"/>
      <c r="M17" s="54"/>
      <c r="N17" s="61"/>
      <c r="O17" s="6">
        <f t="shared" si="2"/>
        <v>0</v>
      </c>
    </row>
    <row r="18" ht="15.75" spans="2:15">
      <c r="B18" s="51"/>
      <c r="C18" s="52"/>
      <c r="D18" s="53"/>
      <c r="E18" s="55"/>
      <c r="F18" s="53"/>
      <c r="G18" s="53"/>
      <c r="H18" s="52"/>
      <c r="I18" s="53"/>
      <c r="J18" s="53"/>
      <c r="K18" s="53"/>
      <c r="L18" s="53"/>
      <c r="M18" s="54"/>
      <c r="N18" s="61"/>
      <c r="O18" s="6">
        <f t="shared" si="2"/>
        <v>0</v>
      </c>
    </row>
    <row r="19" ht="15.75" spans="2:15">
      <c r="B19" s="51"/>
      <c r="C19" s="52"/>
      <c r="D19" s="53"/>
      <c r="E19" s="54"/>
      <c r="F19" s="53"/>
      <c r="G19" s="53"/>
      <c r="H19" s="52"/>
      <c r="I19" s="53"/>
      <c r="J19" s="53"/>
      <c r="K19" s="53"/>
      <c r="L19" s="53"/>
      <c r="M19" s="54"/>
      <c r="N19" s="61"/>
      <c r="O19" s="6">
        <f t="shared" si="2"/>
        <v>0</v>
      </c>
    </row>
    <row r="20" ht="15.75" spans="2:15">
      <c r="B20" s="51"/>
      <c r="C20" s="52"/>
      <c r="D20" s="53"/>
      <c r="E20" s="54"/>
      <c r="F20" s="53"/>
      <c r="G20" s="53"/>
      <c r="H20" s="52"/>
      <c r="I20" s="53"/>
      <c r="J20" s="53"/>
      <c r="K20" s="53"/>
      <c r="L20" s="53"/>
      <c r="M20" s="54"/>
      <c r="N20" s="61"/>
      <c r="O20" s="6">
        <f t="shared" si="2"/>
        <v>0</v>
      </c>
    </row>
    <row r="21" ht="15.75" spans="2:15">
      <c r="B21" s="51"/>
      <c r="C21" s="52"/>
      <c r="D21" s="53"/>
      <c r="E21" s="54"/>
      <c r="F21" s="53"/>
      <c r="G21" s="53"/>
      <c r="H21" s="52"/>
      <c r="I21" s="53"/>
      <c r="J21" s="53"/>
      <c r="K21" s="53"/>
      <c r="L21" s="53"/>
      <c r="M21" s="54"/>
      <c r="N21" s="61"/>
      <c r="O21" s="6">
        <f t="shared" si="2"/>
        <v>0</v>
      </c>
    </row>
    <row r="22" ht="15.75" spans="2:15">
      <c r="B22" s="51"/>
      <c r="C22" s="52"/>
      <c r="D22" s="53"/>
      <c r="E22" s="54"/>
      <c r="F22" s="53"/>
      <c r="G22" s="53"/>
      <c r="H22" s="52"/>
      <c r="I22" s="53"/>
      <c r="J22" s="53"/>
      <c r="K22" s="53"/>
      <c r="L22" s="53"/>
      <c r="M22" s="54"/>
      <c r="N22" s="61"/>
      <c r="O22" s="6">
        <f t="shared" si="2"/>
        <v>0</v>
      </c>
    </row>
    <row r="23" ht="15.75" spans="2:15">
      <c r="B23" s="51"/>
      <c r="C23" s="52"/>
      <c r="D23" s="53"/>
      <c r="E23" s="55"/>
      <c r="F23" s="53"/>
      <c r="G23" s="53"/>
      <c r="H23" s="52"/>
      <c r="I23" s="53"/>
      <c r="J23" s="53"/>
      <c r="K23" s="53"/>
      <c r="L23" s="53"/>
      <c r="M23" s="54"/>
      <c r="N23" s="61"/>
      <c r="O23" s="6">
        <f t="shared" si="2"/>
        <v>0</v>
      </c>
    </row>
    <row r="24" ht="15.75" spans="2:15">
      <c r="B24" s="51"/>
      <c r="C24" s="52"/>
      <c r="D24" s="53"/>
      <c r="E24" s="54"/>
      <c r="F24" s="53"/>
      <c r="G24" s="53"/>
      <c r="H24" s="52"/>
      <c r="I24" s="53"/>
      <c r="J24" s="53"/>
      <c r="K24" s="53"/>
      <c r="L24" s="53"/>
      <c r="M24" s="54"/>
      <c r="N24" s="61"/>
      <c r="O24" s="6">
        <f t="shared" si="2"/>
        <v>0</v>
      </c>
    </row>
    <row r="25" ht="15.75" spans="2:15">
      <c r="B25" s="51"/>
      <c r="C25" s="52"/>
      <c r="D25" s="53"/>
      <c r="E25" s="54"/>
      <c r="F25" s="53"/>
      <c r="G25" s="53"/>
      <c r="H25" s="52"/>
      <c r="I25" s="53"/>
      <c r="J25" s="53"/>
      <c r="K25" s="53"/>
      <c r="L25" s="53"/>
      <c r="M25" s="54"/>
      <c r="N25" s="61"/>
      <c r="O25" s="6">
        <f t="shared" si="2"/>
        <v>0</v>
      </c>
    </row>
    <row r="26" ht="15.75" spans="2:15">
      <c r="B26" s="51"/>
      <c r="C26" s="52"/>
      <c r="D26" s="53"/>
      <c r="E26" s="54"/>
      <c r="F26" s="53"/>
      <c r="G26" s="53"/>
      <c r="H26" s="52"/>
      <c r="I26" s="53"/>
      <c r="J26" s="53"/>
      <c r="K26" s="53"/>
      <c r="L26" s="53"/>
      <c r="M26" s="52"/>
      <c r="N26" s="61"/>
      <c r="O26" s="6">
        <f t="shared" si="2"/>
        <v>0</v>
      </c>
    </row>
    <row r="27" ht="15.75" spans="2:15">
      <c r="B27" s="51"/>
      <c r="C27" s="52"/>
      <c r="D27" s="53"/>
      <c r="E27" s="54"/>
      <c r="F27" s="53"/>
      <c r="G27" s="53"/>
      <c r="H27" s="52"/>
      <c r="I27" s="53"/>
      <c r="J27" s="53"/>
      <c r="K27" s="53"/>
      <c r="L27" s="53"/>
      <c r="M27" s="52"/>
      <c r="N27" s="61"/>
      <c r="O27" s="6">
        <f t="shared" si="2"/>
        <v>0</v>
      </c>
    </row>
    <row r="28" spans="2:15">
      <c r="B28" s="56"/>
      <c r="C28" s="57"/>
      <c r="D28" s="58"/>
      <c r="E28" s="59"/>
      <c r="F28" s="58"/>
      <c r="G28" s="58"/>
      <c r="H28" s="57"/>
      <c r="I28" s="58"/>
      <c r="J28" s="58"/>
      <c r="K28" s="58"/>
      <c r="L28" s="58"/>
      <c r="M28" s="57"/>
      <c r="N28" s="61"/>
      <c r="O28" s="6">
        <f t="shared" si="2"/>
        <v>0</v>
      </c>
    </row>
    <row r="29" spans="2:15">
      <c r="B29" s="56"/>
      <c r="C29" s="57"/>
      <c r="D29" s="58"/>
      <c r="E29" s="59"/>
      <c r="F29" s="58"/>
      <c r="G29" s="58"/>
      <c r="H29" s="57"/>
      <c r="I29" s="58"/>
      <c r="J29" s="58"/>
      <c r="K29" s="58"/>
      <c r="L29" s="58"/>
      <c r="M29" s="57"/>
      <c r="N29" s="61"/>
      <c r="O29" s="6">
        <f t="shared" si="2"/>
        <v>0</v>
      </c>
    </row>
    <row r="30" spans="2:15">
      <c r="B30" s="56"/>
      <c r="C30" s="57"/>
      <c r="D30" s="58"/>
      <c r="E30" s="59"/>
      <c r="F30" s="58"/>
      <c r="G30" s="58"/>
      <c r="H30" s="57"/>
      <c r="I30" s="58"/>
      <c r="J30" s="58"/>
      <c r="K30" s="58"/>
      <c r="L30" s="58"/>
      <c r="M30" s="59"/>
      <c r="N30" s="61"/>
      <c r="O30" s="6">
        <f t="shared" si="2"/>
        <v>0</v>
      </c>
    </row>
    <row r="31" spans="2:15">
      <c r="B31" s="56"/>
      <c r="C31" s="57"/>
      <c r="D31" s="58"/>
      <c r="E31" s="60"/>
      <c r="F31" s="58"/>
      <c r="G31" s="58"/>
      <c r="H31" s="57"/>
      <c r="I31" s="58"/>
      <c r="J31" s="58"/>
      <c r="K31" s="58"/>
      <c r="L31" s="58"/>
      <c r="M31" s="59"/>
      <c r="N31" s="61"/>
      <c r="O31" s="6">
        <f t="shared" si="2"/>
        <v>0</v>
      </c>
    </row>
    <row r="32" spans="2:14">
      <c r="B32" s="56"/>
      <c r="C32" s="57"/>
      <c r="D32" s="58"/>
      <c r="E32" s="59"/>
      <c r="F32" s="58"/>
      <c r="G32" s="58"/>
      <c r="H32" s="57"/>
      <c r="I32" s="58"/>
      <c r="J32" s="58"/>
      <c r="K32" s="58"/>
      <c r="L32" s="58"/>
      <c r="M32" s="60"/>
      <c r="N32" s="61"/>
    </row>
    <row r="43" spans="2:15">
      <c r="B43" s="61"/>
      <c r="C43" s="62"/>
      <c r="D43" s="63"/>
      <c r="E43" s="64"/>
      <c r="F43" s="63"/>
      <c r="G43" s="63"/>
      <c r="H43" s="62"/>
      <c r="I43" s="63"/>
      <c r="J43" s="63"/>
      <c r="K43" s="63"/>
      <c r="L43" s="63"/>
      <c r="M43" s="83"/>
      <c r="N43" s="61"/>
      <c r="O43" s="84"/>
    </row>
    <row r="44" spans="2:15">
      <c r="B44" s="56"/>
      <c r="C44" s="57"/>
      <c r="D44" s="58"/>
      <c r="E44" s="59"/>
      <c r="F44" s="58"/>
      <c r="G44" s="58"/>
      <c r="H44" s="57"/>
      <c r="I44" s="58"/>
      <c r="J44" s="58"/>
      <c r="K44" s="58"/>
      <c r="L44" s="58"/>
      <c r="M44" s="57"/>
      <c r="N44" s="61"/>
      <c r="O44" s="84"/>
    </row>
    <row r="45" spans="2:15">
      <c r="B45" s="56"/>
      <c r="C45" s="57"/>
      <c r="D45" s="58"/>
      <c r="E45" s="59"/>
      <c r="F45" s="58"/>
      <c r="G45" s="58"/>
      <c r="H45" s="57"/>
      <c r="I45" s="58"/>
      <c r="J45" s="58"/>
      <c r="K45" s="58"/>
      <c r="L45" s="58"/>
      <c r="M45" s="59"/>
      <c r="N45" s="61"/>
      <c r="O45" s="84"/>
    </row>
    <row r="46" spans="2:15">
      <c r="B46" s="56"/>
      <c r="C46" s="57"/>
      <c r="D46" s="58"/>
      <c r="E46" s="60"/>
      <c r="F46" s="58"/>
      <c r="G46" s="58"/>
      <c r="H46" s="57"/>
      <c r="I46" s="58"/>
      <c r="J46" s="58"/>
      <c r="K46" s="58"/>
      <c r="L46" s="58"/>
      <c r="M46" s="59"/>
      <c r="N46" s="61"/>
      <c r="O46" s="84"/>
    </row>
    <row r="47" spans="2:13">
      <c r="B47" s="65"/>
      <c r="C47" s="66"/>
      <c r="D47" s="67"/>
      <c r="E47" s="68"/>
      <c r="F47" s="67"/>
      <c r="G47" s="67"/>
      <c r="H47" s="66"/>
      <c r="I47" s="67"/>
      <c r="J47" s="67"/>
      <c r="K47" s="67"/>
      <c r="L47" s="67"/>
      <c r="M47" s="85"/>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7"/>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Sword in the Stone Book</v>
      </c>
      <c r="Z1" s="86" t="str">
        <f ca="1">MID(CELL("filename",$Z$1),FIND("]",CELL("filename",$Z$1))+1,255)</f>
        <v>Sword_in_the_Stone_Book</v>
      </c>
    </row>
    <row r="2" ht="21" spans="2:12">
      <c r="B2" s="10" t="str">
        <f>Token_List!$D$2</f>
        <v>Rarity</v>
      </c>
      <c r="C2" s="11" t="str">
        <f ca="1">LOOKUP($Z$1,Token_List!$Z$3:$Z$9998,Token_List!$D$3:$D$9998)</f>
        <v>Common</v>
      </c>
      <c r="D2" s="12"/>
      <c r="E2" s="13"/>
      <c r="F2" s="12"/>
      <c r="G2" s="12"/>
      <c r="H2" s="14"/>
      <c r="I2" s="12"/>
      <c r="J2" s="12"/>
      <c r="K2" s="12"/>
      <c r="L2" s="12"/>
    </row>
    <row r="3" ht="21" spans="2:13">
      <c r="B3" s="15" t="str">
        <f>Token_List!$E$2</f>
        <v>Type</v>
      </c>
      <c r="C3" s="9" t="str">
        <f ca="1">LOOKUP($Z$1,Token_List!$Z$3:$Z$9998,Token_List!$E$3:$E$9998)</f>
        <v>Group</v>
      </c>
      <c r="D3" s="12"/>
      <c r="E3" s="13"/>
      <c r="F3" s="12"/>
      <c r="G3" s="12"/>
      <c r="H3" s="14"/>
      <c r="I3" s="12"/>
      <c r="J3" s="12"/>
      <c r="K3" s="12"/>
      <c r="L3" s="12"/>
      <c r="M3" s="69"/>
    </row>
    <row r="4" ht="21" spans="2:13">
      <c r="B4" s="15" t="s">
        <v>294</v>
      </c>
      <c r="C4" s="11" t="str">
        <f ca="1">LOOKUP($Z$1,Token_List!$Z$3:$Z$9998,Token_List!$F$3:$F$9998)</f>
        <v>Merlin</v>
      </c>
      <c r="D4" s="12"/>
      <c r="E4" s="13"/>
      <c r="F4" s="12"/>
      <c r="G4" s="12"/>
      <c r="H4" s="14"/>
      <c r="I4" s="12"/>
      <c r="J4" s="12"/>
      <c r="K4" s="12"/>
      <c r="L4" s="12"/>
      <c r="M4" s="69"/>
    </row>
    <row r="5" ht="21.75" spans="2:15">
      <c r="B5" s="16"/>
      <c r="C5" s="17"/>
      <c r="D5" s="17"/>
      <c r="E5" s="17"/>
      <c r="F5" s="18"/>
      <c r="G5" s="18"/>
      <c r="H5" s="17"/>
      <c r="I5" s="17"/>
      <c r="J5" s="17"/>
      <c r="K5" s="17"/>
      <c r="L5" s="17"/>
      <c r="M5" s="70"/>
      <c r="O5" s="6">
        <f>SUM($AN$8:$AN$9997)</f>
        <v>0</v>
      </c>
    </row>
    <row r="6" ht="25.5" spans="2:15">
      <c r="B6" s="19" t="str">
        <f ca="1">MATCH("Type",$B$9:$B$9987,0)-3&amp;" Task(s) from "&amp;SUM($A$9:$A$9989)&amp;" character(s) that could drop "&amp;CHAR(34)&amp;$C$1&amp;CHAR(34)&amp;" Tokens"</f>
        <v>2 Task(s) from 2 character(s) that could drop "Sword in the Stone Book"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ht="26.25" spans="1:15">
      <c r="A9" s="29">
        <f>COUNTA($E9)+1</f>
        <v>1</v>
      </c>
      <c r="B9" s="30" t="s">
        <v>259</v>
      </c>
      <c r="C9" s="31" t="s">
        <v>501</v>
      </c>
      <c r="D9" s="32">
        <v>1</v>
      </c>
      <c r="E9" s="33"/>
      <c r="F9" s="32"/>
      <c r="G9" s="32"/>
      <c r="H9" s="31"/>
      <c r="I9" s="32" t="s">
        <v>315</v>
      </c>
      <c r="J9" s="32"/>
      <c r="K9" s="32">
        <v>7</v>
      </c>
      <c r="L9" s="32">
        <v>40</v>
      </c>
      <c r="M9" s="33" t="s">
        <v>1062</v>
      </c>
      <c r="N9" s="61"/>
      <c r="O9" s="6">
        <f t="shared" si="0"/>
        <v>0</v>
      </c>
    </row>
    <row r="10" spans="1:14">
      <c r="A10" s="29">
        <f>COUNTA($E10)+1</f>
        <v>1</v>
      </c>
      <c r="B10" s="30" t="s">
        <v>216</v>
      </c>
      <c r="C10" s="31" t="s">
        <v>900</v>
      </c>
      <c r="D10" s="32">
        <v>1</v>
      </c>
      <c r="E10" s="33"/>
      <c r="F10" s="32"/>
      <c r="G10" s="32"/>
      <c r="H10" s="31" t="s">
        <v>464</v>
      </c>
      <c r="I10" s="32" t="s">
        <v>313</v>
      </c>
      <c r="J10" s="32"/>
      <c r="K10" s="32">
        <v>10</v>
      </c>
      <c r="L10" s="32">
        <v>75</v>
      </c>
      <c r="M10" s="33" t="s">
        <v>1063</v>
      </c>
      <c r="N10" s="61"/>
    </row>
    <row r="11" spans="2:15">
      <c r="B11" s="36"/>
      <c r="C11" s="37"/>
      <c r="D11" s="38"/>
      <c r="E11" s="39"/>
      <c r="F11" s="38"/>
      <c r="G11" s="38"/>
      <c r="H11" s="37"/>
      <c r="I11" s="38"/>
      <c r="J11" s="38"/>
      <c r="K11" s="38"/>
      <c r="L11" s="75"/>
      <c r="M11" s="76"/>
      <c r="N11" s="61"/>
      <c r="O11" s="6">
        <f t="shared" ref="O11:O14" si="1">IF(ISBLANK($AL11),0,1+LEN($AL11)-LEN(SUBSTITUTE($AL11,"●","")))</f>
        <v>0</v>
      </c>
    </row>
    <row r="12" ht="25.5" spans="2:15">
      <c r="B12" s="19" t="str">
        <f ca="1">COUNTA($B14:$B9993)&amp;" Other way(s) to get "&amp;CHAR(34)&amp;$C$1&amp;CHAR(34)&amp;" Tokens"</f>
        <v>1 Other way(s) to get "Sword in the Stone Book" Tokens</v>
      </c>
      <c r="C12" s="20"/>
      <c r="D12" s="20"/>
      <c r="E12" s="20"/>
      <c r="F12" s="20"/>
      <c r="G12" s="20"/>
      <c r="H12" s="20"/>
      <c r="I12" s="20"/>
      <c r="J12" s="20"/>
      <c r="K12" s="20"/>
      <c r="L12" s="20"/>
      <c r="M12" s="71"/>
      <c r="N12" s="61"/>
      <c r="O12" s="6">
        <f t="shared" si="1"/>
        <v>0</v>
      </c>
    </row>
    <row r="13" ht="16.5" spans="2:15">
      <c r="B13" s="40" t="s">
        <v>18</v>
      </c>
      <c r="C13" s="41" t="s">
        <v>323</v>
      </c>
      <c r="D13" s="42"/>
      <c r="E13" s="42"/>
      <c r="F13" s="42"/>
      <c r="G13" s="43"/>
      <c r="H13" s="44" t="s">
        <v>324</v>
      </c>
      <c r="I13" s="77" t="s">
        <v>310</v>
      </c>
      <c r="J13" s="78"/>
      <c r="K13" s="78"/>
      <c r="L13" s="78"/>
      <c r="M13" s="79"/>
      <c r="N13" s="61"/>
      <c r="O13" s="6">
        <f t="shared" si="1"/>
        <v>0</v>
      </c>
    </row>
    <row r="14" spans="2:15">
      <c r="B14" s="45" t="s">
        <v>337</v>
      </c>
      <c r="C14" s="46" t="s">
        <v>373</v>
      </c>
      <c r="D14" s="47"/>
      <c r="E14" s="47"/>
      <c r="F14" s="47"/>
      <c r="G14" s="48"/>
      <c r="H14" s="49" t="s">
        <v>346</v>
      </c>
      <c r="I14" s="80" t="s">
        <v>374</v>
      </c>
      <c r="J14" s="81"/>
      <c r="K14" s="81"/>
      <c r="L14" s="81"/>
      <c r="M14" s="82"/>
      <c r="N14" s="61"/>
      <c r="O14" s="6">
        <f t="shared" si="1"/>
        <v>0</v>
      </c>
    </row>
    <row r="15" spans="2:15">
      <c r="B15" s="36"/>
      <c r="C15" s="37"/>
      <c r="D15" s="38"/>
      <c r="E15" s="39"/>
      <c r="F15" s="38"/>
      <c r="G15" s="38"/>
      <c r="H15" s="37"/>
      <c r="I15" s="38"/>
      <c r="J15" s="38"/>
      <c r="K15" s="38"/>
      <c r="L15" s="38"/>
      <c r="M15" s="76"/>
      <c r="N15" s="61"/>
      <c r="O15" s="6">
        <f t="shared" ref="O15:O31" si="2">IF(ISBLANK($AL15),0,1+LEN($AL15)-LEN(SUBSTITUTE($AL15,"●","")))</f>
        <v>0</v>
      </c>
    </row>
    <row r="16" ht="15.75" spans="2:15">
      <c r="B16" s="51"/>
      <c r="C16" s="52"/>
      <c r="D16" s="53"/>
      <c r="E16" s="54"/>
      <c r="F16" s="53"/>
      <c r="G16" s="53"/>
      <c r="H16" s="52"/>
      <c r="I16" s="53"/>
      <c r="J16" s="53"/>
      <c r="K16" s="53"/>
      <c r="L16" s="53"/>
      <c r="M16" s="52"/>
      <c r="N16" s="61"/>
      <c r="O16" s="6">
        <f t="shared" si="2"/>
        <v>0</v>
      </c>
    </row>
    <row r="17" ht="15.75" spans="2:15">
      <c r="B17" s="51"/>
      <c r="C17" s="52"/>
      <c r="D17" s="53"/>
      <c r="E17" s="54"/>
      <c r="F17" s="53"/>
      <c r="G17" s="53"/>
      <c r="H17" s="52"/>
      <c r="I17" s="53"/>
      <c r="J17" s="53"/>
      <c r="K17" s="53"/>
      <c r="L17" s="53"/>
      <c r="M17" s="54"/>
      <c r="N17" s="61"/>
      <c r="O17" s="6">
        <f t="shared" si="2"/>
        <v>0</v>
      </c>
    </row>
    <row r="18" ht="15.75" spans="2:15">
      <c r="B18" s="51"/>
      <c r="C18" s="52"/>
      <c r="D18" s="53"/>
      <c r="E18" s="55"/>
      <c r="F18" s="53"/>
      <c r="G18" s="53"/>
      <c r="H18" s="52"/>
      <c r="I18" s="53"/>
      <c r="J18" s="53"/>
      <c r="K18" s="53"/>
      <c r="L18" s="53"/>
      <c r="M18" s="54"/>
      <c r="N18" s="61"/>
      <c r="O18" s="6">
        <f t="shared" si="2"/>
        <v>0</v>
      </c>
    </row>
    <row r="19" ht="15.75" spans="2:15">
      <c r="B19" s="51"/>
      <c r="C19" s="52"/>
      <c r="D19" s="53"/>
      <c r="E19" s="54"/>
      <c r="F19" s="53"/>
      <c r="G19" s="53"/>
      <c r="H19" s="52"/>
      <c r="I19" s="53"/>
      <c r="J19" s="53"/>
      <c r="K19" s="53"/>
      <c r="L19" s="53"/>
      <c r="M19" s="54"/>
      <c r="N19" s="61"/>
      <c r="O19" s="6">
        <f t="shared" si="2"/>
        <v>0</v>
      </c>
    </row>
    <row r="20" ht="15.75" spans="2:15">
      <c r="B20" s="51"/>
      <c r="C20" s="52"/>
      <c r="D20" s="53"/>
      <c r="E20" s="54"/>
      <c r="F20" s="53"/>
      <c r="G20" s="53"/>
      <c r="H20" s="52"/>
      <c r="I20" s="53"/>
      <c r="J20" s="53"/>
      <c r="K20" s="53"/>
      <c r="L20" s="53"/>
      <c r="M20" s="54"/>
      <c r="N20" s="61"/>
      <c r="O20" s="6">
        <f t="shared" si="2"/>
        <v>0</v>
      </c>
    </row>
    <row r="21" ht="15.75" spans="2:15">
      <c r="B21" s="51"/>
      <c r="C21" s="52"/>
      <c r="D21" s="53"/>
      <c r="E21" s="54"/>
      <c r="F21" s="53"/>
      <c r="G21" s="53"/>
      <c r="H21" s="52"/>
      <c r="I21" s="53"/>
      <c r="J21" s="53"/>
      <c r="K21" s="53"/>
      <c r="L21" s="53"/>
      <c r="M21" s="54"/>
      <c r="N21" s="61"/>
      <c r="O21" s="6">
        <f t="shared" si="2"/>
        <v>0</v>
      </c>
    </row>
    <row r="22" ht="15.75" spans="2:15">
      <c r="B22" s="51"/>
      <c r="C22" s="52"/>
      <c r="D22" s="53"/>
      <c r="E22" s="54"/>
      <c r="F22" s="53"/>
      <c r="G22" s="53"/>
      <c r="H22" s="52"/>
      <c r="I22" s="53"/>
      <c r="J22" s="53"/>
      <c r="K22" s="53"/>
      <c r="L22" s="53"/>
      <c r="M22" s="54"/>
      <c r="N22" s="61"/>
      <c r="O22" s="6">
        <f t="shared" si="2"/>
        <v>0</v>
      </c>
    </row>
    <row r="23" ht="15.75" spans="2:15">
      <c r="B23" s="51"/>
      <c r="C23" s="52"/>
      <c r="D23" s="53"/>
      <c r="E23" s="55"/>
      <c r="F23" s="53"/>
      <c r="G23" s="53"/>
      <c r="H23" s="52"/>
      <c r="I23" s="53"/>
      <c r="J23" s="53"/>
      <c r="K23" s="53"/>
      <c r="L23" s="53"/>
      <c r="M23" s="54"/>
      <c r="N23" s="61"/>
      <c r="O23" s="6">
        <f t="shared" si="2"/>
        <v>0</v>
      </c>
    </row>
    <row r="24" ht="15.75" spans="2:15">
      <c r="B24" s="51"/>
      <c r="C24" s="52"/>
      <c r="D24" s="53"/>
      <c r="E24" s="54"/>
      <c r="F24" s="53"/>
      <c r="G24" s="53"/>
      <c r="H24" s="52"/>
      <c r="I24" s="53"/>
      <c r="J24" s="53"/>
      <c r="K24" s="53"/>
      <c r="L24" s="53"/>
      <c r="M24" s="54"/>
      <c r="N24" s="61"/>
      <c r="O24" s="6">
        <f t="shared" si="2"/>
        <v>0</v>
      </c>
    </row>
    <row r="25" ht="15.75" spans="2:15">
      <c r="B25" s="51"/>
      <c r="C25" s="52"/>
      <c r="D25" s="53"/>
      <c r="E25" s="54"/>
      <c r="F25" s="53"/>
      <c r="G25" s="53"/>
      <c r="H25" s="52"/>
      <c r="I25" s="53"/>
      <c r="J25" s="53"/>
      <c r="K25" s="53"/>
      <c r="L25" s="53"/>
      <c r="M25" s="54"/>
      <c r="N25" s="61"/>
      <c r="O25" s="6">
        <f t="shared" si="2"/>
        <v>0</v>
      </c>
    </row>
    <row r="26" ht="15.75" spans="2:15">
      <c r="B26" s="51"/>
      <c r="C26" s="52"/>
      <c r="D26" s="53"/>
      <c r="E26" s="54"/>
      <c r="F26" s="53"/>
      <c r="G26" s="53"/>
      <c r="H26" s="52"/>
      <c r="I26" s="53"/>
      <c r="J26" s="53"/>
      <c r="K26" s="53"/>
      <c r="L26" s="53"/>
      <c r="M26" s="52"/>
      <c r="N26" s="61"/>
      <c r="O26" s="6">
        <f t="shared" si="2"/>
        <v>0</v>
      </c>
    </row>
    <row r="27" ht="15.75" spans="2:15">
      <c r="B27" s="51"/>
      <c r="C27" s="52"/>
      <c r="D27" s="53"/>
      <c r="E27" s="54"/>
      <c r="F27" s="53"/>
      <c r="G27" s="53"/>
      <c r="H27" s="52"/>
      <c r="I27" s="53"/>
      <c r="J27" s="53"/>
      <c r="K27" s="53"/>
      <c r="L27" s="53"/>
      <c r="M27" s="52"/>
      <c r="N27" s="61"/>
      <c r="O27" s="6">
        <f t="shared" si="2"/>
        <v>0</v>
      </c>
    </row>
    <row r="28" spans="2:15">
      <c r="B28" s="56"/>
      <c r="C28" s="57"/>
      <c r="D28" s="58"/>
      <c r="E28" s="59"/>
      <c r="F28" s="58"/>
      <c r="G28" s="58"/>
      <c r="H28" s="57"/>
      <c r="I28" s="58"/>
      <c r="J28" s="58"/>
      <c r="K28" s="58"/>
      <c r="L28" s="58"/>
      <c r="M28" s="57"/>
      <c r="N28" s="61"/>
      <c r="O28" s="6">
        <f t="shared" si="2"/>
        <v>0</v>
      </c>
    </row>
    <row r="29" spans="2:15">
      <c r="B29" s="56"/>
      <c r="C29" s="57"/>
      <c r="D29" s="58"/>
      <c r="E29" s="59"/>
      <c r="F29" s="58"/>
      <c r="G29" s="58"/>
      <c r="H29" s="57"/>
      <c r="I29" s="58"/>
      <c r="J29" s="58"/>
      <c r="K29" s="58"/>
      <c r="L29" s="58"/>
      <c r="M29" s="57"/>
      <c r="N29" s="61"/>
      <c r="O29" s="6">
        <f t="shared" si="2"/>
        <v>0</v>
      </c>
    </row>
    <row r="30" spans="2:15">
      <c r="B30" s="56"/>
      <c r="C30" s="57"/>
      <c r="D30" s="58"/>
      <c r="E30" s="59"/>
      <c r="F30" s="58"/>
      <c r="G30" s="58"/>
      <c r="H30" s="57"/>
      <c r="I30" s="58"/>
      <c r="J30" s="58"/>
      <c r="K30" s="58"/>
      <c r="L30" s="58"/>
      <c r="M30" s="59"/>
      <c r="N30" s="61"/>
      <c r="O30" s="6">
        <f t="shared" si="2"/>
        <v>0</v>
      </c>
    </row>
    <row r="31" spans="2:15">
      <c r="B31" s="56"/>
      <c r="C31" s="57"/>
      <c r="D31" s="58"/>
      <c r="E31" s="60"/>
      <c r="F31" s="58"/>
      <c r="G31" s="58"/>
      <c r="H31" s="57"/>
      <c r="I31" s="58"/>
      <c r="J31" s="58"/>
      <c r="K31" s="58"/>
      <c r="L31" s="58"/>
      <c r="M31" s="59"/>
      <c r="N31" s="61"/>
      <c r="O31" s="6">
        <f t="shared" si="2"/>
        <v>0</v>
      </c>
    </row>
    <row r="32" spans="2:14">
      <c r="B32" s="56"/>
      <c r="C32" s="57"/>
      <c r="D32" s="58"/>
      <c r="E32" s="59"/>
      <c r="F32" s="58"/>
      <c r="G32" s="58"/>
      <c r="H32" s="57"/>
      <c r="I32" s="58"/>
      <c r="J32" s="58"/>
      <c r="K32" s="58"/>
      <c r="L32" s="58"/>
      <c r="M32" s="60"/>
      <c r="N32" s="61"/>
    </row>
    <row r="43" spans="2:15">
      <c r="B43" s="61"/>
      <c r="C43" s="62"/>
      <c r="D43" s="63"/>
      <c r="E43" s="64"/>
      <c r="F43" s="63"/>
      <c r="G43" s="63"/>
      <c r="H43" s="62"/>
      <c r="I43" s="63"/>
      <c r="J43" s="63"/>
      <c r="K43" s="63"/>
      <c r="L43" s="63"/>
      <c r="M43" s="83"/>
      <c r="N43" s="61"/>
      <c r="O43" s="84"/>
    </row>
    <row r="44" spans="2:15">
      <c r="B44" s="56"/>
      <c r="C44" s="57"/>
      <c r="D44" s="58"/>
      <c r="E44" s="59"/>
      <c r="F44" s="58"/>
      <c r="G44" s="58"/>
      <c r="H44" s="57"/>
      <c r="I44" s="58"/>
      <c r="J44" s="58"/>
      <c r="K44" s="58"/>
      <c r="L44" s="58"/>
      <c r="M44" s="57"/>
      <c r="N44" s="61"/>
      <c r="O44" s="84"/>
    </row>
    <row r="45" spans="2:15">
      <c r="B45" s="56"/>
      <c r="C45" s="57"/>
      <c r="D45" s="58"/>
      <c r="E45" s="59"/>
      <c r="F45" s="58"/>
      <c r="G45" s="58"/>
      <c r="H45" s="57"/>
      <c r="I45" s="58"/>
      <c r="J45" s="58"/>
      <c r="K45" s="58"/>
      <c r="L45" s="58"/>
      <c r="M45" s="59"/>
      <c r="N45" s="61"/>
      <c r="O45" s="84"/>
    </row>
    <row r="46" spans="2:15">
      <c r="B46" s="56"/>
      <c r="C46" s="57"/>
      <c r="D46" s="58"/>
      <c r="E46" s="60"/>
      <c r="F46" s="58"/>
      <c r="G46" s="58"/>
      <c r="H46" s="57"/>
      <c r="I46" s="58"/>
      <c r="J46" s="58"/>
      <c r="K46" s="58"/>
      <c r="L46" s="58"/>
      <c r="M46" s="59"/>
      <c r="N46" s="61"/>
      <c r="O46" s="84"/>
    </row>
    <row r="47" spans="2:13">
      <c r="B47" s="65"/>
      <c r="C47" s="66"/>
      <c r="D47" s="67"/>
      <c r="E47" s="68"/>
      <c r="F47" s="67"/>
      <c r="G47" s="67"/>
      <c r="H47" s="66"/>
      <c r="I47" s="67"/>
      <c r="J47" s="67"/>
      <c r="K47" s="67"/>
      <c r="L47" s="67"/>
      <c r="M47" s="85"/>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Syndrome Bracer</v>
      </c>
      <c r="Z1" s="86" t="str">
        <f ca="1">MID(CELL("filename",$Z$1),FIND("]",CELL("filename",$Z$1))+1,255)</f>
        <v>Syndrome_Bracer</v>
      </c>
    </row>
    <row r="2" ht="21" spans="2:12">
      <c r="B2" s="10" t="str">
        <f>Token_List!$D$2</f>
        <v>Rarity</v>
      </c>
      <c r="C2" s="11" t="str">
        <f ca="1">LOOKUP($Z$1,Token_List!$Z$3:$Z$9998,Token_List!$D$3:$D$9998)</f>
        <v>Epic</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Syndrome</v>
      </c>
      <c r="D4" s="12"/>
      <c r="E4" s="13"/>
      <c r="F4" s="12"/>
      <c r="G4" s="12"/>
      <c r="H4" s="14"/>
      <c r="I4" s="12"/>
      <c r="J4" s="12"/>
      <c r="K4" s="12"/>
      <c r="L4" s="12"/>
      <c r="M4" s="69"/>
    </row>
    <row r="5" ht="21.75" spans="2:15">
      <c r="B5" s="16"/>
      <c r="C5" s="17"/>
      <c r="D5" s="17"/>
      <c r="E5" s="17"/>
      <c r="F5" s="18"/>
      <c r="G5" s="18"/>
      <c r="H5" s="17"/>
      <c r="I5" s="17"/>
      <c r="J5" s="17"/>
      <c r="K5" s="17"/>
      <c r="L5" s="17"/>
      <c r="M5" s="70"/>
      <c r="O5" s="6">
        <f>SUM($AN$8:$AN$10002)</f>
        <v>0</v>
      </c>
    </row>
    <row r="6" ht="25.5" spans="2:15">
      <c r="B6" s="19" t="str">
        <f ca="1">MATCH("Type",$B$9:$B$9992,0)-3&amp;" Task(s) from "&amp;SUM($A$9:$A$9994)&amp;" character(s) that could drop "&amp;CHAR(34)&amp;$C$1&amp;CHAR(34)&amp;" Tokens"</f>
        <v>5 Task(s) from 5 character(s) that could drop "Syndrome Bracer"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3" si="1">COUNTA($E9)+1</f>
        <v>1</v>
      </c>
      <c r="B9" s="30" t="s">
        <v>82</v>
      </c>
      <c r="C9" s="31" t="s">
        <v>543</v>
      </c>
      <c r="D9" s="32">
        <v>4</v>
      </c>
      <c r="E9" s="33"/>
      <c r="F9" s="32"/>
      <c r="G9" s="32"/>
      <c r="H9" s="31" t="s">
        <v>361</v>
      </c>
      <c r="I9" s="32" t="s">
        <v>327</v>
      </c>
      <c r="J9" s="32"/>
      <c r="K9" s="32">
        <v>13</v>
      </c>
      <c r="L9" s="32">
        <v>110</v>
      </c>
      <c r="M9" s="33" t="s">
        <v>544</v>
      </c>
      <c r="N9" s="61"/>
      <c r="O9" s="6">
        <f t="shared" si="0"/>
        <v>0</v>
      </c>
    </row>
    <row r="10" spans="1:14">
      <c r="A10" s="29">
        <f t="shared" si="1"/>
        <v>1</v>
      </c>
      <c r="B10" s="30" t="s">
        <v>99</v>
      </c>
      <c r="C10" s="31" t="s">
        <v>674</v>
      </c>
      <c r="D10" s="32"/>
      <c r="E10" s="33"/>
      <c r="F10" s="32"/>
      <c r="G10" s="32"/>
      <c r="H10" s="31" t="s">
        <v>611</v>
      </c>
      <c r="I10" s="32" t="s">
        <v>313</v>
      </c>
      <c r="J10" s="32"/>
      <c r="K10" s="32">
        <v>10</v>
      </c>
      <c r="L10" s="32">
        <v>75</v>
      </c>
      <c r="M10" s="33" t="s">
        <v>675</v>
      </c>
      <c r="N10" s="61"/>
    </row>
    <row r="11" spans="1:14">
      <c r="A11" s="29">
        <f t="shared" si="1"/>
        <v>1</v>
      </c>
      <c r="B11" s="30" t="s">
        <v>676</v>
      </c>
      <c r="C11" s="31" t="s">
        <v>787</v>
      </c>
      <c r="D11" s="32">
        <v>4</v>
      </c>
      <c r="E11" s="33"/>
      <c r="F11" s="32"/>
      <c r="G11" s="32"/>
      <c r="H11" s="31" t="s">
        <v>691</v>
      </c>
      <c r="I11" s="32" t="s">
        <v>315</v>
      </c>
      <c r="J11" s="32"/>
      <c r="K11" s="32">
        <v>7</v>
      </c>
      <c r="L11" s="32">
        <v>40</v>
      </c>
      <c r="M11" s="33" t="s">
        <v>788</v>
      </c>
      <c r="N11" s="61"/>
    </row>
    <row r="12" spans="1:14">
      <c r="A12" s="29">
        <f t="shared" si="1"/>
        <v>1</v>
      </c>
      <c r="B12" s="30" t="s">
        <v>274</v>
      </c>
      <c r="C12" s="31" t="s">
        <v>781</v>
      </c>
      <c r="D12" s="32">
        <v>5</v>
      </c>
      <c r="E12" s="33"/>
      <c r="F12" s="32"/>
      <c r="G12" s="32"/>
      <c r="H12" s="31" t="s">
        <v>611</v>
      </c>
      <c r="I12" s="32" t="s">
        <v>313</v>
      </c>
      <c r="J12" s="32"/>
      <c r="K12" s="32">
        <v>10</v>
      </c>
      <c r="L12" s="32">
        <v>75</v>
      </c>
      <c r="M12" s="33" t="s">
        <v>782</v>
      </c>
      <c r="N12" s="61"/>
    </row>
    <row r="13" spans="1:14">
      <c r="A13" s="29">
        <f t="shared" si="1"/>
        <v>1</v>
      </c>
      <c r="B13" s="30" t="s">
        <v>153</v>
      </c>
      <c r="C13" s="31" t="s">
        <v>1064</v>
      </c>
      <c r="D13" s="32">
        <v>4</v>
      </c>
      <c r="E13" s="33"/>
      <c r="F13" s="32"/>
      <c r="G13" s="32"/>
      <c r="H13" s="31" t="s">
        <v>671</v>
      </c>
      <c r="I13" s="32" t="s">
        <v>327</v>
      </c>
      <c r="J13" s="32"/>
      <c r="K13" s="32">
        <v>13</v>
      </c>
      <c r="L13" s="32">
        <v>110</v>
      </c>
      <c r="M13" s="33" t="s">
        <v>273</v>
      </c>
      <c r="N13" s="61"/>
    </row>
    <row r="14" spans="2:15">
      <c r="B14" s="36"/>
      <c r="C14" s="37"/>
      <c r="D14" s="38"/>
      <c r="E14" s="39"/>
      <c r="F14" s="38"/>
      <c r="G14" s="38"/>
      <c r="H14" s="37"/>
      <c r="I14" s="38"/>
      <c r="J14" s="38"/>
      <c r="K14" s="38"/>
      <c r="L14" s="75"/>
      <c r="M14" s="76"/>
      <c r="N14" s="61"/>
      <c r="O14" s="6">
        <f t="shared" ref="O14:O19" si="2">IF(ISBLANK($AL14),0,1+LEN($AL14)-LEN(SUBSTITUTE($AL14,"●","")))</f>
        <v>0</v>
      </c>
    </row>
    <row r="15" ht="25.5" spans="2:15">
      <c r="B15" s="19" t="str">
        <f ca="1">COUNTA($B17:$B9998)&amp;" Other way(s) to get "&amp;CHAR(34)&amp;$C$1&amp;CHAR(34)&amp;" Tokens"</f>
        <v>3 Other way(s) to get "Syndrome Bracer" Tokens</v>
      </c>
      <c r="C15" s="20"/>
      <c r="D15" s="20"/>
      <c r="E15" s="20"/>
      <c r="F15" s="20"/>
      <c r="G15" s="20"/>
      <c r="H15" s="20"/>
      <c r="I15" s="20"/>
      <c r="J15" s="20"/>
      <c r="K15" s="20"/>
      <c r="L15" s="20"/>
      <c r="M15" s="71"/>
      <c r="N15" s="61"/>
      <c r="O15" s="6">
        <f t="shared" si="2"/>
        <v>0</v>
      </c>
    </row>
    <row r="16" ht="16.5" spans="2:15">
      <c r="B16" s="40" t="s">
        <v>18</v>
      </c>
      <c r="C16" s="41" t="s">
        <v>323</v>
      </c>
      <c r="D16" s="42"/>
      <c r="E16" s="42"/>
      <c r="F16" s="42"/>
      <c r="G16" s="43"/>
      <c r="H16" s="44" t="s">
        <v>324</v>
      </c>
      <c r="I16" s="77" t="s">
        <v>310</v>
      </c>
      <c r="J16" s="78"/>
      <c r="K16" s="78"/>
      <c r="L16" s="78"/>
      <c r="M16" s="79"/>
      <c r="N16" s="61"/>
      <c r="O16" s="6">
        <f t="shared" si="2"/>
        <v>0</v>
      </c>
    </row>
    <row r="17" spans="2:15">
      <c r="B17" s="45" t="s">
        <v>337</v>
      </c>
      <c r="C17" s="46" t="s">
        <v>642</v>
      </c>
      <c r="D17" s="47"/>
      <c r="E17" s="47"/>
      <c r="F17" s="47"/>
      <c r="G17" s="48"/>
      <c r="H17" s="49" t="s">
        <v>327</v>
      </c>
      <c r="I17" s="80" t="s">
        <v>1065</v>
      </c>
      <c r="J17" s="81"/>
      <c r="K17" s="81"/>
      <c r="L17" s="81"/>
      <c r="M17" s="82"/>
      <c r="N17" s="61"/>
      <c r="O17" s="6">
        <f t="shared" si="2"/>
        <v>0</v>
      </c>
    </row>
    <row r="18" spans="2:15">
      <c r="B18" s="45" t="s">
        <v>338</v>
      </c>
      <c r="C18" s="46" t="s">
        <v>307</v>
      </c>
      <c r="D18" s="47"/>
      <c r="E18" s="47"/>
      <c r="F18" s="47"/>
      <c r="G18" s="48"/>
      <c r="H18" s="50" t="s">
        <v>411</v>
      </c>
      <c r="I18" s="46" t="s">
        <v>273</v>
      </c>
      <c r="J18" s="47"/>
      <c r="K18" s="47"/>
      <c r="L18" s="47"/>
      <c r="M18" s="48"/>
      <c r="N18" s="61"/>
      <c r="O18" s="6">
        <f t="shared" si="2"/>
        <v>0</v>
      </c>
    </row>
    <row r="19" spans="2:15">
      <c r="B19" s="45" t="s">
        <v>338</v>
      </c>
      <c r="C19" s="46" t="s">
        <v>536</v>
      </c>
      <c r="D19" s="47"/>
      <c r="E19" s="47"/>
      <c r="F19" s="47"/>
      <c r="G19" s="48"/>
      <c r="H19" s="50" t="s">
        <v>537</v>
      </c>
      <c r="I19" s="46" t="s">
        <v>273</v>
      </c>
      <c r="J19" s="47"/>
      <c r="K19" s="47"/>
      <c r="L19" s="47"/>
      <c r="M19" s="48"/>
      <c r="N19" s="61"/>
      <c r="O19" s="6">
        <f t="shared" si="2"/>
        <v>0</v>
      </c>
    </row>
    <row r="20" spans="2:15">
      <c r="B20" s="36"/>
      <c r="C20" s="37"/>
      <c r="D20" s="38"/>
      <c r="E20" s="39"/>
      <c r="F20" s="38"/>
      <c r="G20" s="38"/>
      <c r="H20" s="37"/>
      <c r="I20" s="38"/>
      <c r="J20" s="38"/>
      <c r="K20" s="38"/>
      <c r="L20" s="38"/>
      <c r="M20" s="76"/>
      <c r="N20" s="61"/>
      <c r="O20" s="6">
        <f t="shared" ref="O20:O36" si="3">IF(ISBLANK($AL20),0,1+LEN($AL20)-LEN(SUBSTITUTE($AL20,"●","")))</f>
        <v>0</v>
      </c>
    </row>
    <row r="21" ht="15.75" spans="2:15">
      <c r="B21" s="51"/>
      <c r="C21" s="52"/>
      <c r="D21" s="53"/>
      <c r="E21" s="54"/>
      <c r="F21" s="53"/>
      <c r="G21" s="53"/>
      <c r="H21" s="52"/>
      <c r="I21" s="53"/>
      <c r="J21" s="53"/>
      <c r="K21" s="53"/>
      <c r="L21" s="53"/>
      <c r="M21" s="52"/>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5"/>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5"/>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4"/>
      <c r="N30" s="61"/>
      <c r="O30" s="6">
        <f t="shared" si="3"/>
        <v>0</v>
      </c>
    </row>
    <row r="31" ht="15.75" spans="2:15">
      <c r="B31" s="51"/>
      <c r="C31" s="52"/>
      <c r="D31" s="53"/>
      <c r="E31" s="54"/>
      <c r="F31" s="53"/>
      <c r="G31" s="53"/>
      <c r="H31" s="52"/>
      <c r="I31" s="53"/>
      <c r="J31" s="53"/>
      <c r="K31" s="53"/>
      <c r="L31" s="53"/>
      <c r="M31" s="52"/>
      <c r="N31" s="61"/>
      <c r="O31" s="6">
        <f t="shared" si="3"/>
        <v>0</v>
      </c>
    </row>
    <row r="32" ht="15.75" spans="2:15">
      <c r="B32" s="51"/>
      <c r="C32" s="52"/>
      <c r="D32" s="53"/>
      <c r="E32" s="54"/>
      <c r="F32" s="53"/>
      <c r="G32" s="53"/>
      <c r="H32" s="52"/>
      <c r="I32" s="53"/>
      <c r="J32" s="53"/>
      <c r="K32" s="53"/>
      <c r="L32" s="53"/>
      <c r="M32" s="52"/>
      <c r="N32" s="61"/>
      <c r="O32" s="6">
        <f t="shared" si="3"/>
        <v>0</v>
      </c>
    </row>
    <row r="33" spans="2:15">
      <c r="B33" s="56"/>
      <c r="C33" s="57"/>
      <c r="D33" s="58"/>
      <c r="E33" s="59"/>
      <c r="F33" s="58"/>
      <c r="G33" s="58"/>
      <c r="H33" s="57"/>
      <c r="I33" s="58"/>
      <c r="J33" s="58"/>
      <c r="K33" s="58"/>
      <c r="L33" s="58"/>
      <c r="M33" s="57"/>
      <c r="N33" s="61"/>
      <c r="O33" s="6">
        <f t="shared" si="3"/>
        <v>0</v>
      </c>
    </row>
    <row r="34" spans="2:15">
      <c r="B34" s="56"/>
      <c r="C34" s="57"/>
      <c r="D34" s="58"/>
      <c r="E34" s="59"/>
      <c r="F34" s="58"/>
      <c r="G34" s="58"/>
      <c r="H34" s="57"/>
      <c r="I34" s="58"/>
      <c r="J34" s="58"/>
      <c r="K34" s="58"/>
      <c r="L34" s="58"/>
      <c r="M34" s="57"/>
      <c r="N34" s="61"/>
      <c r="O34" s="6">
        <f t="shared" si="3"/>
        <v>0</v>
      </c>
    </row>
    <row r="35" spans="2:15">
      <c r="B35" s="56"/>
      <c r="C35" s="57"/>
      <c r="D35" s="58"/>
      <c r="E35" s="59"/>
      <c r="F35" s="58"/>
      <c r="G35" s="58"/>
      <c r="H35" s="57"/>
      <c r="I35" s="58"/>
      <c r="J35" s="58"/>
      <c r="K35" s="58"/>
      <c r="L35" s="58"/>
      <c r="M35" s="59"/>
      <c r="N35" s="61"/>
      <c r="O35" s="6">
        <f t="shared" si="3"/>
        <v>0</v>
      </c>
    </row>
    <row r="36" spans="2:15">
      <c r="B36" s="56"/>
      <c r="C36" s="57"/>
      <c r="D36" s="58"/>
      <c r="E36" s="60"/>
      <c r="F36" s="58"/>
      <c r="G36" s="58"/>
      <c r="H36" s="57"/>
      <c r="I36" s="58"/>
      <c r="J36" s="58"/>
      <c r="K36" s="58"/>
      <c r="L36" s="58"/>
      <c r="M36" s="59"/>
      <c r="N36" s="61"/>
      <c r="O36" s="6">
        <f t="shared" si="3"/>
        <v>0</v>
      </c>
    </row>
    <row r="37" spans="2:14">
      <c r="B37" s="56"/>
      <c r="C37" s="57"/>
      <c r="D37" s="58"/>
      <c r="E37" s="59"/>
      <c r="F37" s="58"/>
      <c r="G37" s="58"/>
      <c r="H37" s="57"/>
      <c r="I37" s="58"/>
      <c r="J37" s="58"/>
      <c r="K37" s="58"/>
      <c r="L37" s="58"/>
      <c r="M37" s="60"/>
      <c r="N37" s="61"/>
    </row>
    <row r="48" spans="2:15">
      <c r="B48" s="61"/>
      <c r="C48" s="62"/>
      <c r="D48" s="63"/>
      <c r="E48" s="64"/>
      <c r="F48" s="63"/>
      <c r="G48" s="63"/>
      <c r="H48" s="62"/>
      <c r="I48" s="63"/>
      <c r="J48" s="63"/>
      <c r="K48" s="63"/>
      <c r="L48" s="63"/>
      <c r="M48" s="83"/>
      <c r="N48" s="61"/>
      <c r="O48" s="84"/>
    </row>
    <row r="49" spans="2:15">
      <c r="B49" s="56"/>
      <c r="C49" s="57"/>
      <c r="D49" s="58"/>
      <c r="E49" s="59"/>
      <c r="F49" s="58"/>
      <c r="G49" s="58"/>
      <c r="H49" s="57"/>
      <c r="I49" s="58"/>
      <c r="J49" s="58"/>
      <c r="K49" s="58"/>
      <c r="L49" s="58"/>
      <c r="M49" s="57"/>
      <c r="N49" s="61"/>
      <c r="O49" s="84"/>
    </row>
    <row r="50" spans="2:15">
      <c r="B50" s="56"/>
      <c r="C50" s="57"/>
      <c r="D50" s="58"/>
      <c r="E50" s="59"/>
      <c r="F50" s="58"/>
      <c r="G50" s="58"/>
      <c r="H50" s="57"/>
      <c r="I50" s="58"/>
      <c r="J50" s="58"/>
      <c r="K50" s="58"/>
      <c r="L50" s="58"/>
      <c r="M50" s="59"/>
      <c r="N50" s="61"/>
      <c r="O50" s="84"/>
    </row>
    <row r="51" spans="2:15">
      <c r="B51" s="56"/>
      <c r="C51" s="57"/>
      <c r="D51" s="58"/>
      <c r="E51" s="60"/>
      <c r="F51" s="58"/>
      <c r="G51" s="58"/>
      <c r="H51" s="57"/>
      <c r="I51" s="58"/>
      <c r="J51" s="58"/>
      <c r="K51" s="58"/>
      <c r="L51" s="58"/>
      <c r="M51" s="59"/>
      <c r="N51" s="61"/>
      <c r="O51" s="84"/>
    </row>
    <row r="52" spans="2:13">
      <c r="B52" s="65"/>
      <c r="C52" s="66"/>
      <c r="D52" s="67"/>
      <c r="E52" s="68"/>
      <c r="F52" s="67"/>
      <c r="G52" s="67"/>
      <c r="H52" s="66"/>
      <c r="I52" s="67"/>
      <c r="J52" s="67"/>
      <c r="K52" s="67"/>
      <c r="L52" s="67"/>
      <c r="M52" s="85"/>
    </row>
  </sheetData>
  <sheetProtection sheet="1" objects="1"/>
  <mergeCells count="10">
    <mergeCell ref="B6:M6"/>
    <mergeCell ref="B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Syndrome Ears</v>
      </c>
      <c r="Z1" s="86" t="str">
        <f ca="1">MID(CELL("filename",$Z$1),FIND("]",CELL("filename",$Z$1))+1,255)</f>
        <v>Syndrome_Ears</v>
      </c>
    </row>
    <row r="2" ht="21" spans="2:12">
      <c r="B2" s="10" t="str">
        <f>Token_List!$D$2</f>
        <v>Rarity</v>
      </c>
      <c r="C2" s="11" t="str">
        <f ca="1">LOOKUP($Z$1,Token_List!$Z$3:$Z$9998,Token_List!$D$3:$D$9998)</f>
        <v>Epic</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Syndrome</v>
      </c>
      <c r="D4" s="12"/>
      <c r="E4" s="13"/>
      <c r="F4" s="12"/>
      <c r="G4" s="12"/>
      <c r="H4" s="14"/>
      <c r="I4" s="12"/>
      <c r="J4" s="12"/>
      <c r="K4" s="12"/>
      <c r="L4" s="12"/>
      <c r="M4" s="69"/>
    </row>
    <row r="5" ht="21.75" spans="2:15">
      <c r="B5" s="16"/>
      <c r="C5" s="17"/>
      <c r="D5" s="17"/>
      <c r="E5" s="17"/>
      <c r="F5" s="18"/>
      <c r="G5" s="18"/>
      <c r="H5" s="17"/>
      <c r="I5" s="17"/>
      <c r="J5" s="17"/>
      <c r="K5" s="17"/>
      <c r="L5" s="17"/>
      <c r="M5" s="70"/>
      <c r="O5" s="6">
        <f>SUM($AN$8:$AN$10001)</f>
        <v>0</v>
      </c>
    </row>
    <row r="6" ht="25.5" spans="2:15">
      <c r="B6" s="19" t="str">
        <f ca="1">MATCH("Type",$B$9:$B$9991,0)-3&amp;" Task(s) from "&amp;SUM($A$9:$A$9993)&amp;" character(s) that could drop "&amp;CHAR(34)&amp;$C$1&amp;CHAR(34)&amp;" Tokens"</f>
        <v>6 Task(s) from 7 character(s) that could drop "Syndrome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2" si="1">COUNTA($E9)+1</f>
        <v>2</v>
      </c>
      <c r="B9" s="30" t="s">
        <v>438</v>
      </c>
      <c r="C9" s="31" t="s">
        <v>844</v>
      </c>
      <c r="D9" s="32">
        <v>2</v>
      </c>
      <c r="E9" s="33" t="s">
        <v>141</v>
      </c>
      <c r="F9" s="32">
        <v>2</v>
      </c>
      <c r="G9" s="32"/>
      <c r="H9" s="31"/>
      <c r="I9" s="32" t="s">
        <v>313</v>
      </c>
      <c r="J9" s="32"/>
      <c r="K9" s="32">
        <v>13</v>
      </c>
      <c r="L9" s="32">
        <v>100</v>
      </c>
      <c r="M9" s="33" t="s">
        <v>845</v>
      </c>
      <c r="N9" s="61"/>
      <c r="O9" s="6">
        <f t="shared" si="0"/>
        <v>0</v>
      </c>
    </row>
    <row r="10" spans="1:14">
      <c r="A10" s="29">
        <f t="shared" si="1"/>
        <v>1</v>
      </c>
      <c r="B10" s="30" t="s">
        <v>253</v>
      </c>
      <c r="C10" s="31" t="s">
        <v>387</v>
      </c>
      <c r="D10" s="32">
        <v>2</v>
      </c>
      <c r="E10" s="33"/>
      <c r="F10" s="32"/>
      <c r="G10" s="32"/>
      <c r="H10" s="31" t="s">
        <v>354</v>
      </c>
      <c r="I10" s="32" t="s">
        <v>336</v>
      </c>
      <c r="J10" s="32"/>
      <c r="K10" s="32">
        <v>16</v>
      </c>
      <c r="L10" s="32">
        <v>155</v>
      </c>
      <c r="M10" s="33" t="s">
        <v>388</v>
      </c>
      <c r="N10" s="61"/>
    </row>
    <row r="11" ht="26.25" spans="1:14">
      <c r="A11" s="29">
        <f t="shared" si="1"/>
        <v>2</v>
      </c>
      <c r="B11" s="30" t="s">
        <v>941</v>
      </c>
      <c r="C11" s="31" t="s">
        <v>942</v>
      </c>
      <c r="D11" s="32"/>
      <c r="E11" s="33" t="s">
        <v>274</v>
      </c>
      <c r="F11" s="32">
        <v>3</v>
      </c>
      <c r="G11" s="32"/>
      <c r="H11" s="31" t="s">
        <v>642</v>
      </c>
      <c r="I11" s="32" t="s">
        <v>313</v>
      </c>
      <c r="J11" s="32"/>
      <c r="K11" s="32">
        <v>13</v>
      </c>
      <c r="L11" s="32">
        <v>100</v>
      </c>
      <c r="M11" s="33" t="s">
        <v>943</v>
      </c>
      <c r="N11" s="61"/>
    </row>
    <row r="12" spans="1:14">
      <c r="A12" s="29">
        <f t="shared" si="1"/>
        <v>1</v>
      </c>
      <c r="B12" s="30" t="s">
        <v>281</v>
      </c>
      <c r="C12" s="31" t="s">
        <v>951</v>
      </c>
      <c r="D12" s="32"/>
      <c r="E12" s="33"/>
      <c r="F12" s="32"/>
      <c r="G12" s="32"/>
      <c r="H12" s="31" t="s">
        <v>379</v>
      </c>
      <c r="I12" s="32" t="s">
        <v>315</v>
      </c>
      <c r="J12" s="32"/>
      <c r="K12" s="32">
        <v>7</v>
      </c>
      <c r="L12" s="32">
        <v>40</v>
      </c>
      <c r="M12" s="33" t="s">
        <v>952</v>
      </c>
      <c r="N12" s="61"/>
    </row>
    <row r="13" ht="26.25" spans="1:14">
      <c r="A13" s="29"/>
      <c r="B13" s="30" t="s">
        <v>129</v>
      </c>
      <c r="C13" s="31" t="s">
        <v>944</v>
      </c>
      <c r="D13" s="32">
        <v>1</v>
      </c>
      <c r="E13" s="33"/>
      <c r="F13" s="32"/>
      <c r="G13" s="32"/>
      <c r="H13" s="31" t="s">
        <v>379</v>
      </c>
      <c r="I13" s="32" t="s">
        <v>315</v>
      </c>
      <c r="J13" s="32"/>
      <c r="K13" s="32">
        <v>7</v>
      </c>
      <c r="L13" s="32">
        <v>40</v>
      </c>
      <c r="M13" s="33" t="s">
        <v>945</v>
      </c>
      <c r="N13" s="61"/>
    </row>
    <row r="14" spans="1:14">
      <c r="A14" s="29">
        <f>COUNTA($E14)+1</f>
        <v>1</v>
      </c>
      <c r="B14" s="30" t="s">
        <v>132</v>
      </c>
      <c r="C14" s="31" t="s">
        <v>589</v>
      </c>
      <c r="D14" s="32">
        <v>2</v>
      </c>
      <c r="E14" s="33"/>
      <c r="F14" s="32"/>
      <c r="G14" s="32"/>
      <c r="H14" s="31" t="s">
        <v>381</v>
      </c>
      <c r="I14" s="32" t="s">
        <v>336</v>
      </c>
      <c r="J14" s="32"/>
      <c r="K14" s="32">
        <v>16</v>
      </c>
      <c r="L14" s="32">
        <v>155</v>
      </c>
      <c r="M14" s="33" t="s">
        <v>590</v>
      </c>
      <c r="N14" s="61"/>
    </row>
    <row r="15" spans="2:15">
      <c r="B15" s="36"/>
      <c r="C15" s="37"/>
      <c r="D15" s="38"/>
      <c r="E15" s="39"/>
      <c r="F15" s="38"/>
      <c r="G15" s="38"/>
      <c r="H15" s="37"/>
      <c r="I15" s="38"/>
      <c r="J15" s="38"/>
      <c r="K15" s="38"/>
      <c r="L15" s="75"/>
      <c r="M15" s="76"/>
      <c r="N15" s="61"/>
      <c r="O15" s="6">
        <f t="shared" ref="O15:O18" si="2">IF(ISBLANK($AL15),0,1+LEN($AL15)-LEN(SUBSTITUTE($AL15,"●","")))</f>
        <v>0</v>
      </c>
    </row>
    <row r="16" ht="25.5" spans="2:15">
      <c r="B16" s="19" t="str">
        <f ca="1">COUNTA($B18:$B9997)&amp;" Other way(s) to get "&amp;CHAR(34)&amp;$C$1&amp;CHAR(34)&amp;" Tokens"</f>
        <v>1 Other way(s) to get "Syndrome Ears" Tokens</v>
      </c>
      <c r="C16" s="20"/>
      <c r="D16" s="20"/>
      <c r="E16" s="20"/>
      <c r="F16" s="20"/>
      <c r="G16" s="20"/>
      <c r="H16" s="20"/>
      <c r="I16" s="20"/>
      <c r="J16" s="20"/>
      <c r="K16" s="20"/>
      <c r="L16" s="20"/>
      <c r="M16" s="71"/>
      <c r="N16" s="61"/>
      <c r="O16" s="6">
        <f t="shared" si="2"/>
        <v>0</v>
      </c>
    </row>
    <row r="17" ht="16.5" spans="2:15">
      <c r="B17" s="40" t="s">
        <v>18</v>
      </c>
      <c r="C17" s="41" t="s">
        <v>323</v>
      </c>
      <c r="D17" s="42"/>
      <c r="E17" s="42"/>
      <c r="F17" s="42"/>
      <c r="G17" s="43"/>
      <c r="H17" s="44" t="s">
        <v>324</v>
      </c>
      <c r="I17" s="77" t="s">
        <v>310</v>
      </c>
      <c r="J17" s="78"/>
      <c r="K17" s="78"/>
      <c r="L17" s="78"/>
      <c r="M17" s="79"/>
      <c r="N17" s="61"/>
      <c r="O17" s="6">
        <f t="shared" si="2"/>
        <v>0</v>
      </c>
    </row>
    <row r="18" spans="2:15">
      <c r="B18" s="45" t="s">
        <v>337</v>
      </c>
      <c r="C18" s="46" t="s">
        <v>642</v>
      </c>
      <c r="D18" s="47"/>
      <c r="E18" s="47"/>
      <c r="F18" s="47"/>
      <c r="G18" s="48"/>
      <c r="H18" s="49" t="s">
        <v>327</v>
      </c>
      <c r="I18" s="80" t="s">
        <v>1065</v>
      </c>
      <c r="J18" s="81"/>
      <c r="K18" s="81"/>
      <c r="L18" s="81"/>
      <c r="M18" s="82"/>
      <c r="N18" s="61"/>
      <c r="O18" s="6">
        <f t="shared" si="2"/>
        <v>0</v>
      </c>
    </row>
    <row r="19" spans="2:15">
      <c r="B19" s="36"/>
      <c r="C19" s="37"/>
      <c r="D19" s="38"/>
      <c r="E19" s="39"/>
      <c r="F19" s="38"/>
      <c r="G19" s="38"/>
      <c r="H19" s="37"/>
      <c r="I19" s="38"/>
      <c r="J19" s="38"/>
      <c r="K19" s="38"/>
      <c r="L19" s="38"/>
      <c r="M19" s="76"/>
      <c r="N19" s="61"/>
      <c r="O19" s="6">
        <f t="shared" ref="O19:O35" si="3">IF(ISBLANK($AL19),0,1+LEN($AL19)-LEN(SUBSTITUTE($AL19,"●","")))</f>
        <v>0</v>
      </c>
    </row>
    <row r="20" ht="15.75" spans="2:15">
      <c r="B20" s="51"/>
      <c r="C20" s="52"/>
      <c r="D20" s="53"/>
      <c r="E20" s="54"/>
      <c r="F20" s="53"/>
      <c r="G20" s="53"/>
      <c r="H20" s="52"/>
      <c r="I20" s="53"/>
      <c r="J20" s="53"/>
      <c r="K20" s="53"/>
      <c r="L20" s="53"/>
      <c r="M20" s="52"/>
      <c r="N20" s="61"/>
      <c r="O20" s="6">
        <f t="shared" si="3"/>
        <v>0</v>
      </c>
    </row>
    <row r="21" ht="15.75" spans="2:15">
      <c r="B21" s="51"/>
      <c r="C21" s="52"/>
      <c r="D21" s="53"/>
      <c r="E21" s="54"/>
      <c r="F21" s="53"/>
      <c r="G21" s="53"/>
      <c r="H21" s="52"/>
      <c r="I21" s="53"/>
      <c r="J21" s="53"/>
      <c r="K21" s="53"/>
      <c r="L21" s="53"/>
      <c r="M21" s="54"/>
      <c r="N21" s="61"/>
      <c r="O21" s="6">
        <f t="shared" si="3"/>
        <v>0</v>
      </c>
    </row>
    <row r="22" ht="15.75" spans="2:15">
      <c r="B22" s="51"/>
      <c r="C22" s="52"/>
      <c r="D22" s="53"/>
      <c r="E22" s="55"/>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5"/>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2"/>
      <c r="N30" s="61"/>
      <c r="O30" s="6">
        <f t="shared" si="3"/>
        <v>0</v>
      </c>
    </row>
    <row r="31" ht="15.75" spans="2:15">
      <c r="B31" s="51"/>
      <c r="C31" s="52"/>
      <c r="D31" s="53"/>
      <c r="E31" s="54"/>
      <c r="F31" s="53"/>
      <c r="G31" s="53"/>
      <c r="H31" s="52"/>
      <c r="I31" s="53"/>
      <c r="J31" s="53"/>
      <c r="K31" s="53"/>
      <c r="L31" s="53"/>
      <c r="M31" s="52"/>
      <c r="N31" s="61"/>
      <c r="O31" s="6">
        <f t="shared" si="3"/>
        <v>0</v>
      </c>
    </row>
    <row r="32" spans="2:15">
      <c r="B32" s="56"/>
      <c r="C32" s="57"/>
      <c r="D32" s="58"/>
      <c r="E32" s="59"/>
      <c r="F32" s="58"/>
      <c r="G32" s="58"/>
      <c r="H32" s="57"/>
      <c r="I32" s="58"/>
      <c r="J32" s="58"/>
      <c r="K32" s="58"/>
      <c r="L32" s="58"/>
      <c r="M32" s="57"/>
      <c r="N32" s="61"/>
      <c r="O32" s="6">
        <f t="shared" si="3"/>
        <v>0</v>
      </c>
    </row>
    <row r="33" spans="2:15">
      <c r="B33" s="56"/>
      <c r="C33" s="57"/>
      <c r="D33" s="58"/>
      <c r="E33" s="59"/>
      <c r="F33" s="58"/>
      <c r="G33" s="58"/>
      <c r="H33" s="57"/>
      <c r="I33" s="58"/>
      <c r="J33" s="58"/>
      <c r="K33" s="58"/>
      <c r="L33" s="58"/>
      <c r="M33" s="57"/>
      <c r="N33" s="61"/>
      <c r="O33" s="6">
        <f t="shared" si="3"/>
        <v>0</v>
      </c>
    </row>
    <row r="34" spans="2:15">
      <c r="B34" s="56"/>
      <c r="C34" s="57"/>
      <c r="D34" s="58"/>
      <c r="E34" s="59"/>
      <c r="F34" s="58"/>
      <c r="G34" s="58"/>
      <c r="H34" s="57"/>
      <c r="I34" s="58"/>
      <c r="J34" s="58"/>
      <c r="K34" s="58"/>
      <c r="L34" s="58"/>
      <c r="M34" s="59"/>
      <c r="N34" s="61"/>
      <c r="O34" s="6">
        <f t="shared" si="3"/>
        <v>0</v>
      </c>
    </row>
    <row r="35" spans="2:15">
      <c r="B35" s="56"/>
      <c r="C35" s="57"/>
      <c r="D35" s="58"/>
      <c r="E35" s="60"/>
      <c r="F35" s="58"/>
      <c r="G35" s="58"/>
      <c r="H35" s="57"/>
      <c r="I35" s="58"/>
      <c r="J35" s="58"/>
      <c r="K35" s="58"/>
      <c r="L35" s="58"/>
      <c r="M35" s="59"/>
      <c r="N35" s="61"/>
      <c r="O35" s="6">
        <f t="shared" si="3"/>
        <v>0</v>
      </c>
    </row>
    <row r="36" spans="2:14">
      <c r="B36" s="56"/>
      <c r="C36" s="57"/>
      <c r="D36" s="58"/>
      <c r="E36" s="59"/>
      <c r="F36" s="58"/>
      <c r="G36" s="58"/>
      <c r="H36" s="57"/>
      <c r="I36" s="58"/>
      <c r="J36" s="58"/>
      <c r="K36" s="58"/>
      <c r="L36" s="58"/>
      <c r="M36" s="60"/>
      <c r="N36" s="61"/>
    </row>
    <row r="47" spans="2:15">
      <c r="B47" s="61"/>
      <c r="C47" s="62"/>
      <c r="D47" s="63"/>
      <c r="E47" s="64"/>
      <c r="F47" s="63"/>
      <c r="G47" s="63"/>
      <c r="H47" s="62"/>
      <c r="I47" s="63"/>
      <c r="J47" s="63"/>
      <c r="K47" s="63"/>
      <c r="L47" s="63"/>
      <c r="M47" s="83"/>
      <c r="N47" s="61"/>
      <c r="O47" s="84"/>
    </row>
    <row r="48" spans="2:15">
      <c r="B48" s="56"/>
      <c r="C48" s="57"/>
      <c r="D48" s="58"/>
      <c r="E48" s="59"/>
      <c r="F48" s="58"/>
      <c r="G48" s="58"/>
      <c r="H48" s="57"/>
      <c r="I48" s="58"/>
      <c r="J48" s="58"/>
      <c r="K48" s="58"/>
      <c r="L48" s="58"/>
      <c r="M48" s="57"/>
      <c r="N48" s="61"/>
      <c r="O48" s="84"/>
    </row>
    <row r="49" spans="2:15">
      <c r="B49" s="56"/>
      <c r="C49" s="57"/>
      <c r="D49" s="58"/>
      <c r="E49" s="59"/>
      <c r="F49" s="58"/>
      <c r="G49" s="58"/>
      <c r="H49" s="57"/>
      <c r="I49" s="58"/>
      <c r="J49" s="58"/>
      <c r="K49" s="58"/>
      <c r="L49" s="58"/>
      <c r="M49" s="59"/>
      <c r="N49" s="61"/>
      <c r="O49" s="84"/>
    </row>
    <row r="50" spans="2:15">
      <c r="B50" s="56"/>
      <c r="C50" s="57"/>
      <c r="D50" s="58"/>
      <c r="E50" s="60"/>
      <c r="F50" s="58"/>
      <c r="G50" s="58"/>
      <c r="H50" s="57"/>
      <c r="I50" s="58"/>
      <c r="J50" s="58"/>
      <c r="K50" s="58"/>
      <c r="L50" s="58"/>
      <c r="M50" s="59"/>
      <c r="N50" s="61"/>
      <c r="O50" s="84"/>
    </row>
    <row r="51" spans="2:13">
      <c r="B51" s="65"/>
      <c r="C51" s="66"/>
      <c r="D51" s="67"/>
      <c r="E51" s="68"/>
      <c r="F51" s="67"/>
      <c r="G51" s="67"/>
      <c r="H51" s="66"/>
      <c r="I51" s="67"/>
      <c r="J51" s="67"/>
      <c r="K51" s="67"/>
      <c r="L51" s="67"/>
      <c r="M51" s="85"/>
    </row>
  </sheetData>
  <sheetProtection sheet="1" objects="1"/>
  <mergeCells count="6">
    <mergeCell ref="B6:M6"/>
    <mergeCell ref="B16:M16"/>
    <mergeCell ref="C17:G17"/>
    <mergeCell ref="I17:M17"/>
    <mergeCell ref="C18:G18"/>
    <mergeCell ref="I18:M18"/>
  </mergeCells>
  <pageMargins left="0.75" right="0.75" top="1" bottom="1" header="0.511805555555556" footer="0.511805555555556"/>
  <headerFoot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The Incredibles Symbol</v>
      </c>
      <c r="Z1" s="86" t="str">
        <f ca="1">MID(CELL("filename",$Z$1),FIND("]",CELL("filename",$Z$1))+1,255)</f>
        <v>The_Incredibles_Symbol</v>
      </c>
    </row>
    <row r="2" ht="21" spans="2:12">
      <c r="B2" s="10" t="str">
        <f>Token_List!$D$2</f>
        <v>Rarity</v>
      </c>
      <c r="C2" s="11" t="str">
        <f ca="1">LOOKUP($Z$1,Token_List!$Z$3:$Z$9998,Token_List!$D$3:$D$9998)</f>
        <v>Common</v>
      </c>
      <c r="D2" s="12"/>
      <c r="E2" s="13"/>
      <c r="F2" s="12"/>
      <c r="G2" s="12"/>
      <c r="H2" s="14"/>
      <c r="I2" s="12"/>
      <c r="J2" s="12"/>
      <c r="K2" s="12"/>
      <c r="L2" s="12"/>
    </row>
    <row r="3" ht="21" spans="2:13">
      <c r="B3" s="15" t="str">
        <f>Token_List!$E$2</f>
        <v>Type</v>
      </c>
      <c r="C3" s="9" t="str">
        <f ca="1">LOOKUP($Z$1,Token_List!$Z$3:$Z$9998,Token_List!$E$3:$E$9998)</f>
        <v>Group</v>
      </c>
      <c r="D3" s="12"/>
      <c r="E3" s="13"/>
      <c r="F3" s="12"/>
      <c r="G3" s="12"/>
      <c r="H3" s="14"/>
      <c r="I3" s="12"/>
      <c r="J3" s="12"/>
      <c r="K3" s="12"/>
      <c r="L3" s="12"/>
      <c r="M3" s="69"/>
    </row>
    <row r="4" ht="21" spans="2:13">
      <c r="B4" s="15" t="s">
        <v>294</v>
      </c>
      <c r="C4" s="11" t="str">
        <f ca="1">LOOKUP($Z$1,Token_List!$Z$3:$Z$9998,Token_List!$F$3:$F$9998)</f>
        <v>Dash ● Frozone ● Mr Incredible ● Mrs Incredible ● Syndrome ● Violet</v>
      </c>
      <c r="D4" s="12"/>
      <c r="E4" s="13"/>
      <c r="F4" s="12"/>
      <c r="G4" s="12"/>
      <c r="H4" s="14"/>
      <c r="I4" s="12"/>
      <c r="J4" s="12"/>
      <c r="K4" s="12"/>
      <c r="L4" s="12"/>
      <c r="M4" s="69"/>
    </row>
    <row r="5" ht="21.75" spans="2:15">
      <c r="B5" s="16"/>
      <c r="C5" s="17"/>
      <c r="D5" s="17"/>
      <c r="E5" s="17"/>
      <c r="F5" s="18"/>
      <c r="G5" s="18"/>
      <c r="H5" s="17"/>
      <c r="I5" s="17"/>
      <c r="J5" s="17"/>
      <c r="K5" s="17"/>
      <c r="L5" s="17"/>
      <c r="M5" s="70"/>
      <c r="O5" s="6">
        <f>SUM($AN$8:$AN$10004)</f>
        <v>0</v>
      </c>
    </row>
    <row r="6" ht="25.5" spans="2:15">
      <c r="B6" s="19" t="str">
        <f ca="1">MATCH("Type",$B$9:$B$9994,0)-3&amp;" Task(s) from "&amp;SUM($A$9:$A$9996)&amp;" character(s) that could drop "&amp;CHAR(34)&amp;$C$1&amp;CHAR(34)&amp;" Tokens"</f>
        <v>9 Task(s) from 9 character(s) that could drop "The Incredibles Symbol"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7" si="1">COUNTA($E9)+1</f>
        <v>1</v>
      </c>
      <c r="B9" s="30" t="s">
        <v>95</v>
      </c>
      <c r="C9" s="31" t="s">
        <v>1066</v>
      </c>
      <c r="D9" s="32">
        <v>3</v>
      </c>
      <c r="E9" s="33"/>
      <c r="F9" s="32"/>
      <c r="G9" s="32"/>
      <c r="H9" s="31" t="s">
        <v>312</v>
      </c>
      <c r="I9" s="32" t="s">
        <v>913</v>
      </c>
      <c r="J9" s="32"/>
      <c r="K9" s="32">
        <v>5</v>
      </c>
      <c r="L9" s="32">
        <v>17</v>
      </c>
      <c r="M9" s="33" t="s">
        <v>276</v>
      </c>
      <c r="N9" s="61"/>
      <c r="O9" s="6">
        <f t="shared" si="0"/>
        <v>0</v>
      </c>
    </row>
    <row r="10" spans="1:14">
      <c r="A10" s="29">
        <f t="shared" si="1"/>
        <v>1</v>
      </c>
      <c r="B10" s="30" t="s">
        <v>165</v>
      </c>
      <c r="C10" s="31" t="s">
        <v>498</v>
      </c>
      <c r="D10" s="32">
        <v>2</v>
      </c>
      <c r="E10" s="33"/>
      <c r="F10" s="32"/>
      <c r="G10" s="32" t="s">
        <v>355</v>
      </c>
      <c r="H10" s="31"/>
      <c r="I10" s="32" t="s">
        <v>499</v>
      </c>
      <c r="J10" s="32"/>
      <c r="K10" s="32">
        <v>4</v>
      </c>
      <c r="L10" s="32">
        <v>14</v>
      </c>
      <c r="M10" s="33" t="s">
        <v>500</v>
      </c>
      <c r="N10" s="61"/>
    </row>
    <row r="11" ht="26.25" spans="1:14">
      <c r="A11" s="29">
        <f t="shared" si="1"/>
        <v>1</v>
      </c>
      <c r="B11" s="30" t="s">
        <v>259</v>
      </c>
      <c r="C11" s="31" t="s">
        <v>501</v>
      </c>
      <c r="D11" s="32">
        <v>1</v>
      </c>
      <c r="E11" s="33"/>
      <c r="F11" s="32"/>
      <c r="G11" s="32"/>
      <c r="H11" s="31"/>
      <c r="I11" s="32" t="s">
        <v>315</v>
      </c>
      <c r="J11" s="32"/>
      <c r="K11" s="32">
        <v>7</v>
      </c>
      <c r="L11" s="32">
        <v>40</v>
      </c>
      <c r="M11" s="33" t="s">
        <v>1062</v>
      </c>
      <c r="N11" s="61"/>
    </row>
    <row r="12" spans="1:14">
      <c r="A12" s="29">
        <f t="shared" si="1"/>
        <v>1</v>
      </c>
      <c r="B12" s="30" t="s">
        <v>99</v>
      </c>
      <c r="C12" s="31" t="s">
        <v>685</v>
      </c>
      <c r="D12" s="32">
        <v>1</v>
      </c>
      <c r="E12" s="33"/>
      <c r="F12" s="32"/>
      <c r="G12" s="32"/>
      <c r="H12" s="31"/>
      <c r="I12" s="32" t="s">
        <v>315</v>
      </c>
      <c r="J12" s="32"/>
      <c r="K12" s="32">
        <v>7</v>
      </c>
      <c r="L12" s="32">
        <v>40</v>
      </c>
      <c r="M12" s="33" t="s">
        <v>686</v>
      </c>
      <c r="N12" s="61"/>
    </row>
    <row r="13" spans="1:14">
      <c r="A13" s="29">
        <f t="shared" si="1"/>
        <v>1</v>
      </c>
      <c r="B13" s="30" t="s">
        <v>676</v>
      </c>
      <c r="C13" s="31" t="s">
        <v>1067</v>
      </c>
      <c r="D13" s="32">
        <v>1</v>
      </c>
      <c r="E13" s="33"/>
      <c r="F13" s="32"/>
      <c r="G13" s="32"/>
      <c r="H13" s="31"/>
      <c r="I13" s="32" t="s">
        <v>499</v>
      </c>
      <c r="J13" s="32"/>
      <c r="K13" s="32">
        <v>4</v>
      </c>
      <c r="L13" s="32">
        <v>14</v>
      </c>
      <c r="M13" s="33" t="s">
        <v>276</v>
      </c>
      <c r="N13" s="61"/>
    </row>
    <row r="14" spans="1:15">
      <c r="A14" s="29">
        <f t="shared" si="1"/>
        <v>1</v>
      </c>
      <c r="B14" s="30" t="s">
        <v>198</v>
      </c>
      <c r="C14" s="31" t="s">
        <v>1068</v>
      </c>
      <c r="D14" s="32"/>
      <c r="E14" s="33"/>
      <c r="F14" s="32"/>
      <c r="G14" s="32"/>
      <c r="H14" s="31"/>
      <c r="I14" s="32" t="s">
        <v>499</v>
      </c>
      <c r="J14" s="32"/>
      <c r="K14" s="32">
        <v>4</v>
      </c>
      <c r="L14" s="35">
        <v>14</v>
      </c>
      <c r="M14" s="34" t="s">
        <v>276</v>
      </c>
      <c r="N14" s="61"/>
      <c r="O14" s="6">
        <f t="shared" ref="O14:O21" si="2">IF(ISBLANK($AL14),0,1+LEN($AL14)-LEN(SUBSTITUTE($AL14,"●","")))</f>
        <v>0</v>
      </c>
    </row>
    <row r="15" spans="1:14">
      <c r="A15" s="29">
        <f t="shared" si="1"/>
        <v>1</v>
      </c>
      <c r="B15" s="30" t="s">
        <v>281</v>
      </c>
      <c r="C15" s="31" t="s">
        <v>1069</v>
      </c>
      <c r="D15" s="32">
        <v>1</v>
      </c>
      <c r="E15" s="33"/>
      <c r="F15" s="32"/>
      <c r="G15" s="32"/>
      <c r="H15" s="31"/>
      <c r="I15" s="32" t="s">
        <v>499</v>
      </c>
      <c r="J15" s="32"/>
      <c r="K15" s="32">
        <v>4</v>
      </c>
      <c r="L15" s="35">
        <v>14</v>
      </c>
      <c r="M15" s="34" t="s">
        <v>276</v>
      </c>
      <c r="N15" s="61"/>
    </row>
    <row r="16" spans="1:15">
      <c r="A16" s="29">
        <f t="shared" si="1"/>
        <v>1</v>
      </c>
      <c r="B16" s="30" t="s">
        <v>129</v>
      </c>
      <c r="C16" s="34" t="s">
        <v>1070</v>
      </c>
      <c r="D16" s="35">
        <v>1</v>
      </c>
      <c r="E16" s="34"/>
      <c r="F16" s="35"/>
      <c r="G16" s="35"/>
      <c r="H16" s="34"/>
      <c r="I16" s="35" t="s">
        <v>895</v>
      </c>
      <c r="J16" s="35"/>
      <c r="K16" s="35">
        <v>2</v>
      </c>
      <c r="L16" s="32">
        <v>8</v>
      </c>
      <c r="M16" s="34" t="s">
        <v>276</v>
      </c>
      <c r="N16" s="61"/>
      <c r="O16" s="6">
        <f t="shared" si="2"/>
        <v>0</v>
      </c>
    </row>
    <row r="17" spans="1:15">
      <c r="A17" s="29">
        <f t="shared" si="1"/>
        <v>1</v>
      </c>
      <c r="B17" s="30" t="s">
        <v>274</v>
      </c>
      <c r="C17" s="31" t="s">
        <v>1071</v>
      </c>
      <c r="D17" s="32">
        <v>1</v>
      </c>
      <c r="E17" s="33"/>
      <c r="F17" s="32"/>
      <c r="G17" s="32"/>
      <c r="H17" s="33"/>
      <c r="I17" s="32" t="s">
        <v>499</v>
      </c>
      <c r="J17" s="32"/>
      <c r="K17" s="32">
        <v>4</v>
      </c>
      <c r="L17" s="32">
        <v>14</v>
      </c>
      <c r="M17" s="33" t="s">
        <v>276</v>
      </c>
      <c r="N17" s="61"/>
      <c r="O17" s="6">
        <f t="shared" si="2"/>
        <v>0</v>
      </c>
    </row>
    <row r="18" spans="2:15">
      <c r="B18" s="36"/>
      <c r="C18" s="37"/>
      <c r="D18" s="38"/>
      <c r="E18" s="39"/>
      <c r="F18" s="38"/>
      <c r="G18" s="38"/>
      <c r="H18" s="37"/>
      <c r="I18" s="38"/>
      <c r="J18" s="38"/>
      <c r="K18" s="38"/>
      <c r="L18" s="75"/>
      <c r="M18" s="76"/>
      <c r="N18" s="61"/>
      <c r="O18" s="6">
        <f t="shared" si="2"/>
        <v>0</v>
      </c>
    </row>
    <row r="19" ht="25.5" spans="2:15">
      <c r="B19" s="19" t="str">
        <f ca="1">COUNTA($B21:$B10000)&amp;" Other way(s) to get "&amp;CHAR(34)&amp;$C$1&amp;CHAR(34)&amp;" Tokens"</f>
        <v>1 Other way(s) to get "The Incredibles Symbol" Tokens</v>
      </c>
      <c r="C19" s="20"/>
      <c r="D19" s="20"/>
      <c r="E19" s="20"/>
      <c r="F19" s="20"/>
      <c r="G19" s="20"/>
      <c r="H19" s="20"/>
      <c r="I19" s="20"/>
      <c r="J19" s="20"/>
      <c r="K19" s="20"/>
      <c r="L19" s="20"/>
      <c r="M19" s="71"/>
      <c r="N19" s="61"/>
      <c r="O19" s="6">
        <f t="shared" si="2"/>
        <v>0</v>
      </c>
    </row>
    <row r="20" ht="16.5" spans="2:15">
      <c r="B20" s="40" t="s">
        <v>18</v>
      </c>
      <c r="C20" s="41" t="s">
        <v>323</v>
      </c>
      <c r="D20" s="42"/>
      <c r="E20" s="42"/>
      <c r="F20" s="42"/>
      <c r="G20" s="43"/>
      <c r="H20" s="44" t="s">
        <v>324</v>
      </c>
      <c r="I20" s="77" t="s">
        <v>310</v>
      </c>
      <c r="J20" s="78"/>
      <c r="K20" s="78"/>
      <c r="L20" s="78"/>
      <c r="M20" s="79"/>
      <c r="N20" s="61"/>
      <c r="O20" s="6">
        <f t="shared" si="2"/>
        <v>0</v>
      </c>
    </row>
    <row r="21" ht="32" customHeight="1" spans="2:15">
      <c r="B21" s="45" t="s">
        <v>399</v>
      </c>
      <c r="C21" s="46" t="s">
        <v>681</v>
      </c>
      <c r="D21" s="47"/>
      <c r="E21" s="47"/>
      <c r="F21" s="47"/>
      <c r="G21" s="48"/>
      <c r="H21" s="50" t="s">
        <v>401</v>
      </c>
      <c r="I21" s="80" t="s">
        <v>682</v>
      </c>
      <c r="J21" s="81"/>
      <c r="K21" s="81"/>
      <c r="L21" s="81"/>
      <c r="M21" s="82"/>
      <c r="N21" s="61"/>
      <c r="O21" s="6">
        <f t="shared" si="2"/>
        <v>0</v>
      </c>
    </row>
    <row r="22" spans="2:15">
      <c r="B22" s="36"/>
      <c r="C22" s="37"/>
      <c r="D22" s="38"/>
      <c r="E22" s="39"/>
      <c r="F22" s="38"/>
      <c r="G22" s="38"/>
      <c r="H22" s="37"/>
      <c r="I22" s="38"/>
      <c r="J22" s="38"/>
      <c r="K22" s="38"/>
      <c r="L22" s="38"/>
      <c r="M22" s="76"/>
      <c r="N22" s="61"/>
      <c r="O22" s="6">
        <f t="shared" ref="O22:O38" si="3">IF(ISBLANK($AL22),0,1+LEN($AL22)-LEN(SUBSTITUTE($AL22,"●","")))</f>
        <v>0</v>
      </c>
    </row>
    <row r="23" ht="15.75" spans="2:15">
      <c r="B23" s="51"/>
      <c r="C23" s="52"/>
      <c r="D23" s="53"/>
      <c r="E23" s="54"/>
      <c r="F23" s="53"/>
      <c r="G23" s="53"/>
      <c r="H23" s="52"/>
      <c r="I23" s="53"/>
      <c r="J23" s="53"/>
      <c r="K23" s="53"/>
      <c r="L23" s="53"/>
      <c r="M23" s="52"/>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5"/>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5"/>
      <c r="F30" s="53"/>
      <c r="G30" s="53"/>
      <c r="H30" s="52"/>
      <c r="I30" s="53"/>
      <c r="J30" s="53"/>
      <c r="K30" s="53"/>
      <c r="L30" s="53"/>
      <c r="M30" s="54"/>
      <c r="N30" s="61"/>
      <c r="O30" s="6">
        <f t="shared" si="3"/>
        <v>0</v>
      </c>
    </row>
    <row r="31" ht="15.75" spans="2:15">
      <c r="B31" s="51"/>
      <c r="C31" s="52"/>
      <c r="D31" s="53"/>
      <c r="E31" s="54"/>
      <c r="F31" s="53"/>
      <c r="G31" s="53"/>
      <c r="H31" s="52"/>
      <c r="I31" s="53"/>
      <c r="J31" s="53"/>
      <c r="K31" s="53"/>
      <c r="L31" s="53"/>
      <c r="M31" s="54"/>
      <c r="N31" s="61"/>
      <c r="O31" s="6">
        <f t="shared" si="3"/>
        <v>0</v>
      </c>
    </row>
    <row r="32" ht="15.75" spans="2:15">
      <c r="B32" s="51"/>
      <c r="C32" s="52"/>
      <c r="D32" s="53"/>
      <c r="E32" s="54"/>
      <c r="F32" s="53"/>
      <c r="G32" s="53"/>
      <c r="H32" s="52"/>
      <c r="I32" s="53"/>
      <c r="J32" s="53"/>
      <c r="K32" s="53"/>
      <c r="L32" s="53"/>
      <c r="M32" s="54"/>
      <c r="N32" s="61"/>
      <c r="O32" s="6">
        <f t="shared" si="3"/>
        <v>0</v>
      </c>
    </row>
    <row r="33" ht="15.75" spans="2:15">
      <c r="B33" s="51"/>
      <c r="C33" s="52"/>
      <c r="D33" s="53"/>
      <c r="E33" s="54"/>
      <c r="F33" s="53"/>
      <c r="G33" s="53"/>
      <c r="H33" s="52"/>
      <c r="I33" s="53"/>
      <c r="J33" s="53"/>
      <c r="K33" s="53"/>
      <c r="L33" s="53"/>
      <c r="M33" s="52"/>
      <c r="N33" s="61"/>
      <c r="O33" s="6">
        <f t="shared" si="3"/>
        <v>0</v>
      </c>
    </row>
    <row r="34" ht="15.75" spans="2:15">
      <c r="B34" s="51"/>
      <c r="C34" s="52"/>
      <c r="D34" s="53"/>
      <c r="E34" s="54"/>
      <c r="F34" s="53"/>
      <c r="G34" s="53"/>
      <c r="H34" s="52"/>
      <c r="I34" s="53"/>
      <c r="J34" s="53"/>
      <c r="K34" s="53"/>
      <c r="L34" s="53"/>
      <c r="M34" s="52"/>
      <c r="N34" s="61"/>
      <c r="O34" s="6">
        <f t="shared" si="3"/>
        <v>0</v>
      </c>
    </row>
    <row r="35" spans="2:15">
      <c r="B35" s="56"/>
      <c r="C35" s="57"/>
      <c r="D35" s="58"/>
      <c r="E35" s="59"/>
      <c r="F35" s="58"/>
      <c r="G35" s="58"/>
      <c r="H35" s="57"/>
      <c r="I35" s="58"/>
      <c r="J35" s="58"/>
      <c r="K35" s="58"/>
      <c r="L35" s="58"/>
      <c r="M35" s="57"/>
      <c r="N35" s="61"/>
      <c r="O35" s="6">
        <f t="shared" si="3"/>
        <v>0</v>
      </c>
    </row>
    <row r="36" spans="2:15">
      <c r="B36" s="56"/>
      <c r="C36" s="57"/>
      <c r="D36" s="58"/>
      <c r="E36" s="59"/>
      <c r="F36" s="58"/>
      <c r="G36" s="58"/>
      <c r="H36" s="57"/>
      <c r="I36" s="58"/>
      <c r="J36" s="58"/>
      <c r="K36" s="58"/>
      <c r="L36" s="58"/>
      <c r="M36" s="57"/>
      <c r="N36" s="61"/>
      <c r="O36" s="6">
        <f t="shared" si="3"/>
        <v>0</v>
      </c>
    </row>
    <row r="37" spans="2:15">
      <c r="B37" s="56"/>
      <c r="C37" s="57"/>
      <c r="D37" s="58"/>
      <c r="E37" s="59"/>
      <c r="F37" s="58"/>
      <c r="G37" s="58"/>
      <c r="H37" s="57"/>
      <c r="I37" s="58"/>
      <c r="J37" s="58"/>
      <c r="K37" s="58"/>
      <c r="L37" s="58"/>
      <c r="M37" s="59"/>
      <c r="N37" s="61"/>
      <c r="O37" s="6">
        <f t="shared" si="3"/>
        <v>0</v>
      </c>
    </row>
    <row r="38" spans="2:15">
      <c r="B38" s="56"/>
      <c r="C38" s="57"/>
      <c r="D38" s="58"/>
      <c r="E38" s="60"/>
      <c r="F38" s="58"/>
      <c r="G38" s="58"/>
      <c r="H38" s="57"/>
      <c r="I38" s="58"/>
      <c r="J38" s="58"/>
      <c r="K38" s="58"/>
      <c r="L38" s="58"/>
      <c r="M38" s="59"/>
      <c r="N38" s="61"/>
      <c r="O38" s="6">
        <f t="shared" si="3"/>
        <v>0</v>
      </c>
    </row>
    <row r="39" spans="2:14">
      <c r="B39" s="56"/>
      <c r="C39" s="57"/>
      <c r="D39" s="58"/>
      <c r="E39" s="59"/>
      <c r="F39" s="58"/>
      <c r="G39" s="58"/>
      <c r="H39" s="57"/>
      <c r="I39" s="58"/>
      <c r="J39" s="58"/>
      <c r="K39" s="58"/>
      <c r="L39" s="58"/>
      <c r="M39" s="60"/>
      <c r="N39" s="61"/>
    </row>
    <row r="50" spans="2:15">
      <c r="B50" s="61"/>
      <c r="C50" s="62"/>
      <c r="D50" s="63"/>
      <c r="E50" s="64"/>
      <c r="F50" s="63"/>
      <c r="G50" s="63"/>
      <c r="H50" s="62"/>
      <c r="I50" s="63"/>
      <c r="J50" s="63"/>
      <c r="K50" s="63"/>
      <c r="L50" s="63"/>
      <c r="M50" s="83"/>
      <c r="N50" s="61"/>
      <c r="O50" s="84"/>
    </row>
    <row r="51" spans="2:15">
      <c r="B51" s="56"/>
      <c r="C51" s="57"/>
      <c r="D51" s="58"/>
      <c r="E51" s="59"/>
      <c r="F51" s="58"/>
      <c r="G51" s="58"/>
      <c r="H51" s="57"/>
      <c r="I51" s="58"/>
      <c r="J51" s="58"/>
      <c r="K51" s="58"/>
      <c r="L51" s="58"/>
      <c r="M51" s="57"/>
      <c r="N51" s="61"/>
      <c r="O51" s="84"/>
    </row>
    <row r="52" spans="2:15">
      <c r="B52" s="56"/>
      <c r="C52" s="57"/>
      <c r="D52" s="58"/>
      <c r="E52" s="59"/>
      <c r="F52" s="58"/>
      <c r="G52" s="58"/>
      <c r="H52" s="57"/>
      <c r="I52" s="58"/>
      <c r="J52" s="58"/>
      <c r="K52" s="58"/>
      <c r="L52" s="58"/>
      <c r="M52" s="59"/>
      <c r="N52" s="61"/>
      <c r="O52" s="84"/>
    </row>
    <row r="53" spans="2:15">
      <c r="B53" s="56"/>
      <c r="C53" s="57"/>
      <c r="D53" s="58"/>
      <c r="E53" s="60"/>
      <c r="F53" s="58"/>
      <c r="G53" s="58"/>
      <c r="H53" s="57"/>
      <c r="I53" s="58"/>
      <c r="J53" s="58"/>
      <c r="K53" s="58"/>
      <c r="L53" s="58"/>
      <c r="M53" s="59"/>
      <c r="N53" s="61"/>
      <c r="O53" s="84"/>
    </row>
    <row r="54" spans="2:13">
      <c r="B54" s="65"/>
      <c r="C54" s="66"/>
      <c r="D54" s="67"/>
      <c r="E54" s="68"/>
      <c r="F54" s="67"/>
      <c r="G54" s="67"/>
      <c r="H54" s="66"/>
      <c r="I54" s="67"/>
      <c r="J54" s="67"/>
      <c r="K54" s="67"/>
      <c r="L54" s="67"/>
      <c r="M54" s="85"/>
    </row>
  </sheetData>
  <sheetProtection sheet="1" objects="1"/>
  <mergeCells count="6">
    <mergeCell ref="B6:M6"/>
    <mergeCell ref="B19:M19"/>
    <mergeCell ref="C20:G20"/>
    <mergeCell ref="I20:M20"/>
    <mergeCell ref="C21:G21"/>
    <mergeCell ref="I21:M21"/>
  </mergeCells>
  <pageMargins left="0.75" right="0.75" top="1" bottom="1" header="0.511805555555556" footer="0.511805555555556"/>
  <headerFoot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Thimble</v>
      </c>
      <c r="Z1" s="86" t="str">
        <f ca="1">MID(CELL("filename",$Z$1),FIND("]",CELL("filename",$Z$1))+1,255)</f>
        <v>Thimble</v>
      </c>
    </row>
    <row r="2" ht="21" spans="2:12">
      <c r="B2" s="10" t="str">
        <f>Token_List!$D$2</f>
        <v>Rarity</v>
      </c>
      <c r="C2" s="11" t="str">
        <f ca="1">LOOKUP($Z$1,Token_List!$Z$3:$Z$9998,Token_List!$D$3:$D$9998)</f>
        <v>Uncommon</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Tinker Bell</v>
      </c>
      <c r="D4" s="12"/>
      <c r="E4" s="13"/>
      <c r="F4" s="12"/>
      <c r="G4" s="12"/>
      <c r="H4" s="14"/>
      <c r="I4" s="12"/>
      <c r="J4" s="12"/>
      <c r="K4" s="12"/>
      <c r="L4" s="12"/>
      <c r="M4" s="69"/>
    </row>
    <row r="5" ht="21.75" spans="2:15">
      <c r="B5" s="16"/>
      <c r="C5" s="17"/>
      <c r="D5" s="17"/>
      <c r="E5" s="17"/>
      <c r="F5" s="18"/>
      <c r="G5" s="18"/>
      <c r="H5" s="17"/>
      <c r="I5" s="17"/>
      <c r="J5" s="17"/>
      <c r="K5" s="17"/>
      <c r="L5" s="17"/>
      <c r="M5" s="70"/>
      <c r="O5" s="6">
        <f>SUM($AN$8:$AN$9999)</f>
        <v>0</v>
      </c>
    </row>
    <row r="6" ht="25.5" spans="2:15">
      <c r="B6" s="19" t="str">
        <f ca="1">MATCH("Type",$B$9:$B$9989,0)-3&amp;" Task(s) from "&amp;SUM($A$9:$A$9991)&amp;" character(s) that could drop "&amp;CHAR(34)&amp;$C$1&amp;CHAR(34)&amp;" Tokens"</f>
        <v>4 Task(s) from 5 character(s) that could drop "Thimble"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2" si="1">COUNTA($E9)+1</f>
        <v>2</v>
      </c>
      <c r="B9" s="30" t="s">
        <v>438</v>
      </c>
      <c r="C9" s="31" t="s">
        <v>650</v>
      </c>
      <c r="D9" s="32">
        <v>2</v>
      </c>
      <c r="E9" s="33" t="s">
        <v>141</v>
      </c>
      <c r="F9" s="32">
        <v>2</v>
      </c>
      <c r="G9" s="32"/>
      <c r="H9" s="31"/>
      <c r="I9" s="32" t="s">
        <v>313</v>
      </c>
      <c r="J9" s="32"/>
      <c r="K9" s="32">
        <v>13</v>
      </c>
      <c r="L9" s="32">
        <v>100</v>
      </c>
      <c r="M9" s="33" t="s">
        <v>651</v>
      </c>
      <c r="N9" s="61"/>
      <c r="O9" s="6">
        <f t="shared" si="0"/>
        <v>0</v>
      </c>
    </row>
    <row r="10" spans="1:14">
      <c r="A10" s="29">
        <f t="shared" si="1"/>
        <v>1</v>
      </c>
      <c r="B10" s="30" t="s">
        <v>95</v>
      </c>
      <c r="C10" s="31" t="s">
        <v>915</v>
      </c>
      <c r="D10" s="32">
        <v>1</v>
      </c>
      <c r="E10" s="33"/>
      <c r="F10" s="32"/>
      <c r="G10" s="32" t="s">
        <v>355</v>
      </c>
      <c r="H10" s="31"/>
      <c r="I10" s="32" t="s">
        <v>315</v>
      </c>
      <c r="J10" s="32"/>
      <c r="K10" s="32">
        <v>7</v>
      </c>
      <c r="L10" s="32">
        <v>40</v>
      </c>
      <c r="M10" s="33" t="s">
        <v>916</v>
      </c>
      <c r="N10" s="61"/>
    </row>
    <row r="11" spans="1:14">
      <c r="A11" s="29">
        <f t="shared" si="1"/>
        <v>1</v>
      </c>
      <c r="B11" s="30" t="s">
        <v>165</v>
      </c>
      <c r="C11" s="31" t="s">
        <v>890</v>
      </c>
      <c r="D11" s="32">
        <v>1</v>
      </c>
      <c r="E11" s="33"/>
      <c r="F11" s="32"/>
      <c r="G11" s="32" t="s">
        <v>355</v>
      </c>
      <c r="H11" s="31"/>
      <c r="I11" s="32" t="s">
        <v>315</v>
      </c>
      <c r="J11" s="32"/>
      <c r="K11" s="32">
        <v>7</v>
      </c>
      <c r="L11" s="32">
        <v>10</v>
      </c>
      <c r="M11" s="33" t="s">
        <v>891</v>
      </c>
      <c r="N11" s="61"/>
    </row>
    <row r="12" spans="1:14">
      <c r="A12" s="29">
        <f t="shared" si="1"/>
        <v>1</v>
      </c>
      <c r="B12" s="30" t="s">
        <v>150</v>
      </c>
      <c r="C12" s="31" t="s">
        <v>1072</v>
      </c>
      <c r="D12" s="32">
        <v>2</v>
      </c>
      <c r="E12" s="33"/>
      <c r="F12" s="32"/>
      <c r="G12" s="32"/>
      <c r="H12" s="31" t="s">
        <v>492</v>
      </c>
      <c r="I12" s="32" t="s">
        <v>315</v>
      </c>
      <c r="J12" s="32"/>
      <c r="K12" s="32">
        <v>7</v>
      </c>
      <c r="L12" s="32">
        <v>40</v>
      </c>
      <c r="M12" s="33" t="s">
        <v>278</v>
      </c>
      <c r="N12" s="61"/>
    </row>
    <row r="13" spans="2:15">
      <c r="B13" s="36"/>
      <c r="C13" s="37"/>
      <c r="D13" s="38"/>
      <c r="E13" s="39"/>
      <c r="F13" s="38"/>
      <c r="G13" s="38"/>
      <c r="H13" s="37"/>
      <c r="I13" s="38"/>
      <c r="J13" s="38"/>
      <c r="K13" s="38"/>
      <c r="L13" s="75"/>
      <c r="M13" s="76"/>
      <c r="N13" s="61"/>
      <c r="O13" s="6">
        <f t="shared" ref="O13:O16" si="2">IF(ISBLANK($AL13),0,1+LEN($AL13)-LEN(SUBSTITUTE($AL13,"●","")))</f>
        <v>0</v>
      </c>
    </row>
    <row r="14" ht="25.5" spans="2:15">
      <c r="B14" s="19" t="str">
        <f ca="1">COUNTA($B16:$B9995)&amp;" Other way(s) to get "&amp;CHAR(34)&amp;$C$1&amp;CHAR(34)&amp;" Tokens"</f>
        <v>1 Other way(s) to get "Thimble" Tokens</v>
      </c>
      <c r="C14" s="20"/>
      <c r="D14" s="20"/>
      <c r="E14" s="20"/>
      <c r="F14" s="20"/>
      <c r="G14" s="20"/>
      <c r="H14" s="20"/>
      <c r="I14" s="20"/>
      <c r="J14" s="20"/>
      <c r="K14" s="20"/>
      <c r="L14" s="20"/>
      <c r="M14" s="71"/>
      <c r="N14" s="61"/>
      <c r="O14" s="6">
        <f t="shared" si="2"/>
        <v>0</v>
      </c>
    </row>
    <row r="15" ht="16.5" spans="2:15">
      <c r="B15" s="40" t="s">
        <v>18</v>
      </c>
      <c r="C15" s="41" t="s">
        <v>323</v>
      </c>
      <c r="D15" s="42"/>
      <c r="E15" s="42"/>
      <c r="F15" s="42"/>
      <c r="G15" s="43"/>
      <c r="H15" s="44" t="s">
        <v>324</v>
      </c>
      <c r="I15" s="77" t="s">
        <v>310</v>
      </c>
      <c r="J15" s="78"/>
      <c r="K15" s="78"/>
      <c r="L15" s="78"/>
      <c r="M15" s="79"/>
      <c r="N15" s="61"/>
      <c r="O15" s="6">
        <f t="shared" si="2"/>
        <v>0</v>
      </c>
    </row>
    <row r="16" spans="2:15">
      <c r="B16" s="45" t="s">
        <v>337</v>
      </c>
      <c r="C16" s="46" t="s">
        <v>351</v>
      </c>
      <c r="D16" s="47"/>
      <c r="E16" s="47"/>
      <c r="F16" s="47"/>
      <c r="G16" s="48"/>
      <c r="H16" s="49" t="s">
        <v>327</v>
      </c>
      <c r="I16" s="80" t="s">
        <v>871</v>
      </c>
      <c r="J16" s="81"/>
      <c r="K16" s="81"/>
      <c r="L16" s="81"/>
      <c r="M16" s="82"/>
      <c r="N16" s="61"/>
      <c r="O16" s="6">
        <f t="shared" si="2"/>
        <v>0</v>
      </c>
    </row>
    <row r="17" spans="2:15">
      <c r="B17" s="36"/>
      <c r="C17" s="37"/>
      <c r="D17" s="38"/>
      <c r="E17" s="39"/>
      <c r="F17" s="38"/>
      <c r="G17" s="38"/>
      <c r="H17" s="37"/>
      <c r="I17" s="38"/>
      <c r="J17" s="38"/>
      <c r="K17" s="38"/>
      <c r="L17" s="38"/>
      <c r="M17" s="76"/>
      <c r="N17" s="61"/>
      <c r="O17" s="6">
        <f t="shared" ref="O17:O33" si="3">IF(ISBLANK($AL17),0,1+LEN($AL17)-LEN(SUBSTITUTE($AL17,"●","")))</f>
        <v>0</v>
      </c>
    </row>
    <row r="18" ht="15.75" spans="2:15">
      <c r="B18" s="51"/>
      <c r="C18" s="52"/>
      <c r="D18" s="53"/>
      <c r="E18" s="54"/>
      <c r="F18" s="53"/>
      <c r="G18" s="53"/>
      <c r="H18" s="52"/>
      <c r="I18" s="53"/>
      <c r="J18" s="53"/>
      <c r="K18" s="53"/>
      <c r="L18" s="53"/>
      <c r="M18" s="52"/>
      <c r="N18" s="61"/>
      <c r="O18" s="6">
        <f t="shared" si="3"/>
        <v>0</v>
      </c>
    </row>
    <row r="19" ht="15.75" spans="2:15">
      <c r="B19" s="51"/>
      <c r="C19" s="52"/>
      <c r="D19" s="53"/>
      <c r="E19" s="54"/>
      <c r="F19" s="53"/>
      <c r="G19" s="53"/>
      <c r="H19" s="52"/>
      <c r="I19" s="53"/>
      <c r="J19" s="53"/>
      <c r="K19" s="53"/>
      <c r="L19" s="53"/>
      <c r="M19" s="54"/>
      <c r="N19" s="61"/>
      <c r="O19" s="6">
        <f t="shared" si="3"/>
        <v>0</v>
      </c>
    </row>
    <row r="20" ht="15.75" spans="2:15">
      <c r="B20" s="51"/>
      <c r="C20" s="52"/>
      <c r="D20" s="53"/>
      <c r="E20" s="55"/>
      <c r="F20" s="53"/>
      <c r="G20" s="53"/>
      <c r="H20" s="52"/>
      <c r="I20" s="53"/>
      <c r="J20" s="53"/>
      <c r="K20" s="53"/>
      <c r="L20" s="53"/>
      <c r="M20" s="54"/>
      <c r="N20" s="61"/>
      <c r="O20" s="6">
        <f t="shared" si="3"/>
        <v>0</v>
      </c>
    </row>
    <row r="21" ht="15.75" spans="2:15">
      <c r="B21" s="51"/>
      <c r="C21" s="52"/>
      <c r="D21" s="53"/>
      <c r="E21" s="54"/>
      <c r="F21" s="53"/>
      <c r="G21" s="53"/>
      <c r="H21" s="52"/>
      <c r="I21" s="53"/>
      <c r="J21" s="53"/>
      <c r="K21" s="53"/>
      <c r="L21" s="53"/>
      <c r="M21" s="54"/>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5"/>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2"/>
      <c r="N28" s="61"/>
      <c r="O28" s="6">
        <f t="shared" si="3"/>
        <v>0</v>
      </c>
    </row>
    <row r="29" ht="15.75" spans="2:15">
      <c r="B29" s="51"/>
      <c r="C29" s="52"/>
      <c r="D29" s="53"/>
      <c r="E29" s="54"/>
      <c r="F29" s="53"/>
      <c r="G29" s="53"/>
      <c r="H29" s="52"/>
      <c r="I29" s="53"/>
      <c r="J29" s="53"/>
      <c r="K29" s="53"/>
      <c r="L29" s="53"/>
      <c r="M29" s="52"/>
      <c r="N29" s="61"/>
      <c r="O29" s="6">
        <f t="shared" si="3"/>
        <v>0</v>
      </c>
    </row>
    <row r="30" spans="2:15">
      <c r="B30" s="56"/>
      <c r="C30" s="57"/>
      <c r="D30" s="58"/>
      <c r="E30" s="59"/>
      <c r="F30" s="58"/>
      <c r="G30" s="58"/>
      <c r="H30" s="57"/>
      <c r="I30" s="58"/>
      <c r="J30" s="58"/>
      <c r="K30" s="58"/>
      <c r="L30" s="58"/>
      <c r="M30" s="57"/>
      <c r="N30" s="61"/>
      <c r="O30" s="6">
        <f t="shared" si="3"/>
        <v>0</v>
      </c>
    </row>
    <row r="31" spans="2:15">
      <c r="B31" s="56"/>
      <c r="C31" s="57"/>
      <c r="D31" s="58"/>
      <c r="E31" s="59"/>
      <c r="F31" s="58"/>
      <c r="G31" s="58"/>
      <c r="H31" s="57"/>
      <c r="I31" s="58"/>
      <c r="J31" s="58"/>
      <c r="K31" s="58"/>
      <c r="L31" s="58"/>
      <c r="M31" s="57"/>
      <c r="N31" s="61"/>
      <c r="O31" s="6">
        <f t="shared" si="3"/>
        <v>0</v>
      </c>
    </row>
    <row r="32" spans="2:15">
      <c r="B32" s="56"/>
      <c r="C32" s="57"/>
      <c r="D32" s="58"/>
      <c r="E32" s="59"/>
      <c r="F32" s="58"/>
      <c r="G32" s="58"/>
      <c r="H32" s="57"/>
      <c r="I32" s="58"/>
      <c r="J32" s="58"/>
      <c r="K32" s="58"/>
      <c r="L32" s="58"/>
      <c r="M32" s="59"/>
      <c r="N32" s="61"/>
      <c r="O32" s="6">
        <f t="shared" si="3"/>
        <v>0</v>
      </c>
    </row>
    <row r="33" spans="2:15">
      <c r="B33" s="56"/>
      <c r="C33" s="57"/>
      <c r="D33" s="58"/>
      <c r="E33" s="60"/>
      <c r="F33" s="58"/>
      <c r="G33" s="58"/>
      <c r="H33" s="57"/>
      <c r="I33" s="58"/>
      <c r="J33" s="58"/>
      <c r="K33" s="58"/>
      <c r="L33" s="58"/>
      <c r="M33" s="59"/>
      <c r="N33" s="61"/>
      <c r="O33" s="6">
        <f t="shared" si="3"/>
        <v>0</v>
      </c>
    </row>
    <row r="34" spans="2:14">
      <c r="B34" s="56"/>
      <c r="C34" s="57"/>
      <c r="D34" s="58"/>
      <c r="E34" s="59"/>
      <c r="F34" s="58"/>
      <c r="G34" s="58"/>
      <c r="H34" s="57"/>
      <c r="I34" s="58"/>
      <c r="J34" s="58"/>
      <c r="K34" s="58"/>
      <c r="L34" s="58"/>
      <c r="M34" s="60"/>
      <c r="N34" s="61"/>
    </row>
    <row r="45" spans="2:15">
      <c r="B45" s="61"/>
      <c r="C45" s="62"/>
      <c r="D45" s="63"/>
      <c r="E45" s="64"/>
      <c r="F45" s="63"/>
      <c r="G45" s="63"/>
      <c r="H45" s="62"/>
      <c r="I45" s="63"/>
      <c r="J45" s="63"/>
      <c r="K45" s="63"/>
      <c r="L45" s="63"/>
      <c r="M45" s="83"/>
      <c r="N45" s="61"/>
      <c r="O45" s="84"/>
    </row>
    <row r="46" spans="2:15">
      <c r="B46" s="56"/>
      <c r="C46" s="57"/>
      <c r="D46" s="58"/>
      <c r="E46" s="59"/>
      <c r="F46" s="58"/>
      <c r="G46" s="58"/>
      <c r="H46" s="57"/>
      <c r="I46" s="58"/>
      <c r="J46" s="58"/>
      <c r="K46" s="58"/>
      <c r="L46" s="58"/>
      <c r="M46" s="57"/>
      <c r="N46" s="61"/>
      <c r="O46" s="84"/>
    </row>
    <row r="47" spans="2:15">
      <c r="B47" s="56"/>
      <c r="C47" s="57"/>
      <c r="D47" s="58"/>
      <c r="E47" s="59"/>
      <c r="F47" s="58"/>
      <c r="G47" s="58"/>
      <c r="H47" s="57"/>
      <c r="I47" s="58"/>
      <c r="J47" s="58"/>
      <c r="K47" s="58"/>
      <c r="L47" s="58"/>
      <c r="M47" s="59"/>
      <c r="N47" s="61"/>
      <c r="O47" s="84"/>
    </row>
    <row r="48" spans="2:15">
      <c r="B48" s="56"/>
      <c r="C48" s="57"/>
      <c r="D48" s="58"/>
      <c r="E48" s="60"/>
      <c r="F48" s="58"/>
      <c r="G48" s="58"/>
      <c r="H48" s="57"/>
      <c r="I48" s="58"/>
      <c r="J48" s="58"/>
      <c r="K48" s="58"/>
      <c r="L48" s="58"/>
      <c r="M48" s="59"/>
      <c r="N48" s="61"/>
      <c r="O48" s="84"/>
    </row>
    <row r="49" spans="2:13">
      <c r="B49" s="65"/>
      <c r="C49" s="66"/>
      <c r="D49" s="67"/>
      <c r="E49" s="68"/>
      <c r="F49" s="67"/>
      <c r="G49" s="67"/>
      <c r="H49" s="66"/>
      <c r="I49" s="67"/>
      <c r="J49" s="67"/>
      <c r="K49" s="67"/>
      <c r="L49" s="67"/>
      <c r="M49" s="85"/>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Tinker Bell Ears</v>
      </c>
      <c r="Z1" s="86" t="str">
        <f ca="1">MID(CELL("filename",$Z$1),FIND("]",CELL("filename",$Z$1))+1,255)</f>
        <v>Tinker_Bell_Ears</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Tinker Bell</v>
      </c>
      <c r="D4" s="12"/>
      <c r="E4" s="13"/>
      <c r="F4" s="12"/>
      <c r="G4" s="12"/>
      <c r="H4" s="14"/>
      <c r="I4" s="12"/>
      <c r="J4" s="12"/>
      <c r="K4" s="12"/>
      <c r="L4" s="12"/>
      <c r="M4" s="69"/>
    </row>
    <row r="5" ht="21.75" spans="2:15">
      <c r="B5" s="16"/>
      <c r="C5" s="17"/>
      <c r="D5" s="17"/>
      <c r="E5" s="17"/>
      <c r="F5" s="18"/>
      <c r="G5" s="18"/>
      <c r="H5" s="17"/>
      <c r="I5" s="17"/>
      <c r="J5" s="17"/>
      <c r="K5" s="17"/>
      <c r="L5" s="17"/>
      <c r="M5" s="70"/>
      <c r="O5" s="6">
        <f>SUM($AN$8:$AN$9999)</f>
        <v>0</v>
      </c>
    </row>
    <row r="6" ht="25.5" spans="2:15">
      <c r="B6" s="19" t="str">
        <f ca="1">MATCH("Type",$B$9:$B$9989,0)-3&amp;" Task(s) from "&amp;SUM($A$9:$A$9991)&amp;" character(s) that could drop "&amp;CHAR(34)&amp;$C$1&amp;CHAR(34)&amp;" Tokens"</f>
        <v>3 Task(s) from 6 character(s) that could drop "Tinker Bell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1" si="1">COUNTA($E9)+1</f>
        <v>2</v>
      </c>
      <c r="B9" s="30" t="s">
        <v>438</v>
      </c>
      <c r="C9" s="31" t="s">
        <v>604</v>
      </c>
      <c r="D9" s="32">
        <v>3</v>
      </c>
      <c r="E9" s="33" t="s">
        <v>141</v>
      </c>
      <c r="F9" s="32">
        <v>3</v>
      </c>
      <c r="G9" s="32"/>
      <c r="H9" s="31" t="s">
        <v>406</v>
      </c>
      <c r="I9" s="32" t="s">
        <v>327</v>
      </c>
      <c r="J9" s="32"/>
      <c r="K9" s="32">
        <v>17</v>
      </c>
      <c r="L9" s="32">
        <v>150</v>
      </c>
      <c r="M9" s="33" t="s">
        <v>605</v>
      </c>
      <c r="N9" s="61"/>
      <c r="O9" s="6">
        <f t="shared" si="0"/>
        <v>0</v>
      </c>
    </row>
    <row r="10" spans="1:14">
      <c r="A10" s="29">
        <f t="shared" si="1"/>
        <v>2</v>
      </c>
      <c r="B10" s="30" t="s">
        <v>441</v>
      </c>
      <c r="C10" s="31" t="s">
        <v>442</v>
      </c>
      <c r="D10" s="32">
        <v>2</v>
      </c>
      <c r="E10" s="33" t="s">
        <v>150</v>
      </c>
      <c r="F10" s="32">
        <v>1</v>
      </c>
      <c r="G10" s="32"/>
      <c r="H10" s="31" t="s">
        <v>351</v>
      </c>
      <c r="I10" s="32" t="s">
        <v>336</v>
      </c>
      <c r="J10" s="32"/>
      <c r="K10" s="32">
        <v>20</v>
      </c>
      <c r="L10" s="32">
        <v>210</v>
      </c>
      <c r="M10" s="33" t="s">
        <v>443</v>
      </c>
      <c r="N10" s="61"/>
    </row>
    <row r="11" spans="1:14">
      <c r="A11" s="29">
        <f t="shared" si="1"/>
        <v>2</v>
      </c>
      <c r="B11" s="30" t="s">
        <v>1073</v>
      </c>
      <c r="C11" s="31" t="s">
        <v>1074</v>
      </c>
      <c r="D11" s="32">
        <v>2</v>
      </c>
      <c r="E11" s="33" t="s">
        <v>216</v>
      </c>
      <c r="F11" s="32">
        <v>1</v>
      </c>
      <c r="G11" s="32"/>
      <c r="H11" s="31" t="s">
        <v>351</v>
      </c>
      <c r="I11" s="32" t="s">
        <v>327</v>
      </c>
      <c r="J11" s="32"/>
      <c r="K11" s="32">
        <v>17</v>
      </c>
      <c r="L11" s="32">
        <v>150</v>
      </c>
      <c r="M11" s="33" t="s">
        <v>279</v>
      </c>
      <c r="N11" s="61"/>
    </row>
    <row r="12" spans="2:15">
      <c r="B12" s="36"/>
      <c r="C12" s="37"/>
      <c r="D12" s="38"/>
      <c r="E12" s="39"/>
      <c r="F12" s="38"/>
      <c r="G12" s="38"/>
      <c r="H12" s="37"/>
      <c r="I12" s="38"/>
      <c r="J12" s="38"/>
      <c r="K12" s="38"/>
      <c r="L12" s="75"/>
      <c r="M12" s="76"/>
      <c r="N12" s="61"/>
      <c r="O12" s="6">
        <f t="shared" ref="O12:O16" si="2">IF(ISBLANK($AL12),0,1+LEN($AL12)-LEN(SUBSTITUTE($AL12,"●","")))</f>
        <v>0</v>
      </c>
    </row>
    <row r="13" ht="25.5" spans="2:15">
      <c r="B13" s="19" t="str">
        <f ca="1">COUNTA($B15:$B9995)&amp;" Other way(s) to get "&amp;CHAR(34)&amp;$C$1&amp;CHAR(34)&amp;" Tokens"</f>
        <v>2 Other way(s) to get "Tinker Bell Ears" Tokens</v>
      </c>
      <c r="C13" s="20"/>
      <c r="D13" s="20"/>
      <c r="E13" s="20"/>
      <c r="F13" s="20"/>
      <c r="G13" s="20"/>
      <c r="H13" s="20"/>
      <c r="I13" s="20"/>
      <c r="J13" s="20"/>
      <c r="K13" s="20"/>
      <c r="L13" s="20"/>
      <c r="M13" s="71"/>
      <c r="N13" s="61"/>
      <c r="O13" s="6">
        <f t="shared" si="2"/>
        <v>0</v>
      </c>
    </row>
    <row r="14" ht="16.5" spans="2:15">
      <c r="B14" s="40" t="s">
        <v>18</v>
      </c>
      <c r="C14" s="41" t="s">
        <v>323</v>
      </c>
      <c r="D14" s="42"/>
      <c r="E14" s="42"/>
      <c r="F14" s="42"/>
      <c r="G14" s="43"/>
      <c r="H14" s="44" t="s">
        <v>324</v>
      </c>
      <c r="I14" s="77" t="s">
        <v>310</v>
      </c>
      <c r="J14" s="78"/>
      <c r="K14" s="78"/>
      <c r="L14" s="78"/>
      <c r="M14" s="79"/>
      <c r="N14" s="61"/>
      <c r="O14" s="6">
        <f t="shared" si="2"/>
        <v>0</v>
      </c>
    </row>
    <row r="15" spans="2:15">
      <c r="B15" s="45" t="s">
        <v>337</v>
      </c>
      <c r="C15" s="46" t="s">
        <v>330</v>
      </c>
      <c r="D15" s="47"/>
      <c r="E15" s="47"/>
      <c r="F15" s="47"/>
      <c r="G15" s="48"/>
      <c r="H15" s="49" t="s">
        <v>411</v>
      </c>
      <c r="I15" s="80" t="s">
        <v>636</v>
      </c>
      <c r="J15" s="81"/>
      <c r="K15" s="81"/>
      <c r="L15" s="81"/>
      <c r="M15" s="82"/>
      <c r="N15" s="61"/>
      <c r="O15" s="6">
        <f t="shared" si="2"/>
        <v>0</v>
      </c>
    </row>
    <row r="16" spans="2:15">
      <c r="B16" s="45" t="s">
        <v>399</v>
      </c>
      <c r="C16" s="46" t="s">
        <v>664</v>
      </c>
      <c r="D16" s="47"/>
      <c r="E16" s="47"/>
      <c r="F16" s="47"/>
      <c r="G16" s="48"/>
      <c r="H16" s="50" t="s">
        <v>401</v>
      </c>
      <c r="I16" s="46" t="s">
        <v>665</v>
      </c>
      <c r="J16" s="47"/>
      <c r="K16" s="47"/>
      <c r="L16" s="47"/>
      <c r="M16" s="48"/>
      <c r="N16" s="61"/>
      <c r="O16" s="6">
        <f t="shared" si="2"/>
        <v>0</v>
      </c>
    </row>
    <row r="17" spans="2:15">
      <c r="B17" s="36"/>
      <c r="C17" s="37"/>
      <c r="D17" s="38"/>
      <c r="E17" s="39"/>
      <c r="F17" s="38"/>
      <c r="G17" s="38"/>
      <c r="H17" s="37"/>
      <c r="I17" s="38"/>
      <c r="J17" s="38"/>
      <c r="K17" s="38"/>
      <c r="L17" s="38"/>
      <c r="M17" s="76"/>
      <c r="N17" s="61"/>
      <c r="O17" s="6">
        <f t="shared" ref="O17:O33" si="3">IF(ISBLANK($AL17),0,1+LEN($AL17)-LEN(SUBSTITUTE($AL17,"●","")))</f>
        <v>0</v>
      </c>
    </row>
    <row r="18" ht="15.75" spans="2:15">
      <c r="B18" s="51"/>
      <c r="C18" s="52"/>
      <c r="D18" s="53"/>
      <c r="E18" s="54"/>
      <c r="F18" s="53"/>
      <c r="G18" s="53"/>
      <c r="H18" s="52"/>
      <c r="I18" s="53"/>
      <c r="J18" s="53"/>
      <c r="K18" s="53"/>
      <c r="L18" s="53"/>
      <c r="M18" s="52"/>
      <c r="N18" s="61"/>
      <c r="O18" s="6">
        <f t="shared" si="3"/>
        <v>0</v>
      </c>
    </row>
    <row r="19" ht="15.75" spans="2:15">
      <c r="B19" s="51"/>
      <c r="C19" s="52"/>
      <c r="D19" s="53"/>
      <c r="E19" s="54"/>
      <c r="F19" s="53"/>
      <c r="G19" s="53"/>
      <c r="H19" s="52"/>
      <c r="I19" s="53"/>
      <c r="J19" s="53"/>
      <c r="K19" s="53"/>
      <c r="L19" s="53"/>
      <c r="M19" s="54"/>
      <c r="N19" s="61"/>
      <c r="O19" s="6">
        <f t="shared" si="3"/>
        <v>0</v>
      </c>
    </row>
    <row r="20" ht="15.75" spans="2:15">
      <c r="B20" s="51"/>
      <c r="C20" s="52"/>
      <c r="D20" s="53"/>
      <c r="E20" s="55"/>
      <c r="F20" s="53"/>
      <c r="G20" s="53"/>
      <c r="H20" s="52"/>
      <c r="I20" s="53"/>
      <c r="J20" s="53"/>
      <c r="K20" s="53"/>
      <c r="L20" s="53"/>
      <c r="M20" s="54"/>
      <c r="N20" s="61"/>
      <c r="O20" s="6">
        <f t="shared" si="3"/>
        <v>0</v>
      </c>
    </row>
    <row r="21" ht="15.75" spans="2:15">
      <c r="B21" s="51"/>
      <c r="C21" s="52"/>
      <c r="D21" s="53"/>
      <c r="E21" s="54"/>
      <c r="F21" s="53"/>
      <c r="G21" s="53"/>
      <c r="H21" s="52"/>
      <c r="I21" s="53"/>
      <c r="J21" s="53"/>
      <c r="K21" s="53"/>
      <c r="L21" s="53"/>
      <c r="M21" s="54"/>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5"/>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2"/>
      <c r="N28" s="61"/>
      <c r="O28" s="6">
        <f t="shared" si="3"/>
        <v>0</v>
      </c>
    </row>
    <row r="29" ht="15.75" spans="2:15">
      <c r="B29" s="51"/>
      <c r="C29" s="52"/>
      <c r="D29" s="53"/>
      <c r="E29" s="54"/>
      <c r="F29" s="53"/>
      <c r="G29" s="53"/>
      <c r="H29" s="52"/>
      <c r="I29" s="53"/>
      <c r="J29" s="53"/>
      <c r="K29" s="53"/>
      <c r="L29" s="53"/>
      <c r="M29" s="52"/>
      <c r="N29" s="61"/>
      <c r="O29" s="6">
        <f t="shared" si="3"/>
        <v>0</v>
      </c>
    </row>
    <row r="30" spans="2:15">
      <c r="B30" s="56"/>
      <c r="C30" s="57"/>
      <c r="D30" s="58"/>
      <c r="E30" s="59"/>
      <c r="F30" s="58"/>
      <c r="G30" s="58"/>
      <c r="H30" s="57"/>
      <c r="I30" s="58"/>
      <c r="J30" s="58"/>
      <c r="K30" s="58"/>
      <c r="L30" s="58"/>
      <c r="M30" s="57"/>
      <c r="N30" s="61"/>
      <c r="O30" s="6">
        <f t="shared" si="3"/>
        <v>0</v>
      </c>
    </row>
    <row r="31" spans="2:15">
      <c r="B31" s="56"/>
      <c r="C31" s="57"/>
      <c r="D31" s="58"/>
      <c r="E31" s="59"/>
      <c r="F31" s="58"/>
      <c r="G31" s="58"/>
      <c r="H31" s="57"/>
      <c r="I31" s="58"/>
      <c r="J31" s="58"/>
      <c r="K31" s="58"/>
      <c r="L31" s="58"/>
      <c r="M31" s="57"/>
      <c r="N31" s="61"/>
      <c r="O31" s="6">
        <f t="shared" si="3"/>
        <v>0</v>
      </c>
    </row>
    <row r="32" spans="2:15">
      <c r="B32" s="56"/>
      <c r="C32" s="57"/>
      <c r="D32" s="58"/>
      <c r="E32" s="59"/>
      <c r="F32" s="58"/>
      <c r="G32" s="58"/>
      <c r="H32" s="57"/>
      <c r="I32" s="58"/>
      <c r="J32" s="58"/>
      <c r="K32" s="58"/>
      <c r="L32" s="58"/>
      <c r="M32" s="59"/>
      <c r="N32" s="61"/>
      <c r="O32" s="6">
        <f t="shared" si="3"/>
        <v>0</v>
      </c>
    </row>
    <row r="33" spans="2:15">
      <c r="B33" s="56"/>
      <c r="C33" s="57"/>
      <c r="D33" s="58"/>
      <c r="E33" s="60"/>
      <c r="F33" s="58"/>
      <c r="G33" s="58"/>
      <c r="H33" s="57"/>
      <c r="I33" s="58"/>
      <c r="J33" s="58"/>
      <c r="K33" s="58"/>
      <c r="L33" s="58"/>
      <c r="M33" s="59"/>
      <c r="N33" s="61"/>
      <c r="O33" s="6">
        <f t="shared" si="3"/>
        <v>0</v>
      </c>
    </row>
    <row r="34" spans="2:14">
      <c r="B34" s="56"/>
      <c r="C34" s="57"/>
      <c r="D34" s="58"/>
      <c r="E34" s="59"/>
      <c r="F34" s="58"/>
      <c r="G34" s="58"/>
      <c r="H34" s="57"/>
      <c r="I34" s="58"/>
      <c r="J34" s="58"/>
      <c r="K34" s="58"/>
      <c r="L34" s="58"/>
      <c r="M34" s="60"/>
      <c r="N34" s="61"/>
    </row>
    <row r="45" spans="2:15">
      <c r="B45" s="61"/>
      <c r="C45" s="62"/>
      <c r="D45" s="63"/>
      <c r="E45" s="64"/>
      <c r="F45" s="63"/>
      <c r="G45" s="63"/>
      <c r="H45" s="62"/>
      <c r="I45" s="63"/>
      <c r="J45" s="63"/>
      <c r="K45" s="63"/>
      <c r="L45" s="63"/>
      <c r="M45" s="83"/>
      <c r="N45" s="61"/>
      <c r="O45" s="84"/>
    </row>
    <row r="46" spans="2:15">
      <c r="B46" s="56"/>
      <c r="C46" s="57"/>
      <c r="D46" s="58"/>
      <c r="E46" s="59"/>
      <c r="F46" s="58"/>
      <c r="G46" s="58"/>
      <c r="H46" s="57"/>
      <c r="I46" s="58"/>
      <c r="J46" s="58"/>
      <c r="K46" s="58"/>
      <c r="L46" s="58"/>
      <c r="M46" s="57"/>
      <c r="N46" s="61"/>
      <c r="O46" s="84"/>
    </row>
    <row r="47" spans="2:15">
      <c r="B47" s="56"/>
      <c r="C47" s="57"/>
      <c r="D47" s="58"/>
      <c r="E47" s="59"/>
      <c r="F47" s="58"/>
      <c r="G47" s="58"/>
      <c r="H47" s="57"/>
      <c r="I47" s="58"/>
      <c r="J47" s="58"/>
      <c r="K47" s="58"/>
      <c r="L47" s="58"/>
      <c r="M47" s="59"/>
      <c r="N47" s="61"/>
      <c r="O47" s="84"/>
    </row>
    <row r="48" spans="2:15">
      <c r="B48" s="56"/>
      <c r="C48" s="57"/>
      <c r="D48" s="58"/>
      <c r="E48" s="60"/>
      <c r="F48" s="58"/>
      <c r="G48" s="58"/>
      <c r="H48" s="57"/>
      <c r="I48" s="58"/>
      <c r="J48" s="58"/>
      <c r="K48" s="58"/>
      <c r="L48" s="58"/>
      <c r="M48" s="59"/>
      <c r="N48" s="61"/>
      <c r="O48" s="84"/>
    </row>
    <row r="49" spans="2:13">
      <c r="B49" s="65"/>
      <c r="C49" s="66"/>
      <c r="D49" s="67"/>
      <c r="E49" s="68"/>
      <c r="F49" s="67"/>
      <c r="G49" s="67"/>
      <c r="H49" s="66"/>
      <c r="I49" s="67"/>
      <c r="J49" s="67"/>
      <c r="K49" s="67"/>
      <c r="L49" s="67"/>
      <c r="M49" s="85"/>
    </row>
  </sheetData>
  <sheetProtection sheet="1" objects="1"/>
  <mergeCells count="8">
    <mergeCell ref="B6:M6"/>
    <mergeCell ref="B13:M13"/>
    <mergeCell ref="C14:G14"/>
    <mergeCell ref="I14:M14"/>
    <mergeCell ref="C15:G15"/>
    <mergeCell ref="I15:M15"/>
    <mergeCell ref="C16:G16"/>
    <mergeCell ref="I16:M16"/>
  </mergeCells>
  <pageMargins left="0.75" right="0.75" top="1" bottom="1" header="0.511805555555556" footer="0.511805555555556"/>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Boo's Drawing of Randall</v>
      </c>
      <c r="Z1" s="259" t="str">
        <f ca="1">MID(CELL("filename",$Z$1),FIND("]",CELL("filename",$Z$1))+1,255)</f>
        <v>Boos_Drawing_of_Randall</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Randall Boggs</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SUM($AN$8:$AN$10003)</f>
        <v>0</v>
      </c>
    </row>
    <row r="6" ht="25.5" spans="2:15">
      <c r="B6" s="201" t="str">
        <f ca="1">MATCH("Type",$B$9:$B$9992,0)-3&amp;" Task(s) from "&amp;SUM($A$9:$A$9994)&amp;" character(s) that could drop "&amp;CHAR(34)&amp;$C$1&amp;CHAR(34)&amp;" Tokens"</f>
        <v>5 Task(s) from 6 character(s) that could drop "Boo's Drawing of Randall"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3" si="1">COUNTA($E9)+1</f>
        <v>2</v>
      </c>
      <c r="B9" s="212" t="s">
        <v>458</v>
      </c>
      <c r="C9" s="213" t="s">
        <v>459</v>
      </c>
      <c r="D9" s="214">
        <v>9</v>
      </c>
      <c r="E9" s="215" t="s">
        <v>194</v>
      </c>
      <c r="F9" s="214"/>
      <c r="G9" s="214"/>
      <c r="H9" s="213"/>
      <c r="I9" s="214" t="s">
        <v>313</v>
      </c>
      <c r="J9" s="214"/>
      <c r="K9" s="214">
        <v>13</v>
      </c>
      <c r="L9" s="214">
        <v>100</v>
      </c>
      <c r="M9" s="215" t="s">
        <v>460</v>
      </c>
      <c r="N9" s="235"/>
      <c r="O9" s="188">
        <f t="shared" si="0"/>
        <v>0</v>
      </c>
    </row>
    <row r="10" ht="15.75" spans="1:14">
      <c r="A10" s="211">
        <f t="shared" si="1"/>
        <v>1</v>
      </c>
      <c r="B10" s="212" t="s">
        <v>58</v>
      </c>
      <c r="C10" s="213" t="s">
        <v>461</v>
      </c>
      <c r="D10" s="214">
        <v>3</v>
      </c>
      <c r="E10" s="215"/>
      <c r="F10" s="214"/>
      <c r="G10" s="214"/>
      <c r="H10" s="213"/>
      <c r="I10" s="214" t="s">
        <v>327</v>
      </c>
      <c r="J10" s="214"/>
      <c r="K10" s="214">
        <v>13</v>
      </c>
      <c r="L10" s="249">
        <v>110</v>
      </c>
      <c r="M10" s="250" t="s">
        <v>462</v>
      </c>
      <c r="N10" s="235"/>
    </row>
    <row r="11" ht="26.25" spans="1:14">
      <c r="A11" s="211">
        <f t="shared" si="1"/>
        <v>1</v>
      </c>
      <c r="B11" s="212" t="s">
        <v>31</v>
      </c>
      <c r="C11" s="213" t="s">
        <v>463</v>
      </c>
      <c r="D11" s="214">
        <v>4</v>
      </c>
      <c r="E11" s="215"/>
      <c r="F11" s="214"/>
      <c r="G11" s="214"/>
      <c r="H11" s="213" t="s">
        <v>464</v>
      </c>
      <c r="I11" s="214" t="s">
        <v>327</v>
      </c>
      <c r="J11" s="214"/>
      <c r="K11" s="214">
        <v>13</v>
      </c>
      <c r="L11" s="249">
        <v>110</v>
      </c>
      <c r="M11" s="250" t="s">
        <v>465</v>
      </c>
      <c r="N11" s="235"/>
    </row>
    <row r="12" ht="15.75" spans="1:15">
      <c r="A12" s="211">
        <f t="shared" si="1"/>
        <v>1</v>
      </c>
      <c r="B12" s="212" t="s">
        <v>150</v>
      </c>
      <c r="C12" s="250" t="s">
        <v>466</v>
      </c>
      <c r="D12" s="249">
        <v>1</v>
      </c>
      <c r="E12" s="250"/>
      <c r="F12" s="249"/>
      <c r="G12" s="249"/>
      <c r="H12" s="250" t="s">
        <v>467</v>
      </c>
      <c r="I12" s="249" t="s">
        <v>327</v>
      </c>
      <c r="J12" s="249"/>
      <c r="K12" s="249">
        <v>13</v>
      </c>
      <c r="L12" s="214">
        <v>110</v>
      </c>
      <c r="M12" s="250" t="s">
        <v>52</v>
      </c>
      <c r="N12" s="235"/>
      <c r="O12" s="188">
        <f t="shared" ref="O12:O18" si="2">IF(ISBLANK($AL12),0,1+LEN($AL12)-LEN(SUBSTITUTE($AL12,"●","")))</f>
        <v>0</v>
      </c>
    </row>
    <row r="13" ht="15.75" spans="1:15">
      <c r="A13" s="211">
        <f t="shared" si="1"/>
        <v>1</v>
      </c>
      <c r="B13" s="212" t="s">
        <v>68</v>
      </c>
      <c r="C13" s="213" t="s">
        <v>428</v>
      </c>
      <c r="D13" s="214">
        <v>4</v>
      </c>
      <c r="E13" s="215"/>
      <c r="F13" s="214"/>
      <c r="G13" s="214"/>
      <c r="H13" s="215" t="s">
        <v>429</v>
      </c>
      <c r="I13" s="214" t="s">
        <v>327</v>
      </c>
      <c r="J13" s="214"/>
      <c r="K13" s="214">
        <v>13</v>
      </c>
      <c r="L13" s="214">
        <v>110</v>
      </c>
      <c r="M13" s="215" t="s">
        <v>430</v>
      </c>
      <c r="N13" s="235"/>
      <c r="O13" s="188">
        <f t="shared" si="2"/>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2 Other way(s) to get "Boo's Drawing of Randall" Tokens</v>
      </c>
      <c r="C15" s="202"/>
      <c r="D15" s="202"/>
      <c r="E15" s="202"/>
      <c r="F15" s="202"/>
      <c r="G15" s="202"/>
      <c r="H15" s="202"/>
      <c r="I15" s="202"/>
      <c r="J15" s="202"/>
      <c r="K15" s="202"/>
      <c r="L15" s="202"/>
      <c r="M15" s="245"/>
      <c r="N15" s="235"/>
      <c r="O15" s="188">
        <f t="shared" si="2"/>
        <v>0</v>
      </c>
    </row>
    <row r="16" ht="16.5" spans="2:15">
      <c r="B16" s="220" t="s">
        <v>18</v>
      </c>
      <c r="C16" s="277" t="s">
        <v>323</v>
      </c>
      <c r="D16" s="278"/>
      <c r="E16" s="278"/>
      <c r="F16" s="278"/>
      <c r="G16" s="279"/>
      <c r="H16" s="224" t="s">
        <v>324</v>
      </c>
      <c r="I16" s="253" t="s">
        <v>310</v>
      </c>
      <c r="J16" s="254"/>
      <c r="K16" s="254"/>
      <c r="L16" s="254"/>
      <c r="M16" s="255"/>
      <c r="N16" s="235"/>
      <c r="O16" s="188">
        <f t="shared" si="2"/>
        <v>0</v>
      </c>
    </row>
    <row r="17" ht="15.75" spans="2:15">
      <c r="B17" s="260" t="s">
        <v>337</v>
      </c>
      <c r="C17" s="261" t="s">
        <v>456</v>
      </c>
      <c r="D17" s="262"/>
      <c r="E17" s="262"/>
      <c r="F17" s="262"/>
      <c r="G17" s="263"/>
      <c r="H17" s="264" t="s">
        <v>468</v>
      </c>
      <c r="I17" s="266" t="s">
        <v>52</v>
      </c>
      <c r="J17" s="267"/>
      <c r="K17" s="267"/>
      <c r="L17" s="267"/>
      <c r="M17" s="268"/>
      <c r="N17" s="235"/>
      <c r="O17" s="188">
        <f t="shared" si="2"/>
        <v>0</v>
      </c>
    </row>
    <row r="18" ht="15.75" spans="2:15">
      <c r="B18" s="260" t="s">
        <v>399</v>
      </c>
      <c r="C18" s="261" t="s">
        <v>469</v>
      </c>
      <c r="D18" s="262"/>
      <c r="E18" s="262"/>
      <c r="F18" s="262"/>
      <c r="G18" s="263"/>
      <c r="H18" s="265" t="s">
        <v>401</v>
      </c>
      <c r="I18" s="261" t="s">
        <v>470</v>
      </c>
      <c r="J18" s="262"/>
      <c r="K18" s="262"/>
      <c r="L18" s="262"/>
      <c r="M18" s="263"/>
      <c r="N18" s="235"/>
      <c r="O18" s="188">
        <f t="shared" si="2"/>
        <v>0</v>
      </c>
    </row>
    <row r="19" ht="15.75" spans="2:15">
      <c r="B19" s="216"/>
      <c r="C19" s="217"/>
      <c r="D19" s="218"/>
      <c r="E19" s="219"/>
      <c r="F19" s="218"/>
      <c r="G19" s="218"/>
      <c r="H19" s="217"/>
      <c r="I19" s="218"/>
      <c r="J19" s="218"/>
      <c r="K19" s="218"/>
      <c r="L19" s="218"/>
      <c r="M19" s="252"/>
      <c r="N19" s="235"/>
      <c r="O19" s="188">
        <f t="shared" ref="O19:O37" si="3">IF(ISBLANK($AL19),0,1+LEN($AL19)-LEN(SUBSTITUTE($AL19,"●","")))</f>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6"/>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8">
    <mergeCell ref="B6:M6"/>
    <mergeCell ref="B15:M15"/>
    <mergeCell ref="C16:G16"/>
    <mergeCell ref="I16:M16"/>
    <mergeCell ref="C17:G17"/>
    <mergeCell ref="I17:M17"/>
    <mergeCell ref="C18:G18"/>
    <mergeCell ref="I18:M18"/>
  </mergeCells>
  <pageMargins left="0.75" right="0.75" top="1" bottom="1" header="0.511805555555556" footer="0.511805555555556"/>
  <headerFoot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Violet Ears</v>
      </c>
      <c r="Z1" s="86" t="str">
        <f ca="1">MID(CELL("filename",$Z$1),FIND("]",CELL("filename",$Z$1))+1,255)</f>
        <v>Violet_Ears</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Violet</v>
      </c>
      <c r="D4" s="12"/>
      <c r="E4" s="13"/>
      <c r="F4" s="12"/>
      <c r="G4" s="12"/>
      <c r="H4" s="14"/>
      <c r="I4" s="12"/>
      <c r="J4" s="12"/>
      <c r="K4" s="12"/>
      <c r="L4" s="12"/>
      <c r="M4" s="69"/>
    </row>
    <row r="5" ht="21.75" spans="2:15">
      <c r="B5" s="16"/>
      <c r="C5" s="17"/>
      <c r="D5" s="17"/>
      <c r="E5" s="17"/>
      <c r="F5" s="18"/>
      <c r="G5" s="18"/>
      <c r="H5" s="17"/>
      <c r="I5" s="17"/>
      <c r="J5" s="17"/>
      <c r="K5" s="17"/>
      <c r="L5" s="17"/>
      <c r="M5" s="70"/>
      <c r="O5" s="6">
        <f>SUM($AN$8:$AN$10003)</f>
        <v>0</v>
      </c>
    </row>
    <row r="6" ht="25.5" spans="2:15">
      <c r="B6" s="19" t="str">
        <f ca="1">MATCH("Type",$B$9:$B$9993,0)-3&amp;" Task(s) from "&amp;SUM($A$9:$A$9995)&amp;" character(s) that could drop "&amp;CHAR(34)&amp;$C$1&amp;CHAR(34)&amp;" Tokens"</f>
        <v>6 Task(s) from 7 character(s) that could drop "Violet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6" si="1">COUNTA($E9)+1</f>
        <v>1</v>
      </c>
      <c r="B9" s="30" t="s">
        <v>165</v>
      </c>
      <c r="C9" s="31" t="s">
        <v>448</v>
      </c>
      <c r="D9" s="32">
        <v>1</v>
      </c>
      <c r="E9" s="33"/>
      <c r="F9" s="32"/>
      <c r="G9" s="32"/>
      <c r="H9" s="31" t="s">
        <v>354</v>
      </c>
      <c r="I9" s="32" t="s">
        <v>327</v>
      </c>
      <c r="J9" s="32"/>
      <c r="K9" s="32">
        <v>13</v>
      </c>
      <c r="L9" s="32">
        <v>110</v>
      </c>
      <c r="M9" s="33" t="s">
        <v>449</v>
      </c>
      <c r="N9" s="61"/>
      <c r="O9" s="6">
        <f t="shared" si="0"/>
        <v>0</v>
      </c>
    </row>
    <row r="10" spans="1:14">
      <c r="A10" s="29">
        <f t="shared" si="1"/>
        <v>1</v>
      </c>
      <c r="B10" s="30" t="s">
        <v>676</v>
      </c>
      <c r="C10" s="31" t="s">
        <v>677</v>
      </c>
      <c r="D10" s="32">
        <v>2</v>
      </c>
      <c r="E10" s="33"/>
      <c r="F10" s="32"/>
      <c r="G10" s="32"/>
      <c r="H10" s="31" t="s">
        <v>379</v>
      </c>
      <c r="I10" s="32" t="s">
        <v>315</v>
      </c>
      <c r="J10" s="32"/>
      <c r="K10" s="32">
        <v>7</v>
      </c>
      <c r="L10" s="32">
        <v>40</v>
      </c>
      <c r="M10" s="33" t="s">
        <v>678</v>
      </c>
      <c r="N10" s="61"/>
    </row>
    <row r="11" spans="1:14">
      <c r="A11" s="29">
        <f t="shared" si="1"/>
        <v>1</v>
      </c>
      <c r="B11" s="30" t="s">
        <v>281</v>
      </c>
      <c r="C11" s="31" t="s">
        <v>777</v>
      </c>
      <c r="D11" s="32"/>
      <c r="E11" s="33"/>
      <c r="F11" s="32"/>
      <c r="G11" s="32"/>
      <c r="H11" s="31" t="s">
        <v>691</v>
      </c>
      <c r="I11" s="32" t="s">
        <v>313</v>
      </c>
      <c r="J11" s="32"/>
      <c r="K11" s="32">
        <v>10</v>
      </c>
      <c r="L11" s="32">
        <v>75</v>
      </c>
      <c r="M11" s="33" t="s">
        <v>778</v>
      </c>
      <c r="N11" s="61"/>
    </row>
    <row r="12" spans="1:14">
      <c r="A12" s="29">
        <f t="shared" si="1"/>
        <v>1</v>
      </c>
      <c r="B12" s="30" t="s">
        <v>129</v>
      </c>
      <c r="C12" s="31" t="s">
        <v>680</v>
      </c>
      <c r="D12" s="32"/>
      <c r="E12" s="33"/>
      <c r="F12" s="32"/>
      <c r="G12" s="32"/>
      <c r="H12" s="31" t="s">
        <v>611</v>
      </c>
      <c r="I12" s="32" t="s">
        <v>315</v>
      </c>
      <c r="J12" s="32"/>
      <c r="K12" s="32">
        <v>7</v>
      </c>
      <c r="L12" s="32">
        <v>40</v>
      </c>
      <c r="M12" s="33" t="s">
        <v>678</v>
      </c>
      <c r="N12" s="61"/>
    </row>
    <row r="13" spans="1:14">
      <c r="A13" s="29">
        <f t="shared" si="1"/>
        <v>1</v>
      </c>
      <c r="B13" s="30" t="s">
        <v>274</v>
      </c>
      <c r="C13" s="31" t="s">
        <v>687</v>
      </c>
      <c r="D13" s="32">
        <v>2</v>
      </c>
      <c r="E13" s="33"/>
      <c r="F13" s="32"/>
      <c r="G13" s="32"/>
      <c r="H13" s="31" t="s">
        <v>379</v>
      </c>
      <c r="I13" s="32" t="s">
        <v>315</v>
      </c>
      <c r="J13" s="32"/>
      <c r="K13" s="32">
        <v>7</v>
      </c>
      <c r="L13" s="32">
        <v>40</v>
      </c>
      <c r="M13" s="33" t="s">
        <v>688</v>
      </c>
      <c r="N13" s="61"/>
    </row>
    <row r="14" spans="1:15">
      <c r="A14" s="29">
        <f t="shared" si="1"/>
        <v>2</v>
      </c>
      <c r="B14" s="30" t="s">
        <v>795</v>
      </c>
      <c r="C14" s="31" t="s">
        <v>796</v>
      </c>
      <c r="D14" s="32">
        <v>3</v>
      </c>
      <c r="E14" s="33" t="s">
        <v>80</v>
      </c>
      <c r="F14" s="32">
        <v>4</v>
      </c>
      <c r="G14" s="32"/>
      <c r="H14" s="31"/>
      <c r="I14" s="32" t="s">
        <v>327</v>
      </c>
      <c r="J14" s="32"/>
      <c r="K14" s="32">
        <v>17</v>
      </c>
      <c r="L14" s="35">
        <v>150</v>
      </c>
      <c r="M14" s="34" t="s">
        <v>797</v>
      </c>
      <c r="N14" s="61"/>
      <c r="O14" s="6">
        <f t="shared" ref="O14:O20" si="2">IF(ISBLANK($AL14),0,1+LEN($AL14)-LEN(SUBSTITUTE($AL14,"●","")))</f>
        <v>0</v>
      </c>
    </row>
    <row r="15" spans="2:15">
      <c r="B15" s="36"/>
      <c r="C15" s="37"/>
      <c r="D15" s="38"/>
      <c r="E15" s="39"/>
      <c r="F15" s="38"/>
      <c r="G15" s="38"/>
      <c r="H15" s="37"/>
      <c r="I15" s="38"/>
      <c r="J15" s="38"/>
      <c r="K15" s="38"/>
      <c r="L15" s="75"/>
      <c r="M15" s="76"/>
      <c r="N15" s="61"/>
      <c r="O15" s="6">
        <f t="shared" si="2"/>
        <v>0</v>
      </c>
    </row>
    <row r="16" ht="25.5" spans="2:15">
      <c r="B16" s="19" t="str">
        <f ca="1">COUNTA($B18:$B9999)&amp;" Other way(s) to get "&amp;CHAR(34)&amp;$C$1&amp;CHAR(34)&amp;" Tokens"</f>
        <v>3 Other way(s) to get "Violet Ears" Tokens</v>
      </c>
      <c r="C16" s="20"/>
      <c r="D16" s="20"/>
      <c r="E16" s="20"/>
      <c r="F16" s="20"/>
      <c r="G16" s="20"/>
      <c r="H16" s="20"/>
      <c r="I16" s="20"/>
      <c r="J16" s="20"/>
      <c r="K16" s="20"/>
      <c r="L16" s="20"/>
      <c r="M16" s="71"/>
      <c r="N16" s="61"/>
      <c r="O16" s="6">
        <f t="shared" si="2"/>
        <v>0</v>
      </c>
    </row>
    <row r="17" ht="16.5" spans="2:15">
      <c r="B17" s="40" t="s">
        <v>18</v>
      </c>
      <c r="C17" s="41" t="s">
        <v>323</v>
      </c>
      <c r="D17" s="42"/>
      <c r="E17" s="42"/>
      <c r="F17" s="42"/>
      <c r="G17" s="43"/>
      <c r="H17" s="44" t="s">
        <v>324</v>
      </c>
      <c r="I17" s="77" t="s">
        <v>310</v>
      </c>
      <c r="J17" s="78"/>
      <c r="K17" s="78"/>
      <c r="L17" s="78"/>
      <c r="M17" s="79"/>
      <c r="N17" s="61"/>
      <c r="O17" s="6">
        <f t="shared" si="2"/>
        <v>0</v>
      </c>
    </row>
    <row r="18" spans="2:15">
      <c r="B18" s="45" t="s">
        <v>337</v>
      </c>
      <c r="C18" s="46" t="s">
        <v>351</v>
      </c>
      <c r="D18" s="47"/>
      <c r="E18" s="47"/>
      <c r="F18" s="47"/>
      <c r="G18" s="48"/>
      <c r="H18" s="49" t="s">
        <v>327</v>
      </c>
      <c r="I18" s="80" t="s">
        <v>871</v>
      </c>
      <c r="J18" s="81"/>
      <c r="K18" s="81"/>
      <c r="L18" s="81"/>
      <c r="M18" s="82"/>
      <c r="N18" s="61"/>
      <c r="O18" s="6">
        <f t="shared" si="2"/>
        <v>0</v>
      </c>
    </row>
    <row r="19" spans="2:15">
      <c r="B19" s="45" t="s">
        <v>338</v>
      </c>
      <c r="C19" s="46" t="s">
        <v>339</v>
      </c>
      <c r="D19" s="47"/>
      <c r="E19" s="47"/>
      <c r="F19" s="47"/>
      <c r="G19" s="48"/>
      <c r="H19" s="50" t="s">
        <v>340</v>
      </c>
      <c r="I19" s="46" t="s">
        <v>280</v>
      </c>
      <c r="J19" s="47"/>
      <c r="K19" s="47"/>
      <c r="L19" s="47"/>
      <c r="M19" s="48"/>
      <c r="N19" s="61"/>
      <c r="O19" s="6">
        <f t="shared" si="2"/>
        <v>0</v>
      </c>
    </row>
    <row r="20" spans="2:15">
      <c r="B20" s="45" t="s">
        <v>338</v>
      </c>
      <c r="C20" s="46" t="s">
        <v>403</v>
      </c>
      <c r="D20" s="47"/>
      <c r="E20" s="47"/>
      <c r="F20" s="47"/>
      <c r="G20" s="48"/>
      <c r="H20" s="50" t="s">
        <v>336</v>
      </c>
      <c r="I20" s="46" t="s">
        <v>280</v>
      </c>
      <c r="J20" s="47"/>
      <c r="K20" s="47"/>
      <c r="L20" s="47"/>
      <c r="M20" s="48"/>
      <c r="N20" s="61"/>
      <c r="O20" s="6">
        <f t="shared" si="2"/>
        <v>0</v>
      </c>
    </row>
    <row r="21" spans="2:15">
      <c r="B21" s="36"/>
      <c r="C21" s="37"/>
      <c r="D21" s="38"/>
      <c r="E21" s="39"/>
      <c r="F21" s="38"/>
      <c r="G21" s="38"/>
      <c r="H21" s="37"/>
      <c r="I21" s="38"/>
      <c r="J21" s="38"/>
      <c r="K21" s="38"/>
      <c r="L21" s="38"/>
      <c r="M21" s="76"/>
      <c r="N21" s="61"/>
      <c r="O21" s="6">
        <f t="shared" ref="O21:O37" si="3">IF(ISBLANK($AL21),0,1+LEN($AL21)-LEN(SUBSTITUTE($AL21,"●","")))</f>
        <v>0</v>
      </c>
    </row>
    <row r="22" ht="15.75" spans="2:15">
      <c r="B22" s="51"/>
      <c r="C22" s="52"/>
      <c r="D22" s="53"/>
      <c r="E22" s="54"/>
      <c r="F22" s="53"/>
      <c r="G22" s="53"/>
      <c r="H22" s="52"/>
      <c r="I22" s="53"/>
      <c r="J22" s="53"/>
      <c r="K22" s="53"/>
      <c r="L22" s="53"/>
      <c r="M22" s="52"/>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5"/>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5"/>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4"/>
      <c r="N30" s="61"/>
      <c r="O30" s="6">
        <f t="shared" si="3"/>
        <v>0</v>
      </c>
    </row>
    <row r="31" ht="15.75" spans="2:15">
      <c r="B31" s="51"/>
      <c r="C31" s="52"/>
      <c r="D31" s="53"/>
      <c r="E31" s="54"/>
      <c r="F31" s="53"/>
      <c r="G31" s="53"/>
      <c r="H31" s="52"/>
      <c r="I31" s="53"/>
      <c r="J31" s="53"/>
      <c r="K31" s="53"/>
      <c r="L31" s="53"/>
      <c r="M31" s="54"/>
      <c r="N31" s="61"/>
      <c r="O31" s="6">
        <f t="shared" si="3"/>
        <v>0</v>
      </c>
    </row>
    <row r="32" ht="15.75" spans="2:15">
      <c r="B32" s="51"/>
      <c r="C32" s="52"/>
      <c r="D32" s="53"/>
      <c r="E32" s="54"/>
      <c r="F32" s="53"/>
      <c r="G32" s="53"/>
      <c r="H32" s="52"/>
      <c r="I32" s="53"/>
      <c r="J32" s="53"/>
      <c r="K32" s="53"/>
      <c r="L32" s="53"/>
      <c r="M32" s="52"/>
      <c r="N32" s="61"/>
      <c r="O32" s="6">
        <f t="shared" si="3"/>
        <v>0</v>
      </c>
    </row>
    <row r="33" ht="15.75" spans="2:15">
      <c r="B33" s="51"/>
      <c r="C33" s="52"/>
      <c r="D33" s="53"/>
      <c r="E33" s="54"/>
      <c r="F33" s="53"/>
      <c r="G33" s="53"/>
      <c r="H33" s="52"/>
      <c r="I33" s="53"/>
      <c r="J33" s="53"/>
      <c r="K33" s="53"/>
      <c r="L33" s="53"/>
      <c r="M33" s="52"/>
      <c r="N33" s="61"/>
      <c r="O33" s="6">
        <f t="shared" si="3"/>
        <v>0</v>
      </c>
    </row>
    <row r="34" spans="2:15">
      <c r="B34" s="56"/>
      <c r="C34" s="57"/>
      <c r="D34" s="58"/>
      <c r="E34" s="59"/>
      <c r="F34" s="58"/>
      <c r="G34" s="58"/>
      <c r="H34" s="57"/>
      <c r="I34" s="58"/>
      <c r="J34" s="58"/>
      <c r="K34" s="58"/>
      <c r="L34" s="58"/>
      <c r="M34" s="57"/>
      <c r="N34" s="61"/>
      <c r="O34" s="6">
        <f t="shared" si="3"/>
        <v>0</v>
      </c>
    </row>
    <row r="35" spans="2:15">
      <c r="B35" s="56"/>
      <c r="C35" s="57"/>
      <c r="D35" s="58"/>
      <c r="E35" s="59"/>
      <c r="F35" s="58"/>
      <c r="G35" s="58"/>
      <c r="H35" s="57"/>
      <c r="I35" s="58"/>
      <c r="J35" s="58"/>
      <c r="K35" s="58"/>
      <c r="L35" s="58"/>
      <c r="M35" s="57"/>
      <c r="N35" s="61"/>
      <c r="O35" s="6">
        <f t="shared" si="3"/>
        <v>0</v>
      </c>
    </row>
    <row r="36" spans="2:15">
      <c r="B36" s="56"/>
      <c r="C36" s="57"/>
      <c r="D36" s="58"/>
      <c r="E36" s="59"/>
      <c r="F36" s="58"/>
      <c r="G36" s="58"/>
      <c r="H36" s="57"/>
      <c r="I36" s="58"/>
      <c r="J36" s="58"/>
      <c r="K36" s="58"/>
      <c r="L36" s="58"/>
      <c r="M36" s="59"/>
      <c r="N36" s="61"/>
      <c r="O36" s="6">
        <f t="shared" si="3"/>
        <v>0</v>
      </c>
    </row>
    <row r="37" spans="2:15">
      <c r="B37" s="56"/>
      <c r="C37" s="57"/>
      <c r="D37" s="58"/>
      <c r="E37" s="60"/>
      <c r="F37" s="58"/>
      <c r="G37" s="58"/>
      <c r="H37" s="57"/>
      <c r="I37" s="58"/>
      <c r="J37" s="58"/>
      <c r="K37" s="58"/>
      <c r="L37" s="58"/>
      <c r="M37" s="59"/>
      <c r="N37" s="61"/>
      <c r="O37" s="6">
        <f t="shared" si="3"/>
        <v>0</v>
      </c>
    </row>
    <row r="38" spans="2:14">
      <c r="B38" s="56"/>
      <c r="C38" s="57"/>
      <c r="D38" s="58"/>
      <c r="E38" s="59"/>
      <c r="F38" s="58"/>
      <c r="G38" s="58"/>
      <c r="H38" s="57"/>
      <c r="I38" s="58"/>
      <c r="J38" s="58"/>
      <c r="K38" s="58"/>
      <c r="L38" s="58"/>
      <c r="M38" s="60"/>
      <c r="N38" s="61"/>
    </row>
    <row r="49" spans="2:15">
      <c r="B49" s="61"/>
      <c r="C49" s="62"/>
      <c r="D49" s="63"/>
      <c r="E49" s="64"/>
      <c r="F49" s="63"/>
      <c r="G49" s="63"/>
      <c r="H49" s="62"/>
      <c r="I49" s="63"/>
      <c r="J49" s="63"/>
      <c r="K49" s="63"/>
      <c r="L49" s="63"/>
      <c r="M49" s="83"/>
      <c r="N49" s="61"/>
      <c r="O49" s="84"/>
    </row>
    <row r="50" spans="2:15">
      <c r="B50" s="56"/>
      <c r="C50" s="57"/>
      <c r="D50" s="58"/>
      <c r="E50" s="59"/>
      <c r="F50" s="58"/>
      <c r="G50" s="58"/>
      <c r="H50" s="57"/>
      <c r="I50" s="58"/>
      <c r="J50" s="58"/>
      <c r="K50" s="58"/>
      <c r="L50" s="58"/>
      <c r="M50" s="57"/>
      <c r="N50" s="61"/>
      <c r="O50" s="84"/>
    </row>
    <row r="51" spans="2:15">
      <c r="B51" s="56"/>
      <c r="C51" s="57"/>
      <c r="D51" s="58"/>
      <c r="E51" s="59"/>
      <c r="F51" s="58"/>
      <c r="G51" s="58"/>
      <c r="H51" s="57"/>
      <c r="I51" s="58"/>
      <c r="J51" s="58"/>
      <c r="K51" s="58"/>
      <c r="L51" s="58"/>
      <c r="M51" s="59"/>
      <c r="N51" s="61"/>
      <c r="O51" s="84"/>
    </row>
    <row r="52" spans="2:15">
      <c r="B52" s="56"/>
      <c r="C52" s="57"/>
      <c r="D52" s="58"/>
      <c r="E52" s="60"/>
      <c r="F52" s="58"/>
      <c r="G52" s="58"/>
      <c r="H52" s="57"/>
      <c r="I52" s="58"/>
      <c r="J52" s="58"/>
      <c r="K52" s="58"/>
      <c r="L52" s="58"/>
      <c r="M52" s="59"/>
      <c r="N52" s="61"/>
      <c r="O52" s="84"/>
    </row>
    <row r="53" spans="2:13">
      <c r="B53" s="65"/>
      <c r="C53" s="66"/>
      <c r="D53" s="67"/>
      <c r="E53" s="68"/>
      <c r="F53" s="67"/>
      <c r="G53" s="67"/>
      <c r="H53" s="66"/>
      <c r="I53" s="67"/>
      <c r="J53" s="67"/>
      <c r="K53" s="67"/>
      <c r="L53" s="67"/>
      <c r="M53" s="85"/>
    </row>
  </sheetData>
  <sheetProtection sheet="1" objects="1"/>
  <mergeCells count="10">
    <mergeCell ref="B6:M6"/>
    <mergeCell ref="B16:M16"/>
    <mergeCell ref="C17:G17"/>
    <mergeCell ref="I17:M17"/>
    <mergeCell ref="C18:G18"/>
    <mergeCell ref="I18:M18"/>
    <mergeCell ref="C19:G19"/>
    <mergeCell ref="I19:M19"/>
    <mergeCell ref="C20:G20"/>
    <mergeCell ref="I20:M20"/>
  </mergeCells>
  <pageMargins left="0.75" right="0.75" top="1" bottom="1" header="0.511805555555556" footer="0.511805555555556"/>
  <headerFoot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Violet Headband</v>
      </c>
      <c r="Z1" s="86" t="str">
        <f ca="1">MID(CELL("filename",$Z$1),FIND("]",CELL("filename",$Z$1))+1,255)</f>
        <v>Violet_Headband</v>
      </c>
    </row>
    <row r="2" ht="21" spans="2:12">
      <c r="B2" s="10" t="str">
        <f>Token_List!$D$2</f>
        <v>Rarity</v>
      </c>
      <c r="C2" s="11" t="str">
        <f ca="1">LOOKUP($Z$1,Token_List!$Z$3:$Z$9998,Token_List!$D$3:$D$9998)</f>
        <v>Uncommon</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Violet</v>
      </c>
      <c r="D4" s="12"/>
      <c r="E4" s="13"/>
      <c r="F4" s="12"/>
      <c r="G4" s="12"/>
      <c r="H4" s="14"/>
      <c r="I4" s="12"/>
      <c r="J4" s="12"/>
      <c r="K4" s="12"/>
      <c r="L4" s="12"/>
      <c r="M4" s="69"/>
    </row>
    <row r="5" ht="21.75" spans="2:15">
      <c r="B5" s="16"/>
      <c r="C5" s="17"/>
      <c r="D5" s="17"/>
      <c r="E5" s="17"/>
      <c r="F5" s="18"/>
      <c r="G5" s="18"/>
      <c r="H5" s="17"/>
      <c r="I5" s="17"/>
      <c r="J5" s="17"/>
      <c r="K5" s="17"/>
      <c r="L5" s="17"/>
      <c r="M5" s="70"/>
      <c r="O5" s="6">
        <f>SUM($AN$8:$AN$10004)</f>
        <v>0</v>
      </c>
    </row>
    <row r="6" ht="25.5" spans="2:15">
      <c r="B6" s="19" t="str">
        <f ca="1">MATCH("Type",$B$9:$B$9994,0)-3&amp;" Task(s) from "&amp;SUM($A$9:$A$9996)&amp;" character(s) that could drop "&amp;CHAR(34)&amp;$C$1&amp;CHAR(34)&amp;" Tokens"</f>
        <v>7 Task(s) from 8 character(s) that could drop "Violet Headband"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6" si="1">COUNTA($E9)+1</f>
        <v>1</v>
      </c>
      <c r="B9" s="30" t="s">
        <v>189</v>
      </c>
      <c r="C9" s="31" t="s">
        <v>375</v>
      </c>
      <c r="D9" s="32">
        <v>3</v>
      </c>
      <c r="E9" s="33"/>
      <c r="F9" s="32"/>
      <c r="G9" s="32" t="s">
        <v>355</v>
      </c>
      <c r="H9" s="31"/>
      <c r="I9" s="32" t="s">
        <v>313</v>
      </c>
      <c r="J9" s="32"/>
      <c r="K9" s="32">
        <v>10</v>
      </c>
      <c r="L9" s="32">
        <v>75</v>
      </c>
      <c r="M9" s="33" t="s">
        <v>376</v>
      </c>
      <c r="N9" s="61"/>
      <c r="O9" s="6">
        <f t="shared" si="0"/>
        <v>0</v>
      </c>
    </row>
    <row r="10" spans="1:14">
      <c r="A10" s="29">
        <f t="shared" si="1"/>
        <v>1</v>
      </c>
      <c r="B10" s="30" t="s">
        <v>253</v>
      </c>
      <c r="C10" s="31" t="s">
        <v>898</v>
      </c>
      <c r="D10" s="32">
        <v>1</v>
      </c>
      <c r="E10" s="33"/>
      <c r="F10" s="32"/>
      <c r="G10" s="32"/>
      <c r="H10" s="31"/>
      <c r="I10" s="32" t="s">
        <v>315</v>
      </c>
      <c r="J10" s="32"/>
      <c r="K10" s="32">
        <v>7</v>
      </c>
      <c r="L10" s="32">
        <v>40</v>
      </c>
      <c r="M10" s="33" t="s">
        <v>899</v>
      </c>
      <c r="N10" s="61"/>
    </row>
    <row r="11" spans="1:14">
      <c r="A11" s="29">
        <f t="shared" si="1"/>
        <v>1</v>
      </c>
      <c r="B11" s="30" t="s">
        <v>676</v>
      </c>
      <c r="C11" s="31" t="s">
        <v>787</v>
      </c>
      <c r="D11" s="32">
        <v>4</v>
      </c>
      <c r="E11" s="33"/>
      <c r="F11" s="32"/>
      <c r="G11" s="32"/>
      <c r="H11" s="31" t="s">
        <v>691</v>
      </c>
      <c r="I11" s="32" t="s">
        <v>315</v>
      </c>
      <c r="J11" s="32"/>
      <c r="K11" s="32">
        <v>7</v>
      </c>
      <c r="L11" s="32">
        <v>40</v>
      </c>
      <c r="M11" s="33" t="s">
        <v>788</v>
      </c>
      <c r="N11" s="61"/>
    </row>
    <row r="12" spans="1:14">
      <c r="A12" s="29">
        <f t="shared" si="1"/>
        <v>1</v>
      </c>
      <c r="B12" s="30" t="s">
        <v>198</v>
      </c>
      <c r="C12" s="31" t="s">
        <v>789</v>
      </c>
      <c r="D12" s="32"/>
      <c r="E12" s="33"/>
      <c r="F12" s="32"/>
      <c r="G12" s="32"/>
      <c r="H12" s="31" t="s">
        <v>379</v>
      </c>
      <c r="I12" s="32" t="s">
        <v>315</v>
      </c>
      <c r="J12" s="32"/>
      <c r="K12" s="32">
        <v>7</v>
      </c>
      <c r="L12" s="32">
        <v>40</v>
      </c>
      <c r="M12" s="33" t="s">
        <v>790</v>
      </c>
      <c r="N12" s="61"/>
    </row>
    <row r="13" spans="1:14">
      <c r="A13" s="29">
        <f t="shared" si="1"/>
        <v>1</v>
      </c>
      <c r="B13" s="30" t="s">
        <v>281</v>
      </c>
      <c r="C13" s="31" t="s">
        <v>951</v>
      </c>
      <c r="D13" s="32"/>
      <c r="E13" s="33"/>
      <c r="F13" s="32"/>
      <c r="G13" s="32"/>
      <c r="H13" s="31" t="s">
        <v>379</v>
      </c>
      <c r="I13" s="32" t="s">
        <v>315</v>
      </c>
      <c r="J13" s="32"/>
      <c r="K13" s="32">
        <v>7</v>
      </c>
      <c r="L13" s="32">
        <v>40</v>
      </c>
      <c r="M13" s="33" t="s">
        <v>952</v>
      </c>
      <c r="N13" s="61"/>
    </row>
    <row r="14" ht="26.25" spans="1:15">
      <c r="A14" s="29">
        <f t="shared" si="1"/>
        <v>1</v>
      </c>
      <c r="B14" s="30" t="s">
        <v>129</v>
      </c>
      <c r="C14" s="31" t="s">
        <v>944</v>
      </c>
      <c r="D14" s="32">
        <v>1</v>
      </c>
      <c r="E14" s="33"/>
      <c r="F14" s="32"/>
      <c r="G14" s="32"/>
      <c r="H14" s="31" t="s">
        <v>379</v>
      </c>
      <c r="I14" s="32" t="s">
        <v>315</v>
      </c>
      <c r="J14" s="32"/>
      <c r="K14" s="32">
        <v>7</v>
      </c>
      <c r="L14" s="35">
        <v>40</v>
      </c>
      <c r="M14" s="34" t="s">
        <v>945</v>
      </c>
      <c r="N14" s="61"/>
      <c r="O14" s="6">
        <f t="shared" ref="O14:O21" si="2">IF(ISBLANK($AL14),0,1+LEN($AL14)-LEN(SUBSTITUTE($AL14,"●","")))</f>
        <v>0</v>
      </c>
    </row>
    <row r="15" spans="1:15">
      <c r="A15" s="29">
        <f t="shared" si="1"/>
        <v>2</v>
      </c>
      <c r="B15" s="30" t="s">
        <v>1020</v>
      </c>
      <c r="C15" s="34" t="s">
        <v>1021</v>
      </c>
      <c r="D15" s="35">
        <v>2</v>
      </c>
      <c r="E15" s="34" t="s">
        <v>204</v>
      </c>
      <c r="F15" s="35">
        <v>4</v>
      </c>
      <c r="G15" s="35"/>
      <c r="H15" s="34" t="s">
        <v>381</v>
      </c>
      <c r="I15" s="35" t="s">
        <v>313</v>
      </c>
      <c r="J15" s="35"/>
      <c r="K15" s="35">
        <v>13</v>
      </c>
      <c r="L15" s="32">
        <v>100</v>
      </c>
      <c r="M15" s="34" t="s">
        <v>1022</v>
      </c>
      <c r="N15" s="61"/>
      <c r="O15" s="6">
        <f t="shared" si="2"/>
        <v>0</v>
      </c>
    </row>
    <row r="16" spans="2:15">
      <c r="B16" s="36"/>
      <c r="C16" s="37"/>
      <c r="D16" s="38"/>
      <c r="E16" s="39"/>
      <c r="F16" s="38"/>
      <c r="G16" s="38"/>
      <c r="H16" s="37"/>
      <c r="I16" s="38"/>
      <c r="J16" s="38"/>
      <c r="K16" s="38"/>
      <c r="L16" s="75"/>
      <c r="M16" s="76"/>
      <c r="N16" s="61"/>
      <c r="O16" s="6">
        <f t="shared" si="2"/>
        <v>0</v>
      </c>
    </row>
    <row r="17" ht="25.5" spans="2:15">
      <c r="B17" s="19" t="str">
        <f ca="1">COUNTA($B19:$B10000)&amp;" Other way(s) to get "&amp;CHAR(34)&amp;$C$1&amp;CHAR(34)&amp;" Tokens"</f>
        <v>3 Other way(s) to get "Violet Headband" Tokens</v>
      </c>
      <c r="C17" s="20"/>
      <c r="D17" s="20"/>
      <c r="E17" s="20"/>
      <c r="F17" s="20"/>
      <c r="G17" s="20"/>
      <c r="H17" s="20"/>
      <c r="I17" s="20"/>
      <c r="J17" s="20"/>
      <c r="K17" s="20"/>
      <c r="L17" s="20"/>
      <c r="M17" s="71"/>
      <c r="N17" s="61"/>
      <c r="O17" s="6">
        <f t="shared" si="2"/>
        <v>0</v>
      </c>
    </row>
    <row r="18" ht="16.5" spans="2:15">
      <c r="B18" s="40" t="s">
        <v>18</v>
      </c>
      <c r="C18" s="41" t="s">
        <v>323</v>
      </c>
      <c r="D18" s="42"/>
      <c r="E18" s="42"/>
      <c r="F18" s="42"/>
      <c r="G18" s="43"/>
      <c r="H18" s="44" t="s">
        <v>324</v>
      </c>
      <c r="I18" s="77" t="s">
        <v>310</v>
      </c>
      <c r="J18" s="78"/>
      <c r="K18" s="78"/>
      <c r="L18" s="78"/>
      <c r="M18" s="79"/>
      <c r="N18" s="61"/>
      <c r="O18" s="6">
        <f t="shared" si="2"/>
        <v>0</v>
      </c>
    </row>
    <row r="19" spans="2:15">
      <c r="B19" s="45" t="s">
        <v>337</v>
      </c>
      <c r="C19" s="46" t="s">
        <v>691</v>
      </c>
      <c r="D19" s="47"/>
      <c r="E19" s="47"/>
      <c r="F19" s="47"/>
      <c r="G19" s="48"/>
      <c r="H19" s="49" t="s">
        <v>315</v>
      </c>
      <c r="I19" s="80" t="s">
        <v>692</v>
      </c>
      <c r="J19" s="81"/>
      <c r="K19" s="81"/>
      <c r="L19" s="81"/>
      <c r="M19" s="82"/>
      <c r="N19" s="61"/>
      <c r="O19" s="6">
        <f t="shared" si="2"/>
        <v>0</v>
      </c>
    </row>
    <row r="20" spans="2:15">
      <c r="B20" s="45" t="s">
        <v>337</v>
      </c>
      <c r="C20" s="46" t="s">
        <v>611</v>
      </c>
      <c r="D20" s="47"/>
      <c r="E20" s="47"/>
      <c r="F20" s="47"/>
      <c r="G20" s="48"/>
      <c r="H20" s="50" t="s">
        <v>313</v>
      </c>
      <c r="I20" s="46" t="s">
        <v>791</v>
      </c>
      <c r="J20" s="47"/>
      <c r="K20" s="47"/>
      <c r="L20" s="47"/>
      <c r="M20" s="48"/>
      <c r="N20" s="61"/>
      <c r="O20" s="6">
        <f t="shared" si="2"/>
        <v>0</v>
      </c>
    </row>
    <row r="21" spans="2:15">
      <c r="B21" s="45" t="s">
        <v>399</v>
      </c>
      <c r="C21" s="46" t="s">
        <v>681</v>
      </c>
      <c r="D21" s="47"/>
      <c r="E21" s="47"/>
      <c r="F21" s="47"/>
      <c r="G21" s="48"/>
      <c r="H21" s="50" t="s">
        <v>401</v>
      </c>
      <c r="I21" s="46" t="s">
        <v>682</v>
      </c>
      <c r="J21" s="47"/>
      <c r="K21" s="47"/>
      <c r="L21" s="47"/>
      <c r="M21" s="48"/>
      <c r="N21" s="61"/>
      <c r="O21" s="6">
        <f t="shared" si="2"/>
        <v>0</v>
      </c>
    </row>
    <row r="22" spans="2:15">
      <c r="B22" s="36"/>
      <c r="C22" s="37"/>
      <c r="D22" s="38"/>
      <c r="E22" s="39"/>
      <c r="F22" s="38"/>
      <c r="G22" s="38"/>
      <c r="H22" s="37"/>
      <c r="I22" s="38"/>
      <c r="J22" s="38"/>
      <c r="K22" s="38"/>
      <c r="L22" s="38"/>
      <c r="M22" s="76"/>
      <c r="N22" s="61"/>
      <c r="O22" s="6">
        <f t="shared" ref="O22:O38" si="3">IF(ISBLANK($AL22),0,1+LEN($AL22)-LEN(SUBSTITUTE($AL22,"●","")))</f>
        <v>0</v>
      </c>
    </row>
    <row r="23" ht="15.75" spans="2:15">
      <c r="B23" s="51"/>
      <c r="C23" s="52"/>
      <c r="D23" s="53"/>
      <c r="E23" s="54"/>
      <c r="F23" s="53"/>
      <c r="G23" s="53"/>
      <c r="H23" s="52"/>
      <c r="I23" s="53"/>
      <c r="J23" s="53"/>
      <c r="K23" s="53"/>
      <c r="L23" s="53"/>
      <c r="M23" s="52"/>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5"/>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5"/>
      <c r="F30" s="53"/>
      <c r="G30" s="53"/>
      <c r="H30" s="52"/>
      <c r="I30" s="53"/>
      <c r="J30" s="53"/>
      <c r="K30" s="53"/>
      <c r="L30" s="53"/>
      <c r="M30" s="54"/>
      <c r="N30" s="61"/>
      <c r="O30" s="6">
        <f t="shared" si="3"/>
        <v>0</v>
      </c>
    </row>
    <row r="31" ht="15.75" spans="2:15">
      <c r="B31" s="51"/>
      <c r="C31" s="52"/>
      <c r="D31" s="53"/>
      <c r="E31" s="54"/>
      <c r="F31" s="53"/>
      <c r="G31" s="53"/>
      <c r="H31" s="52"/>
      <c r="I31" s="53"/>
      <c r="J31" s="53"/>
      <c r="K31" s="53"/>
      <c r="L31" s="53"/>
      <c r="M31" s="54"/>
      <c r="N31" s="61"/>
      <c r="O31" s="6">
        <f t="shared" si="3"/>
        <v>0</v>
      </c>
    </row>
    <row r="32" ht="15.75" spans="2:15">
      <c r="B32" s="51"/>
      <c r="C32" s="52"/>
      <c r="D32" s="53"/>
      <c r="E32" s="54"/>
      <c r="F32" s="53"/>
      <c r="G32" s="53"/>
      <c r="H32" s="52"/>
      <c r="I32" s="53"/>
      <c r="J32" s="53"/>
      <c r="K32" s="53"/>
      <c r="L32" s="53"/>
      <c r="M32" s="54"/>
      <c r="N32" s="61"/>
      <c r="O32" s="6">
        <f t="shared" si="3"/>
        <v>0</v>
      </c>
    </row>
    <row r="33" ht="15.75" spans="2:15">
      <c r="B33" s="51"/>
      <c r="C33" s="52"/>
      <c r="D33" s="53"/>
      <c r="E33" s="54"/>
      <c r="F33" s="53"/>
      <c r="G33" s="53"/>
      <c r="H33" s="52"/>
      <c r="I33" s="53"/>
      <c r="J33" s="53"/>
      <c r="K33" s="53"/>
      <c r="L33" s="53"/>
      <c r="M33" s="52"/>
      <c r="N33" s="61"/>
      <c r="O33" s="6">
        <f t="shared" si="3"/>
        <v>0</v>
      </c>
    </row>
    <row r="34" ht="15.75" spans="2:15">
      <c r="B34" s="51"/>
      <c r="C34" s="52"/>
      <c r="D34" s="53"/>
      <c r="E34" s="54"/>
      <c r="F34" s="53"/>
      <c r="G34" s="53"/>
      <c r="H34" s="52"/>
      <c r="I34" s="53"/>
      <c r="J34" s="53"/>
      <c r="K34" s="53"/>
      <c r="L34" s="53"/>
      <c r="M34" s="52"/>
      <c r="N34" s="61"/>
      <c r="O34" s="6">
        <f t="shared" si="3"/>
        <v>0</v>
      </c>
    </row>
    <row r="35" spans="2:15">
      <c r="B35" s="56"/>
      <c r="C35" s="57"/>
      <c r="D35" s="58"/>
      <c r="E35" s="59"/>
      <c r="F35" s="58"/>
      <c r="G35" s="58"/>
      <c r="H35" s="57"/>
      <c r="I35" s="58"/>
      <c r="J35" s="58"/>
      <c r="K35" s="58"/>
      <c r="L35" s="58"/>
      <c r="M35" s="57"/>
      <c r="N35" s="61"/>
      <c r="O35" s="6">
        <f t="shared" si="3"/>
        <v>0</v>
      </c>
    </row>
    <row r="36" spans="2:15">
      <c r="B36" s="56"/>
      <c r="C36" s="57"/>
      <c r="D36" s="58"/>
      <c r="E36" s="59"/>
      <c r="F36" s="58"/>
      <c r="G36" s="58"/>
      <c r="H36" s="57"/>
      <c r="I36" s="58"/>
      <c r="J36" s="58"/>
      <c r="K36" s="58"/>
      <c r="L36" s="58"/>
      <c r="M36" s="57"/>
      <c r="N36" s="61"/>
      <c r="O36" s="6">
        <f t="shared" si="3"/>
        <v>0</v>
      </c>
    </row>
    <row r="37" spans="2:15">
      <c r="B37" s="56"/>
      <c r="C37" s="57"/>
      <c r="D37" s="58"/>
      <c r="E37" s="59"/>
      <c r="F37" s="58"/>
      <c r="G37" s="58"/>
      <c r="H37" s="57"/>
      <c r="I37" s="58"/>
      <c r="J37" s="58"/>
      <c r="K37" s="58"/>
      <c r="L37" s="58"/>
      <c r="M37" s="59"/>
      <c r="N37" s="61"/>
      <c r="O37" s="6">
        <f t="shared" si="3"/>
        <v>0</v>
      </c>
    </row>
    <row r="38" spans="2:15">
      <c r="B38" s="56"/>
      <c r="C38" s="57"/>
      <c r="D38" s="58"/>
      <c r="E38" s="60"/>
      <c r="F38" s="58"/>
      <c r="G38" s="58"/>
      <c r="H38" s="57"/>
      <c r="I38" s="58"/>
      <c r="J38" s="58"/>
      <c r="K38" s="58"/>
      <c r="L38" s="58"/>
      <c r="M38" s="59"/>
      <c r="N38" s="61"/>
      <c r="O38" s="6">
        <f t="shared" si="3"/>
        <v>0</v>
      </c>
    </row>
    <row r="39" spans="2:14">
      <c r="B39" s="56"/>
      <c r="C39" s="57"/>
      <c r="D39" s="58"/>
      <c r="E39" s="59"/>
      <c r="F39" s="58"/>
      <c r="G39" s="58"/>
      <c r="H39" s="57"/>
      <c r="I39" s="58"/>
      <c r="J39" s="58"/>
      <c r="K39" s="58"/>
      <c r="L39" s="58"/>
      <c r="M39" s="60"/>
      <c r="N39" s="61"/>
    </row>
    <row r="50" spans="2:15">
      <c r="B50" s="61"/>
      <c r="C50" s="62"/>
      <c r="D50" s="63"/>
      <c r="E50" s="64"/>
      <c r="F50" s="63"/>
      <c r="G50" s="63"/>
      <c r="H50" s="62"/>
      <c r="I50" s="63"/>
      <c r="J50" s="63"/>
      <c r="K50" s="63"/>
      <c r="L50" s="63"/>
      <c r="M50" s="83"/>
      <c r="N50" s="61"/>
      <c r="O50" s="84"/>
    </row>
    <row r="51" spans="2:15">
      <c r="B51" s="56"/>
      <c r="C51" s="57"/>
      <c r="D51" s="58"/>
      <c r="E51" s="59"/>
      <c r="F51" s="58"/>
      <c r="G51" s="58"/>
      <c r="H51" s="57"/>
      <c r="I51" s="58"/>
      <c r="J51" s="58"/>
      <c r="K51" s="58"/>
      <c r="L51" s="58"/>
      <c r="M51" s="57"/>
      <c r="N51" s="61"/>
      <c r="O51" s="84"/>
    </row>
    <row r="52" spans="2:15">
      <c r="B52" s="56"/>
      <c r="C52" s="57"/>
      <c r="D52" s="58"/>
      <c r="E52" s="59"/>
      <c r="F52" s="58"/>
      <c r="G52" s="58"/>
      <c r="H52" s="57"/>
      <c r="I52" s="58"/>
      <c r="J52" s="58"/>
      <c r="K52" s="58"/>
      <c r="L52" s="58"/>
      <c r="M52" s="59"/>
      <c r="N52" s="61"/>
      <c r="O52" s="84"/>
    </row>
    <row r="53" spans="2:15">
      <c r="B53" s="56"/>
      <c r="C53" s="57"/>
      <c r="D53" s="58"/>
      <c r="E53" s="60"/>
      <c r="F53" s="58"/>
      <c r="G53" s="58"/>
      <c r="H53" s="57"/>
      <c r="I53" s="58"/>
      <c r="J53" s="58"/>
      <c r="K53" s="58"/>
      <c r="L53" s="58"/>
      <c r="M53" s="59"/>
      <c r="N53" s="61"/>
      <c r="O53" s="84"/>
    </row>
    <row r="54" spans="2:13">
      <c r="B54" s="65"/>
      <c r="C54" s="66"/>
      <c r="D54" s="67"/>
      <c r="E54" s="68"/>
      <c r="F54" s="67"/>
      <c r="G54" s="67"/>
      <c r="H54" s="66"/>
      <c r="I54" s="67"/>
      <c r="J54" s="67"/>
      <c r="K54" s="67"/>
      <c r="L54" s="67"/>
      <c r="M54" s="85"/>
    </row>
  </sheetData>
  <sheetProtection sheet="1" objects="1"/>
  <mergeCells count="10">
    <mergeCell ref="B6:M6"/>
    <mergeCell ref="B17:M17"/>
    <mergeCell ref="C18:G18"/>
    <mergeCell ref="I18:M18"/>
    <mergeCell ref="C19:G19"/>
    <mergeCell ref="I19:M19"/>
    <mergeCell ref="C20:G20"/>
    <mergeCell ref="I20:M20"/>
    <mergeCell ref="C21:G21"/>
    <mergeCell ref="I21:M21"/>
  </mergeCells>
  <pageMargins left="0.75" right="0.75" top="1" bottom="1" header="0.511805555555556" footer="0.511805555555556"/>
  <headerFoot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8"/>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WALL-E Ears</v>
      </c>
      <c r="Z1" s="86" t="str">
        <f ca="1">MID(CELL("filename",$Z$1),FIND("]",CELL("filename",$Z$1))+1,255)</f>
        <v>WALL_E_Ears</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WALL-E</v>
      </c>
      <c r="D4" s="12"/>
      <c r="E4" s="13"/>
      <c r="F4" s="12"/>
      <c r="G4" s="12"/>
      <c r="H4" s="14"/>
      <c r="I4" s="12"/>
      <c r="J4" s="12"/>
      <c r="K4" s="12"/>
      <c r="L4" s="12"/>
      <c r="M4" s="69"/>
    </row>
    <row r="5" ht="21.75" spans="2:15">
      <c r="B5" s="16"/>
      <c r="C5" s="17"/>
      <c r="D5" s="17"/>
      <c r="E5" s="17"/>
      <c r="F5" s="18"/>
      <c r="G5" s="18"/>
      <c r="H5" s="17"/>
      <c r="I5" s="17"/>
      <c r="J5" s="17"/>
      <c r="K5" s="17"/>
      <c r="L5" s="17"/>
      <c r="M5" s="70"/>
      <c r="O5" s="6">
        <f>SUM($AN$8:$AN$9998)</f>
        <v>0</v>
      </c>
    </row>
    <row r="6" ht="25.5" spans="2:15">
      <c r="B6" s="19" t="str">
        <f ca="1">MATCH("Type",$B$9:$B$9988,0)-3&amp;" Task(s) from "&amp;SUM($A$9:$A$9990)&amp;" character(s) that could drop "&amp;CHAR(34)&amp;$C$1&amp;CHAR(34)&amp;" Tokens"</f>
        <v>2 Task(s) from 2 character(s) that could drop "WALL-E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COUNTA($E9)+1</f>
        <v>1</v>
      </c>
      <c r="B9" s="30" t="s">
        <v>95</v>
      </c>
      <c r="C9" s="31" t="s">
        <v>1038</v>
      </c>
      <c r="D9" s="32">
        <v>2</v>
      </c>
      <c r="E9" s="33"/>
      <c r="F9" s="32"/>
      <c r="G9" s="32"/>
      <c r="H9" s="31" t="s">
        <v>440</v>
      </c>
      <c r="I9" s="32" t="s">
        <v>346</v>
      </c>
      <c r="J9" s="32"/>
      <c r="K9" s="32">
        <v>20</v>
      </c>
      <c r="L9" s="32">
        <v>200</v>
      </c>
      <c r="M9" s="33" t="s">
        <v>1039</v>
      </c>
      <c r="N9" s="61"/>
      <c r="O9" s="6">
        <f t="shared" si="0"/>
        <v>0</v>
      </c>
    </row>
    <row r="10" spans="1:14">
      <c r="A10" s="29">
        <f>COUNTA($E10)+1</f>
        <v>1</v>
      </c>
      <c r="B10" s="30" t="s">
        <v>55</v>
      </c>
      <c r="C10" s="31" t="s">
        <v>545</v>
      </c>
      <c r="D10" s="32">
        <v>6</v>
      </c>
      <c r="E10" s="33"/>
      <c r="F10" s="32"/>
      <c r="G10" s="32"/>
      <c r="H10" s="31" t="s">
        <v>456</v>
      </c>
      <c r="I10" s="32" t="s">
        <v>313</v>
      </c>
      <c r="J10" s="32"/>
      <c r="K10" s="32">
        <v>10</v>
      </c>
      <c r="L10" s="32">
        <v>75</v>
      </c>
      <c r="M10" s="33" t="s">
        <v>805</v>
      </c>
      <c r="N10" s="61"/>
    </row>
    <row r="11" spans="2:15">
      <c r="B11" s="36"/>
      <c r="C11" s="37"/>
      <c r="D11" s="38"/>
      <c r="E11" s="39"/>
      <c r="F11" s="38"/>
      <c r="G11" s="38"/>
      <c r="H11" s="37"/>
      <c r="I11" s="38"/>
      <c r="J11" s="38"/>
      <c r="K11" s="38"/>
      <c r="L11" s="75"/>
      <c r="M11" s="76"/>
      <c r="N11" s="61"/>
      <c r="O11" s="6">
        <f t="shared" ref="O11:O15" si="1">IF(ISBLANK($AL11),0,1+LEN($AL11)-LEN(SUBSTITUTE($AL11,"●","")))</f>
        <v>0</v>
      </c>
    </row>
    <row r="12" ht="25.5" spans="2:15">
      <c r="B12" s="19" t="str">
        <f ca="1">COUNTA($B14:$B9994)&amp;" Other way(s) to get "&amp;CHAR(34)&amp;$C$1&amp;CHAR(34)&amp;" Tokens"</f>
        <v>2 Other way(s) to get "WALL-E Ears" Tokens</v>
      </c>
      <c r="C12" s="20"/>
      <c r="D12" s="20"/>
      <c r="E12" s="20"/>
      <c r="F12" s="20"/>
      <c r="G12" s="20"/>
      <c r="H12" s="20"/>
      <c r="I12" s="20"/>
      <c r="J12" s="20"/>
      <c r="K12" s="20"/>
      <c r="L12" s="20"/>
      <c r="M12" s="71"/>
      <c r="N12" s="61"/>
      <c r="O12" s="6">
        <f t="shared" si="1"/>
        <v>0</v>
      </c>
    </row>
    <row r="13" ht="16.5" spans="2:15">
      <c r="B13" s="40" t="s">
        <v>18</v>
      </c>
      <c r="C13" s="41" t="s">
        <v>323</v>
      </c>
      <c r="D13" s="42"/>
      <c r="E13" s="42"/>
      <c r="F13" s="42"/>
      <c r="G13" s="43"/>
      <c r="H13" s="44" t="s">
        <v>324</v>
      </c>
      <c r="I13" s="77" t="s">
        <v>310</v>
      </c>
      <c r="J13" s="78"/>
      <c r="K13" s="78"/>
      <c r="L13" s="78"/>
      <c r="M13" s="79"/>
      <c r="N13" s="61"/>
      <c r="O13" s="6">
        <f t="shared" si="1"/>
        <v>0</v>
      </c>
    </row>
    <row r="14" spans="2:15">
      <c r="B14" s="45" t="s">
        <v>337</v>
      </c>
      <c r="C14" s="46" t="s">
        <v>453</v>
      </c>
      <c r="D14" s="47"/>
      <c r="E14" s="47"/>
      <c r="F14" s="47"/>
      <c r="G14" s="48"/>
      <c r="H14" s="49" t="s">
        <v>327</v>
      </c>
      <c r="I14" s="80" t="s">
        <v>889</v>
      </c>
      <c r="J14" s="81"/>
      <c r="K14" s="81"/>
      <c r="L14" s="81"/>
      <c r="M14" s="82"/>
      <c r="N14" s="61"/>
      <c r="O14" s="6">
        <f t="shared" si="1"/>
        <v>0</v>
      </c>
    </row>
    <row r="15" spans="2:15">
      <c r="B15" s="45" t="s">
        <v>337</v>
      </c>
      <c r="C15" s="46" t="s">
        <v>1075</v>
      </c>
      <c r="D15" s="47"/>
      <c r="E15" s="47"/>
      <c r="F15" s="47"/>
      <c r="G15" s="48"/>
      <c r="H15" s="50" t="s">
        <v>346</v>
      </c>
      <c r="I15" s="46" t="s">
        <v>283</v>
      </c>
      <c r="J15" s="47"/>
      <c r="K15" s="47"/>
      <c r="L15" s="47"/>
      <c r="M15" s="48"/>
      <c r="N15" s="61"/>
      <c r="O15" s="6">
        <f t="shared" si="1"/>
        <v>0</v>
      </c>
    </row>
    <row r="16" spans="2:15">
      <c r="B16" s="36"/>
      <c r="C16" s="37"/>
      <c r="D16" s="38"/>
      <c r="E16" s="39"/>
      <c r="F16" s="38"/>
      <c r="G16" s="38"/>
      <c r="H16" s="37"/>
      <c r="I16" s="38"/>
      <c r="J16" s="38"/>
      <c r="K16" s="38"/>
      <c r="L16" s="38"/>
      <c r="M16" s="76"/>
      <c r="N16" s="61"/>
      <c r="O16" s="6">
        <f t="shared" ref="O16:O32" si="2">IF(ISBLANK($AL16),0,1+LEN($AL16)-LEN(SUBSTITUTE($AL16,"●","")))</f>
        <v>0</v>
      </c>
    </row>
    <row r="17" ht="15.75" spans="2:15">
      <c r="B17" s="51"/>
      <c r="C17" s="52"/>
      <c r="D17" s="53"/>
      <c r="E17" s="54"/>
      <c r="F17" s="53"/>
      <c r="G17" s="53"/>
      <c r="H17" s="52"/>
      <c r="I17" s="53"/>
      <c r="J17" s="53"/>
      <c r="K17" s="53"/>
      <c r="L17" s="53"/>
      <c r="M17" s="52"/>
      <c r="N17" s="61"/>
      <c r="O17" s="6">
        <f t="shared" si="2"/>
        <v>0</v>
      </c>
    </row>
    <row r="18" ht="15.75" spans="2:15">
      <c r="B18" s="51"/>
      <c r="C18" s="52"/>
      <c r="D18" s="53"/>
      <c r="E18" s="54"/>
      <c r="F18" s="53"/>
      <c r="G18" s="53"/>
      <c r="H18" s="52"/>
      <c r="I18" s="53"/>
      <c r="J18" s="53"/>
      <c r="K18" s="53"/>
      <c r="L18" s="53"/>
      <c r="M18" s="54"/>
      <c r="N18" s="61"/>
      <c r="O18" s="6">
        <f t="shared" si="2"/>
        <v>0</v>
      </c>
    </row>
    <row r="19" ht="15.75" spans="2:15">
      <c r="B19" s="51"/>
      <c r="C19" s="52"/>
      <c r="D19" s="53"/>
      <c r="E19" s="55"/>
      <c r="F19" s="53"/>
      <c r="G19" s="53"/>
      <c r="H19" s="52"/>
      <c r="I19" s="53"/>
      <c r="J19" s="53"/>
      <c r="K19" s="53"/>
      <c r="L19" s="53"/>
      <c r="M19" s="54"/>
      <c r="N19" s="61"/>
      <c r="O19" s="6">
        <f t="shared" si="2"/>
        <v>0</v>
      </c>
    </row>
    <row r="20" ht="15.75" spans="2:15">
      <c r="B20" s="51"/>
      <c r="C20" s="52"/>
      <c r="D20" s="53"/>
      <c r="E20" s="54"/>
      <c r="F20" s="53"/>
      <c r="G20" s="53"/>
      <c r="H20" s="52"/>
      <c r="I20" s="53"/>
      <c r="J20" s="53"/>
      <c r="K20" s="53"/>
      <c r="L20" s="53"/>
      <c r="M20" s="54"/>
      <c r="N20" s="61"/>
      <c r="O20" s="6">
        <f t="shared" si="2"/>
        <v>0</v>
      </c>
    </row>
    <row r="21" ht="15.75" spans="2:15">
      <c r="B21" s="51"/>
      <c r="C21" s="52"/>
      <c r="D21" s="53"/>
      <c r="E21" s="54"/>
      <c r="F21" s="53"/>
      <c r="G21" s="53"/>
      <c r="H21" s="52"/>
      <c r="I21" s="53"/>
      <c r="J21" s="53"/>
      <c r="K21" s="53"/>
      <c r="L21" s="53"/>
      <c r="M21" s="54"/>
      <c r="N21" s="61"/>
      <c r="O21" s="6">
        <f t="shared" si="2"/>
        <v>0</v>
      </c>
    </row>
    <row r="22" ht="15.75" spans="2:15">
      <c r="B22" s="51"/>
      <c r="C22" s="52"/>
      <c r="D22" s="53"/>
      <c r="E22" s="54"/>
      <c r="F22" s="53"/>
      <c r="G22" s="53"/>
      <c r="H22" s="52"/>
      <c r="I22" s="53"/>
      <c r="J22" s="53"/>
      <c r="K22" s="53"/>
      <c r="L22" s="53"/>
      <c r="M22" s="54"/>
      <c r="N22" s="61"/>
      <c r="O22" s="6">
        <f t="shared" si="2"/>
        <v>0</v>
      </c>
    </row>
    <row r="23" ht="15.75" spans="2:15">
      <c r="B23" s="51"/>
      <c r="C23" s="52"/>
      <c r="D23" s="53"/>
      <c r="E23" s="54"/>
      <c r="F23" s="53"/>
      <c r="G23" s="53"/>
      <c r="H23" s="52"/>
      <c r="I23" s="53"/>
      <c r="J23" s="53"/>
      <c r="K23" s="53"/>
      <c r="L23" s="53"/>
      <c r="M23" s="54"/>
      <c r="N23" s="61"/>
      <c r="O23" s="6">
        <f t="shared" si="2"/>
        <v>0</v>
      </c>
    </row>
    <row r="24" ht="15.75" spans="2:15">
      <c r="B24" s="51"/>
      <c r="C24" s="52"/>
      <c r="D24" s="53"/>
      <c r="E24" s="55"/>
      <c r="F24" s="53"/>
      <c r="G24" s="53"/>
      <c r="H24" s="52"/>
      <c r="I24" s="53"/>
      <c r="J24" s="53"/>
      <c r="K24" s="53"/>
      <c r="L24" s="53"/>
      <c r="M24" s="54"/>
      <c r="N24" s="61"/>
      <c r="O24" s="6">
        <f t="shared" si="2"/>
        <v>0</v>
      </c>
    </row>
    <row r="25" ht="15.75" spans="2:15">
      <c r="B25" s="51"/>
      <c r="C25" s="52"/>
      <c r="D25" s="53"/>
      <c r="E25" s="54"/>
      <c r="F25" s="53"/>
      <c r="G25" s="53"/>
      <c r="H25" s="52"/>
      <c r="I25" s="53"/>
      <c r="J25" s="53"/>
      <c r="K25" s="53"/>
      <c r="L25" s="53"/>
      <c r="M25" s="54"/>
      <c r="N25" s="61"/>
      <c r="O25" s="6">
        <f t="shared" si="2"/>
        <v>0</v>
      </c>
    </row>
    <row r="26" ht="15.75" spans="2:15">
      <c r="B26" s="51"/>
      <c r="C26" s="52"/>
      <c r="D26" s="53"/>
      <c r="E26" s="54"/>
      <c r="F26" s="53"/>
      <c r="G26" s="53"/>
      <c r="H26" s="52"/>
      <c r="I26" s="53"/>
      <c r="J26" s="53"/>
      <c r="K26" s="53"/>
      <c r="L26" s="53"/>
      <c r="M26" s="54"/>
      <c r="N26" s="61"/>
      <c r="O26" s="6">
        <f t="shared" si="2"/>
        <v>0</v>
      </c>
    </row>
    <row r="27" ht="15.75" spans="2:15">
      <c r="B27" s="51"/>
      <c r="C27" s="52"/>
      <c r="D27" s="53"/>
      <c r="E27" s="54"/>
      <c r="F27" s="53"/>
      <c r="G27" s="53"/>
      <c r="H27" s="52"/>
      <c r="I27" s="53"/>
      <c r="J27" s="53"/>
      <c r="K27" s="53"/>
      <c r="L27" s="53"/>
      <c r="M27" s="52"/>
      <c r="N27" s="61"/>
      <c r="O27" s="6">
        <f t="shared" si="2"/>
        <v>0</v>
      </c>
    </row>
    <row r="28" ht="15.75" spans="2:15">
      <c r="B28" s="51"/>
      <c r="C28" s="52"/>
      <c r="D28" s="53"/>
      <c r="E28" s="54"/>
      <c r="F28" s="53"/>
      <c r="G28" s="53"/>
      <c r="H28" s="52"/>
      <c r="I28" s="53"/>
      <c r="J28" s="53"/>
      <c r="K28" s="53"/>
      <c r="L28" s="53"/>
      <c r="M28" s="52"/>
      <c r="N28" s="61"/>
      <c r="O28" s="6">
        <f t="shared" si="2"/>
        <v>0</v>
      </c>
    </row>
    <row r="29" spans="2:15">
      <c r="B29" s="56"/>
      <c r="C29" s="57"/>
      <c r="D29" s="58"/>
      <c r="E29" s="59"/>
      <c r="F29" s="58"/>
      <c r="G29" s="58"/>
      <c r="H29" s="57"/>
      <c r="I29" s="58"/>
      <c r="J29" s="58"/>
      <c r="K29" s="58"/>
      <c r="L29" s="58"/>
      <c r="M29" s="57"/>
      <c r="N29" s="61"/>
      <c r="O29" s="6">
        <f t="shared" si="2"/>
        <v>0</v>
      </c>
    </row>
    <row r="30" spans="2:15">
      <c r="B30" s="56"/>
      <c r="C30" s="57"/>
      <c r="D30" s="58"/>
      <c r="E30" s="59"/>
      <c r="F30" s="58"/>
      <c r="G30" s="58"/>
      <c r="H30" s="57"/>
      <c r="I30" s="58"/>
      <c r="J30" s="58"/>
      <c r="K30" s="58"/>
      <c r="L30" s="58"/>
      <c r="M30" s="57"/>
      <c r="N30" s="61"/>
      <c r="O30" s="6">
        <f t="shared" si="2"/>
        <v>0</v>
      </c>
    </row>
    <row r="31" spans="2:15">
      <c r="B31" s="56"/>
      <c r="C31" s="57"/>
      <c r="D31" s="58"/>
      <c r="E31" s="59"/>
      <c r="F31" s="58"/>
      <c r="G31" s="58"/>
      <c r="H31" s="57"/>
      <c r="I31" s="58"/>
      <c r="J31" s="58"/>
      <c r="K31" s="58"/>
      <c r="L31" s="58"/>
      <c r="M31" s="59"/>
      <c r="N31" s="61"/>
      <c r="O31" s="6">
        <f t="shared" si="2"/>
        <v>0</v>
      </c>
    </row>
    <row r="32" spans="2:15">
      <c r="B32" s="56"/>
      <c r="C32" s="57"/>
      <c r="D32" s="58"/>
      <c r="E32" s="60"/>
      <c r="F32" s="58"/>
      <c r="G32" s="58"/>
      <c r="H32" s="57"/>
      <c r="I32" s="58"/>
      <c r="J32" s="58"/>
      <c r="K32" s="58"/>
      <c r="L32" s="58"/>
      <c r="M32" s="59"/>
      <c r="N32" s="61"/>
      <c r="O32" s="6">
        <f t="shared" si="2"/>
        <v>0</v>
      </c>
    </row>
    <row r="33" spans="2:14">
      <c r="B33" s="56"/>
      <c r="C33" s="57"/>
      <c r="D33" s="58"/>
      <c r="E33" s="59"/>
      <c r="F33" s="58"/>
      <c r="G33" s="58"/>
      <c r="H33" s="57"/>
      <c r="I33" s="58"/>
      <c r="J33" s="58"/>
      <c r="K33" s="58"/>
      <c r="L33" s="58"/>
      <c r="M33" s="60"/>
      <c r="N33" s="61"/>
    </row>
    <row r="44" spans="2:15">
      <c r="B44" s="61"/>
      <c r="C44" s="62"/>
      <c r="D44" s="63"/>
      <c r="E44" s="64"/>
      <c r="F44" s="63"/>
      <c r="G44" s="63"/>
      <c r="H44" s="62"/>
      <c r="I44" s="63"/>
      <c r="J44" s="63"/>
      <c r="K44" s="63"/>
      <c r="L44" s="63"/>
      <c r="M44" s="83"/>
      <c r="N44" s="61"/>
      <c r="O44" s="84"/>
    </row>
    <row r="45" spans="2:15">
      <c r="B45" s="56"/>
      <c r="C45" s="57"/>
      <c r="D45" s="58"/>
      <c r="E45" s="59"/>
      <c r="F45" s="58"/>
      <c r="G45" s="58"/>
      <c r="H45" s="57"/>
      <c r="I45" s="58"/>
      <c r="J45" s="58"/>
      <c r="K45" s="58"/>
      <c r="L45" s="58"/>
      <c r="M45" s="57"/>
      <c r="N45" s="61"/>
      <c r="O45" s="84"/>
    </row>
    <row r="46" spans="2:15">
      <c r="B46" s="56"/>
      <c r="C46" s="57"/>
      <c r="D46" s="58"/>
      <c r="E46" s="59"/>
      <c r="F46" s="58"/>
      <c r="G46" s="58"/>
      <c r="H46" s="57"/>
      <c r="I46" s="58"/>
      <c r="J46" s="58"/>
      <c r="K46" s="58"/>
      <c r="L46" s="58"/>
      <c r="M46" s="59"/>
      <c r="N46" s="61"/>
      <c r="O46" s="84"/>
    </row>
    <row r="47" spans="2:15">
      <c r="B47" s="56"/>
      <c r="C47" s="57"/>
      <c r="D47" s="58"/>
      <c r="E47" s="60"/>
      <c r="F47" s="58"/>
      <c r="G47" s="58"/>
      <c r="H47" s="57"/>
      <c r="I47" s="58"/>
      <c r="J47" s="58"/>
      <c r="K47" s="58"/>
      <c r="L47" s="58"/>
      <c r="M47" s="59"/>
      <c r="N47" s="61"/>
      <c r="O47" s="84"/>
    </row>
    <row r="48" spans="2:13">
      <c r="B48" s="65"/>
      <c r="C48" s="66"/>
      <c r="D48" s="67"/>
      <c r="E48" s="68"/>
      <c r="F48" s="67"/>
      <c r="G48" s="67"/>
      <c r="H48" s="66"/>
      <c r="I48" s="67"/>
      <c r="J48" s="67"/>
      <c r="K48" s="67"/>
      <c r="L48" s="67"/>
      <c r="M48" s="85"/>
    </row>
  </sheetData>
  <sheetProtection sheet="1" objects="1"/>
  <mergeCells count="8">
    <mergeCell ref="B6:M6"/>
    <mergeCell ref="B12:M12"/>
    <mergeCell ref="C13:G13"/>
    <mergeCell ref="I13:M13"/>
    <mergeCell ref="C14:G14"/>
    <mergeCell ref="I14:M14"/>
    <mergeCell ref="C15:G15"/>
    <mergeCell ref="I15:M15"/>
  </mergeCells>
  <pageMargins left="0.75" right="0.75" top="1" bottom="1" header="0.511805555555556" footer="0.511805555555556"/>
  <headerFoot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Wanted Satchel</v>
      </c>
      <c r="Z1" s="86" t="str">
        <f ca="1">MID(CELL("filename",$Z$1),FIND("]",CELL("filename",$Z$1))+1,255)</f>
        <v>Wanted_Satchel</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Flynn</v>
      </c>
      <c r="D4" s="12"/>
      <c r="E4" s="13"/>
      <c r="F4" s="12"/>
      <c r="G4" s="12"/>
      <c r="H4" s="14"/>
      <c r="I4" s="12"/>
      <c r="J4" s="12"/>
      <c r="K4" s="12"/>
      <c r="L4" s="12"/>
      <c r="M4" s="69"/>
    </row>
    <row r="5" ht="21.75" spans="2:15">
      <c r="B5" s="16"/>
      <c r="C5" s="17"/>
      <c r="D5" s="17"/>
      <c r="E5" s="17"/>
      <c r="F5" s="18"/>
      <c r="G5" s="18"/>
      <c r="H5" s="17"/>
      <c r="I5" s="17"/>
      <c r="J5" s="17"/>
      <c r="K5" s="17"/>
      <c r="L5" s="17"/>
      <c r="M5" s="70"/>
      <c r="O5" s="6">
        <f>SUM($AN$8:$AN$10002)</f>
        <v>0</v>
      </c>
    </row>
    <row r="6" ht="25.5" spans="2:15">
      <c r="B6" s="19" t="str">
        <f ca="1">MATCH("Type",$B$9:$B$9992,0)-3&amp;" Task(s) from "&amp;SUM($A$9:$A$9994)&amp;" character(s) that could drop "&amp;CHAR(34)&amp;$C$1&amp;CHAR(34)&amp;" Tokens"</f>
        <v>6 Task(s) from 7 character(s) that could drop "Wanted Satchel"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ht="26.25" spans="1:15">
      <c r="A9" s="29">
        <f t="shared" ref="A9:A16" si="1">COUNTA($E9)+1</f>
        <v>2</v>
      </c>
      <c r="B9" s="30" t="s">
        <v>458</v>
      </c>
      <c r="C9" s="31" t="s">
        <v>1076</v>
      </c>
      <c r="D9" s="32"/>
      <c r="E9" s="33" t="s">
        <v>194</v>
      </c>
      <c r="F9" s="32">
        <v>1</v>
      </c>
      <c r="G9" s="32"/>
      <c r="H9" s="31" t="s">
        <v>440</v>
      </c>
      <c r="I9" s="32" t="s">
        <v>327</v>
      </c>
      <c r="J9" s="32"/>
      <c r="K9" s="32">
        <v>17</v>
      </c>
      <c r="L9" s="32">
        <v>150</v>
      </c>
      <c r="M9" s="33" t="s">
        <v>284</v>
      </c>
      <c r="N9" s="61"/>
      <c r="O9" s="6">
        <f t="shared" si="0"/>
        <v>0</v>
      </c>
    </row>
    <row r="10" spans="1:14">
      <c r="A10" s="29">
        <f t="shared" si="1"/>
        <v>1</v>
      </c>
      <c r="B10" s="30" t="s">
        <v>141</v>
      </c>
      <c r="C10" s="31" t="s">
        <v>702</v>
      </c>
      <c r="D10" s="32">
        <v>3</v>
      </c>
      <c r="E10" s="33"/>
      <c r="F10" s="32"/>
      <c r="G10" s="32"/>
      <c r="H10" s="31"/>
      <c r="I10" s="32" t="s">
        <v>411</v>
      </c>
      <c r="J10" s="32"/>
      <c r="K10" s="32">
        <v>29</v>
      </c>
      <c r="L10" s="32">
        <v>275</v>
      </c>
      <c r="M10" s="33" t="s">
        <v>703</v>
      </c>
      <c r="N10" s="61"/>
    </row>
    <row r="11" spans="1:14">
      <c r="A11" s="29">
        <f t="shared" si="1"/>
        <v>1</v>
      </c>
      <c r="B11" s="30" t="s">
        <v>95</v>
      </c>
      <c r="C11" s="31" t="s">
        <v>405</v>
      </c>
      <c r="D11" s="32">
        <v>1</v>
      </c>
      <c r="E11" s="33"/>
      <c r="F11" s="32"/>
      <c r="G11" s="32"/>
      <c r="H11" s="31" t="s">
        <v>406</v>
      </c>
      <c r="I11" s="32" t="s">
        <v>411</v>
      </c>
      <c r="J11" s="32"/>
      <c r="K11" s="32">
        <v>29</v>
      </c>
      <c r="L11" s="32">
        <v>275</v>
      </c>
      <c r="M11" s="33" t="s">
        <v>284</v>
      </c>
      <c r="N11" s="61"/>
    </row>
    <row r="12" spans="1:14">
      <c r="A12" s="29">
        <f t="shared" si="1"/>
        <v>1</v>
      </c>
      <c r="B12" s="30" t="s">
        <v>150</v>
      </c>
      <c r="C12" s="31" t="s">
        <v>1077</v>
      </c>
      <c r="D12" s="32">
        <v>1</v>
      </c>
      <c r="E12" s="33"/>
      <c r="F12" s="32"/>
      <c r="G12" s="32"/>
      <c r="H12" s="31" t="s">
        <v>351</v>
      </c>
      <c r="I12" s="32" t="s">
        <v>346</v>
      </c>
      <c r="J12" s="32"/>
      <c r="K12" s="32">
        <v>20</v>
      </c>
      <c r="L12" s="32">
        <v>200</v>
      </c>
      <c r="M12" s="33" t="s">
        <v>284</v>
      </c>
      <c r="N12" s="61"/>
    </row>
    <row r="13" spans="1:14">
      <c r="A13" s="29">
        <f t="shared" si="1"/>
        <v>1</v>
      </c>
      <c r="B13" s="30" t="s">
        <v>53</v>
      </c>
      <c r="C13" s="31" t="s">
        <v>762</v>
      </c>
      <c r="D13" s="32">
        <v>1</v>
      </c>
      <c r="E13" s="33"/>
      <c r="F13" s="32"/>
      <c r="G13" s="32"/>
      <c r="H13" s="31" t="s">
        <v>429</v>
      </c>
      <c r="I13" s="32" t="s">
        <v>327</v>
      </c>
      <c r="J13" s="32"/>
      <c r="K13" s="32">
        <v>13</v>
      </c>
      <c r="L13" s="32">
        <v>110</v>
      </c>
      <c r="M13" s="33" t="s">
        <v>763</v>
      </c>
      <c r="N13" s="61"/>
    </row>
    <row r="14" spans="1:15">
      <c r="A14" s="29">
        <f t="shared" si="1"/>
        <v>1</v>
      </c>
      <c r="B14" s="30" t="s">
        <v>183</v>
      </c>
      <c r="C14" s="31" t="s">
        <v>770</v>
      </c>
      <c r="D14" s="32"/>
      <c r="E14" s="33"/>
      <c r="F14" s="32"/>
      <c r="G14" s="32"/>
      <c r="H14" s="31"/>
      <c r="I14" s="32" t="s">
        <v>327</v>
      </c>
      <c r="J14" s="32"/>
      <c r="K14" s="32">
        <v>13</v>
      </c>
      <c r="L14" s="35">
        <v>110</v>
      </c>
      <c r="M14" s="34" t="s">
        <v>771</v>
      </c>
      <c r="N14" s="61"/>
      <c r="O14" s="6">
        <f t="shared" ref="O14:O19" si="2">IF(ISBLANK($AL14),0,1+LEN($AL14)-LEN(SUBSTITUTE($AL14,"●","")))</f>
        <v>0</v>
      </c>
    </row>
    <row r="15" spans="2:15">
      <c r="B15" s="36"/>
      <c r="C15" s="37"/>
      <c r="D15" s="38"/>
      <c r="E15" s="39"/>
      <c r="F15" s="38"/>
      <c r="G15" s="38"/>
      <c r="H15" s="37"/>
      <c r="I15" s="38"/>
      <c r="J15" s="38"/>
      <c r="K15" s="38"/>
      <c r="L15" s="75"/>
      <c r="M15" s="76"/>
      <c r="N15" s="61"/>
      <c r="O15" s="6">
        <f t="shared" si="2"/>
        <v>0</v>
      </c>
    </row>
    <row r="16" ht="25.5" spans="2:15">
      <c r="B16" s="19" t="str">
        <f ca="1">COUNTA($B18:$B9998)&amp;" Other way(s) to get "&amp;CHAR(34)&amp;$C$1&amp;CHAR(34)&amp;" Tokens"</f>
        <v>2 Other way(s) to get "Wanted Satchel" Tokens</v>
      </c>
      <c r="C16" s="20"/>
      <c r="D16" s="20"/>
      <c r="E16" s="20"/>
      <c r="F16" s="20"/>
      <c r="G16" s="20"/>
      <c r="H16" s="20"/>
      <c r="I16" s="20"/>
      <c r="J16" s="20"/>
      <c r="K16" s="20"/>
      <c r="L16" s="20"/>
      <c r="M16" s="71"/>
      <c r="N16" s="61"/>
      <c r="O16" s="6">
        <f t="shared" si="2"/>
        <v>0</v>
      </c>
    </row>
    <row r="17" ht="16.5" spans="2:15">
      <c r="B17" s="40" t="s">
        <v>18</v>
      </c>
      <c r="C17" s="41" t="s">
        <v>323</v>
      </c>
      <c r="D17" s="42"/>
      <c r="E17" s="42"/>
      <c r="F17" s="42"/>
      <c r="G17" s="43"/>
      <c r="H17" s="44" t="s">
        <v>324</v>
      </c>
      <c r="I17" s="77" t="s">
        <v>310</v>
      </c>
      <c r="J17" s="78"/>
      <c r="K17" s="78"/>
      <c r="L17" s="78"/>
      <c r="M17" s="79"/>
      <c r="N17" s="61"/>
      <c r="O17" s="6">
        <f t="shared" si="2"/>
        <v>0</v>
      </c>
    </row>
    <row r="18" spans="2:15">
      <c r="B18" s="45" t="s">
        <v>399</v>
      </c>
      <c r="C18" s="46" t="s">
        <v>639</v>
      </c>
      <c r="D18" s="47"/>
      <c r="E18" s="47"/>
      <c r="F18" s="47"/>
      <c r="G18" s="48"/>
      <c r="H18" s="50" t="s">
        <v>401</v>
      </c>
      <c r="I18" s="80" t="s">
        <v>640</v>
      </c>
      <c r="J18" s="81"/>
      <c r="K18" s="81"/>
      <c r="L18" s="81"/>
      <c r="M18" s="82"/>
      <c r="N18" s="61"/>
      <c r="O18" s="6">
        <f t="shared" si="2"/>
        <v>0</v>
      </c>
    </row>
    <row r="19" spans="2:15">
      <c r="B19" s="45" t="s">
        <v>338</v>
      </c>
      <c r="C19" s="46" t="s">
        <v>307</v>
      </c>
      <c r="D19" s="47"/>
      <c r="E19" s="47"/>
      <c r="F19" s="47"/>
      <c r="G19" s="48"/>
      <c r="H19" s="50" t="s">
        <v>411</v>
      </c>
      <c r="I19" s="46" t="s">
        <v>284</v>
      </c>
      <c r="J19" s="47"/>
      <c r="K19" s="47"/>
      <c r="L19" s="47"/>
      <c r="M19" s="48"/>
      <c r="N19" s="61"/>
      <c r="O19" s="6">
        <f t="shared" si="2"/>
        <v>0</v>
      </c>
    </row>
    <row r="20" spans="2:15">
      <c r="B20" s="36"/>
      <c r="C20" s="37"/>
      <c r="D20" s="38"/>
      <c r="E20" s="39"/>
      <c r="F20" s="38"/>
      <c r="G20" s="38"/>
      <c r="H20" s="37"/>
      <c r="I20" s="38"/>
      <c r="J20" s="38"/>
      <c r="K20" s="38"/>
      <c r="L20" s="38"/>
      <c r="M20" s="76"/>
      <c r="N20" s="61"/>
      <c r="O20" s="6">
        <f t="shared" ref="O20:O36" si="3">IF(ISBLANK($AL20),0,1+LEN($AL20)-LEN(SUBSTITUTE($AL20,"●","")))</f>
        <v>0</v>
      </c>
    </row>
    <row r="21" ht="15.75" spans="2:15">
      <c r="B21" s="51"/>
      <c r="C21" s="52"/>
      <c r="D21" s="53"/>
      <c r="E21" s="54"/>
      <c r="F21" s="53"/>
      <c r="G21" s="53"/>
      <c r="H21" s="52"/>
      <c r="I21" s="53"/>
      <c r="J21" s="53"/>
      <c r="K21" s="53"/>
      <c r="L21" s="53"/>
      <c r="M21" s="52"/>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5"/>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5"/>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4"/>
      <c r="N30" s="61"/>
      <c r="O30" s="6">
        <f t="shared" si="3"/>
        <v>0</v>
      </c>
    </row>
    <row r="31" ht="15.75" spans="2:15">
      <c r="B31" s="51"/>
      <c r="C31" s="52"/>
      <c r="D31" s="53"/>
      <c r="E31" s="54"/>
      <c r="F31" s="53"/>
      <c r="G31" s="53"/>
      <c r="H31" s="52"/>
      <c r="I31" s="53"/>
      <c r="J31" s="53"/>
      <c r="K31" s="53"/>
      <c r="L31" s="53"/>
      <c r="M31" s="52"/>
      <c r="N31" s="61"/>
      <c r="O31" s="6">
        <f t="shared" si="3"/>
        <v>0</v>
      </c>
    </row>
    <row r="32" ht="15.75" spans="2:15">
      <c r="B32" s="51"/>
      <c r="C32" s="52"/>
      <c r="D32" s="53"/>
      <c r="E32" s="54"/>
      <c r="F32" s="53"/>
      <c r="G32" s="53"/>
      <c r="H32" s="52"/>
      <c r="I32" s="53"/>
      <c r="J32" s="53"/>
      <c r="K32" s="53"/>
      <c r="L32" s="53"/>
      <c r="M32" s="52"/>
      <c r="N32" s="61"/>
      <c r="O32" s="6">
        <f t="shared" si="3"/>
        <v>0</v>
      </c>
    </row>
    <row r="33" spans="2:15">
      <c r="B33" s="56"/>
      <c r="C33" s="57"/>
      <c r="D33" s="58"/>
      <c r="E33" s="59"/>
      <c r="F33" s="58"/>
      <c r="G33" s="58"/>
      <c r="H33" s="57"/>
      <c r="I33" s="58"/>
      <c r="J33" s="58"/>
      <c r="K33" s="58"/>
      <c r="L33" s="58"/>
      <c r="M33" s="57"/>
      <c r="N33" s="61"/>
      <c r="O33" s="6">
        <f t="shared" si="3"/>
        <v>0</v>
      </c>
    </row>
    <row r="34" spans="2:15">
      <c r="B34" s="56"/>
      <c r="C34" s="57"/>
      <c r="D34" s="58"/>
      <c r="E34" s="59"/>
      <c r="F34" s="58"/>
      <c r="G34" s="58"/>
      <c r="H34" s="57"/>
      <c r="I34" s="58"/>
      <c r="J34" s="58"/>
      <c r="K34" s="58"/>
      <c r="L34" s="58"/>
      <c r="M34" s="57"/>
      <c r="N34" s="61"/>
      <c r="O34" s="6">
        <f t="shared" si="3"/>
        <v>0</v>
      </c>
    </row>
    <row r="35" spans="2:15">
      <c r="B35" s="56"/>
      <c r="C35" s="57"/>
      <c r="D35" s="58"/>
      <c r="E35" s="59"/>
      <c r="F35" s="58"/>
      <c r="G35" s="58"/>
      <c r="H35" s="57"/>
      <c r="I35" s="58"/>
      <c r="J35" s="58"/>
      <c r="K35" s="58"/>
      <c r="L35" s="58"/>
      <c r="M35" s="59"/>
      <c r="N35" s="61"/>
      <c r="O35" s="6">
        <f t="shared" si="3"/>
        <v>0</v>
      </c>
    </row>
    <row r="36" spans="2:15">
      <c r="B36" s="56"/>
      <c r="C36" s="57"/>
      <c r="D36" s="58"/>
      <c r="E36" s="60"/>
      <c r="F36" s="58"/>
      <c r="G36" s="58"/>
      <c r="H36" s="57"/>
      <c r="I36" s="58"/>
      <c r="J36" s="58"/>
      <c r="K36" s="58"/>
      <c r="L36" s="58"/>
      <c r="M36" s="59"/>
      <c r="N36" s="61"/>
      <c r="O36" s="6">
        <f t="shared" si="3"/>
        <v>0</v>
      </c>
    </row>
    <row r="37" spans="2:14">
      <c r="B37" s="56"/>
      <c r="C37" s="57"/>
      <c r="D37" s="58"/>
      <c r="E37" s="59"/>
      <c r="F37" s="58"/>
      <c r="G37" s="58"/>
      <c r="H37" s="57"/>
      <c r="I37" s="58"/>
      <c r="J37" s="58"/>
      <c r="K37" s="58"/>
      <c r="L37" s="58"/>
      <c r="M37" s="60"/>
      <c r="N37" s="61"/>
    </row>
    <row r="48" spans="2:15">
      <c r="B48" s="61"/>
      <c r="C48" s="62"/>
      <c r="D48" s="63"/>
      <c r="E48" s="64"/>
      <c r="F48" s="63"/>
      <c r="G48" s="63"/>
      <c r="H48" s="62"/>
      <c r="I48" s="63"/>
      <c r="J48" s="63"/>
      <c r="K48" s="63"/>
      <c r="L48" s="63"/>
      <c r="M48" s="83"/>
      <c r="N48" s="61"/>
      <c r="O48" s="84"/>
    </row>
    <row r="49" spans="2:15">
      <c r="B49" s="56"/>
      <c r="C49" s="57"/>
      <c r="D49" s="58"/>
      <c r="E49" s="59"/>
      <c r="F49" s="58"/>
      <c r="G49" s="58"/>
      <c r="H49" s="57"/>
      <c r="I49" s="58"/>
      <c r="J49" s="58"/>
      <c r="K49" s="58"/>
      <c r="L49" s="58"/>
      <c r="M49" s="57"/>
      <c r="N49" s="61"/>
      <c r="O49" s="84"/>
    </row>
    <row r="50" spans="2:15">
      <c r="B50" s="56"/>
      <c r="C50" s="57"/>
      <c r="D50" s="58"/>
      <c r="E50" s="59"/>
      <c r="F50" s="58"/>
      <c r="G50" s="58"/>
      <c r="H50" s="57"/>
      <c r="I50" s="58"/>
      <c r="J50" s="58"/>
      <c r="K50" s="58"/>
      <c r="L50" s="58"/>
      <c r="M50" s="59"/>
      <c r="N50" s="61"/>
      <c r="O50" s="84"/>
    </row>
    <row r="51" spans="2:15">
      <c r="B51" s="56"/>
      <c r="C51" s="57"/>
      <c r="D51" s="58"/>
      <c r="E51" s="60"/>
      <c r="F51" s="58"/>
      <c r="G51" s="58"/>
      <c r="H51" s="57"/>
      <c r="I51" s="58"/>
      <c r="J51" s="58"/>
      <c r="K51" s="58"/>
      <c r="L51" s="58"/>
      <c r="M51" s="59"/>
      <c r="N51" s="61"/>
      <c r="O51" s="84"/>
    </row>
    <row r="52" spans="2:13">
      <c r="B52" s="65"/>
      <c r="C52" s="66"/>
      <c r="D52" s="67"/>
      <c r="E52" s="68"/>
      <c r="F52" s="67"/>
      <c r="G52" s="67"/>
      <c r="H52" s="66"/>
      <c r="I52" s="67"/>
      <c r="J52" s="67"/>
      <c r="K52" s="67"/>
      <c r="L52" s="67"/>
      <c r="M52" s="85"/>
    </row>
  </sheetData>
  <sheetProtection sheet="1" objects="1"/>
  <mergeCells count="8">
    <mergeCell ref="B6:M6"/>
    <mergeCell ref="B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11" t="str">
        <f ca="1">LOOKUP($Z$1,Token_List!$Z$3:$Z$9998,Token_List!$B$3:$B$9998)</f>
        <v>White &amp; Blue Pattern Fabric</v>
      </c>
      <c r="Z1" s="86" t="str">
        <f ca="1">MID(CELL("filename",$Z$1),FIND("]",CELL("filename",$Z$1))+1,255)</f>
        <v>White_and_Blue_Pattern_Fabric</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Fabric</v>
      </c>
      <c r="D3" s="12"/>
      <c r="E3" s="13"/>
      <c r="F3" s="12"/>
      <c r="G3" s="12"/>
      <c r="H3" s="14"/>
      <c r="I3" s="12"/>
      <c r="J3" s="12"/>
      <c r="K3" s="12"/>
      <c r="L3" s="12"/>
      <c r="M3" s="69"/>
    </row>
    <row r="4" ht="21" spans="2:13">
      <c r="B4" s="15" t="s">
        <v>294</v>
      </c>
      <c r="C4" s="11" t="str">
        <f ca="1">LOOKUP($Z$1,Token_List!$Z$3:$Z$9998,Token_List!$F$3:$F$9998)</f>
        <v>Easter Mickey Mouse Costume ● Halloween Donald Duck Costume</v>
      </c>
      <c r="D4" s="12"/>
      <c r="E4" s="13"/>
      <c r="F4" s="12"/>
      <c r="G4" s="12"/>
      <c r="H4" s="14"/>
      <c r="I4" s="12"/>
      <c r="J4" s="12"/>
      <c r="K4" s="12"/>
      <c r="L4" s="12"/>
      <c r="M4" s="69"/>
    </row>
    <row r="5" ht="21.75" spans="2:15">
      <c r="B5" s="16"/>
      <c r="C5" s="17"/>
      <c r="D5" s="17"/>
      <c r="E5" s="17"/>
      <c r="F5" s="18"/>
      <c r="G5" s="18"/>
      <c r="H5" s="17"/>
      <c r="I5" s="17"/>
      <c r="J5" s="17"/>
      <c r="K5" s="17"/>
      <c r="L5" s="17"/>
      <c r="M5" s="70"/>
      <c r="O5" s="6">
        <f>SUM($AN$8:$AN$10001)</f>
        <v>0</v>
      </c>
    </row>
    <row r="6" ht="25.5" spans="2:15">
      <c r="B6" s="19" t="str">
        <f ca="1">MATCH("Type",$B$9:$B$9991,0)-3&amp;" Task(s) from "&amp;SUM($A$9:$A$9993)&amp;" character(s) that could drop "&amp;CHAR(34)&amp;$C$1&amp;CHAR(34)&amp;" Tokens"</f>
        <v>3 Task(s) from 3 character(s) that could drop "White &amp; Blue Pattern Fabric"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1" si="1">COUNTA($E9)+1</f>
        <v>1</v>
      </c>
      <c r="B9" s="30" t="s">
        <v>189</v>
      </c>
      <c r="C9" s="31" t="s">
        <v>1028</v>
      </c>
      <c r="D9" s="32">
        <v>4</v>
      </c>
      <c r="E9" s="33"/>
      <c r="F9" s="32"/>
      <c r="G9" s="32"/>
      <c r="H9" s="31" t="s">
        <v>1029</v>
      </c>
      <c r="I9" s="32" t="s">
        <v>336</v>
      </c>
      <c r="J9" s="32"/>
      <c r="K9" s="32">
        <v>16</v>
      </c>
      <c r="L9" s="32">
        <v>155</v>
      </c>
      <c r="M9" s="33" t="s">
        <v>1030</v>
      </c>
      <c r="N9" s="61"/>
      <c r="O9" s="6">
        <f t="shared" si="0"/>
        <v>0</v>
      </c>
    </row>
    <row r="10" spans="1:14">
      <c r="A10" s="29">
        <f t="shared" si="1"/>
        <v>1</v>
      </c>
      <c r="B10" s="30" t="s">
        <v>55</v>
      </c>
      <c r="C10" s="31" t="s">
        <v>1078</v>
      </c>
      <c r="D10" s="32">
        <v>10</v>
      </c>
      <c r="E10" s="33"/>
      <c r="F10" s="32"/>
      <c r="G10" s="32"/>
      <c r="H10" s="31"/>
      <c r="I10" s="32" t="s">
        <v>411</v>
      </c>
      <c r="J10" s="32"/>
      <c r="K10" s="32">
        <v>29</v>
      </c>
      <c r="L10" s="32">
        <v>275</v>
      </c>
      <c r="M10" s="33" t="s">
        <v>285</v>
      </c>
      <c r="N10" s="61"/>
    </row>
    <row r="11" spans="1:14">
      <c r="A11" s="29">
        <f t="shared" si="1"/>
        <v>1</v>
      </c>
      <c r="B11" s="30" t="s">
        <v>127</v>
      </c>
      <c r="C11" s="31" t="s">
        <v>1079</v>
      </c>
      <c r="D11" s="32">
        <v>5</v>
      </c>
      <c r="E11" s="33"/>
      <c r="F11" s="32"/>
      <c r="G11" s="32"/>
      <c r="H11" s="31" t="s">
        <v>513</v>
      </c>
      <c r="I11" s="32" t="s">
        <v>537</v>
      </c>
      <c r="J11" s="32"/>
      <c r="K11" s="32">
        <v>45</v>
      </c>
      <c r="L11" s="32">
        <v>375</v>
      </c>
      <c r="M11" s="33" t="s">
        <v>285</v>
      </c>
      <c r="N11" s="61"/>
    </row>
    <row r="12" spans="2:15">
      <c r="B12" s="36"/>
      <c r="C12" s="37"/>
      <c r="D12" s="38"/>
      <c r="E12" s="39"/>
      <c r="F12" s="38"/>
      <c r="G12" s="38"/>
      <c r="H12" s="37"/>
      <c r="I12" s="38"/>
      <c r="J12" s="38"/>
      <c r="K12" s="38"/>
      <c r="L12" s="75"/>
      <c r="M12" s="76"/>
      <c r="N12" s="61"/>
      <c r="O12" s="6">
        <f t="shared" ref="O12:O18" si="2">IF(ISBLANK($AL12),0,1+LEN($AL12)-LEN(SUBSTITUTE($AL12,"●","")))</f>
        <v>0</v>
      </c>
    </row>
    <row r="13" ht="25.5" spans="2:15">
      <c r="B13" s="19" t="str">
        <f ca="1">COUNTA($B15:$B9997)&amp;" Other way(s) to get "&amp;CHAR(34)&amp;$C$1&amp;CHAR(34)&amp;" Tokens"</f>
        <v>4 Other way(s) to get "White &amp; Blue Pattern Fabric" Tokens</v>
      </c>
      <c r="C13" s="20"/>
      <c r="D13" s="20"/>
      <c r="E13" s="20"/>
      <c r="F13" s="20"/>
      <c r="G13" s="20"/>
      <c r="H13" s="20"/>
      <c r="I13" s="20"/>
      <c r="J13" s="20"/>
      <c r="K13" s="20"/>
      <c r="L13" s="20"/>
      <c r="M13" s="71"/>
      <c r="N13" s="61"/>
      <c r="O13" s="6">
        <f t="shared" si="2"/>
        <v>0</v>
      </c>
    </row>
    <row r="14" ht="16.5" spans="2:15">
      <c r="B14" s="40" t="s">
        <v>18</v>
      </c>
      <c r="C14" s="41" t="s">
        <v>323</v>
      </c>
      <c r="D14" s="42"/>
      <c r="E14" s="42"/>
      <c r="F14" s="42"/>
      <c r="G14" s="43"/>
      <c r="H14" s="44" t="s">
        <v>324</v>
      </c>
      <c r="I14" s="77" t="s">
        <v>310</v>
      </c>
      <c r="J14" s="78"/>
      <c r="K14" s="78"/>
      <c r="L14" s="78"/>
      <c r="M14" s="79"/>
      <c r="N14" s="61"/>
      <c r="O14" s="6">
        <f t="shared" si="2"/>
        <v>0</v>
      </c>
    </row>
    <row r="15" spans="2:15">
      <c r="B15" s="45" t="s">
        <v>337</v>
      </c>
      <c r="C15" s="46" t="s">
        <v>982</v>
      </c>
      <c r="D15" s="47"/>
      <c r="E15" s="47"/>
      <c r="F15" s="47"/>
      <c r="G15" s="48"/>
      <c r="H15" s="49" t="s">
        <v>327</v>
      </c>
      <c r="I15" s="80" t="s">
        <v>983</v>
      </c>
      <c r="J15" s="81"/>
      <c r="K15" s="81"/>
      <c r="L15" s="81"/>
      <c r="M15" s="82"/>
      <c r="N15" s="61"/>
      <c r="O15" s="6">
        <f t="shared" si="2"/>
        <v>0</v>
      </c>
    </row>
    <row r="16" spans="2:15">
      <c r="B16" s="45" t="s">
        <v>365</v>
      </c>
      <c r="C16" s="46" t="s">
        <v>366</v>
      </c>
      <c r="D16" s="47"/>
      <c r="E16" s="47"/>
      <c r="F16" s="47"/>
      <c r="G16" s="48"/>
      <c r="H16" s="50" t="s">
        <v>984</v>
      </c>
      <c r="I16" s="46" t="s">
        <v>285</v>
      </c>
      <c r="J16" s="47"/>
      <c r="K16" s="47"/>
      <c r="L16" s="47"/>
      <c r="M16" s="48"/>
      <c r="N16" s="61"/>
      <c r="O16" s="6">
        <f t="shared" si="2"/>
        <v>0</v>
      </c>
    </row>
    <row r="17" spans="2:15">
      <c r="B17" s="45" t="s">
        <v>338</v>
      </c>
      <c r="C17" s="46" t="s">
        <v>307</v>
      </c>
      <c r="D17" s="47"/>
      <c r="E17" s="47"/>
      <c r="F17" s="47"/>
      <c r="G17" s="48"/>
      <c r="H17" s="50" t="s">
        <v>411</v>
      </c>
      <c r="I17" s="46" t="s">
        <v>285</v>
      </c>
      <c r="J17" s="47"/>
      <c r="K17" s="47"/>
      <c r="L17" s="47"/>
      <c r="M17" s="48"/>
      <c r="N17" s="61"/>
      <c r="O17" s="6">
        <f t="shared" si="2"/>
        <v>0</v>
      </c>
    </row>
    <row r="18" spans="2:15">
      <c r="B18" s="45" t="s">
        <v>338</v>
      </c>
      <c r="C18" s="46" t="s">
        <v>536</v>
      </c>
      <c r="D18" s="47"/>
      <c r="E18" s="47"/>
      <c r="F18" s="47"/>
      <c r="G18" s="48"/>
      <c r="H18" s="50" t="s">
        <v>537</v>
      </c>
      <c r="I18" s="46" t="s">
        <v>285</v>
      </c>
      <c r="J18" s="47"/>
      <c r="K18" s="47"/>
      <c r="L18" s="47"/>
      <c r="M18" s="48"/>
      <c r="N18" s="61"/>
      <c r="O18" s="6">
        <f t="shared" si="2"/>
        <v>0</v>
      </c>
    </row>
    <row r="19" spans="2:15">
      <c r="B19" s="36"/>
      <c r="C19" s="37"/>
      <c r="D19" s="38"/>
      <c r="E19" s="39"/>
      <c r="F19" s="38"/>
      <c r="G19" s="38"/>
      <c r="H19" s="37"/>
      <c r="I19" s="38"/>
      <c r="J19" s="38"/>
      <c r="K19" s="38"/>
      <c r="L19" s="38"/>
      <c r="M19" s="76"/>
      <c r="N19" s="61"/>
      <c r="O19" s="6">
        <f t="shared" ref="O19:O35" si="3">IF(ISBLANK($AL19),0,1+LEN($AL19)-LEN(SUBSTITUTE($AL19,"●","")))</f>
        <v>0</v>
      </c>
    </row>
    <row r="20" ht="15.75" spans="2:15">
      <c r="B20" s="51"/>
      <c r="C20" s="52"/>
      <c r="D20" s="53"/>
      <c r="E20" s="54"/>
      <c r="F20" s="53"/>
      <c r="G20" s="53"/>
      <c r="H20" s="52"/>
      <c r="I20" s="53"/>
      <c r="J20" s="53"/>
      <c r="K20" s="53"/>
      <c r="L20" s="53"/>
      <c r="M20" s="52"/>
      <c r="N20" s="61"/>
      <c r="O20" s="6">
        <f t="shared" si="3"/>
        <v>0</v>
      </c>
    </row>
    <row r="21" ht="15.75" spans="2:15">
      <c r="B21" s="51"/>
      <c r="C21" s="52"/>
      <c r="D21" s="53"/>
      <c r="E21" s="54"/>
      <c r="F21" s="53"/>
      <c r="G21" s="53"/>
      <c r="H21" s="52"/>
      <c r="I21" s="53"/>
      <c r="J21" s="53"/>
      <c r="K21" s="53"/>
      <c r="L21" s="53"/>
      <c r="M21" s="54"/>
      <c r="N21" s="61"/>
      <c r="O21" s="6">
        <f t="shared" si="3"/>
        <v>0</v>
      </c>
    </row>
    <row r="22" ht="15.75" spans="2:15">
      <c r="B22" s="51"/>
      <c r="C22" s="52"/>
      <c r="D22" s="53"/>
      <c r="E22" s="55"/>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5"/>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2"/>
      <c r="N30" s="61"/>
      <c r="O30" s="6">
        <f t="shared" si="3"/>
        <v>0</v>
      </c>
    </row>
    <row r="31" ht="15.75" spans="2:15">
      <c r="B31" s="51"/>
      <c r="C31" s="52"/>
      <c r="D31" s="53"/>
      <c r="E31" s="54"/>
      <c r="F31" s="53"/>
      <c r="G31" s="53"/>
      <c r="H31" s="52"/>
      <c r="I31" s="53"/>
      <c r="J31" s="53"/>
      <c r="K31" s="53"/>
      <c r="L31" s="53"/>
      <c r="M31" s="52"/>
      <c r="N31" s="61"/>
      <c r="O31" s="6">
        <f t="shared" si="3"/>
        <v>0</v>
      </c>
    </row>
    <row r="32" spans="2:15">
      <c r="B32" s="56"/>
      <c r="C32" s="57"/>
      <c r="D32" s="58"/>
      <c r="E32" s="59"/>
      <c r="F32" s="58"/>
      <c r="G32" s="58"/>
      <c r="H32" s="57"/>
      <c r="I32" s="58"/>
      <c r="J32" s="58"/>
      <c r="K32" s="58"/>
      <c r="L32" s="58"/>
      <c r="M32" s="57"/>
      <c r="N32" s="61"/>
      <c r="O32" s="6">
        <f t="shared" si="3"/>
        <v>0</v>
      </c>
    </row>
    <row r="33" spans="2:15">
      <c r="B33" s="56"/>
      <c r="C33" s="57"/>
      <c r="D33" s="58"/>
      <c r="E33" s="59"/>
      <c r="F33" s="58"/>
      <c r="G33" s="58"/>
      <c r="H33" s="57"/>
      <c r="I33" s="58"/>
      <c r="J33" s="58"/>
      <c r="K33" s="58"/>
      <c r="L33" s="58"/>
      <c r="M33" s="57"/>
      <c r="N33" s="61"/>
      <c r="O33" s="6">
        <f t="shared" si="3"/>
        <v>0</v>
      </c>
    </row>
    <row r="34" spans="2:15">
      <c r="B34" s="56"/>
      <c r="C34" s="57"/>
      <c r="D34" s="58"/>
      <c r="E34" s="59"/>
      <c r="F34" s="58"/>
      <c r="G34" s="58"/>
      <c r="H34" s="57"/>
      <c r="I34" s="58"/>
      <c r="J34" s="58"/>
      <c r="K34" s="58"/>
      <c r="L34" s="58"/>
      <c r="M34" s="59"/>
      <c r="N34" s="61"/>
      <c r="O34" s="6">
        <f t="shared" si="3"/>
        <v>0</v>
      </c>
    </row>
    <row r="35" spans="2:15">
      <c r="B35" s="56"/>
      <c r="C35" s="57"/>
      <c r="D35" s="58"/>
      <c r="E35" s="60"/>
      <c r="F35" s="58"/>
      <c r="G35" s="58"/>
      <c r="H35" s="57"/>
      <c r="I35" s="58"/>
      <c r="J35" s="58"/>
      <c r="K35" s="58"/>
      <c r="L35" s="58"/>
      <c r="M35" s="59"/>
      <c r="N35" s="61"/>
      <c r="O35" s="6">
        <f t="shared" si="3"/>
        <v>0</v>
      </c>
    </row>
    <row r="36" spans="2:14">
      <c r="B36" s="56"/>
      <c r="C36" s="57"/>
      <c r="D36" s="58"/>
      <c r="E36" s="59"/>
      <c r="F36" s="58"/>
      <c r="G36" s="58"/>
      <c r="H36" s="57"/>
      <c r="I36" s="58"/>
      <c r="J36" s="58"/>
      <c r="K36" s="58"/>
      <c r="L36" s="58"/>
      <c r="M36" s="60"/>
      <c r="N36" s="61"/>
    </row>
    <row r="47" spans="2:15">
      <c r="B47" s="61"/>
      <c r="C47" s="62"/>
      <c r="D47" s="63"/>
      <c r="E47" s="64"/>
      <c r="F47" s="63"/>
      <c r="G47" s="63"/>
      <c r="H47" s="62"/>
      <c r="I47" s="63"/>
      <c r="J47" s="63"/>
      <c r="K47" s="63"/>
      <c r="L47" s="63"/>
      <c r="M47" s="83"/>
      <c r="N47" s="61"/>
      <c r="O47" s="84"/>
    </row>
    <row r="48" spans="2:15">
      <c r="B48" s="56"/>
      <c r="C48" s="57"/>
      <c r="D48" s="58"/>
      <c r="E48" s="59"/>
      <c r="F48" s="58"/>
      <c r="G48" s="58"/>
      <c r="H48" s="57"/>
      <c r="I48" s="58"/>
      <c r="J48" s="58"/>
      <c r="K48" s="58"/>
      <c r="L48" s="58"/>
      <c r="M48" s="57"/>
      <c r="N48" s="61"/>
      <c r="O48" s="84"/>
    </row>
    <row r="49" spans="2:15">
      <c r="B49" s="56"/>
      <c r="C49" s="57"/>
      <c r="D49" s="58"/>
      <c r="E49" s="59"/>
      <c r="F49" s="58"/>
      <c r="G49" s="58"/>
      <c r="H49" s="57"/>
      <c r="I49" s="58"/>
      <c r="J49" s="58"/>
      <c r="K49" s="58"/>
      <c r="L49" s="58"/>
      <c r="M49" s="59"/>
      <c r="N49" s="61"/>
      <c r="O49" s="84"/>
    </row>
    <row r="50" spans="2:15">
      <c r="B50" s="56"/>
      <c r="C50" s="57"/>
      <c r="D50" s="58"/>
      <c r="E50" s="60"/>
      <c r="F50" s="58"/>
      <c r="G50" s="58"/>
      <c r="H50" s="57"/>
      <c r="I50" s="58"/>
      <c r="J50" s="58"/>
      <c r="K50" s="58"/>
      <c r="L50" s="58"/>
      <c r="M50" s="59"/>
      <c r="N50" s="61"/>
      <c r="O50" s="84"/>
    </row>
    <row r="51" spans="2:13">
      <c r="B51" s="65"/>
      <c r="C51" s="66"/>
      <c r="D51" s="67"/>
      <c r="E51" s="68"/>
      <c r="F51" s="67"/>
      <c r="G51" s="67"/>
      <c r="H51" s="66"/>
      <c r="I51" s="67"/>
      <c r="J51" s="67"/>
      <c r="K51" s="67"/>
      <c r="L51" s="67"/>
      <c r="M51" s="85"/>
    </row>
  </sheetData>
  <sheetProtection sheet="1" objects="1"/>
  <mergeCells count="12">
    <mergeCell ref="B6:M6"/>
    <mergeCell ref="B13:M13"/>
    <mergeCell ref="C14:G14"/>
    <mergeCell ref="I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Will Ears</v>
      </c>
      <c r="Z1" s="86" t="str">
        <f ca="1">MID(CELL("filename",$Z$1),FIND("]",CELL("filename",$Z$1))+1,255)</f>
        <v>Will_Ears</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Will Turner</v>
      </c>
      <c r="D4" s="12"/>
      <c r="E4" s="13"/>
      <c r="F4" s="12"/>
      <c r="G4" s="12"/>
      <c r="H4" s="14"/>
      <c r="I4" s="12"/>
      <c r="J4" s="12"/>
      <c r="K4" s="12"/>
      <c r="L4" s="12"/>
      <c r="M4" s="69"/>
    </row>
    <row r="5" ht="21.75" spans="2:15">
      <c r="B5" s="16"/>
      <c r="C5" s="17"/>
      <c r="D5" s="17"/>
      <c r="E5" s="17"/>
      <c r="F5" s="18"/>
      <c r="G5" s="18"/>
      <c r="H5" s="17"/>
      <c r="I5" s="17"/>
      <c r="J5" s="17"/>
      <c r="K5" s="17"/>
      <c r="L5" s="17"/>
      <c r="M5" s="70"/>
      <c r="O5" s="6">
        <f>SUM($AN$8:$AN$10001)</f>
        <v>0</v>
      </c>
    </row>
    <row r="6" ht="25.5" spans="2:15">
      <c r="B6" s="19" t="str">
        <f ca="1">MATCH("Type",$B$9:$B$9991,0)-3&amp;" Task(s) from "&amp;SUM($A$9:$A$9993)&amp;" character(s) that could drop "&amp;CHAR(34)&amp;$C$1&amp;CHAR(34)&amp;" Tokens"</f>
        <v>3 Task(s) from 3 character(s) that could drop "Will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1" si="1">COUNTA($E9)+1</f>
        <v>1</v>
      </c>
      <c r="B9" s="30" t="s">
        <v>150</v>
      </c>
      <c r="C9" s="31" t="s">
        <v>452</v>
      </c>
      <c r="D9" s="32">
        <v>1</v>
      </c>
      <c r="E9" s="33"/>
      <c r="F9" s="32"/>
      <c r="G9" s="32"/>
      <c r="H9" s="31" t="s">
        <v>453</v>
      </c>
      <c r="I9" s="32" t="s">
        <v>327</v>
      </c>
      <c r="J9" s="32"/>
      <c r="K9" s="32">
        <v>13</v>
      </c>
      <c r="L9" s="32">
        <v>110</v>
      </c>
      <c r="M9" s="33" t="s">
        <v>454</v>
      </c>
      <c r="N9" s="61"/>
      <c r="O9" s="6">
        <f t="shared" si="0"/>
        <v>0</v>
      </c>
    </row>
    <row r="10" spans="1:14">
      <c r="A10" s="29">
        <f t="shared" si="1"/>
        <v>1</v>
      </c>
      <c r="B10" s="30" t="s">
        <v>82</v>
      </c>
      <c r="C10" s="31" t="s">
        <v>612</v>
      </c>
      <c r="D10" s="32">
        <v>3</v>
      </c>
      <c r="E10" s="33"/>
      <c r="F10" s="32"/>
      <c r="G10" s="32"/>
      <c r="H10" s="31"/>
      <c r="I10" s="32" t="s">
        <v>313</v>
      </c>
      <c r="J10" s="32"/>
      <c r="K10" s="32">
        <v>10</v>
      </c>
      <c r="L10" s="32">
        <v>75</v>
      </c>
      <c r="M10" s="33" t="s">
        <v>613</v>
      </c>
      <c r="N10" s="61"/>
    </row>
    <row r="11" spans="1:14">
      <c r="A11" s="29">
        <f t="shared" si="1"/>
        <v>1</v>
      </c>
      <c r="B11" s="30" t="s">
        <v>158</v>
      </c>
      <c r="C11" s="31" t="s">
        <v>1001</v>
      </c>
      <c r="D11" s="32">
        <v>1</v>
      </c>
      <c r="E11" s="33"/>
      <c r="F11" s="32"/>
      <c r="G11" s="32"/>
      <c r="H11" s="31"/>
      <c r="I11" s="32" t="s">
        <v>315</v>
      </c>
      <c r="J11" s="32"/>
      <c r="K11" s="32">
        <v>7</v>
      </c>
      <c r="L11" s="32">
        <v>40</v>
      </c>
      <c r="M11" s="33" t="s">
        <v>1002</v>
      </c>
      <c r="N11" s="61"/>
    </row>
    <row r="12" spans="2:15">
      <c r="B12" s="36"/>
      <c r="C12" s="37"/>
      <c r="D12" s="38"/>
      <c r="E12" s="39"/>
      <c r="F12" s="38"/>
      <c r="G12" s="38"/>
      <c r="H12" s="37"/>
      <c r="I12" s="38"/>
      <c r="J12" s="38"/>
      <c r="K12" s="38"/>
      <c r="L12" s="75"/>
      <c r="M12" s="76"/>
      <c r="N12" s="61"/>
      <c r="O12" s="6">
        <f t="shared" ref="O12:O18" si="2">IF(ISBLANK($AL12),0,1+LEN($AL12)-LEN(SUBSTITUTE($AL12,"●","")))</f>
        <v>0</v>
      </c>
    </row>
    <row r="13" ht="25.5" spans="2:15">
      <c r="B13" s="19" t="str">
        <f ca="1">COUNTA($B15:$B9997)&amp;" Other way(s) to get "&amp;CHAR(34)&amp;$C$1&amp;CHAR(34)&amp;" Tokens"</f>
        <v>4 Other way(s) to get "Will Ears" Tokens</v>
      </c>
      <c r="C13" s="20"/>
      <c r="D13" s="20"/>
      <c r="E13" s="20"/>
      <c r="F13" s="20"/>
      <c r="G13" s="20"/>
      <c r="H13" s="20"/>
      <c r="I13" s="20"/>
      <c r="J13" s="20"/>
      <c r="K13" s="20"/>
      <c r="L13" s="20"/>
      <c r="M13" s="71"/>
      <c r="N13" s="61"/>
      <c r="O13" s="6">
        <f t="shared" si="2"/>
        <v>0</v>
      </c>
    </row>
    <row r="14" ht="16.5" spans="2:15">
      <c r="B14" s="40" t="s">
        <v>18</v>
      </c>
      <c r="C14" s="41" t="s">
        <v>323</v>
      </c>
      <c r="D14" s="42"/>
      <c r="E14" s="42"/>
      <c r="F14" s="42"/>
      <c r="G14" s="43"/>
      <c r="H14" s="44" t="s">
        <v>324</v>
      </c>
      <c r="I14" s="77" t="s">
        <v>310</v>
      </c>
      <c r="J14" s="78"/>
      <c r="K14" s="78"/>
      <c r="L14" s="78"/>
      <c r="M14" s="79"/>
      <c r="N14" s="61"/>
      <c r="O14" s="6">
        <f t="shared" si="2"/>
        <v>0</v>
      </c>
    </row>
    <row r="15" spans="2:15">
      <c r="B15" s="45" t="s">
        <v>399</v>
      </c>
      <c r="C15" s="46" t="s">
        <v>755</v>
      </c>
      <c r="D15" s="47"/>
      <c r="E15" s="47"/>
      <c r="F15" s="47"/>
      <c r="G15" s="48"/>
      <c r="H15" s="50" t="s">
        <v>401</v>
      </c>
      <c r="I15" s="80" t="s">
        <v>756</v>
      </c>
      <c r="J15" s="81"/>
      <c r="K15" s="81"/>
      <c r="L15" s="81"/>
      <c r="M15" s="82"/>
      <c r="N15" s="61"/>
      <c r="O15" s="6">
        <f t="shared" si="2"/>
        <v>0</v>
      </c>
    </row>
    <row r="16" spans="2:15">
      <c r="B16" s="45" t="s">
        <v>338</v>
      </c>
      <c r="C16" s="46" t="s">
        <v>339</v>
      </c>
      <c r="D16" s="47"/>
      <c r="E16" s="47"/>
      <c r="F16" s="47"/>
      <c r="G16" s="48"/>
      <c r="H16" s="50" t="s">
        <v>340</v>
      </c>
      <c r="I16" s="46" t="s">
        <v>287</v>
      </c>
      <c r="J16" s="47"/>
      <c r="K16" s="47"/>
      <c r="L16" s="47"/>
      <c r="M16" s="48"/>
      <c r="N16" s="61"/>
      <c r="O16" s="6">
        <f t="shared" si="2"/>
        <v>0</v>
      </c>
    </row>
    <row r="17" spans="2:15">
      <c r="B17" s="45" t="s">
        <v>338</v>
      </c>
      <c r="C17" s="46" t="s">
        <v>403</v>
      </c>
      <c r="D17" s="47"/>
      <c r="E17" s="47"/>
      <c r="F17" s="47"/>
      <c r="G17" s="48"/>
      <c r="H17" s="50" t="s">
        <v>336</v>
      </c>
      <c r="I17" s="46" t="s">
        <v>287</v>
      </c>
      <c r="J17" s="47"/>
      <c r="K17" s="47"/>
      <c r="L17" s="47"/>
      <c r="M17" s="48"/>
      <c r="N17" s="61"/>
      <c r="O17" s="6">
        <f t="shared" si="2"/>
        <v>0</v>
      </c>
    </row>
    <row r="18" spans="2:15">
      <c r="B18" s="45" t="s">
        <v>338</v>
      </c>
      <c r="C18" s="46" t="s">
        <v>307</v>
      </c>
      <c r="D18" s="47"/>
      <c r="E18" s="47"/>
      <c r="F18" s="47"/>
      <c r="G18" s="48"/>
      <c r="H18" s="50" t="s">
        <v>411</v>
      </c>
      <c r="I18" s="46" t="s">
        <v>287</v>
      </c>
      <c r="J18" s="47"/>
      <c r="K18" s="47"/>
      <c r="L18" s="47"/>
      <c r="M18" s="48"/>
      <c r="N18" s="61"/>
      <c r="O18" s="6">
        <f t="shared" si="2"/>
        <v>0</v>
      </c>
    </row>
    <row r="19" spans="2:15">
      <c r="B19" s="36"/>
      <c r="C19" s="37"/>
      <c r="D19" s="38"/>
      <c r="E19" s="39"/>
      <c r="F19" s="38"/>
      <c r="G19" s="38"/>
      <c r="H19" s="37"/>
      <c r="I19" s="38"/>
      <c r="J19" s="38"/>
      <c r="K19" s="38"/>
      <c r="L19" s="38"/>
      <c r="M19" s="76"/>
      <c r="N19" s="61"/>
      <c r="O19" s="6">
        <f t="shared" ref="O19:O35" si="3">IF(ISBLANK($AL19),0,1+LEN($AL19)-LEN(SUBSTITUTE($AL19,"●","")))</f>
        <v>0</v>
      </c>
    </row>
    <row r="20" ht="15.75" spans="2:15">
      <c r="B20" s="51"/>
      <c r="C20" s="52"/>
      <c r="D20" s="53"/>
      <c r="E20" s="54"/>
      <c r="F20" s="53"/>
      <c r="G20" s="53"/>
      <c r="H20" s="52"/>
      <c r="I20" s="53"/>
      <c r="J20" s="53"/>
      <c r="K20" s="53"/>
      <c r="L20" s="53"/>
      <c r="M20" s="52"/>
      <c r="N20" s="61"/>
      <c r="O20" s="6">
        <f t="shared" si="3"/>
        <v>0</v>
      </c>
    </row>
    <row r="21" ht="15.75" spans="2:15">
      <c r="B21" s="51"/>
      <c r="C21" s="52"/>
      <c r="D21" s="53"/>
      <c r="E21" s="54"/>
      <c r="F21" s="53"/>
      <c r="G21" s="53"/>
      <c r="H21" s="52"/>
      <c r="I21" s="53"/>
      <c r="J21" s="53"/>
      <c r="K21" s="53"/>
      <c r="L21" s="53"/>
      <c r="M21" s="54"/>
      <c r="N21" s="61"/>
      <c r="O21" s="6">
        <f t="shared" si="3"/>
        <v>0</v>
      </c>
    </row>
    <row r="22" ht="15.75" spans="2:15">
      <c r="B22" s="51"/>
      <c r="C22" s="52"/>
      <c r="D22" s="53"/>
      <c r="E22" s="55"/>
      <c r="F22" s="53"/>
      <c r="G22" s="53"/>
      <c r="H22" s="52"/>
      <c r="I22" s="53"/>
      <c r="J22" s="53"/>
      <c r="K22" s="53"/>
      <c r="L22" s="53"/>
      <c r="M22" s="54"/>
      <c r="N22" s="61"/>
      <c r="O22" s="6">
        <f t="shared" si="3"/>
        <v>0</v>
      </c>
    </row>
    <row r="23" ht="15.75" spans="2:15">
      <c r="B23" s="51"/>
      <c r="C23" s="52"/>
      <c r="D23" s="53"/>
      <c r="E23" s="54"/>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5"/>
      <c r="F27" s="53"/>
      <c r="G27" s="53"/>
      <c r="H27" s="52"/>
      <c r="I27" s="53"/>
      <c r="J27" s="53"/>
      <c r="K27" s="53"/>
      <c r="L27" s="53"/>
      <c r="M27" s="54"/>
      <c r="N27" s="61"/>
      <c r="O27" s="6">
        <f t="shared" si="3"/>
        <v>0</v>
      </c>
    </row>
    <row r="28" ht="15.75" spans="2:15">
      <c r="B28" s="51"/>
      <c r="C28" s="52"/>
      <c r="D28" s="53"/>
      <c r="E28" s="54"/>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2"/>
      <c r="N30" s="61"/>
      <c r="O30" s="6">
        <f t="shared" si="3"/>
        <v>0</v>
      </c>
    </row>
    <row r="31" ht="15.75" spans="2:15">
      <c r="B31" s="51"/>
      <c r="C31" s="52"/>
      <c r="D31" s="53"/>
      <c r="E31" s="54"/>
      <c r="F31" s="53"/>
      <c r="G31" s="53"/>
      <c r="H31" s="52"/>
      <c r="I31" s="53"/>
      <c r="J31" s="53"/>
      <c r="K31" s="53"/>
      <c r="L31" s="53"/>
      <c r="M31" s="52"/>
      <c r="N31" s="61"/>
      <c r="O31" s="6">
        <f t="shared" si="3"/>
        <v>0</v>
      </c>
    </row>
    <row r="32" spans="2:15">
      <c r="B32" s="56"/>
      <c r="C32" s="57"/>
      <c r="D32" s="58"/>
      <c r="E32" s="59"/>
      <c r="F32" s="58"/>
      <c r="G32" s="58"/>
      <c r="H32" s="57"/>
      <c r="I32" s="58"/>
      <c r="J32" s="58"/>
      <c r="K32" s="58"/>
      <c r="L32" s="58"/>
      <c r="M32" s="57"/>
      <c r="N32" s="61"/>
      <c r="O32" s="6">
        <f t="shared" si="3"/>
        <v>0</v>
      </c>
    </row>
    <row r="33" spans="2:15">
      <c r="B33" s="56"/>
      <c r="C33" s="57"/>
      <c r="D33" s="58"/>
      <c r="E33" s="59"/>
      <c r="F33" s="58"/>
      <c r="G33" s="58"/>
      <c r="H33" s="57"/>
      <c r="I33" s="58"/>
      <c r="J33" s="58"/>
      <c r="K33" s="58"/>
      <c r="L33" s="58"/>
      <c r="M33" s="57"/>
      <c r="N33" s="61"/>
      <c r="O33" s="6">
        <f t="shared" si="3"/>
        <v>0</v>
      </c>
    </row>
    <row r="34" spans="2:15">
      <c r="B34" s="56"/>
      <c r="C34" s="57"/>
      <c r="D34" s="58"/>
      <c r="E34" s="59"/>
      <c r="F34" s="58"/>
      <c r="G34" s="58"/>
      <c r="H34" s="57"/>
      <c r="I34" s="58"/>
      <c r="J34" s="58"/>
      <c r="K34" s="58"/>
      <c r="L34" s="58"/>
      <c r="M34" s="59"/>
      <c r="N34" s="61"/>
      <c r="O34" s="6">
        <f t="shared" si="3"/>
        <v>0</v>
      </c>
    </row>
    <row r="35" spans="2:15">
      <c r="B35" s="56"/>
      <c r="C35" s="57"/>
      <c r="D35" s="58"/>
      <c r="E35" s="60"/>
      <c r="F35" s="58"/>
      <c r="G35" s="58"/>
      <c r="H35" s="57"/>
      <c r="I35" s="58"/>
      <c r="J35" s="58"/>
      <c r="K35" s="58"/>
      <c r="L35" s="58"/>
      <c r="M35" s="59"/>
      <c r="N35" s="61"/>
      <c r="O35" s="6">
        <f t="shared" si="3"/>
        <v>0</v>
      </c>
    </row>
    <row r="36" spans="2:14">
      <c r="B36" s="56"/>
      <c r="C36" s="57"/>
      <c r="D36" s="58"/>
      <c r="E36" s="59"/>
      <c r="F36" s="58"/>
      <c r="G36" s="58"/>
      <c r="H36" s="57"/>
      <c r="I36" s="58"/>
      <c r="J36" s="58"/>
      <c r="K36" s="58"/>
      <c r="L36" s="58"/>
      <c r="M36" s="60"/>
      <c r="N36" s="61"/>
    </row>
    <row r="47" spans="2:15">
      <c r="B47" s="61"/>
      <c r="C47" s="62"/>
      <c r="D47" s="63"/>
      <c r="E47" s="64"/>
      <c r="F47" s="63"/>
      <c r="G47" s="63"/>
      <c r="H47" s="62"/>
      <c r="I47" s="63"/>
      <c r="J47" s="63"/>
      <c r="K47" s="63"/>
      <c r="L47" s="63"/>
      <c r="M47" s="83"/>
      <c r="N47" s="61"/>
      <c r="O47" s="84"/>
    </row>
    <row r="48" spans="2:15">
      <c r="B48" s="56"/>
      <c r="C48" s="57"/>
      <c r="D48" s="58"/>
      <c r="E48" s="59"/>
      <c r="F48" s="58"/>
      <c r="G48" s="58"/>
      <c r="H48" s="57"/>
      <c r="I48" s="58"/>
      <c r="J48" s="58"/>
      <c r="K48" s="58"/>
      <c r="L48" s="58"/>
      <c r="M48" s="57"/>
      <c r="N48" s="61"/>
      <c r="O48" s="84"/>
    </row>
    <row r="49" spans="2:15">
      <c r="B49" s="56"/>
      <c r="C49" s="57"/>
      <c r="D49" s="58"/>
      <c r="E49" s="59"/>
      <c r="F49" s="58"/>
      <c r="G49" s="58"/>
      <c r="H49" s="57"/>
      <c r="I49" s="58"/>
      <c r="J49" s="58"/>
      <c r="K49" s="58"/>
      <c r="L49" s="58"/>
      <c r="M49" s="59"/>
      <c r="N49" s="61"/>
      <c r="O49" s="84"/>
    </row>
    <row r="50" spans="2:15">
      <c r="B50" s="56"/>
      <c r="C50" s="57"/>
      <c r="D50" s="58"/>
      <c r="E50" s="60"/>
      <c r="F50" s="58"/>
      <c r="G50" s="58"/>
      <c r="H50" s="57"/>
      <c r="I50" s="58"/>
      <c r="J50" s="58"/>
      <c r="K50" s="58"/>
      <c r="L50" s="58"/>
      <c r="M50" s="59"/>
      <c r="N50" s="61"/>
      <c r="O50" s="84"/>
    </row>
    <row r="51" spans="2:13">
      <c r="B51" s="65"/>
      <c r="C51" s="66"/>
      <c r="D51" s="67"/>
      <c r="E51" s="68"/>
      <c r="F51" s="67"/>
      <c r="G51" s="67"/>
      <c r="H51" s="66"/>
      <c r="I51" s="67"/>
      <c r="J51" s="67"/>
      <c r="K51" s="67"/>
      <c r="L51" s="67"/>
      <c r="M51" s="85"/>
    </row>
  </sheetData>
  <sheetProtection sheet="1" objects="1"/>
  <mergeCells count="12">
    <mergeCell ref="B6:M6"/>
    <mergeCell ref="B13:M13"/>
    <mergeCell ref="C14:G14"/>
    <mergeCell ref="I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7"/>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Woody Ears</v>
      </c>
      <c r="Z1" s="86" t="str">
        <f ca="1">MID(CELL("filename",$Z$1),FIND("]",CELL("filename",$Z$1))+1,255)</f>
        <v>Woody_Ears</v>
      </c>
    </row>
    <row r="2" ht="21" spans="2:12">
      <c r="B2" s="10" t="str">
        <f>Token_List!$D$2</f>
        <v>Rarity</v>
      </c>
      <c r="C2" s="11" t="str">
        <f ca="1">LOOKUP($Z$1,Token_List!$Z$3:$Z$9998,Token_List!$D$3:$D$9998)</f>
        <v>Uncommon</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Woody</v>
      </c>
      <c r="D4" s="12"/>
      <c r="E4" s="13"/>
      <c r="F4" s="12"/>
      <c r="G4" s="12"/>
      <c r="H4" s="14"/>
      <c r="I4" s="12"/>
      <c r="J4" s="12"/>
      <c r="K4" s="12"/>
      <c r="L4" s="12"/>
      <c r="M4" s="69"/>
    </row>
    <row r="5" ht="21.75" spans="2:15">
      <c r="B5" s="16"/>
      <c r="C5" s="17"/>
      <c r="D5" s="17"/>
      <c r="E5" s="17"/>
      <c r="F5" s="18"/>
      <c r="G5" s="18"/>
      <c r="H5" s="17"/>
      <c r="I5" s="17"/>
      <c r="J5" s="17"/>
      <c r="K5" s="17"/>
      <c r="L5" s="17"/>
      <c r="M5" s="70"/>
      <c r="O5" s="6">
        <f>SUM($AN$8:$AN$9997)</f>
        <v>0</v>
      </c>
    </row>
    <row r="6" ht="25.5" spans="2:15">
      <c r="B6" s="19" t="str">
        <f ca="1">MATCH("Type",$B$9:$B$9987,0)-3&amp;" Task(s) from "&amp;SUM($A$9:$A$9989)&amp;" character(s) that could drop "&amp;CHAR(34)&amp;$C$1&amp;CHAR(34)&amp;" Tokens"</f>
        <v>2 Task(s) from 2 character(s) that could drop "Woody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COUNTA($E9)+1</f>
        <v>1</v>
      </c>
      <c r="B9" s="30" t="s">
        <v>229</v>
      </c>
      <c r="C9" s="31" t="s">
        <v>446</v>
      </c>
      <c r="D9" s="32">
        <v>2</v>
      </c>
      <c r="E9" s="33"/>
      <c r="F9" s="32"/>
      <c r="G9" s="32"/>
      <c r="H9" s="31" t="s">
        <v>369</v>
      </c>
      <c r="I9" s="32" t="s">
        <v>313</v>
      </c>
      <c r="J9" s="32"/>
      <c r="K9" s="32">
        <v>10</v>
      </c>
      <c r="L9" s="32">
        <v>75</v>
      </c>
      <c r="M9" s="33" t="s">
        <v>447</v>
      </c>
      <c r="N9" s="61"/>
      <c r="O9" s="6">
        <f t="shared" si="0"/>
        <v>0</v>
      </c>
    </row>
    <row r="10" spans="1:14">
      <c r="A10" s="29">
        <f>COUNTA($E10)+1</f>
        <v>1</v>
      </c>
      <c r="B10" s="30" t="s">
        <v>141</v>
      </c>
      <c r="C10" s="31" t="s">
        <v>624</v>
      </c>
      <c r="D10" s="32">
        <v>2</v>
      </c>
      <c r="E10" s="33"/>
      <c r="F10" s="32"/>
      <c r="G10" s="32"/>
      <c r="H10" s="31" t="s">
        <v>440</v>
      </c>
      <c r="I10" s="32" t="s">
        <v>313</v>
      </c>
      <c r="J10" s="32" t="s">
        <v>355</v>
      </c>
      <c r="K10" s="32">
        <v>10</v>
      </c>
      <c r="L10" s="32">
        <v>75</v>
      </c>
      <c r="M10" s="33" t="s">
        <v>625</v>
      </c>
      <c r="N10" s="61"/>
    </row>
    <row r="11" spans="2:15">
      <c r="B11" s="36"/>
      <c r="C11" s="37"/>
      <c r="D11" s="38"/>
      <c r="E11" s="39"/>
      <c r="F11" s="38"/>
      <c r="G11" s="38"/>
      <c r="H11" s="37"/>
      <c r="I11" s="38"/>
      <c r="J11" s="38"/>
      <c r="K11" s="38"/>
      <c r="L11" s="75"/>
      <c r="M11" s="76"/>
      <c r="N11" s="61"/>
      <c r="O11" s="6">
        <f t="shared" ref="O11:O14" si="1">IF(ISBLANK($AL11),0,1+LEN($AL11)-LEN(SUBSTITUTE($AL11,"●","")))</f>
        <v>0</v>
      </c>
    </row>
    <row r="12" ht="25.5" spans="2:15">
      <c r="B12" s="19" t="str">
        <f ca="1">COUNTA($B14:$B9993)&amp;" Other way(s) to get "&amp;CHAR(34)&amp;$C$1&amp;CHAR(34)&amp;" Tokens"</f>
        <v>1 Other way(s) to get "Woody Ears" Tokens</v>
      </c>
      <c r="C12" s="20"/>
      <c r="D12" s="20"/>
      <c r="E12" s="20"/>
      <c r="F12" s="20"/>
      <c r="G12" s="20"/>
      <c r="H12" s="20"/>
      <c r="I12" s="20"/>
      <c r="J12" s="20"/>
      <c r="K12" s="20"/>
      <c r="L12" s="20"/>
      <c r="M12" s="71"/>
      <c r="N12" s="61"/>
      <c r="O12" s="6">
        <f t="shared" si="1"/>
        <v>0</v>
      </c>
    </row>
    <row r="13" ht="16.5" spans="2:15">
      <c r="B13" s="40" t="s">
        <v>18</v>
      </c>
      <c r="C13" s="41" t="s">
        <v>323</v>
      </c>
      <c r="D13" s="42"/>
      <c r="E13" s="42"/>
      <c r="F13" s="42"/>
      <c r="G13" s="43"/>
      <c r="H13" s="44" t="s">
        <v>324</v>
      </c>
      <c r="I13" s="77" t="s">
        <v>310</v>
      </c>
      <c r="J13" s="78"/>
      <c r="K13" s="78"/>
      <c r="L13" s="78"/>
      <c r="M13" s="79"/>
      <c r="N13" s="61"/>
      <c r="O13" s="6">
        <f t="shared" si="1"/>
        <v>0</v>
      </c>
    </row>
    <row r="14" spans="2:15">
      <c r="B14" s="45" t="s">
        <v>337</v>
      </c>
      <c r="C14" s="46" t="s">
        <v>440</v>
      </c>
      <c r="D14" s="47"/>
      <c r="E14" s="47"/>
      <c r="F14" s="47"/>
      <c r="G14" s="48"/>
      <c r="H14" s="49" t="s">
        <v>313</v>
      </c>
      <c r="I14" s="80" t="s">
        <v>288</v>
      </c>
      <c r="J14" s="81"/>
      <c r="K14" s="81"/>
      <c r="L14" s="81"/>
      <c r="M14" s="82"/>
      <c r="N14" s="61"/>
      <c r="O14" s="6">
        <f t="shared" si="1"/>
        <v>0</v>
      </c>
    </row>
    <row r="15" spans="2:15">
      <c r="B15" s="36"/>
      <c r="C15" s="37"/>
      <c r="D15" s="38"/>
      <c r="E15" s="39"/>
      <c r="F15" s="38"/>
      <c r="G15" s="38"/>
      <c r="H15" s="37"/>
      <c r="I15" s="38"/>
      <c r="J15" s="38"/>
      <c r="K15" s="38"/>
      <c r="L15" s="38"/>
      <c r="M15" s="76"/>
      <c r="N15" s="61"/>
      <c r="O15" s="6">
        <f t="shared" ref="O15:O31" si="2">IF(ISBLANK($AL15),0,1+LEN($AL15)-LEN(SUBSTITUTE($AL15,"●","")))</f>
        <v>0</v>
      </c>
    </row>
    <row r="16" ht="15.75" spans="2:15">
      <c r="B16" s="51"/>
      <c r="C16" s="52"/>
      <c r="D16" s="53"/>
      <c r="E16" s="54"/>
      <c r="F16" s="53"/>
      <c r="G16" s="53"/>
      <c r="H16" s="52"/>
      <c r="I16" s="53"/>
      <c r="J16" s="53"/>
      <c r="K16" s="53"/>
      <c r="L16" s="53"/>
      <c r="M16" s="52"/>
      <c r="N16" s="61"/>
      <c r="O16" s="6">
        <f t="shared" si="2"/>
        <v>0</v>
      </c>
    </row>
    <row r="17" ht="15.75" spans="2:15">
      <c r="B17" s="51"/>
      <c r="C17" s="52"/>
      <c r="D17" s="53"/>
      <c r="E17" s="54"/>
      <c r="F17" s="53"/>
      <c r="G17" s="53"/>
      <c r="H17" s="52"/>
      <c r="I17" s="53"/>
      <c r="J17" s="53"/>
      <c r="K17" s="53"/>
      <c r="L17" s="53"/>
      <c r="M17" s="54"/>
      <c r="N17" s="61"/>
      <c r="O17" s="6">
        <f t="shared" si="2"/>
        <v>0</v>
      </c>
    </row>
    <row r="18" ht="15.75" spans="2:15">
      <c r="B18" s="51"/>
      <c r="C18" s="52"/>
      <c r="D18" s="53"/>
      <c r="E18" s="55"/>
      <c r="F18" s="53"/>
      <c r="G18" s="53"/>
      <c r="H18" s="52"/>
      <c r="I18" s="53"/>
      <c r="J18" s="53"/>
      <c r="K18" s="53"/>
      <c r="L18" s="53"/>
      <c r="M18" s="54"/>
      <c r="N18" s="61"/>
      <c r="O18" s="6">
        <f t="shared" si="2"/>
        <v>0</v>
      </c>
    </row>
    <row r="19" ht="15.75" spans="2:15">
      <c r="B19" s="51"/>
      <c r="C19" s="52"/>
      <c r="D19" s="53"/>
      <c r="E19" s="54"/>
      <c r="F19" s="53"/>
      <c r="G19" s="53"/>
      <c r="H19" s="52"/>
      <c r="I19" s="53"/>
      <c r="J19" s="53"/>
      <c r="K19" s="53"/>
      <c r="L19" s="53"/>
      <c r="M19" s="54"/>
      <c r="N19" s="61"/>
      <c r="O19" s="6">
        <f t="shared" si="2"/>
        <v>0</v>
      </c>
    </row>
    <row r="20" ht="15.75" spans="2:15">
      <c r="B20" s="51"/>
      <c r="C20" s="52"/>
      <c r="D20" s="53"/>
      <c r="E20" s="54"/>
      <c r="F20" s="53"/>
      <c r="G20" s="53"/>
      <c r="H20" s="52"/>
      <c r="I20" s="53"/>
      <c r="J20" s="53"/>
      <c r="K20" s="53"/>
      <c r="L20" s="53"/>
      <c r="M20" s="54"/>
      <c r="N20" s="61"/>
      <c r="O20" s="6">
        <f t="shared" si="2"/>
        <v>0</v>
      </c>
    </row>
    <row r="21" ht="15.75" spans="2:15">
      <c r="B21" s="51"/>
      <c r="C21" s="52"/>
      <c r="D21" s="53"/>
      <c r="E21" s="54"/>
      <c r="F21" s="53"/>
      <c r="G21" s="53"/>
      <c r="H21" s="52"/>
      <c r="I21" s="53"/>
      <c r="J21" s="53"/>
      <c r="K21" s="53"/>
      <c r="L21" s="53"/>
      <c r="M21" s="54"/>
      <c r="N21" s="61"/>
      <c r="O21" s="6">
        <f t="shared" si="2"/>
        <v>0</v>
      </c>
    </row>
    <row r="22" ht="15.75" spans="2:15">
      <c r="B22" s="51"/>
      <c r="C22" s="52"/>
      <c r="D22" s="53"/>
      <c r="E22" s="54"/>
      <c r="F22" s="53"/>
      <c r="G22" s="53"/>
      <c r="H22" s="52"/>
      <c r="I22" s="53"/>
      <c r="J22" s="53"/>
      <c r="K22" s="53"/>
      <c r="L22" s="53"/>
      <c r="M22" s="54"/>
      <c r="N22" s="61"/>
      <c r="O22" s="6">
        <f t="shared" si="2"/>
        <v>0</v>
      </c>
    </row>
    <row r="23" ht="15.75" spans="2:15">
      <c r="B23" s="51"/>
      <c r="C23" s="52"/>
      <c r="D23" s="53"/>
      <c r="E23" s="55"/>
      <c r="F23" s="53"/>
      <c r="G23" s="53"/>
      <c r="H23" s="52"/>
      <c r="I23" s="53"/>
      <c r="J23" s="53"/>
      <c r="K23" s="53"/>
      <c r="L23" s="53"/>
      <c r="M23" s="54"/>
      <c r="N23" s="61"/>
      <c r="O23" s="6">
        <f t="shared" si="2"/>
        <v>0</v>
      </c>
    </row>
    <row r="24" ht="15.75" spans="2:15">
      <c r="B24" s="51"/>
      <c r="C24" s="52"/>
      <c r="D24" s="53"/>
      <c r="E24" s="54"/>
      <c r="F24" s="53"/>
      <c r="G24" s="53"/>
      <c r="H24" s="52"/>
      <c r="I24" s="53"/>
      <c r="J24" s="53"/>
      <c r="K24" s="53"/>
      <c r="L24" s="53"/>
      <c r="M24" s="54"/>
      <c r="N24" s="61"/>
      <c r="O24" s="6">
        <f t="shared" si="2"/>
        <v>0</v>
      </c>
    </row>
    <row r="25" ht="15.75" spans="2:15">
      <c r="B25" s="51"/>
      <c r="C25" s="52"/>
      <c r="D25" s="53"/>
      <c r="E25" s="54"/>
      <c r="F25" s="53"/>
      <c r="G25" s="53"/>
      <c r="H25" s="52"/>
      <c r="I25" s="53"/>
      <c r="J25" s="53"/>
      <c r="K25" s="53"/>
      <c r="L25" s="53"/>
      <c r="M25" s="54"/>
      <c r="N25" s="61"/>
      <c r="O25" s="6">
        <f t="shared" si="2"/>
        <v>0</v>
      </c>
    </row>
    <row r="26" ht="15.75" spans="2:15">
      <c r="B26" s="51"/>
      <c r="C26" s="52"/>
      <c r="D26" s="53"/>
      <c r="E26" s="54"/>
      <c r="F26" s="53"/>
      <c r="G26" s="53"/>
      <c r="H26" s="52"/>
      <c r="I26" s="53"/>
      <c r="J26" s="53"/>
      <c r="K26" s="53"/>
      <c r="L26" s="53"/>
      <c r="M26" s="52"/>
      <c r="N26" s="61"/>
      <c r="O26" s="6">
        <f t="shared" si="2"/>
        <v>0</v>
      </c>
    </row>
    <row r="27" ht="15.75" spans="2:15">
      <c r="B27" s="51"/>
      <c r="C27" s="52"/>
      <c r="D27" s="53"/>
      <c r="E27" s="54"/>
      <c r="F27" s="53"/>
      <c r="G27" s="53"/>
      <c r="H27" s="52"/>
      <c r="I27" s="53"/>
      <c r="J27" s="53"/>
      <c r="K27" s="53"/>
      <c r="L27" s="53"/>
      <c r="M27" s="52"/>
      <c r="N27" s="61"/>
      <c r="O27" s="6">
        <f t="shared" si="2"/>
        <v>0</v>
      </c>
    </row>
    <row r="28" spans="2:15">
      <c r="B28" s="56"/>
      <c r="C28" s="57"/>
      <c r="D28" s="58"/>
      <c r="E28" s="59"/>
      <c r="F28" s="58"/>
      <c r="G28" s="58"/>
      <c r="H28" s="57"/>
      <c r="I28" s="58"/>
      <c r="J28" s="58"/>
      <c r="K28" s="58"/>
      <c r="L28" s="58"/>
      <c r="M28" s="57"/>
      <c r="N28" s="61"/>
      <c r="O28" s="6">
        <f t="shared" si="2"/>
        <v>0</v>
      </c>
    </row>
    <row r="29" spans="2:15">
      <c r="B29" s="56"/>
      <c r="C29" s="57"/>
      <c r="D29" s="58"/>
      <c r="E29" s="59"/>
      <c r="F29" s="58"/>
      <c r="G29" s="58"/>
      <c r="H29" s="57"/>
      <c r="I29" s="58"/>
      <c r="J29" s="58"/>
      <c r="K29" s="58"/>
      <c r="L29" s="58"/>
      <c r="M29" s="57"/>
      <c r="N29" s="61"/>
      <c r="O29" s="6">
        <f t="shared" si="2"/>
        <v>0</v>
      </c>
    </row>
    <row r="30" spans="2:15">
      <c r="B30" s="56"/>
      <c r="C30" s="57"/>
      <c r="D30" s="58"/>
      <c r="E30" s="59"/>
      <c r="F30" s="58"/>
      <c r="G30" s="58"/>
      <c r="H30" s="57"/>
      <c r="I30" s="58"/>
      <c r="J30" s="58"/>
      <c r="K30" s="58"/>
      <c r="L30" s="58"/>
      <c r="M30" s="59"/>
      <c r="N30" s="61"/>
      <c r="O30" s="6">
        <f t="shared" si="2"/>
        <v>0</v>
      </c>
    </row>
    <row r="31" spans="2:15">
      <c r="B31" s="56"/>
      <c r="C31" s="57"/>
      <c r="D31" s="58"/>
      <c r="E31" s="60"/>
      <c r="F31" s="58"/>
      <c r="G31" s="58"/>
      <c r="H31" s="57"/>
      <c r="I31" s="58"/>
      <c r="J31" s="58"/>
      <c r="K31" s="58"/>
      <c r="L31" s="58"/>
      <c r="M31" s="59"/>
      <c r="N31" s="61"/>
      <c r="O31" s="6">
        <f t="shared" si="2"/>
        <v>0</v>
      </c>
    </row>
    <row r="32" spans="2:14">
      <c r="B32" s="56"/>
      <c r="C32" s="57"/>
      <c r="D32" s="58"/>
      <c r="E32" s="59"/>
      <c r="F32" s="58"/>
      <c r="G32" s="58"/>
      <c r="H32" s="57"/>
      <c r="I32" s="58"/>
      <c r="J32" s="58"/>
      <c r="K32" s="58"/>
      <c r="L32" s="58"/>
      <c r="M32" s="60"/>
      <c r="N32" s="61"/>
    </row>
    <row r="43" spans="2:15">
      <c r="B43" s="61"/>
      <c r="C43" s="62"/>
      <c r="D43" s="63"/>
      <c r="E43" s="64"/>
      <c r="F43" s="63"/>
      <c r="G43" s="63"/>
      <c r="H43" s="62"/>
      <c r="I43" s="63"/>
      <c r="J43" s="63"/>
      <c r="K43" s="63"/>
      <c r="L43" s="63"/>
      <c r="M43" s="83"/>
      <c r="N43" s="61"/>
      <c r="O43" s="84"/>
    </row>
    <row r="44" spans="2:15">
      <c r="B44" s="56"/>
      <c r="C44" s="57"/>
      <c r="D44" s="58"/>
      <c r="E44" s="59"/>
      <c r="F44" s="58"/>
      <c r="G44" s="58"/>
      <c r="H44" s="57"/>
      <c r="I44" s="58"/>
      <c r="J44" s="58"/>
      <c r="K44" s="58"/>
      <c r="L44" s="58"/>
      <c r="M44" s="57"/>
      <c r="N44" s="61"/>
      <c r="O44" s="84"/>
    </row>
    <row r="45" spans="2:15">
      <c r="B45" s="56"/>
      <c r="C45" s="57"/>
      <c r="D45" s="58"/>
      <c r="E45" s="59"/>
      <c r="F45" s="58"/>
      <c r="G45" s="58"/>
      <c r="H45" s="57"/>
      <c r="I45" s="58"/>
      <c r="J45" s="58"/>
      <c r="K45" s="58"/>
      <c r="L45" s="58"/>
      <c r="M45" s="59"/>
      <c r="N45" s="61"/>
      <c r="O45" s="84"/>
    </row>
    <row r="46" spans="2:15">
      <c r="B46" s="56"/>
      <c r="C46" s="57"/>
      <c r="D46" s="58"/>
      <c r="E46" s="60"/>
      <c r="F46" s="58"/>
      <c r="G46" s="58"/>
      <c r="H46" s="57"/>
      <c r="I46" s="58"/>
      <c r="J46" s="58"/>
      <c r="K46" s="58"/>
      <c r="L46" s="58"/>
      <c r="M46" s="59"/>
      <c r="N46" s="61"/>
      <c r="O46" s="84"/>
    </row>
    <row r="47" spans="2:13">
      <c r="B47" s="65"/>
      <c r="C47" s="66"/>
      <c r="D47" s="67"/>
      <c r="E47" s="68"/>
      <c r="F47" s="67"/>
      <c r="G47" s="67"/>
      <c r="H47" s="66"/>
      <c r="I47" s="67"/>
      <c r="J47" s="67"/>
      <c r="K47" s="67"/>
      <c r="L47" s="67"/>
      <c r="M47" s="85"/>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Zero Ears</v>
      </c>
      <c r="Z1" s="86" t="str">
        <f ca="1">MID(CELL("filename",$Z$1),FIND("]",CELL("filename",$Z$1))+1,255)</f>
        <v>Zero_Ears</v>
      </c>
    </row>
    <row r="2" ht="21" spans="2:12">
      <c r="B2" s="10" t="str">
        <f>Token_List!$D$2</f>
        <v>Rarity</v>
      </c>
      <c r="C2" s="11" t="str">
        <f ca="1">LOOKUP($Z$1,Token_List!$Z$3:$Z$9998,Token_List!$D$3:$D$9998)</f>
        <v>Uncommon</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Zero</v>
      </c>
      <c r="D4" s="12"/>
      <c r="E4" s="13"/>
      <c r="F4" s="12"/>
      <c r="G4" s="12"/>
      <c r="H4" s="14"/>
      <c r="I4" s="12"/>
      <c r="J4" s="12"/>
      <c r="K4" s="12"/>
      <c r="L4" s="12"/>
      <c r="M4" s="69"/>
    </row>
    <row r="5" ht="21.75" spans="2:15">
      <c r="B5" s="16"/>
      <c r="C5" s="17"/>
      <c r="D5" s="17"/>
      <c r="E5" s="17"/>
      <c r="F5" s="18"/>
      <c r="G5" s="18"/>
      <c r="H5" s="17"/>
      <c r="I5" s="17"/>
      <c r="J5" s="17"/>
      <c r="K5" s="17"/>
      <c r="L5" s="17"/>
      <c r="M5" s="70"/>
      <c r="O5" s="6">
        <f>SUM($AN$8:$AN$10002)</f>
        <v>0</v>
      </c>
    </row>
    <row r="6" ht="25.5" spans="2:15">
      <c r="B6" s="19" t="str">
        <f ca="1">MATCH("Type",$B$9:$B$9992,0)-3&amp;" Task(s) from "&amp;SUM($A$9:$A$9994)&amp;" character(s) that could drop "&amp;CHAR(34)&amp;$C$1&amp;CHAR(34)&amp;" Tokens"</f>
        <v>4 Task(s) from 5 character(s) that could drop "Zero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2" si="1">COUNTA($E9)+1</f>
        <v>1</v>
      </c>
      <c r="B9" s="30" t="s">
        <v>290</v>
      </c>
      <c r="C9" s="31" t="s">
        <v>1045</v>
      </c>
      <c r="D9" s="32">
        <v>5</v>
      </c>
      <c r="E9" s="33"/>
      <c r="F9" s="32"/>
      <c r="G9" s="32"/>
      <c r="H9" s="31" t="s">
        <v>345</v>
      </c>
      <c r="I9" s="32" t="s">
        <v>327</v>
      </c>
      <c r="J9" s="32"/>
      <c r="K9" s="32">
        <v>13</v>
      </c>
      <c r="L9" s="32">
        <v>110</v>
      </c>
      <c r="M9" s="33" t="s">
        <v>1046</v>
      </c>
      <c r="N9" s="61"/>
      <c r="O9" s="6">
        <f t="shared" si="0"/>
        <v>0</v>
      </c>
    </row>
    <row r="10" spans="1:14">
      <c r="A10" s="29">
        <f t="shared" si="1"/>
        <v>1</v>
      </c>
      <c r="B10" s="30" t="s">
        <v>160</v>
      </c>
      <c r="C10" s="31" t="s">
        <v>737</v>
      </c>
      <c r="D10" s="32">
        <v>2</v>
      </c>
      <c r="E10" s="33"/>
      <c r="F10" s="32"/>
      <c r="G10" s="32"/>
      <c r="H10" s="31" t="s">
        <v>391</v>
      </c>
      <c r="I10" s="32" t="s">
        <v>327</v>
      </c>
      <c r="J10" s="32"/>
      <c r="K10" s="32">
        <v>13</v>
      </c>
      <c r="L10" s="32">
        <v>110</v>
      </c>
      <c r="M10" s="33" t="s">
        <v>738</v>
      </c>
      <c r="N10" s="61"/>
    </row>
    <row r="11" spans="1:14">
      <c r="A11" s="29">
        <f t="shared" si="1"/>
        <v>1</v>
      </c>
      <c r="B11" s="30" t="s">
        <v>163</v>
      </c>
      <c r="C11" s="31" t="s">
        <v>532</v>
      </c>
      <c r="D11" s="32">
        <v>5</v>
      </c>
      <c r="E11" s="33"/>
      <c r="F11" s="32"/>
      <c r="G11" s="32"/>
      <c r="H11" s="31" t="s">
        <v>345</v>
      </c>
      <c r="I11" s="32" t="s">
        <v>313</v>
      </c>
      <c r="J11" s="32"/>
      <c r="K11" s="32">
        <v>10</v>
      </c>
      <c r="L11" s="32">
        <v>75</v>
      </c>
      <c r="M11" s="33" t="s">
        <v>533</v>
      </c>
      <c r="N11" s="61"/>
    </row>
    <row r="12" spans="1:14">
      <c r="A12" s="29">
        <f t="shared" si="1"/>
        <v>2</v>
      </c>
      <c r="B12" s="30" t="s">
        <v>1080</v>
      </c>
      <c r="C12" s="31" t="s">
        <v>1081</v>
      </c>
      <c r="D12" s="32">
        <v>5</v>
      </c>
      <c r="E12" s="33" t="s">
        <v>80</v>
      </c>
      <c r="F12" s="32">
        <v>5</v>
      </c>
      <c r="G12" s="32"/>
      <c r="H12" s="31" t="s">
        <v>381</v>
      </c>
      <c r="I12" s="32" t="s">
        <v>327</v>
      </c>
      <c r="J12" s="32"/>
      <c r="K12" s="32">
        <v>17</v>
      </c>
      <c r="L12" s="32">
        <v>150</v>
      </c>
      <c r="M12" s="33" t="s">
        <v>289</v>
      </c>
      <c r="N12" s="61"/>
    </row>
    <row r="13" spans="2:15">
      <c r="B13" s="36"/>
      <c r="C13" s="37"/>
      <c r="D13" s="38"/>
      <c r="E13" s="39"/>
      <c r="F13" s="38"/>
      <c r="G13" s="38"/>
      <c r="H13" s="37"/>
      <c r="I13" s="38"/>
      <c r="J13" s="38"/>
      <c r="K13" s="38"/>
      <c r="L13" s="75"/>
      <c r="M13" s="76"/>
      <c r="N13" s="61"/>
      <c r="O13" s="6">
        <f t="shared" ref="O13:O19" si="2">IF(ISBLANK($AL13),0,1+LEN($AL13)-LEN(SUBSTITUTE($AL13,"●","")))</f>
        <v>0</v>
      </c>
    </row>
    <row r="14" ht="25.5" spans="2:15">
      <c r="B14" s="19" t="str">
        <f ca="1">COUNTA($B16:$B9998)&amp;" Other way(s) to get "&amp;CHAR(34)&amp;$C$1&amp;CHAR(34)&amp;" Tokens"</f>
        <v>4 Other way(s) to get "Zero Ears" Tokens</v>
      </c>
      <c r="C14" s="20"/>
      <c r="D14" s="20"/>
      <c r="E14" s="20"/>
      <c r="F14" s="20"/>
      <c r="G14" s="20"/>
      <c r="H14" s="20"/>
      <c r="I14" s="20"/>
      <c r="J14" s="20"/>
      <c r="K14" s="20"/>
      <c r="L14" s="20"/>
      <c r="M14" s="71"/>
      <c r="N14" s="61"/>
      <c r="O14" s="6">
        <f t="shared" si="2"/>
        <v>0</v>
      </c>
    </row>
    <row r="15" ht="16.5" spans="2:15">
      <c r="B15" s="40" t="s">
        <v>18</v>
      </c>
      <c r="C15" s="41" t="s">
        <v>323</v>
      </c>
      <c r="D15" s="42"/>
      <c r="E15" s="42"/>
      <c r="F15" s="42"/>
      <c r="G15" s="43"/>
      <c r="H15" s="44" t="s">
        <v>324</v>
      </c>
      <c r="I15" s="77" t="s">
        <v>310</v>
      </c>
      <c r="J15" s="78"/>
      <c r="K15" s="78"/>
      <c r="L15" s="78"/>
      <c r="M15" s="79"/>
      <c r="N15" s="61"/>
      <c r="O15" s="6">
        <f t="shared" si="2"/>
        <v>0</v>
      </c>
    </row>
    <row r="16" spans="2:15">
      <c r="B16" s="45" t="s">
        <v>337</v>
      </c>
      <c r="C16" s="46" t="s">
        <v>312</v>
      </c>
      <c r="D16" s="47"/>
      <c r="E16" s="47"/>
      <c r="F16" s="47"/>
      <c r="G16" s="48"/>
      <c r="H16" s="49" t="s">
        <v>336</v>
      </c>
      <c r="I16" s="80" t="s">
        <v>929</v>
      </c>
      <c r="J16" s="81"/>
      <c r="K16" s="81"/>
      <c r="L16" s="81"/>
      <c r="M16" s="82"/>
      <c r="N16" s="61"/>
      <c r="O16" s="6">
        <f t="shared" si="2"/>
        <v>0</v>
      </c>
    </row>
    <row r="17" spans="2:15">
      <c r="B17" s="45" t="s">
        <v>337</v>
      </c>
      <c r="C17" s="46" t="s">
        <v>391</v>
      </c>
      <c r="D17" s="47"/>
      <c r="E17" s="47"/>
      <c r="F17" s="47"/>
      <c r="G17" s="48"/>
      <c r="H17" s="50" t="s">
        <v>327</v>
      </c>
      <c r="I17" s="46" t="s">
        <v>956</v>
      </c>
      <c r="J17" s="47"/>
      <c r="K17" s="47"/>
      <c r="L17" s="47"/>
      <c r="M17" s="48"/>
      <c r="N17" s="61"/>
      <c r="O17" s="6">
        <f t="shared" si="2"/>
        <v>0</v>
      </c>
    </row>
    <row r="18" spans="2:15">
      <c r="B18" s="45" t="s">
        <v>338</v>
      </c>
      <c r="C18" s="46" t="s">
        <v>403</v>
      </c>
      <c r="D18" s="47"/>
      <c r="E18" s="47"/>
      <c r="F18" s="47"/>
      <c r="G18" s="48"/>
      <c r="H18" s="50" t="s">
        <v>336</v>
      </c>
      <c r="I18" s="46" t="s">
        <v>289</v>
      </c>
      <c r="J18" s="47"/>
      <c r="K18" s="47"/>
      <c r="L18" s="47"/>
      <c r="M18" s="48"/>
      <c r="N18" s="61"/>
      <c r="O18" s="6">
        <f t="shared" si="2"/>
        <v>0</v>
      </c>
    </row>
    <row r="19" spans="2:15">
      <c r="B19" s="45" t="s">
        <v>338</v>
      </c>
      <c r="C19" s="46" t="s">
        <v>307</v>
      </c>
      <c r="D19" s="47"/>
      <c r="E19" s="47"/>
      <c r="F19" s="47"/>
      <c r="G19" s="48"/>
      <c r="H19" s="50" t="s">
        <v>411</v>
      </c>
      <c r="I19" s="46"/>
      <c r="J19" s="47"/>
      <c r="K19" s="47"/>
      <c r="L19" s="47"/>
      <c r="M19" s="48"/>
      <c r="N19" s="61"/>
      <c r="O19" s="6">
        <f t="shared" si="2"/>
        <v>0</v>
      </c>
    </row>
    <row r="20" spans="2:15">
      <c r="B20" s="36"/>
      <c r="C20" s="37"/>
      <c r="D20" s="38"/>
      <c r="E20" s="39"/>
      <c r="F20" s="38"/>
      <c r="G20" s="38"/>
      <c r="H20" s="37"/>
      <c r="I20" s="38"/>
      <c r="J20" s="38"/>
      <c r="K20" s="38"/>
      <c r="L20" s="38"/>
      <c r="M20" s="76"/>
      <c r="N20" s="61"/>
      <c r="O20" s="6">
        <f t="shared" ref="O20:O36" si="3">IF(ISBLANK($AL20),0,1+LEN($AL20)-LEN(SUBSTITUTE($AL20,"●","")))</f>
        <v>0</v>
      </c>
    </row>
    <row r="21" ht="15.75" spans="2:15">
      <c r="B21" s="51"/>
      <c r="C21" s="52"/>
      <c r="D21" s="53"/>
      <c r="E21" s="54"/>
      <c r="F21" s="53"/>
      <c r="G21" s="53"/>
      <c r="H21" s="52"/>
      <c r="I21" s="53"/>
      <c r="J21" s="53"/>
      <c r="K21" s="53"/>
      <c r="L21" s="53"/>
      <c r="M21" s="52"/>
      <c r="N21" s="61"/>
      <c r="O21" s="6">
        <f t="shared" si="3"/>
        <v>0</v>
      </c>
    </row>
    <row r="22" ht="15.75" spans="2:15">
      <c r="B22" s="51"/>
      <c r="C22" s="52"/>
      <c r="D22" s="53"/>
      <c r="E22" s="54"/>
      <c r="F22" s="53"/>
      <c r="G22" s="53"/>
      <c r="H22" s="52"/>
      <c r="I22" s="53"/>
      <c r="J22" s="53"/>
      <c r="K22" s="53"/>
      <c r="L22" s="53"/>
      <c r="M22" s="54"/>
      <c r="N22" s="61"/>
      <c r="O22" s="6">
        <f t="shared" si="3"/>
        <v>0</v>
      </c>
    </row>
    <row r="23" ht="15.75" spans="2:15">
      <c r="B23" s="51"/>
      <c r="C23" s="52"/>
      <c r="D23" s="53"/>
      <c r="E23" s="55"/>
      <c r="F23" s="53"/>
      <c r="G23" s="53"/>
      <c r="H23" s="52"/>
      <c r="I23" s="53"/>
      <c r="J23" s="53"/>
      <c r="K23" s="53"/>
      <c r="L23" s="53"/>
      <c r="M23" s="54"/>
      <c r="N23" s="61"/>
      <c r="O23" s="6">
        <f t="shared" si="3"/>
        <v>0</v>
      </c>
    </row>
    <row r="24" ht="15.75" spans="2:15">
      <c r="B24" s="51"/>
      <c r="C24" s="52"/>
      <c r="D24" s="53"/>
      <c r="E24" s="54"/>
      <c r="F24" s="53"/>
      <c r="G24" s="53"/>
      <c r="H24" s="52"/>
      <c r="I24" s="53"/>
      <c r="J24" s="53"/>
      <c r="K24" s="53"/>
      <c r="L24" s="53"/>
      <c r="M24" s="54"/>
      <c r="N24" s="61"/>
      <c r="O24" s="6">
        <f t="shared" si="3"/>
        <v>0</v>
      </c>
    </row>
    <row r="25" ht="15.75" spans="2:15">
      <c r="B25" s="51"/>
      <c r="C25" s="52"/>
      <c r="D25" s="53"/>
      <c r="E25" s="54"/>
      <c r="F25" s="53"/>
      <c r="G25" s="53"/>
      <c r="H25" s="52"/>
      <c r="I25" s="53"/>
      <c r="J25" s="53"/>
      <c r="K25" s="53"/>
      <c r="L25" s="53"/>
      <c r="M25" s="54"/>
      <c r="N25" s="61"/>
      <c r="O25" s="6">
        <f t="shared" si="3"/>
        <v>0</v>
      </c>
    </row>
    <row r="26" ht="15.75" spans="2:15">
      <c r="B26" s="51"/>
      <c r="C26" s="52"/>
      <c r="D26" s="53"/>
      <c r="E26" s="54"/>
      <c r="F26" s="53"/>
      <c r="G26" s="53"/>
      <c r="H26" s="52"/>
      <c r="I26" s="53"/>
      <c r="J26" s="53"/>
      <c r="K26" s="53"/>
      <c r="L26" s="53"/>
      <c r="M26" s="54"/>
      <c r="N26" s="61"/>
      <c r="O26" s="6">
        <f t="shared" si="3"/>
        <v>0</v>
      </c>
    </row>
    <row r="27" ht="15.75" spans="2:15">
      <c r="B27" s="51"/>
      <c r="C27" s="52"/>
      <c r="D27" s="53"/>
      <c r="E27" s="54"/>
      <c r="F27" s="53"/>
      <c r="G27" s="53"/>
      <c r="H27" s="52"/>
      <c r="I27" s="53"/>
      <c r="J27" s="53"/>
      <c r="K27" s="53"/>
      <c r="L27" s="53"/>
      <c r="M27" s="54"/>
      <c r="N27" s="61"/>
      <c r="O27" s="6">
        <f t="shared" si="3"/>
        <v>0</v>
      </c>
    </row>
    <row r="28" ht="15.75" spans="2:15">
      <c r="B28" s="51"/>
      <c r="C28" s="52"/>
      <c r="D28" s="53"/>
      <c r="E28" s="55"/>
      <c r="F28" s="53"/>
      <c r="G28" s="53"/>
      <c r="H28" s="52"/>
      <c r="I28" s="53"/>
      <c r="J28" s="53"/>
      <c r="K28" s="53"/>
      <c r="L28" s="53"/>
      <c r="M28" s="54"/>
      <c r="N28" s="61"/>
      <c r="O28" s="6">
        <f t="shared" si="3"/>
        <v>0</v>
      </c>
    </row>
    <row r="29" ht="15.75" spans="2:15">
      <c r="B29" s="51"/>
      <c r="C29" s="52"/>
      <c r="D29" s="53"/>
      <c r="E29" s="54"/>
      <c r="F29" s="53"/>
      <c r="G29" s="53"/>
      <c r="H29" s="52"/>
      <c r="I29" s="53"/>
      <c r="J29" s="53"/>
      <c r="K29" s="53"/>
      <c r="L29" s="53"/>
      <c r="M29" s="54"/>
      <c r="N29" s="61"/>
      <c r="O29" s="6">
        <f t="shared" si="3"/>
        <v>0</v>
      </c>
    </row>
    <row r="30" ht="15.75" spans="2:15">
      <c r="B30" s="51"/>
      <c r="C30" s="52"/>
      <c r="D30" s="53"/>
      <c r="E30" s="54"/>
      <c r="F30" s="53"/>
      <c r="G30" s="53"/>
      <c r="H30" s="52"/>
      <c r="I30" s="53"/>
      <c r="J30" s="53"/>
      <c r="K30" s="53"/>
      <c r="L30" s="53"/>
      <c r="M30" s="54"/>
      <c r="N30" s="61"/>
      <c r="O30" s="6">
        <f t="shared" si="3"/>
        <v>0</v>
      </c>
    </row>
    <row r="31" ht="15.75" spans="2:15">
      <c r="B31" s="51"/>
      <c r="C31" s="52"/>
      <c r="D31" s="53"/>
      <c r="E31" s="54"/>
      <c r="F31" s="53"/>
      <c r="G31" s="53"/>
      <c r="H31" s="52"/>
      <c r="I31" s="53"/>
      <c r="J31" s="53"/>
      <c r="K31" s="53"/>
      <c r="L31" s="53"/>
      <c r="M31" s="52"/>
      <c r="N31" s="61"/>
      <c r="O31" s="6">
        <f t="shared" si="3"/>
        <v>0</v>
      </c>
    </row>
    <row r="32" ht="15.75" spans="2:15">
      <c r="B32" s="51"/>
      <c r="C32" s="52"/>
      <c r="D32" s="53"/>
      <c r="E32" s="54"/>
      <c r="F32" s="53"/>
      <c r="G32" s="53"/>
      <c r="H32" s="52"/>
      <c r="I32" s="53"/>
      <c r="J32" s="53"/>
      <c r="K32" s="53"/>
      <c r="L32" s="53"/>
      <c r="M32" s="52"/>
      <c r="N32" s="61"/>
      <c r="O32" s="6">
        <f t="shared" si="3"/>
        <v>0</v>
      </c>
    </row>
    <row r="33" spans="2:15">
      <c r="B33" s="56"/>
      <c r="C33" s="57"/>
      <c r="D33" s="58"/>
      <c r="E33" s="59"/>
      <c r="F33" s="58"/>
      <c r="G33" s="58"/>
      <c r="H33" s="57"/>
      <c r="I33" s="58"/>
      <c r="J33" s="58"/>
      <c r="K33" s="58"/>
      <c r="L33" s="58"/>
      <c r="M33" s="57"/>
      <c r="N33" s="61"/>
      <c r="O33" s="6">
        <f t="shared" si="3"/>
        <v>0</v>
      </c>
    </row>
    <row r="34" spans="2:15">
      <c r="B34" s="56"/>
      <c r="C34" s="57"/>
      <c r="D34" s="58"/>
      <c r="E34" s="59"/>
      <c r="F34" s="58"/>
      <c r="G34" s="58"/>
      <c r="H34" s="57"/>
      <c r="I34" s="58"/>
      <c r="J34" s="58"/>
      <c r="K34" s="58"/>
      <c r="L34" s="58"/>
      <c r="M34" s="57"/>
      <c r="N34" s="61"/>
      <c r="O34" s="6">
        <f t="shared" si="3"/>
        <v>0</v>
      </c>
    </row>
    <row r="35" spans="2:15">
      <c r="B35" s="56"/>
      <c r="C35" s="57"/>
      <c r="D35" s="58"/>
      <c r="E35" s="59"/>
      <c r="F35" s="58"/>
      <c r="G35" s="58"/>
      <c r="H35" s="57"/>
      <c r="I35" s="58"/>
      <c r="J35" s="58"/>
      <c r="K35" s="58"/>
      <c r="L35" s="58"/>
      <c r="M35" s="59"/>
      <c r="N35" s="61"/>
      <c r="O35" s="6">
        <f t="shared" si="3"/>
        <v>0</v>
      </c>
    </row>
    <row r="36" spans="2:15">
      <c r="B36" s="56"/>
      <c r="C36" s="57"/>
      <c r="D36" s="58"/>
      <c r="E36" s="60"/>
      <c r="F36" s="58"/>
      <c r="G36" s="58"/>
      <c r="H36" s="57"/>
      <c r="I36" s="58"/>
      <c r="J36" s="58"/>
      <c r="K36" s="58"/>
      <c r="L36" s="58"/>
      <c r="M36" s="59"/>
      <c r="N36" s="61"/>
      <c r="O36" s="6">
        <f t="shared" si="3"/>
        <v>0</v>
      </c>
    </row>
    <row r="37" spans="2:14">
      <c r="B37" s="56"/>
      <c r="C37" s="57"/>
      <c r="D37" s="58"/>
      <c r="E37" s="59"/>
      <c r="F37" s="58"/>
      <c r="G37" s="58"/>
      <c r="H37" s="57"/>
      <c r="I37" s="58"/>
      <c r="J37" s="58"/>
      <c r="K37" s="58"/>
      <c r="L37" s="58"/>
      <c r="M37" s="60"/>
      <c r="N37" s="61"/>
    </row>
    <row r="48" spans="2:15">
      <c r="B48" s="61"/>
      <c r="C48" s="62"/>
      <c r="D48" s="63"/>
      <c r="E48" s="64"/>
      <c r="F48" s="63"/>
      <c r="G48" s="63"/>
      <c r="H48" s="62"/>
      <c r="I48" s="63"/>
      <c r="J48" s="63"/>
      <c r="K48" s="63"/>
      <c r="L48" s="63"/>
      <c r="M48" s="83"/>
      <c r="N48" s="61"/>
      <c r="O48" s="84"/>
    </row>
    <row r="49" spans="2:15">
      <c r="B49" s="56"/>
      <c r="C49" s="57"/>
      <c r="D49" s="58"/>
      <c r="E49" s="59"/>
      <c r="F49" s="58"/>
      <c r="G49" s="58"/>
      <c r="H49" s="57"/>
      <c r="I49" s="58"/>
      <c r="J49" s="58"/>
      <c r="K49" s="58"/>
      <c r="L49" s="58"/>
      <c r="M49" s="57"/>
      <c r="N49" s="61"/>
      <c r="O49" s="84"/>
    </row>
    <row r="50" spans="2:15">
      <c r="B50" s="56"/>
      <c r="C50" s="57"/>
      <c r="D50" s="58"/>
      <c r="E50" s="59"/>
      <c r="F50" s="58"/>
      <c r="G50" s="58"/>
      <c r="H50" s="57"/>
      <c r="I50" s="58"/>
      <c r="J50" s="58"/>
      <c r="K50" s="58"/>
      <c r="L50" s="58"/>
      <c r="M50" s="59"/>
      <c r="N50" s="61"/>
      <c r="O50" s="84"/>
    </row>
    <row r="51" spans="2:15">
      <c r="B51" s="56"/>
      <c r="C51" s="57"/>
      <c r="D51" s="58"/>
      <c r="E51" s="60"/>
      <c r="F51" s="58"/>
      <c r="G51" s="58"/>
      <c r="H51" s="57"/>
      <c r="I51" s="58"/>
      <c r="J51" s="58"/>
      <c r="K51" s="58"/>
      <c r="L51" s="58"/>
      <c r="M51" s="59"/>
      <c r="N51" s="61"/>
      <c r="O51" s="84"/>
    </row>
    <row r="52" spans="2:13">
      <c r="B52" s="65"/>
      <c r="C52" s="66"/>
      <c r="D52" s="67"/>
      <c r="E52" s="68"/>
      <c r="F52" s="67"/>
      <c r="G52" s="67"/>
      <c r="H52" s="66"/>
      <c r="I52" s="67"/>
      <c r="J52" s="67"/>
      <c r="K52" s="67"/>
      <c r="L52" s="67"/>
      <c r="M52" s="85"/>
    </row>
  </sheetData>
  <sheetProtection sheet="1" objects="1"/>
  <mergeCells count="12">
    <mergeCell ref="B6:M6"/>
    <mergeCell ref="B14:M14"/>
    <mergeCell ref="C15:G15"/>
    <mergeCell ref="I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Zero's Tombstone</v>
      </c>
      <c r="Z1" s="86" t="str">
        <f ca="1">MID(CELL("filename",$Z$1),FIND("]",CELL("filename",$Z$1))+1,255)</f>
        <v>Zeros_Tombstone</v>
      </c>
    </row>
    <row r="2" ht="21" spans="2:12">
      <c r="B2" s="10" t="str">
        <f>Token_List!$D$2</f>
        <v>Rarity</v>
      </c>
      <c r="C2" s="11" t="str">
        <f ca="1">LOOKUP($Z$1,Token_List!$Z$3:$Z$9998,Token_List!$D$3:$D$9998)</f>
        <v>Rare</v>
      </c>
      <c r="D2" s="12"/>
      <c r="E2" s="13"/>
      <c r="F2" s="12"/>
      <c r="G2" s="12"/>
      <c r="H2" s="14"/>
      <c r="I2" s="12"/>
      <c r="J2" s="12"/>
      <c r="K2" s="12"/>
      <c r="L2" s="12"/>
    </row>
    <row r="3" ht="21" spans="2:13">
      <c r="B3" s="15" t="str">
        <f>Token_List!$E$2</f>
        <v>Type</v>
      </c>
      <c r="C3" s="9" t="str">
        <f ca="1">LOOKUP($Z$1,Token_List!$Z$3:$Z$9998,Token_List!$E$3:$E$9998)</f>
        <v>Individual</v>
      </c>
      <c r="D3" s="12"/>
      <c r="E3" s="13"/>
      <c r="F3" s="12"/>
      <c r="G3" s="12"/>
      <c r="H3" s="14"/>
      <c r="I3" s="12"/>
      <c r="J3" s="12"/>
      <c r="K3" s="12"/>
      <c r="L3" s="12"/>
      <c r="M3" s="69"/>
    </row>
    <row r="4" ht="21" spans="2:13">
      <c r="B4" s="15" t="s">
        <v>294</v>
      </c>
      <c r="C4" s="11" t="str">
        <f ca="1">LOOKUP($Z$1,Token_List!$Z$3:$Z$9998,Token_List!$F$3:$F$9998)</f>
        <v>Zero</v>
      </c>
      <c r="D4" s="12"/>
      <c r="E4" s="13"/>
      <c r="F4" s="12"/>
      <c r="G4" s="12"/>
      <c r="H4" s="14"/>
      <c r="I4" s="12"/>
      <c r="J4" s="12"/>
      <c r="K4" s="12"/>
      <c r="L4" s="12"/>
      <c r="M4" s="69"/>
    </row>
    <row r="5" ht="21.75" spans="2:15">
      <c r="B5" s="16"/>
      <c r="C5" s="17"/>
      <c r="D5" s="17"/>
      <c r="E5" s="17"/>
      <c r="F5" s="18"/>
      <c r="G5" s="18"/>
      <c r="H5" s="17"/>
      <c r="I5" s="17"/>
      <c r="J5" s="17"/>
      <c r="K5" s="17"/>
      <c r="L5" s="17"/>
      <c r="M5" s="70"/>
      <c r="O5" s="6">
        <f>SUM($AN$8:$AN$9999)</f>
        <v>0</v>
      </c>
    </row>
    <row r="6" ht="25.5" spans="2:15">
      <c r="B6" s="19" t="str">
        <f ca="1">MATCH("Type",$B$9:$B$9989,0)-3&amp;" Task(s) from "&amp;SUM($A$9:$A$9991)&amp;" character(s) that could drop "&amp;CHAR(34)&amp;$C$1&amp;CHAR(34)&amp;" Tokens"</f>
        <v>4 Task(s) from 4 character(s) that could drop "Zero's Tombstone"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ht="15.75"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ht="15.75" spans="1:15">
      <c r="A9" s="29">
        <f>COUNTA($E9)+1</f>
        <v>1</v>
      </c>
      <c r="B9" s="30" t="s">
        <v>290</v>
      </c>
      <c r="C9" s="31" t="s">
        <v>528</v>
      </c>
      <c r="D9" s="32">
        <v>2</v>
      </c>
      <c r="E9" s="33"/>
      <c r="F9" s="32"/>
      <c r="G9" s="32"/>
      <c r="H9" s="31" t="s">
        <v>391</v>
      </c>
      <c r="I9" s="32" t="s">
        <v>315</v>
      </c>
      <c r="J9" s="32"/>
      <c r="K9" s="32">
        <v>7</v>
      </c>
      <c r="L9" s="32">
        <v>40</v>
      </c>
      <c r="M9" s="33" t="s">
        <v>529</v>
      </c>
      <c r="N9" s="61"/>
      <c r="O9" s="6">
        <f t="shared" si="0"/>
        <v>0</v>
      </c>
    </row>
    <row r="10" ht="15.75" spans="1:14">
      <c r="A10" s="29">
        <f>COUNTA($E10)+1</f>
        <v>1</v>
      </c>
      <c r="B10" s="30" t="s">
        <v>160</v>
      </c>
      <c r="C10" s="31" t="s">
        <v>530</v>
      </c>
      <c r="D10" s="32">
        <v>5</v>
      </c>
      <c r="E10" s="33"/>
      <c r="F10" s="32"/>
      <c r="G10" s="32"/>
      <c r="H10" s="31" t="s">
        <v>345</v>
      </c>
      <c r="I10" s="32" t="s">
        <v>313</v>
      </c>
      <c r="J10" s="32"/>
      <c r="K10" s="32">
        <v>10</v>
      </c>
      <c r="L10" s="32">
        <v>75</v>
      </c>
      <c r="M10" s="33" t="s">
        <v>531</v>
      </c>
      <c r="N10" s="61"/>
    </row>
    <row r="11" ht="15.75" spans="1:14">
      <c r="A11" s="29">
        <f>COUNTA($E11)+1</f>
        <v>1</v>
      </c>
      <c r="B11" s="30" t="s">
        <v>163</v>
      </c>
      <c r="C11" s="31" t="s">
        <v>1082</v>
      </c>
      <c r="D11" s="32">
        <v>2</v>
      </c>
      <c r="E11" s="33"/>
      <c r="F11" s="32"/>
      <c r="G11" s="32"/>
      <c r="H11" s="31" t="s">
        <v>391</v>
      </c>
      <c r="I11" s="32" t="s">
        <v>315</v>
      </c>
      <c r="J11" s="32"/>
      <c r="K11" s="32">
        <v>7</v>
      </c>
      <c r="L11" s="32">
        <v>40</v>
      </c>
      <c r="M11" s="33" t="s">
        <v>291</v>
      </c>
      <c r="N11" s="61"/>
    </row>
    <row r="12" ht="15.75" spans="1:14">
      <c r="A12" s="29">
        <f>COUNTA($E12)+1</f>
        <v>1</v>
      </c>
      <c r="B12" s="30" t="s">
        <v>393</v>
      </c>
      <c r="C12" s="31" t="s">
        <v>606</v>
      </c>
      <c r="D12" s="32">
        <v>1</v>
      </c>
      <c r="E12" s="33"/>
      <c r="F12" s="32"/>
      <c r="G12" s="32"/>
      <c r="H12" s="31" t="s">
        <v>381</v>
      </c>
      <c r="I12" s="32" t="s">
        <v>313</v>
      </c>
      <c r="J12" s="32"/>
      <c r="K12" s="32">
        <v>10</v>
      </c>
      <c r="L12" s="32">
        <v>75</v>
      </c>
      <c r="M12" s="33" t="s">
        <v>607</v>
      </c>
      <c r="N12" s="61"/>
    </row>
    <row r="13" ht="15.75" spans="2:15">
      <c r="B13" s="36"/>
      <c r="C13" s="37"/>
      <c r="D13" s="38"/>
      <c r="E13" s="39"/>
      <c r="F13" s="38"/>
      <c r="G13" s="38"/>
      <c r="H13" s="37"/>
      <c r="I13" s="38"/>
      <c r="J13" s="38"/>
      <c r="K13" s="38"/>
      <c r="L13" s="75"/>
      <c r="M13" s="76"/>
      <c r="N13" s="61"/>
      <c r="O13" s="6">
        <f>IF(ISBLANK($AL13),0,1+LEN($AL13)-LEN(SUBSTITUTE($AL13,"●","")))</f>
        <v>0</v>
      </c>
    </row>
    <row r="14" ht="25.5" spans="2:15">
      <c r="B14" s="19" t="str">
        <f ca="1">COUNTA($B16:$B9995)&amp;" Other way(s) to get "&amp;CHAR(34)&amp;$C$1&amp;CHAR(34)&amp;" Tokens"</f>
        <v>1 Other way(s) to get "Zero's Tombstone" Tokens</v>
      </c>
      <c r="C14" s="20"/>
      <c r="D14" s="20"/>
      <c r="E14" s="20"/>
      <c r="F14" s="20"/>
      <c r="G14" s="20"/>
      <c r="H14" s="20"/>
      <c r="I14" s="20"/>
      <c r="J14" s="20"/>
      <c r="K14" s="20"/>
      <c r="L14" s="20"/>
      <c r="M14" s="71"/>
      <c r="N14" s="61"/>
      <c r="O14" s="6">
        <f>IF(ISBLANK($AL14),0,1+LEN($AL14)-LEN(SUBSTITUTE($AL14,"●","")))</f>
        <v>0</v>
      </c>
    </row>
    <row r="15" ht="16.5" spans="2:15">
      <c r="B15" s="40" t="s">
        <v>18</v>
      </c>
      <c r="C15" s="41" t="s">
        <v>323</v>
      </c>
      <c r="D15" s="42"/>
      <c r="E15" s="42"/>
      <c r="F15" s="42"/>
      <c r="G15" s="43"/>
      <c r="H15" s="44" t="s">
        <v>324</v>
      </c>
      <c r="I15" s="77" t="s">
        <v>310</v>
      </c>
      <c r="J15" s="78"/>
      <c r="K15" s="78"/>
      <c r="L15" s="78"/>
      <c r="M15" s="79"/>
      <c r="N15" s="61"/>
      <c r="O15" s="6">
        <f>IF(ISBLANK($AL15),0,1+LEN($AL15)-LEN(SUBSTITUTE($AL15,"●","")))</f>
        <v>0</v>
      </c>
    </row>
    <row r="16" ht="31" customHeight="1" spans="2:15">
      <c r="B16" s="45" t="s">
        <v>399</v>
      </c>
      <c r="C16" s="46" t="s">
        <v>863</v>
      </c>
      <c r="D16" s="47"/>
      <c r="E16" s="47"/>
      <c r="F16" s="47"/>
      <c r="G16" s="48"/>
      <c r="H16" s="50" t="s">
        <v>401</v>
      </c>
      <c r="I16" s="80" t="s">
        <v>864</v>
      </c>
      <c r="J16" s="81"/>
      <c r="K16" s="81"/>
      <c r="L16" s="81"/>
      <c r="M16" s="82"/>
      <c r="N16" s="61"/>
      <c r="O16" s="6">
        <f>IF(ISBLANK($AL16),0,1+LEN($AL16)-LEN(SUBSTITUTE($AL16,"●","")))</f>
        <v>0</v>
      </c>
    </row>
    <row r="17" ht="15.75" spans="2:15">
      <c r="B17" s="36"/>
      <c r="C17" s="37"/>
      <c r="D17" s="38"/>
      <c r="E17" s="39"/>
      <c r="F17" s="38"/>
      <c r="G17" s="38"/>
      <c r="H17" s="37"/>
      <c r="I17" s="38"/>
      <c r="J17" s="38"/>
      <c r="K17" s="38"/>
      <c r="L17" s="38"/>
      <c r="M17" s="76"/>
      <c r="N17" s="61"/>
      <c r="O17" s="6">
        <f t="shared" ref="O17:O33" si="1">IF(ISBLANK($AL17),0,1+LEN($AL17)-LEN(SUBSTITUTE($AL17,"●","")))</f>
        <v>0</v>
      </c>
    </row>
    <row r="18" ht="15.75" spans="2:15">
      <c r="B18" s="51"/>
      <c r="C18" s="52"/>
      <c r="D18" s="53"/>
      <c r="E18" s="54"/>
      <c r="F18" s="53"/>
      <c r="G18" s="53"/>
      <c r="H18" s="52"/>
      <c r="I18" s="53"/>
      <c r="J18" s="53"/>
      <c r="K18" s="53"/>
      <c r="L18" s="53"/>
      <c r="M18" s="52"/>
      <c r="N18" s="61"/>
      <c r="O18" s="6">
        <f t="shared" si="1"/>
        <v>0</v>
      </c>
    </row>
    <row r="19" ht="15.75" spans="2:15">
      <c r="B19" s="51"/>
      <c r="C19" s="52"/>
      <c r="D19" s="53"/>
      <c r="E19" s="54"/>
      <c r="F19" s="53"/>
      <c r="G19" s="53"/>
      <c r="H19" s="52"/>
      <c r="I19" s="53"/>
      <c r="J19" s="53"/>
      <c r="K19" s="53"/>
      <c r="L19" s="53"/>
      <c r="M19" s="54"/>
      <c r="N19" s="61"/>
      <c r="O19" s="6">
        <f t="shared" si="1"/>
        <v>0</v>
      </c>
    </row>
    <row r="20" ht="15.75" spans="2:15">
      <c r="B20" s="51"/>
      <c r="C20" s="52"/>
      <c r="D20" s="53"/>
      <c r="E20" s="55"/>
      <c r="F20" s="53"/>
      <c r="G20" s="53"/>
      <c r="H20" s="52"/>
      <c r="I20" s="53"/>
      <c r="J20" s="53"/>
      <c r="K20" s="53"/>
      <c r="L20" s="53"/>
      <c r="M20" s="54"/>
      <c r="N20" s="61"/>
      <c r="O20" s="6">
        <f t="shared" si="1"/>
        <v>0</v>
      </c>
    </row>
    <row r="21" ht="15.75" spans="2:15">
      <c r="B21" s="51"/>
      <c r="C21" s="52"/>
      <c r="D21" s="53"/>
      <c r="E21" s="54"/>
      <c r="F21" s="53"/>
      <c r="G21" s="53"/>
      <c r="H21" s="52"/>
      <c r="I21" s="53"/>
      <c r="J21" s="53"/>
      <c r="K21" s="53"/>
      <c r="L21" s="53"/>
      <c r="M21" s="54"/>
      <c r="N21" s="61"/>
      <c r="O21" s="6">
        <f t="shared" si="1"/>
        <v>0</v>
      </c>
    </row>
    <row r="22" ht="15.75" spans="2:15">
      <c r="B22" s="51"/>
      <c r="C22" s="52"/>
      <c r="D22" s="53"/>
      <c r="E22" s="54"/>
      <c r="F22" s="53"/>
      <c r="G22" s="53"/>
      <c r="H22" s="52"/>
      <c r="I22" s="53"/>
      <c r="J22" s="53"/>
      <c r="K22" s="53"/>
      <c r="L22" s="53"/>
      <c r="M22" s="54"/>
      <c r="N22" s="61"/>
      <c r="O22" s="6">
        <f t="shared" si="1"/>
        <v>0</v>
      </c>
    </row>
    <row r="23" ht="15.75" spans="2:15">
      <c r="B23" s="51"/>
      <c r="C23" s="52"/>
      <c r="D23" s="53"/>
      <c r="E23" s="54"/>
      <c r="F23" s="53"/>
      <c r="G23" s="53"/>
      <c r="H23" s="52"/>
      <c r="I23" s="53"/>
      <c r="J23" s="53"/>
      <c r="K23" s="53"/>
      <c r="L23" s="53"/>
      <c r="M23" s="54"/>
      <c r="N23" s="61"/>
      <c r="O23" s="6">
        <f t="shared" si="1"/>
        <v>0</v>
      </c>
    </row>
    <row r="24" ht="15.75" spans="2:15">
      <c r="B24" s="51"/>
      <c r="C24" s="52"/>
      <c r="D24" s="53"/>
      <c r="E24" s="54"/>
      <c r="F24" s="53"/>
      <c r="G24" s="53"/>
      <c r="H24" s="52"/>
      <c r="I24" s="53"/>
      <c r="J24" s="53"/>
      <c r="K24" s="53"/>
      <c r="L24" s="53"/>
      <c r="M24" s="54"/>
      <c r="N24" s="61"/>
      <c r="O24" s="6">
        <f t="shared" si="1"/>
        <v>0</v>
      </c>
    </row>
    <row r="25" ht="15.75" spans="2:15">
      <c r="B25" s="51"/>
      <c r="C25" s="52"/>
      <c r="D25" s="53"/>
      <c r="E25" s="55"/>
      <c r="F25" s="53"/>
      <c r="G25" s="53"/>
      <c r="H25" s="52"/>
      <c r="I25" s="53"/>
      <c r="J25" s="53"/>
      <c r="K25" s="53"/>
      <c r="L25" s="53"/>
      <c r="M25" s="54"/>
      <c r="N25" s="61"/>
      <c r="O25" s="6">
        <f t="shared" si="1"/>
        <v>0</v>
      </c>
    </row>
    <row r="26" ht="15.75" spans="2:15">
      <c r="B26" s="51"/>
      <c r="C26" s="52"/>
      <c r="D26" s="53"/>
      <c r="E26" s="54"/>
      <c r="F26" s="53"/>
      <c r="G26" s="53"/>
      <c r="H26" s="52"/>
      <c r="I26" s="53"/>
      <c r="J26" s="53"/>
      <c r="K26" s="53"/>
      <c r="L26" s="53"/>
      <c r="M26" s="54"/>
      <c r="N26" s="61"/>
      <c r="O26" s="6">
        <f t="shared" si="1"/>
        <v>0</v>
      </c>
    </row>
    <row r="27" ht="15.75" spans="2:15">
      <c r="B27" s="51"/>
      <c r="C27" s="52"/>
      <c r="D27" s="53"/>
      <c r="E27" s="54"/>
      <c r="F27" s="53"/>
      <c r="G27" s="53"/>
      <c r="H27" s="52"/>
      <c r="I27" s="53"/>
      <c r="J27" s="53"/>
      <c r="K27" s="53"/>
      <c r="L27" s="53"/>
      <c r="M27" s="54"/>
      <c r="N27" s="61"/>
      <c r="O27" s="6">
        <f t="shared" si="1"/>
        <v>0</v>
      </c>
    </row>
    <row r="28" ht="15.75" spans="2:15">
      <c r="B28" s="51"/>
      <c r="C28" s="52"/>
      <c r="D28" s="53"/>
      <c r="E28" s="54"/>
      <c r="F28" s="53"/>
      <c r="G28" s="53"/>
      <c r="H28" s="52"/>
      <c r="I28" s="53"/>
      <c r="J28" s="53"/>
      <c r="K28" s="53"/>
      <c r="L28" s="53"/>
      <c r="M28" s="52"/>
      <c r="N28" s="61"/>
      <c r="O28" s="6">
        <f t="shared" si="1"/>
        <v>0</v>
      </c>
    </row>
    <row r="29" ht="15.75" spans="2:15">
      <c r="B29" s="51"/>
      <c r="C29" s="52"/>
      <c r="D29" s="53"/>
      <c r="E29" s="54"/>
      <c r="F29" s="53"/>
      <c r="G29" s="53"/>
      <c r="H29" s="52"/>
      <c r="I29" s="53"/>
      <c r="J29" s="53"/>
      <c r="K29" s="53"/>
      <c r="L29" s="53"/>
      <c r="M29" s="52"/>
      <c r="N29" s="61"/>
      <c r="O29" s="6">
        <f t="shared" si="1"/>
        <v>0</v>
      </c>
    </row>
    <row r="30" spans="2:15">
      <c r="B30" s="56"/>
      <c r="C30" s="57"/>
      <c r="D30" s="58"/>
      <c r="E30" s="59"/>
      <c r="F30" s="58"/>
      <c r="G30" s="58"/>
      <c r="H30" s="57"/>
      <c r="I30" s="58"/>
      <c r="J30" s="58"/>
      <c r="K30" s="58"/>
      <c r="L30" s="58"/>
      <c r="M30" s="57"/>
      <c r="N30" s="61"/>
      <c r="O30" s="6">
        <f t="shared" si="1"/>
        <v>0</v>
      </c>
    </row>
    <row r="31" spans="2:15">
      <c r="B31" s="56"/>
      <c r="C31" s="57"/>
      <c r="D31" s="58"/>
      <c r="E31" s="59"/>
      <c r="F31" s="58"/>
      <c r="G31" s="58"/>
      <c r="H31" s="57"/>
      <c r="I31" s="58"/>
      <c r="J31" s="58"/>
      <c r="K31" s="58"/>
      <c r="L31" s="58"/>
      <c r="M31" s="57"/>
      <c r="N31" s="61"/>
      <c r="O31" s="6">
        <f t="shared" si="1"/>
        <v>0</v>
      </c>
    </row>
    <row r="32" spans="2:15">
      <c r="B32" s="56"/>
      <c r="C32" s="57"/>
      <c r="D32" s="58"/>
      <c r="E32" s="59"/>
      <c r="F32" s="58"/>
      <c r="G32" s="58"/>
      <c r="H32" s="57"/>
      <c r="I32" s="58"/>
      <c r="J32" s="58"/>
      <c r="K32" s="58"/>
      <c r="L32" s="58"/>
      <c r="M32" s="59"/>
      <c r="N32" s="61"/>
      <c r="O32" s="6">
        <f t="shared" si="1"/>
        <v>0</v>
      </c>
    </row>
    <row r="33" spans="2:15">
      <c r="B33" s="56"/>
      <c r="C33" s="57"/>
      <c r="D33" s="58"/>
      <c r="E33" s="60"/>
      <c r="F33" s="58"/>
      <c r="G33" s="58"/>
      <c r="H33" s="57"/>
      <c r="I33" s="58"/>
      <c r="J33" s="58"/>
      <c r="K33" s="58"/>
      <c r="L33" s="58"/>
      <c r="M33" s="59"/>
      <c r="N33" s="61"/>
      <c r="O33" s="6">
        <f t="shared" si="1"/>
        <v>0</v>
      </c>
    </row>
    <row r="34" spans="2:14">
      <c r="B34" s="56"/>
      <c r="C34" s="57"/>
      <c r="D34" s="58"/>
      <c r="E34" s="59"/>
      <c r="F34" s="58"/>
      <c r="G34" s="58"/>
      <c r="H34" s="57"/>
      <c r="I34" s="58"/>
      <c r="J34" s="58"/>
      <c r="K34" s="58"/>
      <c r="L34" s="58"/>
      <c r="M34" s="60"/>
      <c r="N34" s="61"/>
    </row>
    <row r="45" spans="2:15">
      <c r="B45" s="61"/>
      <c r="C45" s="62"/>
      <c r="D45" s="63"/>
      <c r="E45" s="64"/>
      <c r="F45" s="63"/>
      <c r="G45" s="63"/>
      <c r="H45" s="62"/>
      <c r="I45" s="63"/>
      <c r="J45" s="63"/>
      <c r="K45" s="63"/>
      <c r="L45" s="63"/>
      <c r="M45" s="83"/>
      <c r="N45" s="61"/>
      <c r="O45" s="84"/>
    </row>
    <row r="46" spans="2:15">
      <c r="B46" s="56"/>
      <c r="C46" s="57"/>
      <c r="D46" s="58"/>
      <c r="E46" s="59"/>
      <c r="F46" s="58"/>
      <c r="G46" s="58"/>
      <c r="H46" s="57"/>
      <c r="I46" s="58"/>
      <c r="J46" s="58"/>
      <c r="K46" s="58"/>
      <c r="L46" s="58"/>
      <c r="M46" s="57"/>
      <c r="N46" s="61"/>
      <c r="O46" s="84"/>
    </row>
    <row r="47" spans="2:15">
      <c r="B47" s="56"/>
      <c r="C47" s="57"/>
      <c r="D47" s="58"/>
      <c r="E47" s="59"/>
      <c r="F47" s="58"/>
      <c r="G47" s="58"/>
      <c r="H47" s="57"/>
      <c r="I47" s="58"/>
      <c r="J47" s="58"/>
      <c r="K47" s="58"/>
      <c r="L47" s="58"/>
      <c r="M47" s="59"/>
      <c r="N47" s="61"/>
      <c r="O47" s="84"/>
    </row>
    <row r="48" spans="2:15">
      <c r="B48" s="56"/>
      <c r="C48" s="57"/>
      <c r="D48" s="58"/>
      <c r="E48" s="60"/>
      <c r="F48" s="58"/>
      <c r="G48" s="58"/>
      <c r="H48" s="57"/>
      <c r="I48" s="58"/>
      <c r="J48" s="58"/>
      <c r="K48" s="58"/>
      <c r="L48" s="58"/>
      <c r="M48" s="59"/>
      <c r="N48" s="61"/>
      <c r="O48" s="84"/>
    </row>
    <row r="49" spans="2:13">
      <c r="B49" s="65"/>
      <c r="C49" s="66"/>
      <c r="D49" s="67"/>
      <c r="E49" s="68"/>
      <c r="F49" s="67"/>
      <c r="G49" s="67"/>
      <c r="H49" s="66"/>
      <c r="I49" s="67"/>
      <c r="J49" s="67"/>
      <c r="K49" s="67"/>
      <c r="L49" s="67"/>
      <c r="M49" s="85"/>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5"/>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Zurg Ears</v>
      </c>
      <c r="Z1" s="86" t="str">
        <f ca="1">MID(CELL("filename",$Z$1),FIND("]",CELL("filename",$Z$1))+1,255)</f>
        <v>Zurg_Ears</v>
      </c>
    </row>
    <row r="2" ht="21" spans="2:12">
      <c r="B2" s="10" t="str">
        <f>Token_List!$D$2</f>
        <v>Rarity</v>
      </c>
      <c r="C2" s="11" t="str">
        <f ca="1">LOOKUP($Z$1,Token_List!$Z$3:$Z$9998,Token_List!$D$3:$D$9998)</f>
        <v>Epic</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Zurg</v>
      </c>
      <c r="D4" s="12"/>
      <c r="E4" s="13"/>
      <c r="F4" s="12"/>
      <c r="G4" s="12"/>
      <c r="H4" s="14"/>
      <c r="I4" s="12"/>
      <c r="J4" s="12"/>
      <c r="K4" s="12"/>
      <c r="L4" s="12"/>
      <c r="M4" s="69"/>
    </row>
    <row r="5" ht="21.75" spans="2:15">
      <c r="B5" s="16"/>
      <c r="C5" s="17"/>
      <c r="D5" s="17"/>
      <c r="E5" s="17"/>
      <c r="F5" s="18"/>
      <c r="G5" s="18"/>
      <c r="H5" s="17"/>
      <c r="I5" s="17"/>
      <c r="J5" s="17"/>
      <c r="K5" s="17"/>
      <c r="L5" s="17"/>
      <c r="M5" s="70"/>
      <c r="O5" s="6">
        <f>SUM($AN$8:$AN$10005)</f>
        <v>0</v>
      </c>
    </row>
    <row r="6" ht="25.5" spans="2:15">
      <c r="B6" s="19" t="str">
        <f ca="1">MATCH("Type",$B$9:$B$9995,0)-3&amp;" Task(s) from "&amp;SUM($A$9:$A$9997)&amp;" character(s) that could drop "&amp;CHAR(34)&amp;$C$1&amp;CHAR(34)&amp;" Tokens"</f>
        <v>6 Task(s) from 8 character(s) that could drop "Zurg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ht="15.75"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ht="26.25" spans="1:15">
      <c r="A9" s="29">
        <f t="shared" ref="A9:A16" si="1">COUNTA($E9)+1</f>
        <v>2</v>
      </c>
      <c r="B9" s="30" t="s">
        <v>977</v>
      </c>
      <c r="C9" s="31" t="s">
        <v>1083</v>
      </c>
      <c r="D9" s="32">
        <v>5</v>
      </c>
      <c r="E9" s="33" t="s">
        <v>95</v>
      </c>
      <c r="F9" s="32">
        <v>5</v>
      </c>
      <c r="G9" s="32"/>
      <c r="H9" s="31" t="s">
        <v>312</v>
      </c>
      <c r="I9" s="32" t="s">
        <v>411</v>
      </c>
      <c r="J9" s="32"/>
      <c r="K9" s="32">
        <v>37</v>
      </c>
      <c r="L9" s="32">
        <v>370</v>
      </c>
      <c r="M9" s="33" t="s">
        <v>292</v>
      </c>
      <c r="N9" s="61"/>
      <c r="O9" s="6">
        <f t="shared" si="0"/>
        <v>0</v>
      </c>
    </row>
    <row r="10" ht="15.75" spans="1:14">
      <c r="A10" s="29">
        <f t="shared" si="1"/>
        <v>1</v>
      </c>
      <c r="B10" s="30" t="s">
        <v>194</v>
      </c>
      <c r="C10" s="31" t="s">
        <v>1084</v>
      </c>
      <c r="D10" s="32">
        <v>2</v>
      </c>
      <c r="E10" s="33"/>
      <c r="F10" s="32"/>
      <c r="G10" s="32"/>
      <c r="H10" s="31"/>
      <c r="I10" s="32" t="s">
        <v>537</v>
      </c>
      <c r="J10" s="32"/>
      <c r="K10" s="32">
        <v>45</v>
      </c>
      <c r="L10" s="32">
        <v>375</v>
      </c>
      <c r="M10" s="33" t="s">
        <v>292</v>
      </c>
      <c r="N10" s="61"/>
    </row>
    <row r="11" ht="15.75" spans="1:14">
      <c r="A11" s="29">
        <f t="shared" si="1"/>
        <v>1</v>
      </c>
      <c r="B11" s="30" t="s">
        <v>216</v>
      </c>
      <c r="C11" s="31" t="s">
        <v>414</v>
      </c>
      <c r="D11" s="32">
        <v>2</v>
      </c>
      <c r="E11" s="33"/>
      <c r="F11" s="32"/>
      <c r="G11" s="32"/>
      <c r="H11" s="31"/>
      <c r="I11" s="32" t="s">
        <v>336</v>
      </c>
      <c r="J11" s="32"/>
      <c r="K11" s="32">
        <v>16</v>
      </c>
      <c r="L11" s="32">
        <v>155</v>
      </c>
      <c r="M11" s="33" t="s">
        <v>415</v>
      </c>
      <c r="N11" s="61"/>
    </row>
    <row r="12" ht="26.25" spans="1:14">
      <c r="A12" s="29">
        <f t="shared" si="1"/>
        <v>2</v>
      </c>
      <c r="B12" s="30" t="s">
        <v>518</v>
      </c>
      <c r="C12" s="31" t="s">
        <v>1085</v>
      </c>
      <c r="D12" s="32"/>
      <c r="E12" s="33" t="s">
        <v>55</v>
      </c>
      <c r="F12" s="32">
        <v>5</v>
      </c>
      <c r="G12" s="32"/>
      <c r="H12" s="31" t="s">
        <v>429</v>
      </c>
      <c r="I12" s="32" t="s">
        <v>411</v>
      </c>
      <c r="J12" s="32"/>
      <c r="K12" s="32">
        <v>37</v>
      </c>
      <c r="L12" s="32">
        <v>370</v>
      </c>
      <c r="M12" s="33" t="s">
        <v>292</v>
      </c>
      <c r="N12" s="61"/>
    </row>
    <row r="13" ht="15.75" spans="1:14">
      <c r="A13" s="29">
        <f t="shared" si="1"/>
        <v>1</v>
      </c>
      <c r="B13" s="30" t="s">
        <v>1086</v>
      </c>
      <c r="C13" s="31" t="s">
        <v>996</v>
      </c>
      <c r="D13" s="32">
        <v>1</v>
      </c>
      <c r="E13" s="33"/>
      <c r="F13" s="32"/>
      <c r="G13" s="32"/>
      <c r="H13" s="31" t="s">
        <v>456</v>
      </c>
      <c r="I13" s="32" t="s">
        <v>411</v>
      </c>
      <c r="J13" s="32"/>
      <c r="K13" s="32">
        <v>29</v>
      </c>
      <c r="L13" s="32">
        <v>275</v>
      </c>
      <c r="M13" s="33" t="s">
        <v>997</v>
      </c>
      <c r="N13" s="61"/>
    </row>
    <row r="14" ht="15.75" spans="1:15">
      <c r="A14" s="29">
        <f t="shared" si="1"/>
        <v>1</v>
      </c>
      <c r="B14" s="30" t="s">
        <v>34</v>
      </c>
      <c r="C14" s="31" t="s">
        <v>1087</v>
      </c>
      <c r="D14" s="32">
        <v>4</v>
      </c>
      <c r="E14" s="33"/>
      <c r="F14" s="32"/>
      <c r="G14" s="32"/>
      <c r="H14" s="31" t="s">
        <v>480</v>
      </c>
      <c r="I14" s="32" t="s">
        <v>411</v>
      </c>
      <c r="J14" s="32"/>
      <c r="K14" s="32">
        <v>29</v>
      </c>
      <c r="L14" s="35">
        <v>275</v>
      </c>
      <c r="M14" s="34" t="s">
        <v>292</v>
      </c>
      <c r="N14" s="61"/>
      <c r="O14" s="6">
        <f>IF(ISBLANK($AL14),0,1+LEN($AL14)-LEN(SUBSTITUTE($AL14,"●","")))</f>
        <v>0</v>
      </c>
    </row>
    <row r="15" ht="15.75" spans="2:15">
      <c r="B15" s="36"/>
      <c r="C15" s="37"/>
      <c r="D15" s="38"/>
      <c r="E15" s="39"/>
      <c r="F15" s="38"/>
      <c r="G15" s="38"/>
      <c r="H15" s="37"/>
      <c r="I15" s="38"/>
      <c r="J15" s="38"/>
      <c r="K15" s="38"/>
      <c r="L15" s="75"/>
      <c r="M15" s="76"/>
      <c r="N15" s="61"/>
      <c r="O15" s="6">
        <f t="shared" ref="O15:O39" si="2">IF(ISBLANK($AL15),0,1+LEN($AL15)-LEN(SUBSTITUTE($AL15,"●","")))</f>
        <v>0</v>
      </c>
    </row>
    <row r="16" ht="25.5" spans="2:15">
      <c r="B16" s="19" t="str">
        <f ca="1">COUNTA($B18:$B10001)&amp;" Other way(s) to get "&amp;CHAR(34)&amp;$C$1&amp;CHAR(34)&amp;" Tokens"</f>
        <v>0 Other way(s) to get "Zurg Ears" Tokens</v>
      </c>
      <c r="C16" s="20"/>
      <c r="D16" s="20"/>
      <c r="E16" s="20"/>
      <c r="F16" s="20"/>
      <c r="G16" s="20"/>
      <c r="H16" s="20"/>
      <c r="I16" s="20"/>
      <c r="J16" s="20"/>
      <c r="K16" s="20"/>
      <c r="L16" s="20"/>
      <c r="M16" s="71"/>
      <c r="N16" s="61"/>
      <c r="O16" s="6">
        <f t="shared" si="2"/>
        <v>0</v>
      </c>
    </row>
    <row r="17" ht="16.5" spans="2:15">
      <c r="B17" s="40" t="s">
        <v>18</v>
      </c>
      <c r="C17" s="41" t="s">
        <v>323</v>
      </c>
      <c r="D17" s="42"/>
      <c r="E17" s="42"/>
      <c r="F17" s="42"/>
      <c r="G17" s="43"/>
      <c r="H17" s="44" t="s">
        <v>324</v>
      </c>
      <c r="I17" s="77" t="s">
        <v>310</v>
      </c>
      <c r="J17" s="78"/>
      <c r="K17" s="78"/>
      <c r="L17" s="78"/>
      <c r="M17" s="79"/>
      <c r="N17" s="61"/>
      <c r="O17" s="6">
        <f t="shared" si="2"/>
        <v>0</v>
      </c>
    </row>
    <row r="18" ht="15.75" spans="2:15">
      <c r="B18" s="45"/>
      <c r="C18" s="46"/>
      <c r="D18" s="47"/>
      <c r="E18" s="47"/>
      <c r="F18" s="47"/>
      <c r="G18" s="48"/>
      <c r="H18" s="49"/>
      <c r="I18" s="80"/>
      <c r="J18" s="81"/>
      <c r="K18" s="81"/>
      <c r="L18" s="81"/>
      <c r="M18" s="82"/>
      <c r="N18" s="61"/>
      <c r="O18" s="6">
        <f t="shared" si="2"/>
        <v>0</v>
      </c>
    </row>
    <row r="19" ht="15.75" spans="2:15">
      <c r="B19" s="45"/>
      <c r="C19" s="46"/>
      <c r="D19" s="47"/>
      <c r="E19" s="47"/>
      <c r="F19" s="47"/>
      <c r="G19" s="48"/>
      <c r="H19" s="50"/>
      <c r="I19" s="46"/>
      <c r="J19" s="47"/>
      <c r="K19" s="47"/>
      <c r="L19" s="47"/>
      <c r="M19" s="48"/>
      <c r="N19" s="61"/>
      <c r="O19" s="6">
        <f t="shared" si="2"/>
        <v>0</v>
      </c>
    </row>
    <row r="20" ht="15.75" spans="2:15">
      <c r="B20" s="45"/>
      <c r="C20" s="46"/>
      <c r="D20" s="47"/>
      <c r="E20" s="47"/>
      <c r="F20" s="47"/>
      <c r="G20" s="48"/>
      <c r="H20" s="50"/>
      <c r="I20" s="46"/>
      <c r="J20" s="47"/>
      <c r="K20" s="47"/>
      <c r="L20" s="47"/>
      <c r="M20" s="48"/>
      <c r="N20" s="61"/>
      <c r="O20" s="6">
        <f t="shared" si="2"/>
        <v>0</v>
      </c>
    </row>
    <row r="21" ht="15.75" spans="2:15">
      <c r="B21" s="45"/>
      <c r="C21" s="46"/>
      <c r="D21" s="47"/>
      <c r="E21" s="47"/>
      <c r="F21" s="47"/>
      <c r="G21" s="48"/>
      <c r="H21" s="50"/>
      <c r="I21" s="46"/>
      <c r="J21" s="47"/>
      <c r="K21" s="47"/>
      <c r="L21" s="47"/>
      <c r="M21" s="48"/>
      <c r="N21" s="61"/>
      <c r="O21" s="6">
        <f t="shared" si="2"/>
        <v>0</v>
      </c>
    </row>
    <row r="22" ht="15.75" spans="2:15">
      <c r="B22" s="45"/>
      <c r="C22" s="46"/>
      <c r="D22" s="47"/>
      <c r="E22" s="47"/>
      <c r="F22" s="47"/>
      <c r="G22" s="48"/>
      <c r="H22" s="50" t="s">
        <v>401</v>
      </c>
      <c r="I22" s="46"/>
      <c r="J22" s="47"/>
      <c r="K22" s="47"/>
      <c r="L22" s="47"/>
      <c r="M22" s="48"/>
      <c r="N22" s="61"/>
      <c r="O22" s="6">
        <f t="shared" si="2"/>
        <v>0</v>
      </c>
    </row>
    <row r="23" ht="15.75" spans="2:15">
      <c r="B23" s="36"/>
      <c r="C23" s="37"/>
      <c r="D23" s="38"/>
      <c r="E23" s="39"/>
      <c r="F23" s="38"/>
      <c r="G23" s="38"/>
      <c r="H23" s="37"/>
      <c r="I23" s="38"/>
      <c r="J23" s="38"/>
      <c r="K23" s="38"/>
      <c r="L23" s="38"/>
      <c r="M23" s="76"/>
      <c r="N23" s="61"/>
      <c r="O23" s="6">
        <f t="shared" si="2"/>
        <v>0</v>
      </c>
    </row>
    <row r="24" ht="15.75" spans="2:15">
      <c r="B24" s="51"/>
      <c r="C24" s="52"/>
      <c r="D24" s="53"/>
      <c r="E24" s="54"/>
      <c r="F24" s="53"/>
      <c r="G24" s="53"/>
      <c r="H24" s="52"/>
      <c r="I24" s="53"/>
      <c r="J24" s="53"/>
      <c r="K24" s="53"/>
      <c r="L24" s="53"/>
      <c r="M24" s="52"/>
      <c r="N24" s="61"/>
      <c r="O24" s="6">
        <f t="shared" si="2"/>
        <v>0</v>
      </c>
    </row>
    <row r="25" ht="15.75" spans="2:15">
      <c r="B25" s="51"/>
      <c r="C25" s="52"/>
      <c r="D25" s="53"/>
      <c r="E25" s="54"/>
      <c r="F25" s="53"/>
      <c r="G25" s="53"/>
      <c r="H25" s="52"/>
      <c r="I25" s="53"/>
      <c r="J25" s="53"/>
      <c r="K25" s="53"/>
      <c r="L25" s="53"/>
      <c r="M25" s="54"/>
      <c r="N25" s="61"/>
      <c r="O25" s="6">
        <f t="shared" si="2"/>
        <v>0</v>
      </c>
    </row>
    <row r="26" ht="15.75" spans="2:15">
      <c r="B26" s="51"/>
      <c r="C26" s="52"/>
      <c r="D26" s="53"/>
      <c r="E26" s="55"/>
      <c r="F26" s="53"/>
      <c r="G26" s="53"/>
      <c r="H26" s="52"/>
      <c r="I26" s="53"/>
      <c r="J26" s="53"/>
      <c r="K26" s="53"/>
      <c r="L26" s="53"/>
      <c r="M26" s="54"/>
      <c r="N26" s="61"/>
      <c r="O26" s="6">
        <f t="shared" si="2"/>
        <v>0</v>
      </c>
    </row>
    <row r="27" ht="15.75" spans="2:15">
      <c r="B27" s="51"/>
      <c r="C27" s="52"/>
      <c r="D27" s="53"/>
      <c r="E27" s="54"/>
      <c r="F27" s="53"/>
      <c r="G27" s="53"/>
      <c r="H27" s="52"/>
      <c r="I27" s="53"/>
      <c r="J27" s="53"/>
      <c r="K27" s="53"/>
      <c r="L27" s="53"/>
      <c r="M27" s="54"/>
      <c r="N27" s="61"/>
      <c r="O27" s="6">
        <f t="shared" si="2"/>
        <v>0</v>
      </c>
    </row>
    <row r="28" ht="15.75" spans="2:15">
      <c r="B28" s="51"/>
      <c r="C28" s="52"/>
      <c r="D28" s="53"/>
      <c r="E28" s="54"/>
      <c r="F28" s="53"/>
      <c r="G28" s="53"/>
      <c r="H28" s="52"/>
      <c r="I28" s="53"/>
      <c r="J28" s="53"/>
      <c r="K28" s="53"/>
      <c r="L28" s="53"/>
      <c r="M28" s="54"/>
      <c r="N28" s="61"/>
      <c r="O28" s="6">
        <f t="shared" si="2"/>
        <v>0</v>
      </c>
    </row>
    <row r="29" ht="15.75" spans="2:15">
      <c r="B29" s="51"/>
      <c r="C29" s="52"/>
      <c r="D29" s="53"/>
      <c r="E29" s="54"/>
      <c r="F29" s="53"/>
      <c r="G29" s="53"/>
      <c r="H29" s="52"/>
      <c r="I29" s="53"/>
      <c r="J29" s="53"/>
      <c r="K29" s="53"/>
      <c r="L29" s="53"/>
      <c r="M29" s="54"/>
      <c r="N29" s="61"/>
      <c r="O29" s="6">
        <f t="shared" si="2"/>
        <v>0</v>
      </c>
    </row>
    <row r="30" ht="15.75" spans="2:15">
      <c r="B30" s="51"/>
      <c r="C30" s="52"/>
      <c r="D30" s="53"/>
      <c r="E30" s="54"/>
      <c r="F30" s="53"/>
      <c r="G30" s="53"/>
      <c r="H30" s="52"/>
      <c r="I30" s="53"/>
      <c r="J30" s="53"/>
      <c r="K30" s="53"/>
      <c r="L30" s="53"/>
      <c r="M30" s="54"/>
      <c r="N30" s="61"/>
      <c r="O30" s="6">
        <f t="shared" si="2"/>
        <v>0</v>
      </c>
    </row>
    <row r="31" ht="15.75" spans="2:15">
      <c r="B31" s="51"/>
      <c r="C31" s="52"/>
      <c r="D31" s="53"/>
      <c r="E31" s="55"/>
      <c r="F31" s="53"/>
      <c r="G31" s="53"/>
      <c r="H31" s="52"/>
      <c r="I31" s="53"/>
      <c r="J31" s="53"/>
      <c r="K31" s="53"/>
      <c r="L31" s="53"/>
      <c r="M31" s="54"/>
      <c r="N31" s="61"/>
      <c r="O31" s="6">
        <f t="shared" si="2"/>
        <v>0</v>
      </c>
    </row>
    <row r="32" ht="15.75" spans="2:15">
      <c r="B32" s="51"/>
      <c r="C32" s="52"/>
      <c r="D32" s="53"/>
      <c r="E32" s="54"/>
      <c r="F32" s="53"/>
      <c r="G32" s="53"/>
      <c r="H32" s="52"/>
      <c r="I32" s="53"/>
      <c r="J32" s="53"/>
      <c r="K32" s="53"/>
      <c r="L32" s="53"/>
      <c r="M32" s="54"/>
      <c r="N32" s="61"/>
      <c r="O32" s="6">
        <f t="shared" si="2"/>
        <v>0</v>
      </c>
    </row>
    <row r="33" ht="15.75" spans="2:15">
      <c r="B33" s="51"/>
      <c r="C33" s="52"/>
      <c r="D33" s="53"/>
      <c r="E33" s="54"/>
      <c r="F33" s="53"/>
      <c r="G33" s="53"/>
      <c r="H33" s="52"/>
      <c r="I33" s="53"/>
      <c r="J33" s="53"/>
      <c r="K33" s="53"/>
      <c r="L33" s="53"/>
      <c r="M33" s="54"/>
      <c r="N33" s="61"/>
      <c r="O33" s="6">
        <f t="shared" si="2"/>
        <v>0</v>
      </c>
    </row>
    <row r="34" ht="15.75" spans="2:15">
      <c r="B34" s="51"/>
      <c r="C34" s="52"/>
      <c r="D34" s="53"/>
      <c r="E34" s="54"/>
      <c r="F34" s="53"/>
      <c r="G34" s="53"/>
      <c r="H34" s="52"/>
      <c r="I34" s="53"/>
      <c r="J34" s="53"/>
      <c r="K34" s="53"/>
      <c r="L34" s="53"/>
      <c r="M34" s="52"/>
      <c r="N34" s="61"/>
      <c r="O34" s="6">
        <f t="shared" si="2"/>
        <v>0</v>
      </c>
    </row>
    <row r="35" ht="15.75" spans="2:15">
      <c r="B35" s="51"/>
      <c r="C35" s="52"/>
      <c r="D35" s="53"/>
      <c r="E35" s="54"/>
      <c r="F35" s="53"/>
      <c r="G35" s="53"/>
      <c r="H35" s="52"/>
      <c r="I35" s="53"/>
      <c r="J35" s="53"/>
      <c r="K35" s="53"/>
      <c r="L35" s="53"/>
      <c r="M35" s="52"/>
      <c r="N35" s="61"/>
      <c r="O35" s="6">
        <f t="shared" si="2"/>
        <v>0</v>
      </c>
    </row>
    <row r="36" spans="2:15">
      <c r="B36" s="56"/>
      <c r="C36" s="57"/>
      <c r="D36" s="58"/>
      <c r="E36" s="59"/>
      <c r="F36" s="58"/>
      <c r="G36" s="58"/>
      <c r="H36" s="57"/>
      <c r="I36" s="58"/>
      <c r="J36" s="58"/>
      <c r="K36" s="58"/>
      <c r="L36" s="58"/>
      <c r="M36" s="57"/>
      <c r="N36" s="61"/>
      <c r="O36" s="6">
        <f t="shared" si="2"/>
        <v>0</v>
      </c>
    </row>
    <row r="37" spans="2:15">
      <c r="B37" s="56"/>
      <c r="C37" s="57"/>
      <c r="D37" s="58"/>
      <c r="E37" s="59"/>
      <c r="F37" s="58"/>
      <c r="G37" s="58"/>
      <c r="H37" s="57"/>
      <c r="I37" s="58"/>
      <c r="J37" s="58"/>
      <c r="K37" s="58"/>
      <c r="L37" s="58"/>
      <c r="M37" s="57"/>
      <c r="N37" s="61"/>
      <c r="O37" s="6">
        <f t="shared" si="2"/>
        <v>0</v>
      </c>
    </row>
    <row r="38" spans="2:15">
      <c r="B38" s="56"/>
      <c r="C38" s="57"/>
      <c r="D38" s="58"/>
      <c r="E38" s="59"/>
      <c r="F38" s="58"/>
      <c r="G38" s="58"/>
      <c r="H38" s="57"/>
      <c r="I38" s="58"/>
      <c r="J38" s="58"/>
      <c r="K38" s="58"/>
      <c r="L38" s="58"/>
      <c r="M38" s="59"/>
      <c r="N38" s="61"/>
      <c r="O38" s="6">
        <f t="shared" si="2"/>
        <v>0</v>
      </c>
    </row>
    <row r="39" spans="2:15">
      <c r="B39" s="56"/>
      <c r="C39" s="57"/>
      <c r="D39" s="58"/>
      <c r="E39" s="60"/>
      <c r="F39" s="58"/>
      <c r="G39" s="58"/>
      <c r="H39" s="57"/>
      <c r="I39" s="58"/>
      <c r="J39" s="58"/>
      <c r="K39" s="58"/>
      <c r="L39" s="58"/>
      <c r="M39" s="59"/>
      <c r="N39" s="61"/>
      <c r="O39" s="6">
        <f t="shared" si="2"/>
        <v>0</v>
      </c>
    </row>
    <row r="40" spans="2:14">
      <c r="B40" s="56"/>
      <c r="C40" s="57"/>
      <c r="D40" s="58"/>
      <c r="E40" s="59"/>
      <c r="F40" s="58"/>
      <c r="G40" s="58"/>
      <c r="H40" s="57"/>
      <c r="I40" s="58"/>
      <c r="J40" s="58"/>
      <c r="K40" s="58"/>
      <c r="L40" s="58"/>
      <c r="M40" s="60"/>
      <c r="N40" s="61"/>
    </row>
    <row r="51" spans="2:15">
      <c r="B51" s="61"/>
      <c r="C51" s="62"/>
      <c r="D51" s="63"/>
      <c r="E51" s="64"/>
      <c r="F51" s="63"/>
      <c r="G51" s="63"/>
      <c r="H51" s="62"/>
      <c r="I51" s="63"/>
      <c r="J51" s="63"/>
      <c r="K51" s="63"/>
      <c r="L51" s="63"/>
      <c r="M51" s="83"/>
      <c r="N51" s="61"/>
      <c r="O51" s="84"/>
    </row>
    <row r="52" spans="2:15">
      <c r="B52" s="56"/>
      <c r="C52" s="57"/>
      <c r="D52" s="58"/>
      <c r="E52" s="59"/>
      <c r="F52" s="58"/>
      <c r="G52" s="58"/>
      <c r="H52" s="57"/>
      <c r="I52" s="58"/>
      <c r="J52" s="58"/>
      <c r="K52" s="58"/>
      <c r="L52" s="58"/>
      <c r="M52" s="57"/>
      <c r="N52" s="61"/>
      <c r="O52" s="84"/>
    </row>
    <row r="53" spans="2:15">
      <c r="B53" s="56"/>
      <c r="C53" s="57"/>
      <c r="D53" s="58"/>
      <c r="E53" s="59"/>
      <c r="F53" s="58"/>
      <c r="G53" s="58"/>
      <c r="H53" s="57"/>
      <c r="I53" s="58"/>
      <c r="J53" s="58"/>
      <c r="K53" s="58"/>
      <c r="L53" s="58"/>
      <c r="M53" s="59"/>
      <c r="N53" s="61"/>
      <c r="O53" s="84"/>
    </row>
    <row r="54" spans="2:15">
      <c r="B54" s="56"/>
      <c r="C54" s="57"/>
      <c r="D54" s="58"/>
      <c r="E54" s="60"/>
      <c r="F54" s="58"/>
      <c r="G54" s="58"/>
      <c r="H54" s="57"/>
      <c r="I54" s="58"/>
      <c r="J54" s="58"/>
      <c r="K54" s="58"/>
      <c r="L54" s="58"/>
      <c r="M54" s="59"/>
      <c r="N54" s="61"/>
      <c r="O54" s="84"/>
    </row>
    <row r="55" spans="2:13">
      <c r="B55" s="65"/>
      <c r="C55" s="66"/>
      <c r="D55" s="67"/>
      <c r="E55" s="68"/>
      <c r="F55" s="67"/>
      <c r="G55" s="67"/>
      <c r="H55" s="66"/>
      <c r="I55" s="67"/>
      <c r="J55" s="67"/>
      <c r="K55" s="67"/>
      <c r="L55" s="67"/>
      <c r="M55" s="85"/>
    </row>
  </sheetData>
  <sheetProtection sheet="1" objects="1"/>
  <mergeCells count="14">
    <mergeCell ref="B6:M6"/>
    <mergeCell ref="B16:M16"/>
    <mergeCell ref="C17:G17"/>
    <mergeCell ref="I17:M17"/>
    <mergeCell ref="C18:G18"/>
    <mergeCell ref="I18:M18"/>
    <mergeCell ref="C19:G19"/>
    <mergeCell ref="I19:M19"/>
    <mergeCell ref="C20:G20"/>
    <mergeCell ref="I20:M20"/>
    <mergeCell ref="C21:G21"/>
    <mergeCell ref="I21:M21"/>
    <mergeCell ref="C22:G22"/>
    <mergeCell ref="I22:M22"/>
  </mergeCells>
  <pageMargins left="0.75" right="0.75" top="1" bottom="1" header="0.511805555555556" footer="0.511805555555556"/>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Boo's Drawing of Sulley</v>
      </c>
      <c r="Z1" s="259" t="str">
        <f ca="1">MID(CELL("filename",$Z$1),FIND("]",CELL("filename",$Z$1))+1,255)</f>
        <v>Boos_Drawing_of_Sulley</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Sulley</v>
      </c>
      <c r="D4" s="274"/>
      <c r="E4" s="274"/>
      <c r="F4" s="274"/>
      <c r="G4" s="274"/>
      <c r="H4" s="274"/>
      <c r="I4" s="274"/>
      <c r="J4" s="274"/>
      <c r="K4" s="274"/>
      <c r="L4" s="274"/>
      <c r="M4" s="243"/>
    </row>
    <row r="5" ht="21.55" customHeight="1" spans="2:13">
      <c r="B5" s="298"/>
      <c r="C5" s="274"/>
      <c r="D5" s="274"/>
      <c r="E5" s="274"/>
      <c r="F5" s="274"/>
      <c r="G5" s="274"/>
      <c r="H5" s="274"/>
      <c r="I5" s="274"/>
      <c r="J5" s="274"/>
      <c r="K5" s="274"/>
      <c r="L5" s="274"/>
      <c r="M5" s="244"/>
    </row>
    <row r="6" ht="25.5" spans="2:15">
      <c r="B6" s="201" t="str">
        <f ca="1">MATCH("Type",$B$9:$B$9991,0)-3&amp;" Task(s) from "&amp;SUM($A$9:$A$9993)&amp;" character(s) that could drop "&amp;CHAR(34)&amp;$C$1&amp;CHAR(34)&amp;" Tokens"</f>
        <v>4 Task(s) from 5 character(s) that could drop "Boo's Drawing of Sulley"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48</v>
      </c>
      <c r="C9" s="213" t="s">
        <v>353</v>
      </c>
      <c r="D9" s="214">
        <v>2</v>
      </c>
      <c r="E9" s="215"/>
      <c r="F9" s="214"/>
      <c r="G9" s="214"/>
      <c r="H9" s="213" t="s">
        <v>354</v>
      </c>
      <c r="I9" s="214" t="s">
        <v>313</v>
      </c>
      <c r="J9" s="214" t="s">
        <v>355</v>
      </c>
      <c r="K9" s="214">
        <v>10</v>
      </c>
      <c r="L9" s="214">
        <v>75</v>
      </c>
      <c r="M9" s="215" t="s">
        <v>356</v>
      </c>
      <c r="N9" s="235"/>
      <c r="O9" s="188">
        <f t="shared" si="0"/>
        <v>0</v>
      </c>
    </row>
    <row r="10" ht="26.25" spans="1:15">
      <c r="A10" s="211">
        <f t="shared" si="1"/>
        <v>2</v>
      </c>
      <c r="B10" s="212" t="s">
        <v>471</v>
      </c>
      <c r="C10" s="213" t="s">
        <v>472</v>
      </c>
      <c r="D10" s="214"/>
      <c r="E10" s="215" t="s">
        <v>118</v>
      </c>
      <c r="F10" s="214">
        <v>3</v>
      </c>
      <c r="G10" s="214"/>
      <c r="H10" s="213" t="s">
        <v>425</v>
      </c>
      <c r="I10" s="214" t="s">
        <v>313</v>
      </c>
      <c r="J10" s="214"/>
      <c r="K10" s="214">
        <v>13</v>
      </c>
      <c r="L10" s="249">
        <v>100</v>
      </c>
      <c r="M10" s="250" t="s">
        <v>54</v>
      </c>
      <c r="N10" s="235"/>
      <c r="O10" s="188">
        <f t="shared" si="0"/>
        <v>0</v>
      </c>
    </row>
    <row r="11" ht="15.75" spans="1:14">
      <c r="A11" s="211">
        <f t="shared" si="1"/>
        <v>1</v>
      </c>
      <c r="B11" s="212" t="s">
        <v>192</v>
      </c>
      <c r="C11" s="250" t="s">
        <v>473</v>
      </c>
      <c r="D11" s="249">
        <v>1</v>
      </c>
      <c r="E11" s="250"/>
      <c r="F11" s="249"/>
      <c r="G11" s="249"/>
      <c r="H11" s="250"/>
      <c r="I11" s="249" t="s">
        <v>313</v>
      </c>
      <c r="J11" s="249"/>
      <c r="K11" s="249">
        <v>10</v>
      </c>
      <c r="L11" s="214">
        <v>75</v>
      </c>
      <c r="M11" s="250" t="s">
        <v>474</v>
      </c>
      <c r="N11" s="235"/>
    </row>
    <row r="12" ht="15.75" spans="1:15">
      <c r="A12" s="211">
        <f t="shared" si="1"/>
        <v>1</v>
      </c>
      <c r="B12" s="212" t="s">
        <v>51</v>
      </c>
      <c r="C12" s="213" t="s">
        <v>475</v>
      </c>
      <c r="D12" s="214">
        <v>1</v>
      </c>
      <c r="E12" s="215"/>
      <c r="F12" s="214"/>
      <c r="G12" s="214"/>
      <c r="H12" s="215"/>
      <c r="I12" s="214" t="s">
        <v>315</v>
      </c>
      <c r="J12" s="214"/>
      <c r="K12" s="214">
        <v>7</v>
      </c>
      <c r="L12" s="214">
        <v>40</v>
      </c>
      <c r="M12" s="215" t="s">
        <v>476</v>
      </c>
      <c r="N12" s="235"/>
      <c r="O12" s="188">
        <f t="shared" ref="O12:O16"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345" t="str">
        <f ca="1">COUNTA($B16:$B9999)&amp;" Other way(s) to get "&amp;CHAR(34)&amp;$C$1&amp;CHAR(34)&amp;" Tokens"</f>
        <v>1 Other way(s) to get "Boo's Drawing of Sulley" Tokens</v>
      </c>
      <c r="C14" s="346"/>
      <c r="D14" s="346"/>
      <c r="E14" s="346"/>
      <c r="F14" s="346"/>
      <c r="G14" s="346"/>
      <c r="H14" s="346"/>
      <c r="I14" s="346"/>
      <c r="J14" s="346"/>
      <c r="K14" s="346"/>
      <c r="L14" s="346"/>
      <c r="M14" s="352"/>
      <c r="N14" s="235"/>
      <c r="O14" s="188">
        <f t="shared" si="2"/>
        <v>0</v>
      </c>
    </row>
    <row r="15" ht="16.5" spans="2:15">
      <c r="B15" s="347" t="s">
        <v>18</v>
      </c>
      <c r="C15" s="348" t="s">
        <v>323</v>
      </c>
      <c r="D15" s="349"/>
      <c r="E15" s="349"/>
      <c r="F15" s="349"/>
      <c r="G15" s="350"/>
      <c r="H15" s="351" t="s">
        <v>324</v>
      </c>
      <c r="I15" s="353" t="s">
        <v>310</v>
      </c>
      <c r="J15" s="354"/>
      <c r="K15" s="354"/>
      <c r="L15" s="354"/>
      <c r="M15" s="355"/>
      <c r="N15" s="235"/>
      <c r="O15" s="188">
        <f t="shared" si="2"/>
        <v>0</v>
      </c>
    </row>
    <row r="16" ht="15.75" spans="2:15">
      <c r="B16" s="260" t="s">
        <v>337</v>
      </c>
      <c r="C16" s="261" t="s">
        <v>429</v>
      </c>
      <c r="D16" s="262"/>
      <c r="E16" s="262"/>
      <c r="F16" s="262"/>
      <c r="G16" s="263"/>
      <c r="H16" s="264" t="s">
        <v>346</v>
      </c>
      <c r="I16" s="266" t="s">
        <v>474</v>
      </c>
      <c r="J16" s="267"/>
      <c r="K16" s="267"/>
      <c r="L16" s="267"/>
      <c r="M16" s="268"/>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6"/>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55" customHeight="1" spans="2:26">
      <c r="B1" s="8" t="str">
        <f>Token_List!$B$2</f>
        <v>Token Name</v>
      </c>
      <c r="C1" s="9" t="str">
        <f ca="1">LOOKUP($Z$1,Token_List!$Z$3:$Z$9998,Token_List!$B$3:$B$9998)</f>
        <v>Zurg's Blaster</v>
      </c>
      <c r="D1" s="94" t="s">
        <v>1088</v>
      </c>
      <c r="E1" s="95"/>
      <c r="Z1" s="86" t="str">
        <f ca="1">MID(CELL("filename",$Z$1),FIND("]",CELL("filename",$Z$1))+1,255)</f>
        <v>Zurgs_Blaster</v>
      </c>
    </row>
    <row r="2" ht="21.55" customHeight="1" spans="2:12">
      <c r="B2" s="10" t="str">
        <f>Token_List!$D$2</f>
        <v>Rarity</v>
      </c>
      <c r="C2" s="11" t="str">
        <f ca="1">LOOKUP($Z$1,Token_List!$Z$3:$Z$9998,Token_List!$D$3:$D$9998)</f>
        <v>Rare</v>
      </c>
      <c r="D2" s="12"/>
      <c r="E2" s="13"/>
      <c r="F2" s="12"/>
      <c r="G2" s="12"/>
      <c r="H2" s="14"/>
      <c r="I2" s="12"/>
      <c r="J2" s="12"/>
      <c r="K2" s="12"/>
      <c r="L2" s="12"/>
    </row>
    <row r="3" ht="21.55" customHeight="1" spans="2:13">
      <c r="B3" s="15" t="str">
        <f>Token_List!$E$2</f>
        <v>Type</v>
      </c>
      <c r="C3" s="9" t="str">
        <f ca="1">LOOKUP($Z$1,Token_List!$Z$3:$Z$9998,Token_List!$E$3:$E$9998)</f>
        <v>Individual</v>
      </c>
      <c r="D3" s="12"/>
      <c r="E3" s="13"/>
      <c r="F3" s="12"/>
      <c r="G3" s="12"/>
      <c r="H3" s="14"/>
      <c r="I3" s="12"/>
      <c r="J3" s="12"/>
      <c r="K3" s="12"/>
      <c r="L3" s="12"/>
      <c r="M3" s="69"/>
    </row>
    <row r="4" ht="21.55" customHeight="1" spans="2:13">
      <c r="B4" s="10" t="s">
        <v>294</v>
      </c>
      <c r="C4" s="96" t="str">
        <f ca="1">LOOKUP($Z$1,Token_List!$Z$3:$Z$9998,Token_List!$F$3:$F$9998)</f>
        <v>Zurg</v>
      </c>
      <c r="D4" s="96"/>
      <c r="E4" s="96"/>
      <c r="F4" s="96"/>
      <c r="G4" s="96"/>
      <c r="H4" s="96"/>
      <c r="I4" s="96"/>
      <c r="J4" s="96"/>
      <c r="K4" s="96"/>
      <c r="L4" s="96"/>
      <c r="M4" s="69"/>
    </row>
    <row r="5" ht="21.55" customHeight="1" spans="2:15">
      <c r="B5" s="97"/>
      <c r="C5" s="96"/>
      <c r="D5" s="96"/>
      <c r="E5" s="96"/>
      <c r="F5" s="96"/>
      <c r="G5" s="96"/>
      <c r="H5" s="96"/>
      <c r="I5" s="96"/>
      <c r="J5" s="96"/>
      <c r="K5" s="96"/>
      <c r="L5" s="96"/>
      <c r="M5" s="70"/>
      <c r="O5" s="6">
        <f>SUM($AN$8:$AN$10006)</f>
        <v>0</v>
      </c>
    </row>
    <row r="6" ht="25.5" spans="2:15">
      <c r="B6" s="19" t="str">
        <f ca="1">MATCH("Type",$B$9:$B$9995,0)-3&amp;" Task(s) from "&amp;SUM($A$9:$A$9997)&amp;" character(s) that could drop "&amp;CHAR(34)&amp;$C$1&amp;CHAR(34)&amp;" Tokens"</f>
        <v>6 Task(s) from 6 character(s) that could drop "Zurg's Blaster" Tokens</v>
      </c>
      <c r="C6" s="20"/>
      <c r="D6" s="20"/>
      <c r="E6" s="20"/>
      <c r="F6" s="20"/>
      <c r="G6" s="20"/>
      <c r="H6" s="20"/>
      <c r="I6" s="20"/>
      <c r="J6" s="20"/>
      <c r="K6" s="20"/>
      <c r="L6" s="20"/>
      <c r="M6" s="71"/>
      <c r="O6" s="6">
        <f t="shared" ref="O6:O11" si="0">IF(ISBLANK($AL6),0,1+LEN($AL6)-LEN(SUBSTITUTE($AL6,"●","")))</f>
        <v>0</v>
      </c>
    </row>
    <row r="7" spans="2:13">
      <c r="B7" s="21"/>
      <c r="C7" s="22"/>
      <c r="D7" s="23" t="s">
        <v>295</v>
      </c>
      <c r="E7" s="24" t="s">
        <v>296</v>
      </c>
      <c r="F7" s="23" t="s">
        <v>297</v>
      </c>
      <c r="G7" s="23" t="s">
        <v>298</v>
      </c>
      <c r="H7" s="24"/>
      <c r="I7" s="24"/>
      <c r="J7" s="72" t="s">
        <v>299</v>
      </c>
      <c r="K7" s="24" t="s">
        <v>300</v>
      </c>
      <c r="L7" s="24"/>
      <c r="M7" s="73" t="str">
        <f ca="1">HYPERLINK("#"&amp;CELL("address",INDEX(Token_List!$A$3:$A$9998,MATCH($Z$1,Token_List!$Z$3:$Z$9998,0),1)),"Back to Token List")</f>
        <v>Back to Token List</v>
      </c>
    </row>
    <row r="8" ht="15.75"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ht="15.75" spans="1:15">
      <c r="A9" s="29">
        <f t="shared" ref="A9:A14" si="1">COUNTA($E9)+1</f>
        <v>1</v>
      </c>
      <c r="B9" s="30" t="s">
        <v>58</v>
      </c>
      <c r="C9" s="31" t="s">
        <v>405</v>
      </c>
      <c r="D9" s="32">
        <v>2</v>
      </c>
      <c r="E9" s="33"/>
      <c r="F9" s="32"/>
      <c r="G9" s="32"/>
      <c r="H9" s="31" t="s">
        <v>406</v>
      </c>
      <c r="I9" s="32" t="s">
        <v>346</v>
      </c>
      <c r="J9" s="32"/>
      <c r="K9" s="32">
        <v>20</v>
      </c>
      <c r="L9" s="32">
        <v>200</v>
      </c>
      <c r="M9" s="33" t="s">
        <v>293</v>
      </c>
      <c r="N9" s="61"/>
      <c r="O9" s="6">
        <f t="shared" si="0"/>
        <v>0</v>
      </c>
    </row>
    <row r="10" ht="26.25" spans="1:15">
      <c r="A10" s="29">
        <f t="shared" si="1"/>
        <v>1</v>
      </c>
      <c r="B10" s="30" t="s">
        <v>31</v>
      </c>
      <c r="C10" s="31" t="s">
        <v>407</v>
      </c>
      <c r="D10" s="32">
        <v>3</v>
      </c>
      <c r="E10" s="33"/>
      <c r="F10" s="32"/>
      <c r="G10" s="32"/>
      <c r="H10" s="31" t="s">
        <v>351</v>
      </c>
      <c r="I10" s="32" t="s">
        <v>346</v>
      </c>
      <c r="J10" s="32"/>
      <c r="K10" s="32">
        <v>20</v>
      </c>
      <c r="L10" s="35">
        <v>200</v>
      </c>
      <c r="M10" s="34" t="s">
        <v>408</v>
      </c>
      <c r="N10" s="61"/>
      <c r="O10" s="6">
        <f t="shared" si="0"/>
        <v>0</v>
      </c>
    </row>
    <row r="11" ht="15.75" spans="1:15">
      <c r="A11" s="29">
        <f t="shared" si="1"/>
        <v>1</v>
      </c>
      <c r="B11" s="30" t="s">
        <v>150</v>
      </c>
      <c r="C11" s="34" t="s">
        <v>409</v>
      </c>
      <c r="D11" s="35">
        <v>2</v>
      </c>
      <c r="E11" s="34"/>
      <c r="F11" s="35"/>
      <c r="G11" s="35"/>
      <c r="H11" s="34" t="s">
        <v>410</v>
      </c>
      <c r="I11" s="35" t="s">
        <v>411</v>
      </c>
      <c r="J11" s="35"/>
      <c r="K11" s="35">
        <v>29</v>
      </c>
      <c r="L11" s="32">
        <v>275</v>
      </c>
      <c r="M11" s="34" t="s">
        <v>412</v>
      </c>
      <c r="N11" s="61"/>
      <c r="O11" s="6">
        <f t="shared" si="0"/>
        <v>0</v>
      </c>
    </row>
    <row r="12" ht="15.75" spans="1:14">
      <c r="A12" s="29">
        <f t="shared" si="1"/>
        <v>1</v>
      </c>
      <c r="B12" s="30" t="s">
        <v>253</v>
      </c>
      <c r="C12" s="34" t="s">
        <v>409</v>
      </c>
      <c r="D12" s="35">
        <v>5</v>
      </c>
      <c r="E12" s="34"/>
      <c r="F12" s="35"/>
      <c r="G12" s="35"/>
      <c r="H12" s="34" t="s">
        <v>410</v>
      </c>
      <c r="I12" s="35" t="s">
        <v>411</v>
      </c>
      <c r="J12" s="35"/>
      <c r="K12" s="35">
        <v>29</v>
      </c>
      <c r="L12" s="32">
        <v>275</v>
      </c>
      <c r="M12" s="34" t="s">
        <v>413</v>
      </c>
      <c r="N12" s="61"/>
    </row>
    <row r="13" ht="15.75" spans="1:14">
      <c r="A13" s="29">
        <f t="shared" si="1"/>
        <v>1</v>
      </c>
      <c r="B13" s="30" t="s">
        <v>216</v>
      </c>
      <c r="C13" s="34" t="s">
        <v>414</v>
      </c>
      <c r="D13" s="35">
        <v>2</v>
      </c>
      <c r="E13" s="34"/>
      <c r="F13" s="35"/>
      <c r="G13" s="35"/>
      <c r="H13" s="34"/>
      <c r="I13" s="35" t="s">
        <v>336</v>
      </c>
      <c r="J13" s="35"/>
      <c r="K13" s="35">
        <v>16</v>
      </c>
      <c r="L13" s="32">
        <v>155</v>
      </c>
      <c r="M13" s="34" t="s">
        <v>415</v>
      </c>
      <c r="N13" s="61"/>
    </row>
    <row r="14" ht="15.75" spans="1:15">
      <c r="A14" s="29">
        <f t="shared" si="1"/>
        <v>1</v>
      </c>
      <c r="B14" s="30" t="s">
        <v>116</v>
      </c>
      <c r="C14" s="31" t="s">
        <v>416</v>
      </c>
      <c r="D14" s="32">
        <v>2</v>
      </c>
      <c r="E14" s="33"/>
      <c r="F14" s="32"/>
      <c r="G14" s="32"/>
      <c r="H14" s="33"/>
      <c r="I14" s="32" t="s">
        <v>346</v>
      </c>
      <c r="J14" s="32"/>
      <c r="K14" s="32">
        <v>20</v>
      </c>
      <c r="L14" s="32">
        <v>200</v>
      </c>
      <c r="M14" s="33" t="s">
        <v>293</v>
      </c>
      <c r="N14" s="61"/>
      <c r="O14" s="6">
        <f t="shared" ref="O14:O40" si="2">IF(ISBLANK($AL14),0,1+LEN($AL14)-LEN(SUBSTITUTE($AL14,"●","")))</f>
        <v>0</v>
      </c>
    </row>
    <row r="15" ht="15.75" spans="2:15">
      <c r="B15" s="36"/>
      <c r="C15" s="37"/>
      <c r="D15" s="38"/>
      <c r="E15" s="39"/>
      <c r="F15" s="38"/>
      <c r="G15" s="38"/>
      <c r="H15" s="37"/>
      <c r="I15" s="38"/>
      <c r="J15" s="38"/>
      <c r="K15" s="38"/>
      <c r="L15" s="38"/>
      <c r="M15" s="76"/>
      <c r="N15" s="61"/>
      <c r="O15" s="6">
        <f t="shared" si="2"/>
        <v>0</v>
      </c>
    </row>
    <row r="16" ht="25.5" spans="2:15">
      <c r="B16" s="19" t="str">
        <f ca="1">COUNTA($B18:$B10001)&amp;" Other way(s) to get "&amp;CHAR(34)&amp;$C$1&amp;CHAR(34)&amp;" Tokens"</f>
        <v>4 Other way(s) to get "Zurg's Blaster" Tokens</v>
      </c>
      <c r="C16" s="20"/>
      <c r="D16" s="20"/>
      <c r="E16" s="20"/>
      <c r="F16" s="20"/>
      <c r="G16" s="20"/>
      <c r="H16" s="20"/>
      <c r="I16" s="20"/>
      <c r="J16" s="20"/>
      <c r="K16" s="20"/>
      <c r="L16" s="20"/>
      <c r="M16" s="71"/>
      <c r="N16" s="61"/>
      <c r="O16" s="6">
        <f t="shared" si="2"/>
        <v>0</v>
      </c>
    </row>
    <row r="17" ht="16.5" spans="2:15">
      <c r="B17" s="40" t="s">
        <v>18</v>
      </c>
      <c r="C17" s="98" t="s">
        <v>323</v>
      </c>
      <c r="D17" s="99"/>
      <c r="E17" s="99"/>
      <c r="F17" s="99"/>
      <c r="G17" s="100"/>
      <c r="H17" s="44" t="s">
        <v>324</v>
      </c>
      <c r="I17" s="77" t="s">
        <v>310</v>
      </c>
      <c r="J17" s="78"/>
      <c r="K17" s="78"/>
      <c r="L17" s="78"/>
      <c r="M17" s="79"/>
      <c r="N17" s="61"/>
      <c r="O17" s="6">
        <f t="shared" si="2"/>
        <v>0</v>
      </c>
    </row>
    <row r="18" ht="15.75" spans="2:15">
      <c r="B18" s="45" t="s">
        <v>337</v>
      </c>
      <c r="C18" s="46" t="s">
        <v>417</v>
      </c>
      <c r="D18" s="47"/>
      <c r="E18" s="47"/>
      <c r="F18" s="47"/>
      <c r="G18" s="48"/>
      <c r="H18" s="49" t="s">
        <v>411</v>
      </c>
      <c r="I18" s="80" t="s">
        <v>293</v>
      </c>
      <c r="J18" s="81"/>
      <c r="K18" s="81"/>
      <c r="L18" s="81"/>
      <c r="M18" s="82"/>
      <c r="N18" s="61"/>
      <c r="O18" s="6">
        <f t="shared" si="2"/>
        <v>0</v>
      </c>
    </row>
    <row r="19" ht="31" customHeight="1" spans="2:15">
      <c r="B19" s="45" t="s">
        <v>399</v>
      </c>
      <c r="C19" s="46" t="s">
        <v>82</v>
      </c>
      <c r="D19" s="47"/>
      <c r="E19" s="47"/>
      <c r="F19" s="47"/>
      <c r="G19" s="48"/>
      <c r="H19" s="50" t="s">
        <v>401</v>
      </c>
      <c r="I19" s="46" t="s">
        <v>418</v>
      </c>
      <c r="J19" s="47"/>
      <c r="K19" s="47"/>
      <c r="L19" s="47"/>
      <c r="M19" s="48"/>
      <c r="N19" s="61"/>
      <c r="O19" s="6">
        <f t="shared" si="2"/>
        <v>0</v>
      </c>
    </row>
    <row r="20" s="1" customFormat="1" ht="15.75" spans="2:26">
      <c r="B20" s="45" t="s">
        <v>399</v>
      </c>
      <c r="C20" s="46" t="s">
        <v>120</v>
      </c>
      <c r="D20" s="47"/>
      <c r="E20" s="47"/>
      <c r="F20" s="47"/>
      <c r="G20" s="48"/>
      <c r="H20" s="50" t="s">
        <v>401</v>
      </c>
      <c r="I20" s="46" t="s">
        <v>419</v>
      </c>
      <c r="J20" s="47"/>
      <c r="K20" s="47"/>
      <c r="L20" s="47"/>
      <c r="M20" s="48"/>
      <c r="N20" s="61"/>
      <c r="O20" s="6">
        <f t="shared" si="2"/>
        <v>0</v>
      </c>
      <c r="Z20" s="7"/>
    </row>
    <row r="21" ht="15.75" spans="2:15">
      <c r="B21" s="45" t="s">
        <v>338</v>
      </c>
      <c r="C21" s="46" t="s">
        <v>307</v>
      </c>
      <c r="D21" s="47"/>
      <c r="E21" s="47"/>
      <c r="F21" s="47"/>
      <c r="G21" s="48"/>
      <c r="H21" s="49" t="s">
        <v>411</v>
      </c>
      <c r="I21" s="80" t="s">
        <v>293</v>
      </c>
      <c r="J21" s="81"/>
      <c r="K21" s="81"/>
      <c r="L21" s="81"/>
      <c r="M21" s="82"/>
      <c r="N21" s="61"/>
      <c r="O21" s="6">
        <f t="shared" si="2"/>
        <v>0</v>
      </c>
    </row>
    <row r="22" ht="15.75" spans="2:15">
      <c r="B22" s="36"/>
      <c r="C22" s="37"/>
      <c r="D22" s="38"/>
      <c r="E22" s="39"/>
      <c r="F22" s="38"/>
      <c r="G22" s="38"/>
      <c r="H22" s="37"/>
      <c r="I22" s="38"/>
      <c r="J22" s="38"/>
      <c r="K22" s="38"/>
      <c r="L22" s="38"/>
      <c r="M22" s="76"/>
      <c r="N22" s="61"/>
      <c r="O22" s="6">
        <f t="shared" si="2"/>
        <v>0</v>
      </c>
    </row>
    <row r="23" ht="15.75" spans="2:15">
      <c r="B23" s="51"/>
      <c r="C23" s="52"/>
      <c r="D23" s="53"/>
      <c r="E23" s="55"/>
      <c r="F23" s="53"/>
      <c r="G23" s="53"/>
      <c r="H23" s="52"/>
      <c r="I23" s="53"/>
      <c r="J23" s="53"/>
      <c r="K23" s="53"/>
      <c r="L23" s="53"/>
      <c r="M23" s="54"/>
      <c r="N23" s="61"/>
      <c r="O23" s="6">
        <f t="shared" si="2"/>
        <v>0</v>
      </c>
    </row>
    <row r="24" ht="15.75" spans="2:15">
      <c r="B24" s="51"/>
      <c r="C24" s="52"/>
      <c r="D24" s="53"/>
      <c r="E24" s="54"/>
      <c r="F24" s="53"/>
      <c r="G24" s="53"/>
      <c r="H24" s="52"/>
      <c r="I24" s="53"/>
      <c r="J24" s="53"/>
      <c r="K24" s="53"/>
      <c r="L24" s="53"/>
      <c r="M24" s="54"/>
      <c r="N24" s="61"/>
      <c r="O24" s="6">
        <f t="shared" si="2"/>
        <v>0</v>
      </c>
    </row>
    <row r="25" ht="15.75" spans="2:15">
      <c r="B25" s="51"/>
      <c r="C25" s="52"/>
      <c r="D25" s="53"/>
      <c r="E25" s="54"/>
      <c r="F25" s="53"/>
      <c r="G25" s="53"/>
      <c r="H25" s="52"/>
      <c r="I25" s="53"/>
      <c r="J25" s="53"/>
      <c r="K25" s="53"/>
      <c r="L25" s="53"/>
      <c r="M25" s="52"/>
      <c r="N25" s="61"/>
      <c r="O25" s="6">
        <f t="shared" si="2"/>
        <v>0</v>
      </c>
    </row>
    <row r="26" ht="15.75" spans="2:15">
      <c r="B26" s="51"/>
      <c r="C26" s="52"/>
      <c r="D26" s="53"/>
      <c r="E26" s="54"/>
      <c r="F26" s="53"/>
      <c r="G26" s="53"/>
      <c r="H26" s="52"/>
      <c r="I26" s="53"/>
      <c r="J26" s="53"/>
      <c r="K26" s="53"/>
      <c r="L26" s="53"/>
      <c r="M26" s="54"/>
      <c r="N26" s="61"/>
      <c r="O26" s="6">
        <f t="shared" si="2"/>
        <v>0</v>
      </c>
    </row>
    <row r="27" ht="15.75" spans="2:15">
      <c r="B27" s="51"/>
      <c r="C27" s="52"/>
      <c r="D27" s="53"/>
      <c r="E27" s="55"/>
      <c r="F27" s="53"/>
      <c r="G27" s="53"/>
      <c r="H27" s="52"/>
      <c r="I27" s="53"/>
      <c r="J27" s="53"/>
      <c r="K27" s="53"/>
      <c r="L27" s="53"/>
      <c r="M27" s="54"/>
      <c r="N27" s="61"/>
      <c r="O27" s="6">
        <f t="shared" si="2"/>
        <v>0</v>
      </c>
    </row>
    <row r="28" ht="15.75" spans="2:15">
      <c r="B28" s="51"/>
      <c r="C28" s="52"/>
      <c r="D28" s="53"/>
      <c r="E28" s="54"/>
      <c r="F28" s="53"/>
      <c r="G28" s="53"/>
      <c r="H28" s="52"/>
      <c r="I28" s="53"/>
      <c r="J28" s="53"/>
      <c r="K28" s="53"/>
      <c r="L28" s="53"/>
      <c r="M28" s="54"/>
      <c r="N28" s="61"/>
      <c r="O28" s="6">
        <f t="shared" si="2"/>
        <v>0</v>
      </c>
    </row>
    <row r="29" ht="15.75" spans="2:15">
      <c r="B29" s="51"/>
      <c r="C29" s="52"/>
      <c r="D29" s="53"/>
      <c r="E29" s="54"/>
      <c r="F29" s="53"/>
      <c r="G29" s="53"/>
      <c r="H29" s="52"/>
      <c r="I29" s="53"/>
      <c r="J29" s="53"/>
      <c r="K29" s="53"/>
      <c r="L29" s="53"/>
      <c r="M29" s="54"/>
      <c r="N29" s="61"/>
      <c r="O29" s="6">
        <f t="shared" si="2"/>
        <v>0</v>
      </c>
    </row>
    <row r="30" ht="15.75" spans="2:15">
      <c r="B30" s="51"/>
      <c r="C30" s="52"/>
      <c r="D30" s="53"/>
      <c r="E30" s="54"/>
      <c r="F30" s="53"/>
      <c r="G30" s="53"/>
      <c r="H30" s="52"/>
      <c r="I30" s="53"/>
      <c r="J30" s="53"/>
      <c r="K30" s="53"/>
      <c r="L30" s="53"/>
      <c r="M30" s="54"/>
      <c r="N30" s="61"/>
      <c r="O30" s="6">
        <f t="shared" si="2"/>
        <v>0</v>
      </c>
    </row>
    <row r="31" ht="15.75" spans="2:15">
      <c r="B31" s="51"/>
      <c r="C31" s="52"/>
      <c r="D31" s="53"/>
      <c r="E31" s="54"/>
      <c r="F31" s="53"/>
      <c r="G31" s="53"/>
      <c r="H31" s="52"/>
      <c r="I31" s="53"/>
      <c r="J31" s="53"/>
      <c r="K31" s="53"/>
      <c r="L31" s="53"/>
      <c r="M31" s="54"/>
      <c r="N31" s="61"/>
      <c r="O31" s="6">
        <f t="shared" si="2"/>
        <v>0</v>
      </c>
    </row>
    <row r="32" ht="15.75" spans="2:15">
      <c r="B32" s="51"/>
      <c r="C32" s="52"/>
      <c r="D32" s="53"/>
      <c r="E32" s="55"/>
      <c r="F32" s="53"/>
      <c r="G32" s="53"/>
      <c r="H32" s="52"/>
      <c r="I32" s="53"/>
      <c r="J32" s="53"/>
      <c r="K32" s="53"/>
      <c r="L32" s="53"/>
      <c r="M32" s="54"/>
      <c r="N32" s="61"/>
      <c r="O32" s="6">
        <f t="shared" si="2"/>
        <v>0</v>
      </c>
    </row>
    <row r="33" ht="15.75" spans="2:15">
      <c r="B33" s="51"/>
      <c r="C33" s="52"/>
      <c r="D33" s="53"/>
      <c r="E33" s="54"/>
      <c r="F33" s="53"/>
      <c r="G33" s="53"/>
      <c r="H33" s="52"/>
      <c r="I33" s="53"/>
      <c r="J33" s="53"/>
      <c r="K33" s="53"/>
      <c r="L33" s="53"/>
      <c r="M33" s="54"/>
      <c r="N33" s="61"/>
      <c r="O33" s="6">
        <f t="shared" si="2"/>
        <v>0</v>
      </c>
    </row>
    <row r="34" ht="15.75" spans="2:15">
      <c r="B34" s="51"/>
      <c r="C34" s="52"/>
      <c r="D34" s="53"/>
      <c r="E34" s="54"/>
      <c r="F34" s="53"/>
      <c r="G34" s="53"/>
      <c r="H34" s="52"/>
      <c r="I34" s="53"/>
      <c r="J34" s="53"/>
      <c r="K34" s="53"/>
      <c r="L34" s="53"/>
      <c r="M34" s="54"/>
      <c r="N34" s="61"/>
      <c r="O34" s="6">
        <f t="shared" si="2"/>
        <v>0</v>
      </c>
    </row>
    <row r="35" ht="15.75" spans="2:15">
      <c r="B35" s="51"/>
      <c r="C35" s="52"/>
      <c r="D35" s="53"/>
      <c r="E35" s="54"/>
      <c r="F35" s="53"/>
      <c r="G35" s="53"/>
      <c r="H35" s="52"/>
      <c r="I35" s="53"/>
      <c r="J35" s="53"/>
      <c r="K35" s="53"/>
      <c r="L35" s="53"/>
      <c r="M35" s="52"/>
      <c r="N35" s="61"/>
      <c r="O35" s="6">
        <f t="shared" si="2"/>
        <v>0</v>
      </c>
    </row>
    <row r="36" ht="15.75" spans="2:15">
      <c r="B36" s="51"/>
      <c r="C36" s="52"/>
      <c r="D36" s="53"/>
      <c r="E36" s="54"/>
      <c r="F36" s="53"/>
      <c r="G36" s="53"/>
      <c r="H36" s="52"/>
      <c r="I36" s="53"/>
      <c r="J36" s="53"/>
      <c r="K36" s="53"/>
      <c r="L36" s="53"/>
      <c r="M36" s="52"/>
      <c r="N36" s="61"/>
      <c r="O36" s="6">
        <f t="shared" si="2"/>
        <v>0</v>
      </c>
    </row>
    <row r="37" spans="2:15">
      <c r="B37" s="56"/>
      <c r="C37" s="57"/>
      <c r="D37" s="58"/>
      <c r="E37" s="59"/>
      <c r="F37" s="58"/>
      <c r="G37" s="58"/>
      <c r="H37" s="57"/>
      <c r="I37" s="58"/>
      <c r="J37" s="58"/>
      <c r="K37" s="58"/>
      <c r="L37" s="58"/>
      <c r="M37" s="57"/>
      <c r="N37" s="61"/>
      <c r="O37" s="6">
        <f t="shared" si="2"/>
        <v>0</v>
      </c>
    </row>
    <row r="38" spans="2:15">
      <c r="B38" s="56"/>
      <c r="C38" s="57"/>
      <c r="D38" s="58"/>
      <c r="E38" s="59"/>
      <c r="F38" s="58"/>
      <c r="G38" s="58"/>
      <c r="H38" s="57"/>
      <c r="I38" s="58"/>
      <c r="J38" s="58"/>
      <c r="K38" s="58"/>
      <c r="L38" s="58"/>
      <c r="M38" s="57"/>
      <c r="N38" s="61"/>
      <c r="O38" s="6">
        <f t="shared" si="2"/>
        <v>0</v>
      </c>
    </row>
    <row r="39" spans="2:15">
      <c r="B39" s="56"/>
      <c r="C39" s="57"/>
      <c r="D39" s="58"/>
      <c r="E39" s="59"/>
      <c r="F39" s="58"/>
      <c r="G39" s="58"/>
      <c r="H39" s="57"/>
      <c r="I39" s="58"/>
      <c r="J39" s="58"/>
      <c r="K39" s="58"/>
      <c r="L39" s="58"/>
      <c r="M39" s="59"/>
      <c r="N39" s="61"/>
      <c r="O39" s="6">
        <f t="shared" si="2"/>
        <v>0</v>
      </c>
    </row>
    <row r="40" spans="2:15">
      <c r="B40" s="56"/>
      <c r="C40" s="57"/>
      <c r="D40" s="58"/>
      <c r="E40" s="60"/>
      <c r="F40" s="58"/>
      <c r="G40" s="58"/>
      <c r="H40" s="57"/>
      <c r="I40" s="58"/>
      <c r="J40" s="58"/>
      <c r="K40" s="58"/>
      <c r="L40" s="58"/>
      <c r="M40" s="59"/>
      <c r="N40" s="61"/>
      <c r="O40" s="6">
        <f t="shared" si="2"/>
        <v>0</v>
      </c>
    </row>
    <row r="41" spans="2:14">
      <c r="B41" s="56"/>
      <c r="C41" s="57"/>
      <c r="D41" s="58"/>
      <c r="E41" s="59"/>
      <c r="F41" s="58"/>
      <c r="G41" s="58"/>
      <c r="H41" s="57"/>
      <c r="I41" s="58"/>
      <c r="J41" s="58"/>
      <c r="K41" s="58"/>
      <c r="L41" s="58"/>
      <c r="M41" s="60"/>
      <c r="N41" s="61"/>
    </row>
    <row r="52" spans="2:15">
      <c r="B52" s="61"/>
      <c r="C52" s="62"/>
      <c r="D52" s="63"/>
      <c r="E52" s="64"/>
      <c r="F52" s="63"/>
      <c r="G52" s="63"/>
      <c r="H52" s="62"/>
      <c r="I52" s="63"/>
      <c r="J52" s="63"/>
      <c r="K52" s="63"/>
      <c r="L52" s="63"/>
      <c r="M52" s="83"/>
      <c r="N52" s="61"/>
      <c r="O52" s="84"/>
    </row>
    <row r="53" spans="2:15">
      <c r="B53" s="56"/>
      <c r="C53" s="57"/>
      <c r="D53" s="58"/>
      <c r="E53" s="59"/>
      <c r="F53" s="58"/>
      <c r="G53" s="58"/>
      <c r="H53" s="57"/>
      <c r="I53" s="58"/>
      <c r="J53" s="58"/>
      <c r="K53" s="58"/>
      <c r="L53" s="58"/>
      <c r="M53" s="57"/>
      <c r="N53" s="61"/>
      <c r="O53" s="84"/>
    </row>
    <row r="54" spans="2:15">
      <c r="B54" s="56"/>
      <c r="C54" s="57"/>
      <c r="D54" s="58"/>
      <c r="E54" s="59"/>
      <c r="F54" s="58"/>
      <c r="G54" s="58"/>
      <c r="H54" s="57"/>
      <c r="I54" s="58"/>
      <c r="J54" s="58"/>
      <c r="K54" s="58"/>
      <c r="L54" s="58"/>
      <c r="M54" s="59"/>
      <c r="N54" s="61"/>
      <c r="O54" s="84"/>
    </row>
    <row r="55" spans="2:15">
      <c r="B55" s="56"/>
      <c r="C55" s="57"/>
      <c r="D55" s="58"/>
      <c r="E55" s="60"/>
      <c r="F55" s="58"/>
      <c r="G55" s="58"/>
      <c r="H55" s="57"/>
      <c r="I55" s="58"/>
      <c r="J55" s="58"/>
      <c r="K55" s="58"/>
      <c r="L55" s="58"/>
      <c r="M55" s="59"/>
      <c r="N55" s="61"/>
      <c r="O55" s="84"/>
    </row>
    <row r="56" spans="2:13">
      <c r="B56" s="65"/>
      <c r="C56" s="66"/>
      <c r="D56" s="67"/>
      <c r="E56" s="68"/>
      <c r="F56" s="67"/>
      <c r="G56" s="67"/>
      <c r="H56" s="66"/>
      <c r="I56" s="67"/>
      <c r="J56" s="67"/>
      <c r="K56" s="67"/>
      <c r="L56" s="67"/>
      <c r="M56" s="85"/>
    </row>
  </sheetData>
  <sheetProtection sheet="1" objects="1"/>
  <mergeCells count="12">
    <mergeCell ref="B6:M6"/>
    <mergeCell ref="B16:M16"/>
    <mergeCell ref="C17:G17"/>
    <mergeCell ref="I17:M17"/>
    <mergeCell ref="C18:G18"/>
    <mergeCell ref="I18:M18"/>
    <mergeCell ref="C19:G19"/>
    <mergeCell ref="I19:M19"/>
    <mergeCell ref="C20:G20"/>
    <mergeCell ref="I20:M20"/>
    <mergeCell ref="C21:G21"/>
    <mergeCell ref="I21:M21"/>
  </mergeCells>
  <pageMargins left="0.75" right="0.75" top="1" bottom="1" header="0.511805555555556" footer="0.511805555555556"/>
  <headerFoot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1"/>
  <sheetViews>
    <sheetView workbookViewId="0">
      <selection activeCell="A1" sqref="A1"/>
    </sheetView>
  </sheetViews>
  <sheetFormatPr defaultColWidth="9.14285714285714" defaultRowHeight="15" outlineLevelCol="2"/>
  <cols>
    <col min="1" max="1" width="10.8571428571429" customWidth="1"/>
    <col min="2" max="2" width="13.1428571428571" customWidth="1"/>
    <col min="3" max="3" width="102.571428571429" style="87" customWidth="1"/>
  </cols>
  <sheetData>
    <row r="1" ht="23.25" spans="1:3">
      <c r="A1" s="88" t="s">
        <v>1089</v>
      </c>
      <c r="B1" s="88" t="s">
        <v>1090</v>
      </c>
      <c r="C1" s="89" t="s">
        <v>1091</v>
      </c>
    </row>
    <row r="2" spans="1:3">
      <c r="A2" s="90">
        <v>42897</v>
      </c>
      <c r="B2" s="91">
        <v>1.01</v>
      </c>
      <c r="C2" s="87" t="s">
        <v>1092</v>
      </c>
    </row>
    <row r="3" spans="1:2">
      <c r="A3" s="90"/>
      <c r="B3" s="92"/>
    </row>
    <row r="4" spans="1:2">
      <c r="A4" s="90"/>
      <c r="B4" s="92"/>
    </row>
    <row r="5" spans="1:2">
      <c r="A5" s="90"/>
      <c r="B5" s="92"/>
    </row>
    <row r="6" spans="1:2">
      <c r="A6" s="90"/>
      <c r="B6" s="93"/>
    </row>
    <row r="7" spans="1:2">
      <c r="A7" s="90"/>
      <c r="B7" s="92"/>
    </row>
    <row r="8" spans="1:2">
      <c r="A8" s="90"/>
      <c r="B8" s="93"/>
    </row>
    <row r="9" spans="1:2">
      <c r="A9" s="90"/>
      <c r="B9" s="92"/>
    </row>
    <row r="10" spans="1:2">
      <c r="A10" s="90"/>
      <c r="B10" s="92"/>
    </row>
    <row r="11" spans="1:1">
      <c r="A11" s="90"/>
    </row>
  </sheetData>
  <pageMargins left="0.75" right="0.75" top="1" bottom="1" header="0.511805555555556" footer="0.511805555555556"/>
  <headerFooter/>
  <drawing r:id="rId1"/>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7"/>
  <sheetViews>
    <sheetView workbookViewId="0">
      <selection activeCell="A1" sqref="A1"/>
    </sheetView>
  </sheetViews>
  <sheetFormatPr defaultColWidth="9.14285714285714" defaultRowHeight="15"/>
  <cols>
    <col min="1" max="1" width="0.990476190476191" style="1" customWidth="1"/>
    <col min="2" max="2" width="20.5714285714286" style="1" customWidth="1"/>
    <col min="3" max="3" width="29.7142857142857" style="2" customWidth="1"/>
    <col min="4" max="4" width="6.71428571428571" style="3" customWidth="1"/>
    <col min="5" max="5" width="19.1428571428571" style="4" hidden="1" customWidth="1"/>
    <col min="6" max="6" width="8.28571428571429" style="3" customWidth="1"/>
    <col min="7" max="7" width="7.42857142857143" style="3" customWidth="1"/>
    <col min="8" max="8" width="33.2857142857143" style="2" customWidth="1"/>
    <col min="9" max="9" width="9.28571428571429" style="3" customWidth="1"/>
    <col min="10" max="10" width="5.42857142857143" style="3" customWidth="1"/>
    <col min="11" max="11" width="3.85714285714286" style="3" customWidth="1"/>
    <col min="12" max="12" width="6.57142857142857" style="3" customWidth="1"/>
    <col min="13" max="13" width="55.5428571428571" style="5" customWidth="1"/>
    <col min="14" max="14" width="0.857142857142857" style="1" customWidth="1"/>
    <col min="15" max="15" width="9.14285714285714" style="6"/>
    <col min="16" max="25" width="9.14285714285714" style="1"/>
    <col min="26" max="26" width="9.14285714285714" style="7"/>
    <col min="27" max="16384" width="9.14285714285714" style="1"/>
  </cols>
  <sheetData>
    <row r="1" ht="21" spans="2:26">
      <c r="B1" s="8" t="str">
        <f>Token_List!$B$2</f>
        <v>Token Name</v>
      </c>
      <c r="C1" s="9" t="str">
        <f ca="1">LOOKUP($Z$1,Token_List!$Z$3:$Z$9998,Token_List!$B$3:$B$9998)</f>
        <v>Syndrome Ears</v>
      </c>
      <c r="Z1" s="86" t="str">
        <f ca="1">MID(CELL("filename",$Z$1),FIND("]",CELL("filename",$Z$1))+1,255)</f>
        <v>Template</v>
      </c>
    </row>
    <row r="2" ht="21" spans="2:12">
      <c r="B2" s="10" t="str">
        <f>Token_List!$D$2</f>
        <v>Rarity</v>
      </c>
      <c r="C2" s="11" t="str">
        <f ca="1">LOOKUP($Z$1,Token_List!$Z$3:$Z$9998,Token_List!$D$3:$D$9998)</f>
        <v>Epic</v>
      </c>
      <c r="D2" s="12"/>
      <c r="E2" s="13"/>
      <c r="F2" s="12"/>
      <c r="G2" s="12"/>
      <c r="H2" s="14"/>
      <c r="I2" s="12"/>
      <c r="J2" s="12"/>
      <c r="K2" s="12"/>
      <c r="L2" s="12"/>
    </row>
    <row r="3" ht="21" spans="2:13">
      <c r="B3" s="15" t="str">
        <f>Token_List!$E$2</f>
        <v>Type</v>
      </c>
      <c r="C3" s="9" t="str">
        <f ca="1">LOOKUP($Z$1,Token_List!$Z$3:$Z$9998,Token_List!$E$3:$E$9998)</f>
        <v>Ear Hat</v>
      </c>
      <c r="D3" s="12"/>
      <c r="E3" s="13"/>
      <c r="F3" s="12"/>
      <c r="G3" s="12"/>
      <c r="H3" s="14"/>
      <c r="I3" s="12"/>
      <c r="J3" s="12"/>
      <c r="K3" s="12"/>
      <c r="L3" s="12"/>
      <c r="M3" s="69"/>
    </row>
    <row r="4" ht="21" spans="2:13">
      <c r="B4" s="15" t="s">
        <v>294</v>
      </c>
      <c r="C4" s="11" t="str">
        <f ca="1">LOOKUP($Z$1,Token_List!$Z$3:$Z$9998,Token_List!$F$3:$F$9998)</f>
        <v>Syndrome</v>
      </c>
      <c r="D4" s="12"/>
      <c r="E4" s="13"/>
      <c r="F4" s="12"/>
      <c r="G4" s="12"/>
      <c r="H4" s="14"/>
      <c r="I4" s="12"/>
      <c r="J4" s="12"/>
      <c r="K4" s="12"/>
      <c r="L4" s="12"/>
      <c r="M4" s="69"/>
    </row>
    <row r="5" ht="21.75" spans="2:15">
      <c r="B5" s="16"/>
      <c r="C5" s="17"/>
      <c r="D5" s="17"/>
      <c r="E5" s="17"/>
      <c r="F5" s="18"/>
      <c r="G5" s="18"/>
      <c r="H5" s="17"/>
      <c r="I5" s="17"/>
      <c r="J5" s="17"/>
      <c r="K5" s="17"/>
      <c r="L5" s="17"/>
      <c r="M5" s="70"/>
      <c r="O5" s="6">
        <f>SUM($AN$8:$AN$10007)</f>
        <v>0</v>
      </c>
    </row>
    <row r="6" ht="25.5" spans="2:15">
      <c r="B6" s="19" t="str">
        <f ca="1">MATCH("Type",$B$9:$B$9997,0)-3&amp;" Task(s) from "&amp;SUM($A$9:$A$9999)&amp;" character(s) that could drop "&amp;CHAR(34)&amp;$C$1&amp;CHAR(34)&amp;" Tokens"</f>
        <v>8 Task(s) from 8 character(s) that could drop "Syndrome Ears" Tokens</v>
      </c>
      <c r="C6" s="20"/>
      <c r="D6" s="20"/>
      <c r="E6" s="20"/>
      <c r="F6" s="20"/>
      <c r="G6" s="20"/>
      <c r="H6" s="20"/>
      <c r="I6" s="20"/>
      <c r="J6" s="20"/>
      <c r="K6" s="20"/>
      <c r="L6" s="20"/>
      <c r="M6" s="71"/>
      <c r="O6" s="6">
        <f t="shared" ref="O6:O9" si="0">IF(ISBLANK($AL6),0,1+LEN($AL6)-LEN(SUBSTITUTE($AL6,"●","")))</f>
        <v>0</v>
      </c>
    </row>
    <row r="7" spans="2:13">
      <c r="B7" s="21"/>
      <c r="C7" s="22"/>
      <c r="D7" s="23" t="s">
        <v>295</v>
      </c>
      <c r="E7" s="24" t="s">
        <v>296</v>
      </c>
      <c r="F7" s="23" t="s">
        <v>297</v>
      </c>
      <c r="G7" s="23" t="s">
        <v>298</v>
      </c>
      <c r="H7" s="24"/>
      <c r="I7" s="24"/>
      <c r="J7" s="72" t="s">
        <v>299</v>
      </c>
      <c r="K7" s="24" t="s">
        <v>300</v>
      </c>
      <c r="L7" s="24"/>
      <c r="M7" s="73" t="e">
        <f ca="1">HYPERLINK("#"&amp;CELL("address",INDEX(Token_List!$A$3:$A$9998,MATCH($Z$1,Token_List!$Z$3:$Z$9998,0),1)),"Back to Token List")</f>
        <v>#N/A</v>
      </c>
    </row>
    <row r="8" spans="2:15">
      <c r="B8" s="25" t="s">
        <v>301</v>
      </c>
      <c r="C8" s="26" t="s">
        <v>302</v>
      </c>
      <c r="D8" s="27" t="s">
        <v>303</v>
      </c>
      <c r="E8" s="28"/>
      <c r="F8" s="27" t="s">
        <v>303</v>
      </c>
      <c r="G8" s="27" t="s">
        <v>304</v>
      </c>
      <c r="H8" s="28" t="s">
        <v>305</v>
      </c>
      <c r="I8" s="28" t="s">
        <v>306</v>
      </c>
      <c r="J8" s="28" t="s">
        <v>307</v>
      </c>
      <c r="K8" s="28" t="s">
        <v>308</v>
      </c>
      <c r="L8" s="28" t="s">
        <v>309</v>
      </c>
      <c r="M8" s="74" t="s">
        <v>310</v>
      </c>
      <c r="N8" s="61"/>
      <c r="O8" s="6">
        <f t="shared" si="0"/>
        <v>0</v>
      </c>
    </row>
    <row r="9" spans="1:15">
      <c r="A9" s="29">
        <f t="shared" ref="A9:A16" si="1">COUNTA($E9)+1</f>
        <v>1</v>
      </c>
      <c r="B9" s="30"/>
      <c r="C9" s="31"/>
      <c r="D9" s="32"/>
      <c r="E9" s="33"/>
      <c r="F9" s="32"/>
      <c r="G9" s="32"/>
      <c r="H9" s="31"/>
      <c r="I9" s="32"/>
      <c r="J9" s="32"/>
      <c r="K9" s="32"/>
      <c r="L9" s="32"/>
      <c r="M9" s="33"/>
      <c r="N9" s="61"/>
      <c r="O9" s="6">
        <f t="shared" si="0"/>
        <v>0</v>
      </c>
    </row>
    <row r="10" spans="1:14">
      <c r="A10" s="29">
        <f t="shared" si="1"/>
        <v>1</v>
      </c>
      <c r="B10" s="30"/>
      <c r="C10" s="31"/>
      <c r="D10" s="32"/>
      <c r="E10" s="33"/>
      <c r="F10" s="32"/>
      <c r="G10" s="32"/>
      <c r="H10" s="31"/>
      <c r="I10" s="32"/>
      <c r="J10" s="32"/>
      <c r="K10" s="32"/>
      <c r="L10" s="32"/>
      <c r="M10" s="33"/>
      <c r="N10" s="61"/>
    </row>
    <row r="11" spans="1:14">
      <c r="A11" s="29">
        <f t="shared" si="1"/>
        <v>1</v>
      </c>
      <c r="B11" s="30"/>
      <c r="C11" s="31"/>
      <c r="D11" s="32"/>
      <c r="E11" s="33"/>
      <c r="F11" s="32"/>
      <c r="G11" s="32"/>
      <c r="H11" s="31"/>
      <c r="I11" s="32"/>
      <c r="J11" s="32"/>
      <c r="K11" s="32"/>
      <c r="L11" s="32"/>
      <c r="M11" s="33"/>
      <c r="N11" s="61"/>
    </row>
    <row r="12" spans="1:14">
      <c r="A12" s="29">
        <f t="shared" si="1"/>
        <v>1</v>
      </c>
      <c r="B12" s="30"/>
      <c r="C12" s="31"/>
      <c r="D12" s="32"/>
      <c r="E12" s="33"/>
      <c r="F12" s="32"/>
      <c r="G12" s="32"/>
      <c r="H12" s="31"/>
      <c r="I12" s="32"/>
      <c r="J12" s="32"/>
      <c r="K12" s="32"/>
      <c r="L12" s="32"/>
      <c r="M12" s="33"/>
      <c r="N12" s="61"/>
    </row>
    <row r="13" spans="1:14">
      <c r="A13" s="29">
        <f t="shared" si="1"/>
        <v>1</v>
      </c>
      <c r="B13" s="30"/>
      <c r="C13" s="31"/>
      <c r="D13" s="32"/>
      <c r="E13" s="33"/>
      <c r="F13" s="32"/>
      <c r="G13" s="32"/>
      <c r="H13" s="31"/>
      <c r="I13" s="32"/>
      <c r="J13" s="32"/>
      <c r="K13" s="32"/>
      <c r="L13" s="32"/>
      <c r="M13" s="33"/>
      <c r="N13" s="61"/>
    </row>
    <row r="14" spans="1:15">
      <c r="A14" s="29">
        <f t="shared" si="1"/>
        <v>1</v>
      </c>
      <c r="B14" s="30"/>
      <c r="C14" s="31"/>
      <c r="D14" s="32"/>
      <c r="E14" s="33"/>
      <c r="F14" s="32"/>
      <c r="G14" s="32"/>
      <c r="H14" s="31"/>
      <c r="I14" s="32"/>
      <c r="J14" s="32"/>
      <c r="K14" s="32"/>
      <c r="L14" s="35"/>
      <c r="M14" s="34"/>
      <c r="N14" s="61"/>
      <c r="O14" s="6">
        <f t="shared" ref="O14:O41" si="2">IF(ISBLANK($AL14),0,1+LEN($AL14)-LEN(SUBSTITUTE($AL14,"●","")))</f>
        <v>0</v>
      </c>
    </row>
    <row r="15" spans="1:15">
      <c r="A15" s="29">
        <f t="shared" si="1"/>
        <v>1</v>
      </c>
      <c r="B15" s="30"/>
      <c r="C15" s="34"/>
      <c r="D15" s="35"/>
      <c r="E15" s="34"/>
      <c r="F15" s="35"/>
      <c r="G15" s="35"/>
      <c r="H15" s="34"/>
      <c r="I15" s="35"/>
      <c r="J15" s="35"/>
      <c r="K15" s="35"/>
      <c r="L15" s="32"/>
      <c r="M15" s="34"/>
      <c r="N15" s="61"/>
      <c r="O15" s="6">
        <f t="shared" si="2"/>
        <v>0</v>
      </c>
    </row>
    <row r="16" spans="1:15">
      <c r="A16" s="29">
        <f t="shared" si="1"/>
        <v>1</v>
      </c>
      <c r="B16" s="30"/>
      <c r="C16" s="31"/>
      <c r="D16" s="32"/>
      <c r="E16" s="33"/>
      <c r="F16" s="32"/>
      <c r="G16" s="32"/>
      <c r="H16" s="33"/>
      <c r="I16" s="32"/>
      <c r="J16" s="32"/>
      <c r="K16" s="32"/>
      <c r="L16" s="32"/>
      <c r="M16" s="33"/>
      <c r="N16" s="61"/>
      <c r="O16" s="6">
        <f t="shared" si="2"/>
        <v>0</v>
      </c>
    </row>
    <row r="17" spans="2:15">
      <c r="B17" s="36"/>
      <c r="C17" s="37"/>
      <c r="D17" s="38"/>
      <c r="E17" s="39"/>
      <c r="F17" s="38"/>
      <c r="G17" s="38"/>
      <c r="H17" s="37"/>
      <c r="I17" s="38"/>
      <c r="J17" s="38"/>
      <c r="K17" s="38"/>
      <c r="L17" s="75"/>
      <c r="M17" s="76"/>
      <c r="N17" s="61"/>
      <c r="O17" s="6">
        <f t="shared" si="2"/>
        <v>0</v>
      </c>
    </row>
    <row r="18" ht="25.5" spans="2:15">
      <c r="B18" s="19" t="str">
        <f ca="1">COUNTA($B20:$B10003)&amp;" Other way(s) to get "&amp;CHAR(34)&amp;$C$1&amp;CHAR(34)&amp;" Tokens"</f>
        <v>0 Other way(s) to get "Syndrome Ears" Tokens</v>
      </c>
      <c r="C18" s="20"/>
      <c r="D18" s="20"/>
      <c r="E18" s="20"/>
      <c r="F18" s="20"/>
      <c r="G18" s="20"/>
      <c r="H18" s="20"/>
      <c r="I18" s="20"/>
      <c r="J18" s="20"/>
      <c r="K18" s="20"/>
      <c r="L18" s="20"/>
      <c r="M18" s="71"/>
      <c r="N18" s="61"/>
      <c r="O18" s="6">
        <f t="shared" si="2"/>
        <v>0</v>
      </c>
    </row>
    <row r="19" ht="16.5" spans="2:15">
      <c r="B19" s="40" t="s">
        <v>18</v>
      </c>
      <c r="C19" s="41" t="s">
        <v>323</v>
      </c>
      <c r="D19" s="42"/>
      <c r="E19" s="42"/>
      <c r="F19" s="42"/>
      <c r="G19" s="43"/>
      <c r="H19" s="44" t="s">
        <v>324</v>
      </c>
      <c r="I19" s="77" t="s">
        <v>310</v>
      </c>
      <c r="J19" s="78"/>
      <c r="K19" s="78"/>
      <c r="L19" s="78"/>
      <c r="M19" s="79"/>
      <c r="N19" s="61"/>
      <c r="O19" s="6">
        <f t="shared" si="2"/>
        <v>0</v>
      </c>
    </row>
    <row r="20" spans="2:15">
      <c r="B20" s="45"/>
      <c r="C20" s="46"/>
      <c r="D20" s="47"/>
      <c r="E20" s="47"/>
      <c r="F20" s="47"/>
      <c r="G20" s="48"/>
      <c r="H20" s="49"/>
      <c r="I20" s="80"/>
      <c r="J20" s="81"/>
      <c r="K20" s="81"/>
      <c r="L20" s="81"/>
      <c r="M20" s="82"/>
      <c r="N20" s="61"/>
      <c r="O20" s="6">
        <f t="shared" si="2"/>
        <v>0</v>
      </c>
    </row>
    <row r="21" spans="2:15">
      <c r="B21" s="45"/>
      <c r="C21" s="46"/>
      <c r="D21" s="47"/>
      <c r="E21" s="47"/>
      <c r="F21" s="47"/>
      <c r="G21" s="48"/>
      <c r="H21" s="50"/>
      <c r="I21" s="46"/>
      <c r="J21" s="47"/>
      <c r="K21" s="47"/>
      <c r="L21" s="47"/>
      <c r="M21" s="48"/>
      <c r="N21" s="61"/>
      <c r="O21" s="6">
        <f t="shared" si="2"/>
        <v>0</v>
      </c>
    </row>
    <row r="22" spans="2:15">
      <c r="B22" s="45"/>
      <c r="C22" s="46"/>
      <c r="D22" s="47"/>
      <c r="E22" s="47"/>
      <c r="F22" s="47"/>
      <c r="G22" s="48"/>
      <c r="H22" s="50"/>
      <c r="I22" s="46"/>
      <c r="J22" s="47"/>
      <c r="K22" s="47"/>
      <c r="L22" s="47"/>
      <c r="M22" s="48"/>
      <c r="N22" s="61"/>
      <c r="O22" s="6">
        <f t="shared" si="2"/>
        <v>0</v>
      </c>
    </row>
    <row r="23" spans="2:15">
      <c r="B23" s="45"/>
      <c r="C23" s="46"/>
      <c r="D23" s="47"/>
      <c r="E23" s="47"/>
      <c r="F23" s="47"/>
      <c r="G23" s="48"/>
      <c r="H23" s="50"/>
      <c r="I23" s="46"/>
      <c r="J23" s="47"/>
      <c r="K23" s="47"/>
      <c r="L23" s="47"/>
      <c r="M23" s="48"/>
      <c r="N23" s="61"/>
      <c r="O23" s="6">
        <f t="shared" si="2"/>
        <v>0</v>
      </c>
    </row>
    <row r="24" spans="2:15">
      <c r="B24" s="45"/>
      <c r="C24" s="46"/>
      <c r="D24" s="47"/>
      <c r="E24" s="47"/>
      <c r="F24" s="47"/>
      <c r="G24" s="48"/>
      <c r="H24" s="50" t="s">
        <v>401</v>
      </c>
      <c r="I24" s="46"/>
      <c r="J24" s="47"/>
      <c r="K24" s="47"/>
      <c r="L24" s="47"/>
      <c r="M24" s="48"/>
      <c r="N24" s="61"/>
      <c r="O24" s="6">
        <f t="shared" si="2"/>
        <v>0</v>
      </c>
    </row>
    <row r="25" spans="2:15">
      <c r="B25" s="36"/>
      <c r="C25" s="37"/>
      <c r="D25" s="38"/>
      <c r="E25" s="39"/>
      <c r="F25" s="38"/>
      <c r="G25" s="38"/>
      <c r="H25" s="37"/>
      <c r="I25" s="38"/>
      <c r="J25" s="38"/>
      <c r="K25" s="38"/>
      <c r="L25" s="38"/>
      <c r="M25" s="76"/>
      <c r="N25" s="61"/>
      <c r="O25" s="6">
        <f t="shared" si="2"/>
        <v>0</v>
      </c>
    </row>
    <row r="26" ht="15.75" spans="2:15">
      <c r="B26" s="51"/>
      <c r="C26" s="52"/>
      <c r="D26" s="53"/>
      <c r="E26" s="54"/>
      <c r="F26" s="53"/>
      <c r="G26" s="53"/>
      <c r="H26" s="52"/>
      <c r="I26" s="53"/>
      <c r="J26" s="53"/>
      <c r="K26" s="53"/>
      <c r="L26" s="53"/>
      <c r="M26" s="52"/>
      <c r="N26" s="61"/>
      <c r="O26" s="6">
        <f t="shared" si="2"/>
        <v>0</v>
      </c>
    </row>
    <row r="27" ht="15.75" spans="2:15">
      <c r="B27" s="51"/>
      <c r="C27" s="52"/>
      <c r="D27" s="53"/>
      <c r="E27" s="54"/>
      <c r="F27" s="53"/>
      <c r="G27" s="53"/>
      <c r="H27" s="52"/>
      <c r="I27" s="53"/>
      <c r="J27" s="53"/>
      <c r="K27" s="53"/>
      <c r="L27" s="53"/>
      <c r="M27" s="54"/>
      <c r="N27" s="61"/>
      <c r="O27" s="6">
        <f t="shared" si="2"/>
        <v>0</v>
      </c>
    </row>
    <row r="28" ht="15.75" spans="2:15">
      <c r="B28" s="51"/>
      <c r="C28" s="52"/>
      <c r="D28" s="53"/>
      <c r="E28" s="55"/>
      <c r="F28" s="53"/>
      <c r="G28" s="53"/>
      <c r="H28" s="52"/>
      <c r="I28" s="53"/>
      <c r="J28" s="53"/>
      <c r="K28" s="53"/>
      <c r="L28" s="53"/>
      <c r="M28" s="54"/>
      <c r="N28" s="61"/>
      <c r="O28" s="6">
        <f t="shared" si="2"/>
        <v>0</v>
      </c>
    </row>
    <row r="29" ht="15.75" spans="2:15">
      <c r="B29" s="51"/>
      <c r="C29" s="52"/>
      <c r="D29" s="53"/>
      <c r="E29" s="54"/>
      <c r="F29" s="53"/>
      <c r="G29" s="53"/>
      <c r="H29" s="52"/>
      <c r="I29" s="53"/>
      <c r="J29" s="53"/>
      <c r="K29" s="53"/>
      <c r="L29" s="53"/>
      <c r="M29" s="54"/>
      <c r="N29" s="61"/>
      <c r="O29" s="6">
        <f t="shared" si="2"/>
        <v>0</v>
      </c>
    </row>
    <row r="30" ht="15.75" spans="2:15">
      <c r="B30" s="51"/>
      <c r="C30" s="52"/>
      <c r="D30" s="53"/>
      <c r="E30" s="54"/>
      <c r="F30" s="53"/>
      <c r="G30" s="53"/>
      <c r="H30" s="52"/>
      <c r="I30" s="53"/>
      <c r="J30" s="53"/>
      <c r="K30" s="53"/>
      <c r="L30" s="53"/>
      <c r="M30" s="54"/>
      <c r="N30" s="61"/>
      <c r="O30" s="6">
        <f t="shared" si="2"/>
        <v>0</v>
      </c>
    </row>
    <row r="31" ht="15.75" spans="2:15">
      <c r="B31" s="51"/>
      <c r="C31" s="52"/>
      <c r="D31" s="53"/>
      <c r="E31" s="54"/>
      <c r="F31" s="53"/>
      <c r="G31" s="53"/>
      <c r="H31" s="52"/>
      <c r="I31" s="53"/>
      <c r="J31" s="53"/>
      <c r="K31" s="53"/>
      <c r="L31" s="53"/>
      <c r="M31" s="54"/>
      <c r="N31" s="61"/>
      <c r="O31" s="6">
        <f t="shared" si="2"/>
        <v>0</v>
      </c>
    </row>
    <row r="32" ht="15.75" spans="2:15">
      <c r="B32" s="51"/>
      <c r="C32" s="52"/>
      <c r="D32" s="53"/>
      <c r="E32" s="54"/>
      <c r="F32" s="53"/>
      <c r="G32" s="53"/>
      <c r="H32" s="52"/>
      <c r="I32" s="53"/>
      <c r="J32" s="53"/>
      <c r="K32" s="53"/>
      <c r="L32" s="53"/>
      <c r="M32" s="54"/>
      <c r="N32" s="61"/>
      <c r="O32" s="6">
        <f t="shared" si="2"/>
        <v>0</v>
      </c>
    </row>
    <row r="33" ht="15.75" spans="2:15">
      <c r="B33" s="51"/>
      <c r="C33" s="52"/>
      <c r="D33" s="53"/>
      <c r="E33" s="55"/>
      <c r="F33" s="53"/>
      <c r="G33" s="53"/>
      <c r="H33" s="52"/>
      <c r="I33" s="53"/>
      <c r="J33" s="53"/>
      <c r="K33" s="53"/>
      <c r="L33" s="53"/>
      <c r="M33" s="54"/>
      <c r="N33" s="61"/>
      <c r="O33" s="6">
        <f t="shared" si="2"/>
        <v>0</v>
      </c>
    </row>
    <row r="34" ht="15.75" spans="2:15">
      <c r="B34" s="51"/>
      <c r="C34" s="52"/>
      <c r="D34" s="53"/>
      <c r="E34" s="54"/>
      <c r="F34" s="53"/>
      <c r="G34" s="53"/>
      <c r="H34" s="52"/>
      <c r="I34" s="53"/>
      <c r="J34" s="53"/>
      <c r="K34" s="53"/>
      <c r="L34" s="53"/>
      <c r="M34" s="54"/>
      <c r="N34" s="61"/>
      <c r="O34" s="6">
        <f t="shared" si="2"/>
        <v>0</v>
      </c>
    </row>
    <row r="35" ht="15.75" spans="2:15">
      <c r="B35" s="51"/>
      <c r="C35" s="52"/>
      <c r="D35" s="53"/>
      <c r="E35" s="54"/>
      <c r="F35" s="53"/>
      <c r="G35" s="53"/>
      <c r="H35" s="52"/>
      <c r="I35" s="53"/>
      <c r="J35" s="53"/>
      <c r="K35" s="53"/>
      <c r="L35" s="53"/>
      <c r="M35" s="54"/>
      <c r="N35" s="61"/>
      <c r="O35" s="6">
        <f t="shared" si="2"/>
        <v>0</v>
      </c>
    </row>
    <row r="36" ht="15.75" spans="2:15">
      <c r="B36" s="51"/>
      <c r="C36" s="52"/>
      <c r="D36" s="53"/>
      <c r="E36" s="54"/>
      <c r="F36" s="53"/>
      <c r="G36" s="53"/>
      <c r="H36" s="52"/>
      <c r="I36" s="53"/>
      <c r="J36" s="53"/>
      <c r="K36" s="53"/>
      <c r="L36" s="53"/>
      <c r="M36" s="52"/>
      <c r="N36" s="61"/>
      <c r="O36" s="6">
        <f t="shared" si="2"/>
        <v>0</v>
      </c>
    </row>
    <row r="37" ht="15.75" spans="2:15">
      <c r="B37" s="51"/>
      <c r="C37" s="52"/>
      <c r="D37" s="53"/>
      <c r="E37" s="54"/>
      <c r="F37" s="53"/>
      <c r="G37" s="53"/>
      <c r="H37" s="52"/>
      <c r="I37" s="53"/>
      <c r="J37" s="53"/>
      <c r="K37" s="53"/>
      <c r="L37" s="53"/>
      <c r="M37" s="52"/>
      <c r="N37" s="61"/>
      <c r="O37" s="6">
        <f t="shared" si="2"/>
        <v>0</v>
      </c>
    </row>
    <row r="38" spans="2:15">
      <c r="B38" s="56"/>
      <c r="C38" s="57"/>
      <c r="D38" s="58"/>
      <c r="E38" s="59"/>
      <c r="F38" s="58"/>
      <c r="G38" s="58"/>
      <c r="H38" s="57"/>
      <c r="I38" s="58"/>
      <c r="J38" s="58"/>
      <c r="K38" s="58"/>
      <c r="L38" s="58"/>
      <c r="M38" s="57"/>
      <c r="N38" s="61"/>
      <c r="O38" s="6">
        <f t="shared" si="2"/>
        <v>0</v>
      </c>
    </row>
    <row r="39" spans="2:15">
      <c r="B39" s="56"/>
      <c r="C39" s="57"/>
      <c r="D39" s="58"/>
      <c r="E39" s="59"/>
      <c r="F39" s="58"/>
      <c r="G39" s="58"/>
      <c r="H39" s="57"/>
      <c r="I39" s="58"/>
      <c r="J39" s="58"/>
      <c r="K39" s="58"/>
      <c r="L39" s="58"/>
      <c r="M39" s="57"/>
      <c r="N39" s="61"/>
      <c r="O39" s="6">
        <f t="shared" si="2"/>
        <v>0</v>
      </c>
    </row>
    <row r="40" spans="2:15">
      <c r="B40" s="56"/>
      <c r="C40" s="57"/>
      <c r="D40" s="58"/>
      <c r="E40" s="59"/>
      <c r="F40" s="58"/>
      <c r="G40" s="58"/>
      <c r="H40" s="57"/>
      <c r="I40" s="58"/>
      <c r="J40" s="58"/>
      <c r="K40" s="58"/>
      <c r="L40" s="58"/>
      <c r="M40" s="59"/>
      <c r="N40" s="61"/>
      <c r="O40" s="6">
        <f t="shared" si="2"/>
        <v>0</v>
      </c>
    </row>
    <row r="41" spans="2:15">
      <c r="B41" s="56"/>
      <c r="C41" s="57"/>
      <c r="D41" s="58"/>
      <c r="E41" s="60"/>
      <c r="F41" s="58"/>
      <c r="G41" s="58"/>
      <c r="H41" s="57"/>
      <c r="I41" s="58"/>
      <c r="J41" s="58"/>
      <c r="K41" s="58"/>
      <c r="L41" s="58"/>
      <c r="M41" s="59"/>
      <c r="N41" s="61"/>
      <c r="O41" s="6">
        <f t="shared" si="2"/>
        <v>0</v>
      </c>
    </row>
    <row r="42" spans="2:14">
      <c r="B42" s="56"/>
      <c r="C42" s="57"/>
      <c r="D42" s="58"/>
      <c r="E42" s="59"/>
      <c r="F42" s="58"/>
      <c r="G42" s="58"/>
      <c r="H42" s="57"/>
      <c r="I42" s="58"/>
      <c r="J42" s="58"/>
      <c r="K42" s="58"/>
      <c r="L42" s="58"/>
      <c r="M42" s="60"/>
      <c r="N42" s="61"/>
    </row>
    <row r="53" spans="2:15">
      <c r="B53" s="61"/>
      <c r="C53" s="62"/>
      <c r="D53" s="63"/>
      <c r="E53" s="64"/>
      <c r="F53" s="63"/>
      <c r="G53" s="63"/>
      <c r="H53" s="62"/>
      <c r="I53" s="63"/>
      <c r="J53" s="63"/>
      <c r="K53" s="63"/>
      <c r="L53" s="63"/>
      <c r="M53" s="83"/>
      <c r="N53" s="61"/>
      <c r="O53" s="84"/>
    </row>
    <row r="54" spans="2:15">
      <c r="B54" s="56"/>
      <c r="C54" s="57"/>
      <c r="D54" s="58"/>
      <c r="E54" s="59"/>
      <c r="F54" s="58"/>
      <c r="G54" s="58"/>
      <c r="H54" s="57"/>
      <c r="I54" s="58"/>
      <c r="J54" s="58"/>
      <c r="K54" s="58"/>
      <c r="L54" s="58"/>
      <c r="M54" s="57"/>
      <c r="N54" s="61"/>
      <c r="O54" s="84"/>
    </row>
    <row r="55" spans="2:15">
      <c r="B55" s="56"/>
      <c r="C55" s="57"/>
      <c r="D55" s="58"/>
      <c r="E55" s="59"/>
      <c r="F55" s="58"/>
      <c r="G55" s="58"/>
      <c r="H55" s="57"/>
      <c r="I55" s="58"/>
      <c r="J55" s="58"/>
      <c r="K55" s="58"/>
      <c r="L55" s="58"/>
      <c r="M55" s="59"/>
      <c r="N55" s="61"/>
      <c r="O55" s="84"/>
    </row>
    <row r="56" spans="2:15">
      <c r="B56" s="56"/>
      <c r="C56" s="57"/>
      <c r="D56" s="58"/>
      <c r="E56" s="60"/>
      <c r="F56" s="58"/>
      <c r="G56" s="58"/>
      <c r="H56" s="57"/>
      <c r="I56" s="58"/>
      <c r="J56" s="58"/>
      <c r="K56" s="58"/>
      <c r="L56" s="58"/>
      <c r="M56" s="59"/>
      <c r="N56" s="61"/>
      <c r="O56" s="84"/>
    </row>
    <row r="57" spans="2:13">
      <c r="B57" s="65"/>
      <c r="C57" s="66"/>
      <c r="D57" s="67"/>
      <c r="E57" s="68"/>
      <c r="F57" s="67"/>
      <c r="G57" s="67"/>
      <c r="H57" s="66"/>
      <c r="I57" s="67"/>
      <c r="J57" s="67"/>
      <c r="K57" s="67"/>
      <c r="L57" s="67"/>
      <c r="M57" s="85"/>
    </row>
  </sheetData>
  <mergeCells count="14">
    <mergeCell ref="B6:M6"/>
    <mergeCell ref="B18:M18"/>
    <mergeCell ref="C19:G19"/>
    <mergeCell ref="I19:M19"/>
    <mergeCell ref="C20:G20"/>
    <mergeCell ref="I20:M20"/>
    <mergeCell ref="C21:G21"/>
    <mergeCell ref="I21:M21"/>
    <mergeCell ref="C22:G22"/>
    <mergeCell ref="I22:M22"/>
    <mergeCell ref="C23:G23"/>
    <mergeCell ref="I23:M23"/>
    <mergeCell ref="C24:G24"/>
    <mergeCell ref="I24:M24"/>
  </mergeCells>
  <pageMargins left="0.75" right="0.75" top="1" bottom="1" header="0.511805555555556" footer="0.511805555555556"/>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Boo's Little Mikey</v>
      </c>
      <c r="Z1" s="259" t="str">
        <f ca="1">MID(CELL("filename",$Z$1),FIND("]",CELL("filename",$Z$1))+1,255)</f>
        <v>Boos_Little_Mikey</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Boo</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SUM($AN$8:$AN$9999)</f>
        <v>0</v>
      </c>
    </row>
    <row r="6" ht="25.5" spans="2:15">
      <c r="B6" s="201" t="str">
        <f ca="1">MATCH("Type",$B$9:$B$9991,0)-3&amp;" Task(s) from "&amp;SUM($A$9:$A$9993)&amp;" character(s) that could drop "&amp;CHAR(34)&amp;$C$1&amp;CHAR(34)&amp;" Tokens"</f>
        <v>2 Task(s) from 2 character(s) that could drop "Boo's Little Mikey"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192</v>
      </c>
      <c r="C9" s="213" t="s">
        <v>473</v>
      </c>
      <c r="D9" s="214">
        <v>1</v>
      </c>
      <c r="E9" s="215"/>
      <c r="F9" s="214"/>
      <c r="G9" s="214"/>
      <c r="H9" s="213"/>
      <c r="I9" s="214" t="s">
        <v>313</v>
      </c>
      <c r="J9" s="214"/>
      <c r="K9" s="214">
        <v>10</v>
      </c>
      <c r="L9" s="214">
        <v>75</v>
      </c>
      <c r="M9" s="215" t="s">
        <v>474</v>
      </c>
      <c r="N9" s="235"/>
      <c r="O9" s="188">
        <f t="shared" si="0"/>
        <v>0</v>
      </c>
    </row>
    <row r="10" ht="15.75" spans="1:15">
      <c r="A10" s="211">
        <f>COUNTA($E10)+1</f>
        <v>1</v>
      </c>
      <c r="B10" s="212" t="s">
        <v>51</v>
      </c>
      <c r="C10" s="213" t="s">
        <v>475</v>
      </c>
      <c r="D10" s="214">
        <v>1</v>
      </c>
      <c r="E10" s="215"/>
      <c r="F10" s="214"/>
      <c r="G10" s="214"/>
      <c r="H10" s="213"/>
      <c r="I10" s="214" t="s">
        <v>315</v>
      </c>
      <c r="J10" s="214"/>
      <c r="K10" s="214">
        <v>7</v>
      </c>
      <c r="L10" s="249">
        <v>40</v>
      </c>
      <c r="M10" s="250" t="s">
        <v>476</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1 Other way(s) to get "Boo's Little Mikey" Tokens</v>
      </c>
      <c r="C12" s="202"/>
      <c r="D12" s="202"/>
      <c r="E12" s="202"/>
      <c r="F12" s="202"/>
      <c r="G12" s="202"/>
      <c r="H12" s="202"/>
      <c r="I12" s="202"/>
      <c r="J12" s="202"/>
      <c r="K12" s="202"/>
      <c r="L12" s="202"/>
      <c r="M12" s="245"/>
      <c r="N12" s="235"/>
      <c r="O12" s="188">
        <f t="shared" si="0"/>
        <v>0</v>
      </c>
    </row>
    <row r="13" ht="16.5" spans="2:15">
      <c r="B13" s="220" t="s">
        <v>18</v>
      </c>
      <c r="C13" s="277" t="s">
        <v>323</v>
      </c>
      <c r="D13" s="278"/>
      <c r="E13" s="278"/>
      <c r="F13" s="278"/>
      <c r="G13" s="279"/>
      <c r="H13" s="224" t="s">
        <v>324</v>
      </c>
      <c r="I13" s="253" t="s">
        <v>310</v>
      </c>
      <c r="J13" s="254"/>
      <c r="K13" s="254"/>
      <c r="L13" s="254"/>
      <c r="M13" s="255"/>
      <c r="N13" s="235"/>
      <c r="O13" s="188">
        <f t="shared" si="0"/>
        <v>0</v>
      </c>
    </row>
    <row r="14" ht="15.75" spans="2:15">
      <c r="B14" s="260" t="s">
        <v>337</v>
      </c>
      <c r="C14" s="261" t="s">
        <v>429</v>
      </c>
      <c r="D14" s="262"/>
      <c r="E14" s="262"/>
      <c r="F14" s="262"/>
      <c r="G14" s="263"/>
      <c r="H14" s="264" t="s">
        <v>346</v>
      </c>
      <c r="I14" s="266" t="s">
        <v>474</v>
      </c>
      <c r="J14" s="267"/>
      <c r="K14" s="267"/>
      <c r="L14" s="267"/>
      <c r="M14" s="268"/>
      <c r="N14" s="235"/>
      <c r="O14" s="188">
        <f t="shared" si="0"/>
        <v>0</v>
      </c>
    </row>
    <row r="15" ht="15.75" spans="2:15">
      <c r="B15" s="216"/>
      <c r="C15" s="217"/>
      <c r="D15" s="218"/>
      <c r="E15" s="219"/>
      <c r="F15" s="218"/>
      <c r="G15" s="218"/>
      <c r="H15" s="217"/>
      <c r="I15" s="218"/>
      <c r="J15" s="218"/>
      <c r="K15" s="218"/>
      <c r="L15" s="218"/>
      <c r="M15" s="252"/>
      <c r="N15" s="235"/>
      <c r="O15" s="188">
        <f t="shared" ref="O15:O33" si="1">IF(ISBLANK($AL15),0,1+LEN($AL15)-LEN(SUBSTITUTE($AL15,"●","")))</f>
        <v>0</v>
      </c>
    </row>
    <row r="16" ht="15.75" spans="2:15">
      <c r="B16" s="225"/>
      <c r="C16" s="226"/>
      <c r="D16" s="227"/>
      <c r="E16" s="229"/>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8"/>
      <c r="N17" s="235"/>
      <c r="O17" s="188">
        <f t="shared" si="1"/>
        <v>0</v>
      </c>
    </row>
    <row r="18" ht="15.75" spans="2:15">
      <c r="B18" s="225"/>
      <c r="C18" s="226"/>
      <c r="D18" s="227"/>
      <c r="E18" s="228"/>
      <c r="F18" s="227"/>
      <c r="G18" s="227"/>
      <c r="H18" s="226"/>
      <c r="I18" s="227"/>
      <c r="J18" s="227"/>
      <c r="K18" s="227"/>
      <c r="L18" s="227"/>
      <c r="M18" s="226"/>
      <c r="N18" s="235"/>
      <c r="O18" s="188">
        <f t="shared" si="1"/>
        <v>0</v>
      </c>
    </row>
    <row r="19" ht="15.75" spans="2:15">
      <c r="B19" s="225"/>
      <c r="C19" s="226"/>
      <c r="D19" s="227"/>
      <c r="E19" s="228"/>
      <c r="F19" s="227"/>
      <c r="G19" s="227"/>
      <c r="H19" s="226"/>
      <c r="I19" s="227"/>
      <c r="J19" s="227"/>
      <c r="K19" s="227"/>
      <c r="L19" s="227"/>
      <c r="M19" s="228"/>
      <c r="N19" s="235"/>
      <c r="O19" s="188">
        <f t="shared" si="1"/>
        <v>0</v>
      </c>
    </row>
    <row r="20" ht="15.75" spans="2:15">
      <c r="B20" s="225"/>
      <c r="C20" s="226"/>
      <c r="D20" s="227"/>
      <c r="E20" s="229"/>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9"/>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6"/>
      <c r="N28" s="235"/>
      <c r="O28" s="188">
        <f t="shared" si="1"/>
        <v>0</v>
      </c>
    </row>
    <row r="29" ht="15.75" spans="2:15">
      <c r="B29" s="225"/>
      <c r="C29" s="226"/>
      <c r="D29" s="227"/>
      <c r="E29" s="228"/>
      <c r="F29" s="227"/>
      <c r="G29" s="227"/>
      <c r="H29" s="226"/>
      <c r="I29" s="227"/>
      <c r="J29" s="227"/>
      <c r="K29" s="227"/>
      <c r="L29" s="227"/>
      <c r="M29" s="226"/>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1"/>
      <c r="N31" s="235"/>
      <c r="O31" s="188">
        <f t="shared" si="1"/>
        <v>0</v>
      </c>
    </row>
    <row r="32" spans="2:15">
      <c r="B32" s="230"/>
      <c r="C32" s="231"/>
      <c r="D32" s="232"/>
      <c r="E32" s="233"/>
      <c r="F32" s="232"/>
      <c r="G32" s="232"/>
      <c r="H32" s="231"/>
      <c r="I32" s="232"/>
      <c r="J32" s="232"/>
      <c r="K32" s="232"/>
      <c r="L32" s="232"/>
      <c r="M32" s="233"/>
      <c r="N32" s="235"/>
      <c r="O32" s="188">
        <f t="shared" si="1"/>
        <v>0</v>
      </c>
    </row>
    <row r="33" spans="2:15">
      <c r="B33" s="230"/>
      <c r="C33" s="231"/>
      <c r="D33" s="232"/>
      <c r="E33" s="234"/>
      <c r="F33" s="232"/>
      <c r="G33" s="232"/>
      <c r="H33" s="231"/>
      <c r="I33" s="232"/>
      <c r="J33" s="232"/>
      <c r="K33" s="232"/>
      <c r="L33" s="232"/>
      <c r="M33" s="233"/>
      <c r="N33" s="235"/>
      <c r="O33" s="188">
        <f t="shared" si="1"/>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Brown Bowler Hat</v>
      </c>
      <c r="Z1" s="259" t="str">
        <f ca="1">MID(CELL("filename",$Z$1),FIND("]",CELL("filename",$Z$1))+1,255)</f>
        <v>Brown_Bowler_Hat</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Pete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SUM($AN$8:$AN$10002)</f>
        <v>0</v>
      </c>
    </row>
    <row r="6" ht="25.5" spans="2:15">
      <c r="B6" s="201" t="str">
        <f ca="1">MATCH("Type",$B$9:$B$9990,0)-3&amp;" Task(s) from "&amp;SUM($A$9:$A$9992)&amp;" character(s) that could drop "&amp;CHAR(34)&amp;$C$1&amp;CHAR(34)&amp;" Tokens"</f>
        <v>5 Task(s) from 6 character(s) that could drop "Brown Bowler Hat"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95</v>
      </c>
      <c r="C9" s="213" t="s">
        <v>477</v>
      </c>
      <c r="D9" s="214">
        <v>4</v>
      </c>
      <c r="E9" s="215"/>
      <c r="F9" s="214"/>
      <c r="G9" s="214"/>
      <c r="H9" s="213"/>
      <c r="I9" s="214" t="s">
        <v>346</v>
      </c>
      <c r="J9" s="214"/>
      <c r="K9" s="214">
        <v>20</v>
      </c>
      <c r="L9" s="214">
        <v>200</v>
      </c>
      <c r="M9" s="215" t="s">
        <v>478</v>
      </c>
      <c r="N9" s="235"/>
      <c r="O9" s="188">
        <f t="shared" si="0"/>
        <v>0</v>
      </c>
    </row>
    <row r="10" ht="15.75" spans="1:15">
      <c r="A10" s="211">
        <f t="shared" si="1"/>
        <v>2</v>
      </c>
      <c r="B10" s="212" t="s">
        <v>441</v>
      </c>
      <c r="C10" s="213" t="s">
        <v>442</v>
      </c>
      <c r="D10" s="214">
        <v>2</v>
      </c>
      <c r="E10" s="215" t="s">
        <v>150</v>
      </c>
      <c r="F10" s="214">
        <v>1</v>
      </c>
      <c r="G10" s="214"/>
      <c r="H10" s="213" t="s">
        <v>351</v>
      </c>
      <c r="I10" s="214" t="s">
        <v>336</v>
      </c>
      <c r="J10" s="214"/>
      <c r="K10" s="214">
        <v>20</v>
      </c>
      <c r="L10" s="249">
        <v>210</v>
      </c>
      <c r="M10" s="250" t="s">
        <v>443</v>
      </c>
      <c r="N10" s="235"/>
      <c r="O10" s="188">
        <f t="shared" si="0"/>
        <v>0</v>
      </c>
    </row>
    <row r="11" ht="15.75" spans="1:14">
      <c r="A11" s="211">
        <f t="shared" si="1"/>
        <v>1</v>
      </c>
      <c r="B11" s="212" t="s">
        <v>82</v>
      </c>
      <c r="C11" s="250" t="s">
        <v>479</v>
      </c>
      <c r="D11" s="249">
        <v>2</v>
      </c>
      <c r="E11" s="250"/>
      <c r="F11" s="249"/>
      <c r="G11" s="249"/>
      <c r="H11" s="250" t="s">
        <v>480</v>
      </c>
      <c r="I11" s="249" t="s">
        <v>346</v>
      </c>
      <c r="J11" s="249"/>
      <c r="K11" s="249">
        <v>20</v>
      </c>
      <c r="L11" s="214">
        <v>200</v>
      </c>
      <c r="M11" s="250" t="s">
        <v>481</v>
      </c>
      <c r="N11" s="235"/>
    </row>
    <row r="12" ht="15.75" spans="1:14">
      <c r="A12" s="211">
        <f t="shared" si="1"/>
        <v>1</v>
      </c>
      <c r="B12" s="212" t="s">
        <v>55</v>
      </c>
      <c r="C12" s="250" t="s">
        <v>482</v>
      </c>
      <c r="D12" s="249">
        <v>3</v>
      </c>
      <c r="E12" s="250"/>
      <c r="F12" s="249"/>
      <c r="G12" s="249"/>
      <c r="H12" s="250" t="s">
        <v>429</v>
      </c>
      <c r="I12" s="249" t="s">
        <v>346</v>
      </c>
      <c r="J12" s="249"/>
      <c r="K12" s="249">
        <v>20</v>
      </c>
      <c r="L12" s="214">
        <v>200</v>
      </c>
      <c r="M12" s="250" t="s">
        <v>483</v>
      </c>
      <c r="N12" s="235"/>
    </row>
    <row r="13" ht="15.75" spans="1:15">
      <c r="A13" s="211">
        <f t="shared" si="1"/>
        <v>1</v>
      </c>
      <c r="B13" s="212" t="s">
        <v>111</v>
      </c>
      <c r="C13" s="213" t="s">
        <v>484</v>
      </c>
      <c r="D13" s="214">
        <v>1</v>
      </c>
      <c r="E13" s="215"/>
      <c r="F13" s="214"/>
      <c r="G13" s="214"/>
      <c r="H13" s="215" t="s">
        <v>417</v>
      </c>
      <c r="I13" s="214" t="s">
        <v>346</v>
      </c>
      <c r="J13" s="214"/>
      <c r="K13" s="214">
        <v>20</v>
      </c>
      <c r="L13" s="214">
        <v>200</v>
      </c>
      <c r="M13" s="215" t="s">
        <v>485</v>
      </c>
      <c r="N13" s="235"/>
      <c r="O13" s="188">
        <f t="shared" ref="O13:O17"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1 Other way(s) to get "Brown Bowler Hat" Tokens</v>
      </c>
      <c r="C15" s="202"/>
      <c r="D15" s="202"/>
      <c r="E15" s="202"/>
      <c r="F15" s="202"/>
      <c r="G15" s="202"/>
      <c r="H15" s="202"/>
      <c r="I15" s="202"/>
      <c r="J15" s="202"/>
      <c r="K15" s="202"/>
      <c r="L15" s="202"/>
      <c r="M15" s="245"/>
      <c r="N15" s="235"/>
      <c r="O15" s="188">
        <f t="shared" si="2"/>
        <v>0</v>
      </c>
    </row>
    <row r="16" ht="16.5" spans="2:15">
      <c r="B16" s="220" t="s">
        <v>18</v>
      </c>
      <c r="C16" s="277" t="s">
        <v>323</v>
      </c>
      <c r="D16" s="278"/>
      <c r="E16" s="278"/>
      <c r="F16" s="278"/>
      <c r="G16" s="279"/>
      <c r="H16" s="224" t="s">
        <v>324</v>
      </c>
      <c r="I16" s="253" t="s">
        <v>310</v>
      </c>
      <c r="J16" s="254"/>
      <c r="K16" s="254"/>
      <c r="L16" s="254"/>
      <c r="M16" s="255"/>
      <c r="N16" s="235"/>
      <c r="O16" s="188">
        <f t="shared" si="2"/>
        <v>0</v>
      </c>
    </row>
    <row r="17" ht="15.75" spans="2:15">
      <c r="B17" s="260" t="s">
        <v>337</v>
      </c>
      <c r="C17" s="261" t="s">
        <v>467</v>
      </c>
      <c r="D17" s="262"/>
      <c r="E17" s="262"/>
      <c r="F17" s="262"/>
      <c r="G17" s="263"/>
      <c r="H17" s="264" t="s">
        <v>336</v>
      </c>
      <c r="I17" s="266" t="s">
        <v>486</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ref="O18:O36" si="3">IF(ISBLANK($AL18),0,1+LEN($AL18)-LEN(SUBSTITUTE($AL18,"●","")))</f>
        <v>0</v>
      </c>
    </row>
    <row r="19" ht="15.75" spans="2:15">
      <c r="B19" s="225"/>
      <c r="C19" s="226"/>
      <c r="D19" s="227"/>
      <c r="E19" s="229"/>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170"/>
  <sheetViews>
    <sheetView workbookViewId="0">
      <pane ySplit="2" topLeftCell="A155" activePane="bottomLeft" state="frozen"/>
      <selection/>
      <selection pane="bottomLeft" activeCell="C170" sqref="C170"/>
    </sheetView>
  </sheetViews>
  <sheetFormatPr defaultColWidth="9.14285714285714" defaultRowHeight="18.75"/>
  <cols>
    <col min="1" max="1" width="4" style="388" customWidth="1"/>
    <col min="2" max="2" width="43.4285714285714" style="389" customWidth="1"/>
    <col min="3" max="3" width="16.7142857142857" style="390" customWidth="1"/>
    <col min="4" max="4" width="17.8285714285714" style="391" customWidth="1"/>
    <col min="5" max="5" width="18.4285714285714" style="388" customWidth="1"/>
    <col min="6" max="6" width="87.4285714285714" style="389" customWidth="1"/>
    <col min="7" max="23" width="9.14285714285714" style="387" customWidth="1"/>
    <col min="24" max="24" width="9.19047619047619" style="387" customWidth="1"/>
    <col min="25" max="25" width="9.14285714285714" style="387" customWidth="1"/>
    <col min="26" max="26" width="49" style="387" hidden="1" customWidth="1"/>
    <col min="27" max="16384" width="9.14285714285714" style="387" customWidth="1"/>
  </cols>
  <sheetData>
    <row r="1" ht="23.25" spans="1:6">
      <c r="A1" s="392" t="str">
        <f>"Disney Magic Kingdom Token List ("&amp;COUNTA($B$3:$B$9998)&amp;" Tokens)"</f>
        <v>Disney Magic Kingdom Token List (168 Tokens)</v>
      </c>
      <c r="B1" s="392"/>
      <c r="C1" s="392"/>
      <c r="D1" s="392"/>
      <c r="E1" s="392"/>
      <c r="F1" s="393"/>
    </row>
    <row r="2" ht="21.55" customHeight="1" spans="1:26">
      <c r="A2" s="394" t="s">
        <v>14</v>
      </c>
      <c r="B2" s="395" t="s">
        <v>15</v>
      </c>
      <c r="C2" s="394" t="s">
        <v>16</v>
      </c>
      <c r="D2" s="394" t="s">
        <v>17</v>
      </c>
      <c r="E2" s="394" t="s">
        <v>18</v>
      </c>
      <c r="F2" s="395" t="s">
        <v>19</v>
      </c>
      <c r="Z2" s="402" t="s">
        <v>20</v>
      </c>
    </row>
    <row r="3" ht="19.5" spans="1:26">
      <c r="A3" s="396">
        <f t="shared" ref="A3:A66" si="0">ROW()-2</f>
        <v>1</v>
      </c>
      <c r="B3" s="397" t="s">
        <v>21</v>
      </c>
      <c r="C3" s="398" t="str">
        <f t="shared" ref="C3:C66" si="1">HYPERLINK("#"&amp;$Z3&amp;"!$A$1","Detail List")</f>
        <v>Detail List</v>
      </c>
      <c r="D3" s="399" t="s">
        <v>22</v>
      </c>
      <c r="E3" s="400" t="s">
        <v>23</v>
      </c>
      <c r="F3" s="397" t="s">
        <v>24</v>
      </c>
      <c r="Y3" s="403"/>
      <c r="Z3" s="387" t="str">
        <f t="shared" ref="Z3:Z66" si="2">LEFT(SUBSTITUTE(SUBSTITUTE(SUBSTITUTE(SUBSTITUTE($B3,"'",""),"-","_")," ","_"),"&amp;","and"),30)</f>
        <v>Acorn</v>
      </c>
    </row>
    <row r="4" ht="19.5" spans="1:26">
      <c r="A4" s="396">
        <f t="shared" si="0"/>
        <v>2</v>
      </c>
      <c r="B4" s="397" t="s">
        <v>25</v>
      </c>
      <c r="C4" s="398" t="str">
        <f t="shared" si="1"/>
        <v>Detail List</v>
      </c>
      <c r="D4" s="399" t="s">
        <v>26</v>
      </c>
      <c r="E4" s="400" t="s">
        <v>27</v>
      </c>
      <c r="F4" s="397" t="s">
        <v>28</v>
      </c>
      <c r="Y4" s="403"/>
      <c r="Z4" s="387" t="str">
        <f t="shared" si="2"/>
        <v>Anna_Ears</v>
      </c>
    </row>
    <row r="5" ht="19.5" spans="1:26">
      <c r="A5" s="396">
        <f t="shared" si="0"/>
        <v>3</v>
      </c>
      <c r="B5" s="397" t="s">
        <v>29</v>
      </c>
      <c r="C5" s="398" t="str">
        <f t="shared" si="1"/>
        <v>Detail List</v>
      </c>
      <c r="D5" s="399" t="s">
        <v>26</v>
      </c>
      <c r="E5" s="400" t="s">
        <v>23</v>
      </c>
      <c r="F5" s="397" t="s">
        <v>28</v>
      </c>
      <c r="Y5" s="403"/>
      <c r="Z5" s="387" t="str">
        <f t="shared" si="2"/>
        <v>Arendelle_Medallion</v>
      </c>
    </row>
    <row r="6" ht="19.5" spans="1:26">
      <c r="A6" s="396">
        <f t="shared" si="0"/>
        <v>4</v>
      </c>
      <c r="B6" s="397" t="s">
        <v>30</v>
      </c>
      <c r="C6" s="398" t="str">
        <f t="shared" si="1"/>
        <v>Detail List</v>
      </c>
      <c r="D6" s="399" t="s">
        <v>26</v>
      </c>
      <c r="E6" s="400" t="s">
        <v>23</v>
      </c>
      <c r="F6" s="397" t="s">
        <v>31</v>
      </c>
      <c r="Y6" s="403"/>
      <c r="Z6" s="387" t="str">
        <f t="shared" si="2"/>
        <v>Astro_Blasters_Blaster</v>
      </c>
    </row>
    <row r="7" ht="19.5" spans="1:26">
      <c r="A7" s="396">
        <f t="shared" si="0"/>
        <v>5</v>
      </c>
      <c r="B7" s="397" t="s">
        <v>32</v>
      </c>
      <c r="C7" s="398" t="str">
        <f t="shared" si="1"/>
        <v>Detail List</v>
      </c>
      <c r="D7" s="399" t="s">
        <v>33</v>
      </c>
      <c r="E7" s="400" t="s">
        <v>27</v>
      </c>
      <c r="F7" s="397" t="s">
        <v>34</v>
      </c>
      <c r="Y7" s="403"/>
      <c r="Z7" s="387" t="str">
        <f t="shared" si="2"/>
        <v>Aurora_Ears</v>
      </c>
    </row>
    <row r="8" ht="19.5" spans="1:26">
      <c r="A8" s="396">
        <f t="shared" si="0"/>
        <v>6</v>
      </c>
      <c r="B8" s="397" t="s">
        <v>35</v>
      </c>
      <c r="C8" s="398" t="str">
        <f t="shared" si="1"/>
        <v>Detail List</v>
      </c>
      <c r="D8" s="399" t="s">
        <v>26</v>
      </c>
      <c r="E8" s="400" t="s">
        <v>27</v>
      </c>
      <c r="F8" s="397" t="s">
        <v>36</v>
      </c>
      <c r="Y8" s="403"/>
      <c r="Z8" s="387" t="str">
        <f t="shared" si="2"/>
        <v>Beast_Ears</v>
      </c>
    </row>
    <row r="9" ht="19.5" spans="1:26">
      <c r="A9" s="396">
        <f t="shared" si="0"/>
        <v>7</v>
      </c>
      <c r="B9" s="397" t="s">
        <v>37</v>
      </c>
      <c r="C9" s="398" t="str">
        <f t="shared" si="1"/>
        <v>Detail List</v>
      </c>
      <c r="D9" s="399" t="s">
        <v>22</v>
      </c>
      <c r="E9" s="400" t="s">
        <v>27</v>
      </c>
      <c r="F9" s="397" t="s">
        <v>38</v>
      </c>
      <c r="Y9" s="403"/>
      <c r="Z9" s="387" t="str">
        <f t="shared" si="2"/>
        <v>Belle_Ears</v>
      </c>
    </row>
    <row r="10" ht="19.5" spans="1:26">
      <c r="A10" s="396">
        <f t="shared" si="0"/>
        <v>8</v>
      </c>
      <c r="B10" s="397" t="s">
        <v>39</v>
      </c>
      <c r="C10" s="398" t="str">
        <f t="shared" si="1"/>
        <v>Detail List</v>
      </c>
      <c r="D10" s="399" t="s">
        <v>22</v>
      </c>
      <c r="E10" s="400" t="s">
        <v>23</v>
      </c>
      <c r="F10" s="397" t="s">
        <v>40</v>
      </c>
      <c r="Y10" s="403"/>
      <c r="Z10" s="387" t="str">
        <f t="shared" si="2"/>
        <v>Blaster</v>
      </c>
    </row>
    <row r="11" ht="57" spans="1:26">
      <c r="A11" s="396">
        <f t="shared" si="0"/>
        <v>9</v>
      </c>
      <c r="B11" s="397" t="s">
        <v>41</v>
      </c>
      <c r="C11" s="398" t="str">
        <f t="shared" si="1"/>
        <v>Detail List</v>
      </c>
      <c r="D11" s="399" t="s">
        <v>42</v>
      </c>
      <c r="E11" s="400" t="s">
        <v>43</v>
      </c>
      <c r="F11" s="397" t="s">
        <v>44</v>
      </c>
      <c r="Y11" s="403"/>
      <c r="Z11" s="387" t="str">
        <f t="shared" si="2"/>
        <v>Blue_Fabric</v>
      </c>
    </row>
    <row r="12" ht="19.5" spans="1:26">
      <c r="A12" s="396">
        <f t="shared" si="0"/>
        <v>10</v>
      </c>
      <c r="B12" s="397" t="s">
        <v>45</v>
      </c>
      <c r="C12" s="398" t="str">
        <f t="shared" si="1"/>
        <v>Detail List</v>
      </c>
      <c r="D12" s="399" t="s">
        <v>26</v>
      </c>
      <c r="E12" s="400" t="s">
        <v>23</v>
      </c>
      <c r="F12" s="397" t="s">
        <v>46</v>
      </c>
      <c r="Y12" s="403"/>
      <c r="Z12" s="387" t="str">
        <f t="shared" si="2"/>
        <v>Blue_Fairy_Hat</v>
      </c>
    </row>
    <row r="13" ht="19.5" spans="1:26">
      <c r="A13" s="396">
        <f t="shared" si="0"/>
        <v>11</v>
      </c>
      <c r="B13" s="397" t="s">
        <v>47</v>
      </c>
      <c r="C13" s="398" t="str">
        <f t="shared" si="1"/>
        <v>Detail List</v>
      </c>
      <c r="D13" s="399" t="s">
        <v>22</v>
      </c>
      <c r="E13" s="400" t="s">
        <v>27</v>
      </c>
      <c r="F13" s="397" t="s">
        <v>48</v>
      </c>
      <c r="Y13" s="403"/>
      <c r="Z13" s="387" t="str">
        <f t="shared" si="2"/>
        <v>Bo_Peep_Ears</v>
      </c>
    </row>
    <row r="14" ht="19.5" spans="1:26">
      <c r="A14" s="396">
        <f t="shared" si="0"/>
        <v>12</v>
      </c>
      <c r="B14" s="397" t="s">
        <v>49</v>
      </c>
      <c r="C14" s="398" t="str">
        <f t="shared" si="1"/>
        <v>Detail List</v>
      </c>
      <c r="D14" s="399" t="s">
        <v>22</v>
      </c>
      <c r="E14" s="400" t="s">
        <v>23</v>
      </c>
      <c r="F14" s="397" t="s">
        <v>48</v>
      </c>
      <c r="Y14" s="403"/>
      <c r="Z14" s="387" t="str">
        <f t="shared" si="2"/>
        <v>Bo_Peeps_Bonnet</v>
      </c>
    </row>
    <row r="15" ht="19.5" spans="1:26">
      <c r="A15" s="396">
        <f t="shared" si="0"/>
        <v>13</v>
      </c>
      <c r="B15" s="397" t="s">
        <v>50</v>
      </c>
      <c r="C15" s="398" t="str">
        <f t="shared" si="1"/>
        <v>Detail List</v>
      </c>
      <c r="D15" s="399" t="s">
        <v>22</v>
      </c>
      <c r="E15" s="400" t="s">
        <v>27</v>
      </c>
      <c r="F15" s="397" t="s">
        <v>51</v>
      </c>
      <c r="Y15" s="403"/>
      <c r="Z15" s="387" t="str">
        <f t="shared" si="2"/>
        <v>Boo_Ears</v>
      </c>
    </row>
    <row r="16" ht="19.5" spans="1:26">
      <c r="A16" s="396">
        <f t="shared" si="0"/>
        <v>14</v>
      </c>
      <c r="B16" s="397" t="s">
        <v>52</v>
      </c>
      <c r="C16" s="398" t="str">
        <f t="shared" si="1"/>
        <v>Detail List</v>
      </c>
      <c r="D16" s="399" t="s">
        <v>22</v>
      </c>
      <c r="E16" s="400" t="s">
        <v>23</v>
      </c>
      <c r="F16" s="397" t="s">
        <v>53</v>
      </c>
      <c r="Y16" s="403"/>
      <c r="Z16" s="387" t="str">
        <f t="shared" si="2"/>
        <v>Boos_Drawing_of_Randall</v>
      </c>
    </row>
    <row r="17" ht="19.5" spans="1:26">
      <c r="A17" s="396">
        <f t="shared" si="0"/>
        <v>15</v>
      </c>
      <c r="B17" s="397" t="s">
        <v>54</v>
      </c>
      <c r="C17" s="398" t="str">
        <f t="shared" si="1"/>
        <v>Detail List</v>
      </c>
      <c r="D17" s="399" t="s">
        <v>26</v>
      </c>
      <c r="E17" s="400" t="s">
        <v>23</v>
      </c>
      <c r="F17" s="397" t="s">
        <v>55</v>
      </c>
      <c r="Y17" s="403"/>
      <c r="Z17" s="387" t="str">
        <f t="shared" si="2"/>
        <v>Boos_Drawing_of_Sulley</v>
      </c>
    </row>
    <row r="18" ht="19.5" spans="1:26">
      <c r="A18" s="396">
        <f t="shared" si="0"/>
        <v>16</v>
      </c>
      <c r="B18" s="397" t="s">
        <v>56</v>
      </c>
      <c r="C18" s="398" t="str">
        <f t="shared" si="1"/>
        <v>Detail List</v>
      </c>
      <c r="D18" s="399" t="s">
        <v>26</v>
      </c>
      <c r="E18" s="400" t="s">
        <v>23</v>
      </c>
      <c r="F18" s="397" t="s">
        <v>51</v>
      </c>
      <c r="Y18" s="403"/>
      <c r="Z18" s="387" t="str">
        <f t="shared" si="2"/>
        <v>Boos_Little_Mikey</v>
      </c>
    </row>
    <row r="19" ht="19.5" spans="1:26">
      <c r="A19" s="396">
        <f t="shared" si="0"/>
        <v>17</v>
      </c>
      <c r="B19" s="397" t="s">
        <v>57</v>
      </c>
      <c r="C19" s="398" t="str">
        <f t="shared" si="1"/>
        <v>Detail List</v>
      </c>
      <c r="D19" s="399" t="s">
        <v>22</v>
      </c>
      <c r="E19" s="400" t="s">
        <v>23</v>
      </c>
      <c r="F19" s="397" t="s">
        <v>58</v>
      </c>
      <c r="Y19" s="403"/>
      <c r="Z19" s="387" t="str">
        <f t="shared" si="2"/>
        <v>Brown_Bowler_Hat</v>
      </c>
    </row>
    <row r="20" ht="19.5" spans="1:26">
      <c r="A20" s="396">
        <f t="shared" si="0"/>
        <v>18</v>
      </c>
      <c r="B20" s="397" t="s">
        <v>59</v>
      </c>
      <c r="C20" s="398" t="str">
        <f t="shared" si="1"/>
        <v>Detail List</v>
      </c>
      <c r="D20" s="399" t="s">
        <v>22</v>
      </c>
      <c r="E20" s="400" t="s">
        <v>27</v>
      </c>
      <c r="F20" s="397" t="s">
        <v>31</v>
      </c>
      <c r="Y20" s="403"/>
      <c r="Z20" s="387" t="str">
        <f t="shared" si="2"/>
        <v>Buzz_Ears</v>
      </c>
    </row>
    <row r="21" ht="19.5" spans="1:26">
      <c r="A21" s="396">
        <f t="shared" si="0"/>
        <v>19</v>
      </c>
      <c r="B21" s="397" t="s">
        <v>60</v>
      </c>
      <c r="C21" s="398" t="str">
        <f t="shared" si="1"/>
        <v>Detail List</v>
      </c>
      <c r="D21" s="399" t="s">
        <v>26</v>
      </c>
      <c r="E21" s="400" t="s">
        <v>23</v>
      </c>
      <c r="F21" s="397" t="s">
        <v>31</v>
      </c>
      <c r="Y21" s="403"/>
      <c r="Z21" s="387" t="str">
        <f t="shared" si="2"/>
        <v>Buzzs_Blaster</v>
      </c>
    </row>
    <row r="22" ht="19.5" spans="1:26">
      <c r="A22" s="396">
        <f t="shared" si="0"/>
        <v>20</v>
      </c>
      <c r="B22" s="397" t="s">
        <v>61</v>
      </c>
      <c r="C22" s="398" t="str">
        <f t="shared" si="1"/>
        <v>Detail List</v>
      </c>
      <c r="D22" s="399" t="s">
        <v>42</v>
      </c>
      <c r="E22" s="400" t="s">
        <v>23</v>
      </c>
      <c r="F22" s="397" t="s">
        <v>62</v>
      </c>
      <c r="Y22" s="403"/>
      <c r="Z22" s="387" t="str">
        <f t="shared" si="2"/>
        <v>Carpet_Bag</v>
      </c>
    </row>
    <row r="23" ht="19.5" spans="1:26">
      <c r="A23" s="396">
        <f t="shared" si="0"/>
        <v>21</v>
      </c>
      <c r="B23" s="397" t="s">
        <v>63</v>
      </c>
      <c r="C23" s="398" t="str">
        <f t="shared" si="1"/>
        <v>Detail List</v>
      </c>
      <c r="D23" s="399" t="s">
        <v>26</v>
      </c>
      <c r="E23" s="400" t="s">
        <v>23</v>
      </c>
      <c r="F23" s="397" t="s">
        <v>64</v>
      </c>
      <c r="Y23" s="403"/>
      <c r="Z23" s="387" t="str">
        <f t="shared" si="2"/>
        <v>Carrot_Nose</v>
      </c>
    </row>
    <row r="24" ht="19.5" spans="1:26">
      <c r="A24" s="396">
        <f t="shared" si="0"/>
        <v>22</v>
      </c>
      <c r="B24" s="397" t="s">
        <v>65</v>
      </c>
      <c r="C24" s="398" t="str">
        <f t="shared" si="1"/>
        <v>Detail List</v>
      </c>
      <c r="D24" s="399" t="s">
        <v>26</v>
      </c>
      <c r="E24" s="400" t="s">
        <v>23</v>
      </c>
      <c r="F24" s="397" t="s">
        <v>66</v>
      </c>
      <c r="G24" s="401"/>
      <c r="H24" s="401"/>
      <c r="I24" s="401"/>
      <c r="J24" s="401"/>
      <c r="K24" s="401"/>
      <c r="L24" s="401"/>
      <c r="M24" s="401"/>
      <c r="N24" s="401"/>
      <c r="O24" s="401"/>
      <c r="P24" s="401"/>
      <c r="Q24" s="401"/>
      <c r="R24" s="401"/>
      <c r="S24" s="401"/>
      <c r="T24" s="401"/>
      <c r="U24" s="401"/>
      <c r="V24" s="401"/>
      <c r="W24" s="401"/>
      <c r="X24" s="387"/>
      <c r="Y24" s="403"/>
      <c r="Z24" s="387" t="str">
        <f t="shared" si="2"/>
        <v>Carrot_Pen</v>
      </c>
    </row>
    <row r="25" ht="19.5" spans="1:26">
      <c r="A25" s="396">
        <f t="shared" si="0"/>
        <v>23</v>
      </c>
      <c r="B25" s="397" t="s">
        <v>67</v>
      </c>
      <c r="C25" s="398" t="str">
        <f t="shared" si="1"/>
        <v>Detail List</v>
      </c>
      <c r="D25" s="399" t="s">
        <v>22</v>
      </c>
      <c r="E25" s="400" t="s">
        <v>27</v>
      </c>
      <c r="F25" s="397" t="s">
        <v>68</v>
      </c>
      <c r="Y25" s="403"/>
      <c r="Z25" s="387" t="str">
        <f t="shared" si="2"/>
        <v>Celia_Mae_Ears</v>
      </c>
    </row>
    <row r="26" ht="19.5" spans="1:26">
      <c r="A26" s="396">
        <f t="shared" si="0"/>
        <v>24</v>
      </c>
      <c r="B26" s="397" t="s">
        <v>69</v>
      </c>
      <c r="C26" s="398" t="str">
        <f t="shared" si="1"/>
        <v>Detail List</v>
      </c>
      <c r="D26" s="399" t="s">
        <v>22</v>
      </c>
      <c r="E26" s="400" t="s">
        <v>23</v>
      </c>
      <c r="F26" s="397" t="s">
        <v>68</v>
      </c>
      <c r="Y26" s="403"/>
      <c r="Z26" s="387" t="str">
        <f t="shared" si="2"/>
        <v>Celias_Headset</v>
      </c>
    </row>
    <row r="27" ht="19.5" spans="1:26">
      <c r="A27" s="396">
        <f t="shared" si="0"/>
        <v>25</v>
      </c>
      <c r="B27" s="397" t="s">
        <v>70</v>
      </c>
      <c r="C27" s="398" t="str">
        <f t="shared" si="1"/>
        <v>Detail List</v>
      </c>
      <c r="D27" s="399" t="s">
        <v>33</v>
      </c>
      <c r="E27" s="400" t="s">
        <v>23</v>
      </c>
      <c r="F27" s="397" t="s">
        <v>71</v>
      </c>
      <c r="Y27" s="403"/>
      <c r="Z27" s="387" t="str">
        <f t="shared" si="2"/>
        <v>Chance_Dice</v>
      </c>
    </row>
    <row r="28" ht="19.5" spans="1:26">
      <c r="A28" s="396">
        <f t="shared" si="0"/>
        <v>26</v>
      </c>
      <c r="B28" s="397" t="s">
        <v>72</v>
      </c>
      <c r="C28" s="398" t="str">
        <f t="shared" si="1"/>
        <v>Detail List</v>
      </c>
      <c r="D28" s="399" t="s">
        <v>22</v>
      </c>
      <c r="E28" s="400" t="s">
        <v>27</v>
      </c>
      <c r="F28" s="397" t="s">
        <v>73</v>
      </c>
      <c r="Y28" s="403"/>
      <c r="Z28" s="387" t="str">
        <f t="shared" si="2"/>
        <v>Charming_Ears</v>
      </c>
    </row>
    <row r="29" ht="19.5" spans="1:26">
      <c r="A29" s="396">
        <f t="shared" si="0"/>
        <v>27</v>
      </c>
      <c r="B29" s="397" t="s">
        <v>74</v>
      </c>
      <c r="C29" s="398" t="str">
        <f t="shared" si="1"/>
        <v>Detail List</v>
      </c>
      <c r="D29" s="399" t="s">
        <v>22</v>
      </c>
      <c r="E29" s="400" t="s">
        <v>23</v>
      </c>
      <c r="F29" s="397" t="s">
        <v>73</v>
      </c>
      <c r="Y29" s="403"/>
      <c r="Z29" s="387" t="str">
        <f t="shared" si="2"/>
        <v>Charming_Gloves</v>
      </c>
    </row>
    <row r="30" s="387" customFormat="1" ht="19.5" spans="1:26">
      <c r="A30" s="396">
        <f t="shared" si="0"/>
        <v>28</v>
      </c>
      <c r="B30" s="397" t="s">
        <v>75</v>
      </c>
      <c r="C30" s="398" t="str">
        <f t="shared" si="1"/>
        <v>Detail List</v>
      </c>
      <c r="D30" s="399" t="s">
        <v>33</v>
      </c>
      <c r="E30" s="400" t="s">
        <v>27</v>
      </c>
      <c r="F30" s="397" t="s">
        <v>76</v>
      </c>
      <c r="G30" s="401"/>
      <c r="H30" s="401"/>
      <c r="I30" s="401"/>
      <c r="J30" s="401"/>
      <c r="K30" s="401"/>
      <c r="L30" s="401"/>
      <c r="M30" s="401"/>
      <c r="N30" s="401"/>
      <c r="O30" s="401"/>
      <c r="P30" s="401"/>
      <c r="Q30" s="401"/>
      <c r="R30" s="401"/>
      <c r="S30" s="401"/>
      <c r="T30" s="401"/>
      <c r="U30" s="401"/>
      <c r="V30" s="401"/>
      <c r="W30" s="401"/>
      <c r="X30" s="387"/>
      <c r="Y30" s="403"/>
      <c r="Z30" s="387" t="str">
        <f t="shared" si="2"/>
        <v>Chief_Bogo_Ears</v>
      </c>
    </row>
    <row r="31" s="387" customFormat="1" ht="19.5" spans="1:26">
      <c r="A31" s="396">
        <f t="shared" si="0"/>
        <v>29</v>
      </c>
      <c r="B31" s="397" t="s">
        <v>77</v>
      </c>
      <c r="C31" s="398" t="str">
        <f t="shared" si="1"/>
        <v>Detail List</v>
      </c>
      <c r="D31" s="399" t="s">
        <v>33</v>
      </c>
      <c r="E31" s="400" t="s">
        <v>23</v>
      </c>
      <c r="F31" s="397" t="s">
        <v>76</v>
      </c>
      <c r="G31" s="401"/>
      <c r="H31" s="401"/>
      <c r="I31" s="401"/>
      <c r="J31" s="401"/>
      <c r="K31" s="401"/>
      <c r="L31" s="401"/>
      <c r="M31" s="401"/>
      <c r="N31" s="401"/>
      <c r="O31" s="401"/>
      <c r="P31" s="401"/>
      <c r="Q31" s="401"/>
      <c r="R31" s="401"/>
      <c r="S31" s="401"/>
      <c r="T31" s="401"/>
      <c r="U31" s="401"/>
      <c r="V31" s="401"/>
      <c r="W31" s="401"/>
      <c r="X31" s="387"/>
      <c r="Y31" s="403"/>
      <c r="Z31" s="387" t="str">
        <f t="shared" si="2"/>
        <v>Chiefs_Badge</v>
      </c>
    </row>
    <row r="32" ht="19.5" spans="1:26">
      <c r="A32" s="396">
        <f t="shared" si="0"/>
        <v>30</v>
      </c>
      <c r="B32" s="397" t="s">
        <v>78</v>
      </c>
      <c r="C32" s="398" t="str">
        <f t="shared" si="1"/>
        <v>Detail List</v>
      </c>
      <c r="D32" s="399" t="s">
        <v>22</v>
      </c>
      <c r="E32" s="400" t="s">
        <v>27</v>
      </c>
      <c r="F32" s="397" t="s">
        <v>24</v>
      </c>
      <c r="Y32" s="403"/>
      <c r="Z32" s="387" t="str">
        <f t="shared" si="2"/>
        <v>Chip_Ears</v>
      </c>
    </row>
    <row r="33" ht="19.5" spans="1:26">
      <c r="A33" s="396">
        <f t="shared" si="0"/>
        <v>31</v>
      </c>
      <c r="B33" s="397" t="s">
        <v>79</v>
      </c>
      <c r="C33" s="398" t="str">
        <f t="shared" si="1"/>
        <v>Detail List</v>
      </c>
      <c r="D33" s="399" t="s">
        <v>22</v>
      </c>
      <c r="E33" s="400" t="s">
        <v>27</v>
      </c>
      <c r="F33" s="397" t="s">
        <v>80</v>
      </c>
      <c r="Y33" s="403"/>
      <c r="Z33" s="387" t="str">
        <f t="shared" si="2"/>
        <v>Chip_Potts_Ears</v>
      </c>
    </row>
    <row r="34" ht="19.5" spans="1:26">
      <c r="A34" s="396">
        <f t="shared" si="0"/>
        <v>32</v>
      </c>
      <c r="B34" s="397" t="s">
        <v>81</v>
      </c>
      <c r="C34" s="398" t="str">
        <f t="shared" si="1"/>
        <v>Detail List</v>
      </c>
      <c r="D34" s="399" t="s">
        <v>22</v>
      </c>
      <c r="E34" s="400" t="s">
        <v>27</v>
      </c>
      <c r="F34" s="397" t="s">
        <v>82</v>
      </c>
      <c r="Y34" s="403"/>
      <c r="Z34" s="387" t="str">
        <f t="shared" si="2"/>
        <v>Cinderella_Ears</v>
      </c>
    </row>
    <row r="35" ht="19.5" spans="1:26">
      <c r="A35" s="396">
        <f t="shared" si="0"/>
        <v>33</v>
      </c>
      <c r="B35" s="397" t="s">
        <v>83</v>
      </c>
      <c r="C35" s="398" t="str">
        <f t="shared" si="1"/>
        <v>Detail List</v>
      </c>
      <c r="D35" s="399" t="s">
        <v>26</v>
      </c>
      <c r="E35" s="400" t="s">
        <v>23</v>
      </c>
      <c r="F35" s="397" t="s">
        <v>84</v>
      </c>
      <c r="Y35" s="403"/>
      <c r="Z35" s="387" t="str">
        <f t="shared" si="2"/>
        <v>Clock_Winder</v>
      </c>
    </row>
    <row r="36" ht="19.5" spans="1:26">
      <c r="A36" s="396">
        <f t="shared" si="0"/>
        <v>34</v>
      </c>
      <c r="B36" s="397" t="s">
        <v>85</v>
      </c>
      <c r="C36" s="398" t="str">
        <f t="shared" si="1"/>
        <v>Detail List</v>
      </c>
      <c r="D36" s="399" t="s">
        <v>26</v>
      </c>
      <c r="E36" s="400" t="s">
        <v>27</v>
      </c>
      <c r="F36" s="397" t="s">
        <v>84</v>
      </c>
      <c r="Y36" s="403"/>
      <c r="Z36" s="387" t="str">
        <f t="shared" si="2"/>
        <v>Cogsworth_Ears</v>
      </c>
    </row>
    <row r="37" ht="19.5" spans="1:26">
      <c r="A37" s="396">
        <f t="shared" si="0"/>
        <v>35</v>
      </c>
      <c r="B37" s="397" t="s">
        <v>86</v>
      </c>
      <c r="C37" s="398" t="str">
        <f t="shared" si="1"/>
        <v>Detail List</v>
      </c>
      <c r="D37" s="399" t="s">
        <v>42</v>
      </c>
      <c r="E37" s="400" t="s">
        <v>87</v>
      </c>
      <c r="F37" s="397" t="s">
        <v>88</v>
      </c>
      <c r="Y37" s="403"/>
      <c r="Z37" s="387" t="str">
        <f t="shared" si="2"/>
        <v>Corona_Kingdom_Flag</v>
      </c>
    </row>
    <row r="38" ht="19.5" spans="1:26">
      <c r="A38" s="396">
        <f t="shared" si="0"/>
        <v>36</v>
      </c>
      <c r="B38" s="397" t="s">
        <v>89</v>
      </c>
      <c r="C38" s="398" t="str">
        <f t="shared" si="1"/>
        <v>Detail List</v>
      </c>
      <c r="D38" s="399" t="s">
        <v>42</v>
      </c>
      <c r="E38" s="400" t="s">
        <v>23</v>
      </c>
      <c r="F38" s="397" t="s">
        <v>36</v>
      </c>
      <c r="Y38" s="403"/>
      <c r="Z38" s="387" t="str">
        <f t="shared" si="2"/>
        <v>Cravat</v>
      </c>
    </row>
    <row r="39" ht="19.5" spans="1:26">
      <c r="A39" s="396">
        <f t="shared" si="0"/>
        <v>37</v>
      </c>
      <c r="B39" s="397" t="s">
        <v>90</v>
      </c>
      <c r="C39" s="398" t="str">
        <f t="shared" si="1"/>
        <v>Detail List</v>
      </c>
      <c r="D39" s="399" t="s">
        <v>33</v>
      </c>
      <c r="E39" s="400" t="s">
        <v>23</v>
      </c>
      <c r="F39" s="397" t="s">
        <v>91</v>
      </c>
      <c r="Y39" s="403"/>
      <c r="Z39" s="387" t="str">
        <f t="shared" si="2"/>
        <v>Dagger</v>
      </c>
    </row>
    <row r="40" ht="19.5" spans="1:26">
      <c r="A40" s="396">
        <f t="shared" si="0"/>
        <v>38</v>
      </c>
      <c r="B40" s="397" t="s">
        <v>92</v>
      </c>
      <c r="C40" s="398" t="str">
        <f t="shared" si="1"/>
        <v>Detail List</v>
      </c>
      <c r="D40" s="399" t="s">
        <v>26</v>
      </c>
      <c r="E40" s="400" t="s">
        <v>23</v>
      </c>
      <c r="F40" s="397" t="s">
        <v>93</v>
      </c>
      <c r="Y40" s="403"/>
      <c r="Z40" s="387" t="str">
        <f t="shared" si="2"/>
        <v>Daisy_Bow</v>
      </c>
    </row>
    <row r="41" ht="19.5" spans="1:26">
      <c r="A41" s="396">
        <f t="shared" si="0"/>
        <v>39</v>
      </c>
      <c r="B41" s="397" t="s">
        <v>94</v>
      </c>
      <c r="C41" s="398" t="str">
        <f t="shared" si="1"/>
        <v>Detail List</v>
      </c>
      <c r="D41" s="399" t="s">
        <v>22</v>
      </c>
      <c r="E41" s="400" t="s">
        <v>27</v>
      </c>
      <c r="F41" s="397" t="s">
        <v>95</v>
      </c>
      <c r="Y41" s="403"/>
      <c r="Z41" s="387" t="str">
        <f t="shared" si="2"/>
        <v>Daisy_Ears</v>
      </c>
    </row>
    <row r="42" ht="19.5" spans="1:26">
      <c r="A42" s="396">
        <f t="shared" si="0"/>
        <v>40</v>
      </c>
      <c r="B42" s="397" t="s">
        <v>96</v>
      </c>
      <c r="C42" s="398" t="str">
        <f t="shared" si="1"/>
        <v>Detail List</v>
      </c>
      <c r="D42" s="399" t="s">
        <v>22</v>
      </c>
      <c r="E42" s="400" t="s">
        <v>27</v>
      </c>
      <c r="F42" s="397" t="s">
        <v>97</v>
      </c>
      <c r="Y42" s="403"/>
      <c r="Z42" s="387" t="str">
        <f t="shared" si="2"/>
        <v>Dale_Ears</v>
      </c>
    </row>
    <row r="43" ht="19.5" spans="1:26">
      <c r="A43" s="396">
        <f t="shared" si="0"/>
        <v>41</v>
      </c>
      <c r="B43" s="397" t="s">
        <v>98</v>
      </c>
      <c r="C43" s="398" t="str">
        <f t="shared" si="1"/>
        <v>Detail List</v>
      </c>
      <c r="D43" s="399" t="s">
        <v>26</v>
      </c>
      <c r="E43" s="400" t="s">
        <v>27</v>
      </c>
      <c r="F43" s="397" t="s">
        <v>99</v>
      </c>
      <c r="Y43" s="403"/>
      <c r="Z43" s="387" t="str">
        <f t="shared" si="2"/>
        <v>Dash_Ears</v>
      </c>
    </row>
    <row r="44" ht="19.5" spans="1:26">
      <c r="A44" s="396">
        <f t="shared" si="0"/>
        <v>42</v>
      </c>
      <c r="B44" s="397" t="s">
        <v>100</v>
      </c>
      <c r="C44" s="398" t="str">
        <f t="shared" si="1"/>
        <v>Detail List</v>
      </c>
      <c r="D44" s="399" t="s">
        <v>26</v>
      </c>
      <c r="E44" s="400" t="s">
        <v>23</v>
      </c>
      <c r="F44" s="397" t="s">
        <v>99</v>
      </c>
      <c r="Y44" s="403"/>
      <c r="Z44" s="387" t="str">
        <f t="shared" si="2"/>
        <v>Dash_Trophy</v>
      </c>
    </row>
    <row r="45" ht="19.5" spans="1:26">
      <c r="A45" s="396">
        <f t="shared" si="0"/>
        <v>43</v>
      </c>
      <c r="B45" s="397" t="s">
        <v>101</v>
      </c>
      <c r="C45" s="398" t="str">
        <f t="shared" si="1"/>
        <v>Detail List</v>
      </c>
      <c r="D45" s="399" t="s">
        <v>42</v>
      </c>
      <c r="E45" s="400" t="s">
        <v>87</v>
      </c>
      <c r="F45" s="397" t="s">
        <v>102</v>
      </c>
      <c r="Y45" s="403"/>
      <c r="Z45" s="387" t="str">
        <f t="shared" si="2"/>
        <v>Discipline_and_Strength</v>
      </c>
    </row>
    <row r="46" ht="19.5" spans="1:26">
      <c r="A46" s="396">
        <f t="shared" si="0"/>
        <v>44</v>
      </c>
      <c r="B46" s="397" t="s">
        <v>103</v>
      </c>
      <c r="C46" s="398" t="str">
        <f t="shared" si="1"/>
        <v>Detail List</v>
      </c>
      <c r="D46" s="399" t="s">
        <v>104</v>
      </c>
      <c r="E46" s="400" t="s">
        <v>27</v>
      </c>
      <c r="F46" s="397" t="s">
        <v>105</v>
      </c>
      <c r="Y46" s="403"/>
      <c r="Z46" s="387" t="str">
        <f t="shared" si="2"/>
        <v>Donald_Ears</v>
      </c>
    </row>
    <row r="47" ht="19.5" spans="1:26">
      <c r="A47" s="396">
        <f t="shared" si="0"/>
        <v>45</v>
      </c>
      <c r="B47" s="397" t="s">
        <v>106</v>
      </c>
      <c r="C47" s="398" t="str">
        <f t="shared" si="1"/>
        <v>Detail List</v>
      </c>
      <c r="D47" s="399" t="s">
        <v>33</v>
      </c>
      <c r="E47" s="400" t="s">
        <v>27</v>
      </c>
      <c r="F47" s="397" t="s">
        <v>107</v>
      </c>
      <c r="Y47" s="403"/>
      <c r="Z47" s="387" t="str">
        <f t="shared" si="2"/>
        <v>Elizabeth_Ears</v>
      </c>
    </row>
    <row r="48" ht="19.5" spans="1:26">
      <c r="A48" s="396">
        <f t="shared" si="0"/>
        <v>46</v>
      </c>
      <c r="B48" s="397" t="s">
        <v>108</v>
      </c>
      <c r="C48" s="398" t="str">
        <f t="shared" si="1"/>
        <v>Detail List</v>
      </c>
      <c r="D48" s="399" t="s">
        <v>22</v>
      </c>
      <c r="E48" s="400" t="s">
        <v>27</v>
      </c>
      <c r="F48" s="397" t="s">
        <v>109</v>
      </c>
      <c r="Y48" s="403"/>
      <c r="Z48" s="387" t="str">
        <f t="shared" si="2"/>
        <v>Elsa_Ears</v>
      </c>
    </row>
    <row r="49" ht="19.5" spans="1:26">
      <c r="A49" s="396">
        <f t="shared" si="0"/>
        <v>47</v>
      </c>
      <c r="B49" s="397" t="s">
        <v>110</v>
      </c>
      <c r="C49" s="398" t="str">
        <f t="shared" si="1"/>
        <v>Detail List</v>
      </c>
      <c r="D49" s="399" t="s">
        <v>22</v>
      </c>
      <c r="E49" s="400" t="s">
        <v>27</v>
      </c>
      <c r="F49" s="397" t="s">
        <v>111</v>
      </c>
      <c r="Y49" s="403"/>
      <c r="Z49" s="387" t="str">
        <f t="shared" si="2"/>
        <v>EVE_Ears</v>
      </c>
    </row>
    <row r="50" ht="19.5" spans="1:26">
      <c r="A50" s="396">
        <f t="shared" si="0"/>
        <v>48</v>
      </c>
      <c r="B50" s="397" t="s">
        <v>112</v>
      </c>
      <c r="C50" s="398" t="str">
        <f t="shared" si="1"/>
        <v>Detail List</v>
      </c>
      <c r="D50" s="399" t="s">
        <v>26</v>
      </c>
      <c r="E50" s="400" t="s">
        <v>23</v>
      </c>
      <c r="F50" s="397" t="s">
        <v>111</v>
      </c>
      <c r="Y50" s="403"/>
      <c r="Z50" s="387" t="str">
        <f t="shared" si="2"/>
        <v>EVEs_Plant</v>
      </c>
    </row>
    <row r="51" ht="19.5" spans="1:26">
      <c r="A51" s="396">
        <f t="shared" si="0"/>
        <v>49</v>
      </c>
      <c r="B51" s="397" t="s">
        <v>113</v>
      </c>
      <c r="C51" s="398" t="str">
        <f t="shared" si="1"/>
        <v>Detail List</v>
      </c>
      <c r="D51" s="399" t="s">
        <v>26</v>
      </c>
      <c r="E51" s="400" t="s">
        <v>23</v>
      </c>
      <c r="F51" s="397" t="s">
        <v>114</v>
      </c>
      <c r="Y51" s="403"/>
      <c r="Z51" s="387" t="str">
        <f t="shared" si="2"/>
        <v>Fathers_Helmet</v>
      </c>
    </row>
    <row r="52" ht="19.5" spans="1:26">
      <c r="A52" s="396">
        <f t="shared" si="0"/>
        <v>50</v>
      </c>
      <c r="B52" s="397" t="s">
        <v>115</v>
      </c>
      <c r="C52" s="398" t="str">
        <f t="shared" si="1"/>
        <v>Detail List</v>
      </c>
      <c r="D52" s="399" t="s">
        <v>33</v>
      </c>
      <c r="E52" s="400" t="s">
        <v>27</v>
      </c>
      <c r="F52" s="397" t="s">
        <v>116</v>
      </c>
      <c r="Y52" s="403"/>
      <c r="Z52" s="387" t="str">
        <f t="shared" si="2"/>
        <v>Fauna_Ears</v>
      </c>
    </row>
    <row r="53" ht="19.5" spans="1:26">
      <c r="A53" s="396">
        <f t="shared" si="0"/>
        <v>51</v>
      </c>
      <c r="B53" s="397" t="s">
        <v>117</v>
      </c>
      <c r="C53" s="398" t="str">
        <f t="shared" si="1"/>
        <v>Detail List</v>
      </c>
      <c r="D53" s="399" t="s">
        <v>26</v>
      </c>
      <c r="E53" s="400" t="s">
        <v>23</v>
      </c>
      <c r="F53" s="397" t="s">
        <v>118</v>
      </c>
      <c r="Y53" s="403"/>
      <c r="Z53" s="387" t="str">
        <f t="shared" si="2"/>
        <v>Feathered_Hat_and_Sword</v>
      </c>
    </row>
    <row r="54" ht="19.5" spans="1:26">
      <c r="A54" s="396">
        <f t="shared" si="0"/>
        <v>52</v>
      </c>
      <c r="B54" s="397" t="s">
        <v>119</v>
      </c>
      <c r="C54" s="398" t="str">
        <f t="shared" si="1"/>
        <v>Detail List</v>
      </c>
      <c r="D54" s="399" t="s">
        <v>26</v>
      </c>
      <c r="E54" s="400" t="s">
        <v>23</v>
      </c>
      <c r="F54" s="397" t="s">
        <v>120</v>
      </c>
      <c r="Y54" s="403"/>
      <c r="Z54" s="387" t="str">
        <f t="shared" si="2"/>
        <v>Fire_Extinguisher</v>
      </c>
    </row>
    <row r="55" ht="19.5" spans="1:26">
      <c r="A55" s="396">
        <f t="shared" si="0"/>
        <v>53</v>
      </c>
      <c r="B55" s="397" t="s">
        <v>121</v>
      </c>
      <c r="C55" s="398" t="str">
        <f t="shared" si="1"/>
        <v>Detail List</v>
      </c>
      <c r="D55" s="399" t="s">
        <v>22</v>
      </c>
      <c r="E55" s="400" t="s">
        <v>27</v>
      </c>
      <c r="F55" s="397" t="s">
        <v>122</v>
      </c>
      <c r="G55" s="401"/>
      <c r="H55" s="401"/>
      <c r="I55" s="401"/>
      <c r="J55" s="401"/>
      <c r="K55" s="401"/>
      <c r="L55" s="401"/>
      <c r="M55" s="401"/>
      <c r="N55" s="401"/>
      <c r="O55" s="401"/>
      <c r="P55" s="401"/>
      <c r="Q55" s="401"/>
      <c r="R55" s="401"/>
      <c r="S55" s="401"/>
      <c r="T55" s="401"/>
      <c r="U55" s="401"/>
      <c r="V55" s="401"/>
      <c r="W55" s="401"/>
      <c r="X55" s="387"/>
      <c r="Y55" s="403"/>
      <c r="Z55" s="387" t="str">
        <f t="shared" si="2"/>
        <v>Flash_Ears</v>
      </c>
    </row>
    <row r="56" ht="19.5" spans="1:26">
      <c r="A56" s="396">
        <f t="shared" si="0"/>
        <v>54</v>
      </c>
      <c r="B56" s="397" t="s">
        <v>123</v>
      </c>
      <c r="C56" s="398" t="str">
        <f t="shared" si="1"/>
        <v>Detail List</v>
      </c>
      <c r="D56" s="399" t="s">
        <v>26</v>
      </c>
      <c r="E56" s="400" t="s">
        <v>23</v>
      </c>
      <c r="F56" s="397" t="s">
        <v>122</v>
      </c>
      <c r="G56" s="401"/>
      <c r="H56" s="401"/>
      <c r="I56" s="401"/>
      <c r="J56" s="401"/>
      <c r="K56" s="401"/>
      <c r="L56" s="401"/>
      <c r="M56" s="401"/>
      <c r="N56" s="401"/>
      <c r="O56" s="401"/>
      <c r="P56" s="401"/>
      <c r="Q56" s="401"/>
      <c r="R56" s="401"/>
      <c r="S56" s="401"/>
      <c r="T56" s="401"/>
      <c r="U56" s="401"/>
      <c r="V56" s="401"/>
      <c r="W56" s="401"/>
      <c r="X56" s="387"/>
      <c r="Y56" s="403"/>
      <c r="Z56" s="387" t="str">
        <f t="shared" si="2"/>
        <v>Flashs_Mug</v>
      </c>
    </row>
    <row r="57" ht="19.5" spans="1:26">
      <c r="A57" s="396">
        <f t="shared" si="0"/>
        <v>55</v>
      </c>
      <c r="B57" s="397" t="s">
        <v>124</v>
      </c>
      <c r="C57" s="398" t="str">
        <f t="shared" si="1"/>
        <v>Detail List</v>
      </c>
      <c r="D57" s="399" t="s">
        <v>26</v>
      </c>
      <c r="E57" s="400" t="s">
        <v>27</v>
      </c>
      <c r="F57" s="397" t="s">
        <v>125</v>
      </c>
      <c r="Y57" s="403"/>
      <c r="Z57" s="387" t="str">
        <f t="shared" si="2"/>
        <v>Flora_Ears</v>
      </c>
    </row>
    <row r="58" ht="19.5" spans="1:26">
      <c r="A58" s="396">
        <f t="shared" si="0"/>
        <v>56</v>
      </c>
      <c r="B58" s="397" t="s">
        <v>126</v>
      </c>
      <c r="C58" s="398" t="str">
        <f t="shared" si="1"/>
        <v>Detail List</v>
      </c>
      <c r="D58" s="399" t="s">
        <v>22</v>
      </c>
      <c r="E58" s="400" t="s">
        <v>27</v>
      </c>
      <c r="F58" s="397" t="s">
        <v>127</v>
      </c>
      <c r="Y58" s="403"/>
      <c r="Z58" s="387" t="str">
        <f t="shared" si="2"/>
        <v>Flynn_Ears</v>
      </c>
    </row>
    <row r="59" ht="19.5" spans="1:26">
      <c r="A59" s="396">
        <f t="shared" si="0"/>
        <v>57</v>
      </c>
      <c r="B59" s="397" t="s">
        <v>128</v>
      </c>
      <c r="C59" s="398" t="str">
        <f t="shared" si="1"/>
        <v>Detail List</v>
      </c>
      <c r="D59" s="399" t="s">
        <v>22</v>
      </c>
      <c r="E59" s="400" t="s">
        <v>27</v>
      </c>
      <c r="F59" s="397" t="s">
        <v>129</v>
      </c>
      <c r="Y59" s="403"/>
      <c r="Z59" s="387" t="str">
        <f t="shared" si="2"/>
        <v>Frozone_Ears</v>
      </c>
    </row>
    <row r="60" ht="19.5" spans="1:26">
      <c r="A60" s="396">
        <f t="shared" si="0"/>
        <v>58</v>
      </c>
      <c r="B60" s="397" t="s">
        <v>130</v>
      </c>
      <c r="C60" s="398" t="str">
        <f t="shared" si="1"/>
        <v>Detail List</v>
      </c>
      <c r="D60" s="399" t="s">
        <v>26</v>
      </c>
      <c r="E60" s="400" t="s">
        <v>23</v>
      </c>
      <c r="F60" s="397" t="s">
        <v>129</v>
      </c>
      <c r="G60" s="401"/>
      <c r="H60" s="401"/>
      <c r="I60" s="401"/>
      <c r="J60" s="401"/>
      <c r="K60" s="401"/>
      <c r="L60" s="401"/>
      <c r="M60" s="401"/>
      <c r="N60" s="401"/>
      <c r="O60" s="401"/>
      <c r="P60" s="401"/>
      <c r="Q60" s="401"/>
      <c r="R60" s="401"/>
      <c r="S60" s="401"/>
      <c r="T60" s="401"/>
      <c r="U60" s="401"/>
      <c r="V60" s="401"/>
      <c r="W60" s="401"/>
      <c r="X60" s="387"/>
      <c r="Y60" s="403"/>
      <c r="Z60" s="387" t="str">
        <f t="shared" si="2"/>
        <v>Frozone_Skis</v>
      </c>
    </row>
    <row r="61" ht="19.5" spans="1:26">
      <c r="A61" s="396">
        <f t="shared" si="0"/>
        <v>59</v>
      </c>
      <c r="B61" s="397" t="s">
        <v>131</v>
      </c>
      <c r="C61" s="398" t="str">
        <f t="shared" si="1"/>
        <v>Detail List</v>
      </c>
      <c r="D61" s="399" t="s">
        <v>33</v>
      </c>
      <c r="E61" s="400" t="s">
        <v>27</v>
      </c>
      <c r="F61" s="397" t="s">
        <v>132</v>
      </c>
      <c r="G61" s="401"/>
      <c r="H61" s="401"/>
      <c r="I61" s="401"/>
      <c r="J61" s="401"/>
      <c r="K61" s="401"/>
      <c r="L61" s="401"/>
      <c r="M61" s="401"/>
      <c r="N61" s="401"/>
      <c r="O61" s="401"/>
      <c r="P61" s="401"/>
      <c r="Q61" s="401"/>
      <c r="R61" s="401"/>
      <c r="S61" s="401"/>
      <c r="T61" s="401"/>
      <c r="U61" s="401"/>
      <c r="V61" s="401"/>
      <c r="W61" s="401"/>
      <c r="X61" s="387"/>
      <c r="Y61" s="403"/>
      <c r="Z61" s="387" t="str">
        <f t="shared" si="2"/>
        <v>Gaston_Ears</v>
      </c>
    </row>
    <row r="62" ht="19.5" spans="1:26">
      <c r="A62" s="396">
        <f t="shared" si="0"/>
        <v>60</v>
      </c>
      <c r="B62" s="397" t="s">
        <v>133</v>
      </c>
      <c r="C62" s="398" t="str">
        <f t="shared" si="1"/>
        <v>Detail List</v>
      </c>
      <c r="D62" s="399" t="s">
        <v>33</v>
      </c>
      <c r="E62" s="400" t="s">
        <v>23</v>
      </c>
      <c r="F62" s="397" t="s">
        <v>82</v>
      </c>
      <c r="G62" s="401"/>
      <c r="H62" s="401"/>
      <c r="I62" s="401"/>
      <c r="J62" s="401"/>
      <c r="K62" s="401"/>
      <c r="L62" s="401"/>
      <c r="M62" s="401"/>
      <c r="N62" s="401"/>
      <c r="O62" s="401"/>
      <c r="P62" s="401"/>
      <c r="Q62" s="401"/>
      <c r="R62" s="401"/>
      <c r="S62" s="401"/>
      <c r="T62" s="401"/>
      <c r="U62" s="401"/>
      <c r="V62" s="401"/>
      <c r="W62" s="401"/>
      <c r="X62" s="387"/>
      <c r="Y62" s="403"/>
      <c r="Z62" s="387" t="str">
        <f t="shared" si="2"/>
        <v>Glass_Slipper</v>
      </c>
    </row>
    <row r="63" ht="19.5" spans="1:26">
      <c r="A63" s="396">
        <f t="shared" si="0"/>
        <v>61</v>
      </c>
      <c r="B63" s="397" t="s">
        <v>134</v>
      </c>
      <c r="C63" s="398" t="str">
        <f t="shared" si="1"/>
        <v>Detail List</v>
      </c>
      <c r="D63" s="399" t="s">
        <v>22</v>
      </c>
      <c r="E63" s="400" t="s">
        <v>23</v>
      </c>
      <c r="F63" s="397" t="s">
        <v>135</v>
      </c>
      <c r="G63" s="401"/>
      <c r="H63" s="401"/>
      <c r="I63" s="401"/>
      <c r="J63" s="401"/>
      <c r="K63" s="401"/>
      <c r="L63" s="401"/>
      <c r="M63" s="401"/>
      <c r="N63" s="401"/>
      <c r="O63" s="401"/>
      <c r="P63" s="401"/>
      <c r="Q63" s="401"/>
      <c r="R63" s="401"/>
      <c r="S63" s="401"/>
      <c r="T63" s="401"/>
      <c r="U63" s="401"/>
      <c r="V63" s="401"/>
      <c r="W63" s="401"/>
      <c r="X63" s="387"/>
      <c r="Y63" s="403"/>
      <c r="Z63" s="387" t="str">
        <f t="shared" si="2"/>
        <v>Glowing_Lantern</v>
      </c>
    </row>
    <row r="64" ht="19.5" spans="1:26">
      <c r="A64" s="396">
        <f t="shared" si="0"/>
        <v>62</v>
      </c>
      <c r="B64" s="397" t="s">
        <v>136</v>
      </c>
      <c r="C64" s="398" t="str">
        <f t="shared" si="1"/>
        <v>Detail List</v>
      </c>
      <c r="D64" s="399" t="s">
        <v>33</v>
      </c>
      <c r="E64" s="400" t="s">
        <v>23</v>
      </c>
      <c r="F64" s="397" t="s">
        <v>34</v>
      </c>
      <c r="G64" s="401"/>
      <c r="H64" s="401"/>
      <c r="I64" s="401"/>
      <c r="J64" s="401"/>
      <c r="K64" s="401"/>
      <c r="L64" s="401"/>
      <c r="M64" s="401"/>
      <c r="N64" s="401"/>
      <c r="O64" s="401"/>
      <c r="P64" s="401"/>
      <c r="Q64" s="401"/>
      <c r="R64" s="401"/>
      <c r="S64" s="401"/>
      <c r="T64" s="401"/>
      <c r="U64" s="401"/>
      <c r="V64" s="401"/>
      <c r="W64" s="401"/>
      <c r="X64" s="387"/>
      <c r="Y64" s="403"/>
      <c r="Z64" s="387" t="str">
        <f t="shared" si="2"/>
        <v>Gold_Crown</v>
      </c>
    </row>
    <row r="65" ht="19.5" spans="1:26">
      <c r="A65" s="396">
        <f t="shared" si="0"/>
        <v>63</v>
      </c>
      <c r="B65" s="397" t="s">
        <v>137</v>
      </c>
      <c r="C65" s="398" t="str">
        <f t="shared" si="1"/>
        <v>Detail List</v>
      </c>
      <c r="D65" s="399" t="s">
        <v>26</v>
      </c>
      <c r="E65" s="400" t="s">
        <v>43</v>
      </c>
      <c r="F65" s="397" t="s">
        <v>138</v>
      </c>
      <c r="G65" s="401"/>
      <c r="H65" s="401"/>
      <c r="I65" s="401"/>
      <c r="J65" s="401"/>
      <c r="K65" s="401"/>
      <c r="L65" s="401"/>
      <c r="M65" s="401"/>
      <c r="N65" s="401"/>
      <c r="O65" s="401"/>
      <c r="P65" s="401"/>
      <c r="Q65" s="401"/>
      <c r="R65" s="401"/>
      <c r="S65" s="401"/>
      <c r="T65" s="401"/>
      <c r="U65" s="401"/>
      <c r="V65" s="401"/>
      <c r="W65" s="401"/>
      <c r="X65" s="387"/>
      <c r="Y65" s="403"/>
      <c r="Z65" s="387" t="str">
        <f t="shared" si="2"/>
        <v>Gold_Floral_Fabric</v>
      </c>
    </row>
    <row r="66" ht="19.5" spans="1:26">
      <c r="A66" s="396">
        <f t="shared" si="0"/>
        <v>64</v>
      </c>
      <c r="B66" s="397" t="s">
        <v>139</v>
      </c>
      <c r="C66" s="398" t="str">
        <f t="shared" si="1"/>
        <v>Detail List</v>
      </c>
      <c r="D66" s="399" t="s">
        <v>22</v>
      </c>
      <c r="E66" s="400" t="s">
        <v>23</v>
      </c>
      <c r="F66" s="397" t="s">
        <v>38</v>
      </c>
      <c r="G66" s="401"/>
      <c r="H66" s="401"/>
      <c r="I66" s="401"/>
      <c r="J66" s="401"/>
      <c r="K66" s="401"/>
      <c r="L66" s="401"/>
      <c r="M66" s="401"/>
      <c r="N66" s="401"/>
      <c r="O66" s="401"/>
      <c r="P66" s="401"/>
      <c r="Q66" s="401"/>
      <c r="R66" s="401"/>
      <c r="S66" s="401"/>
      <c r="T66" s="401"/>
      <c r="U66" s="401"/>
      <c r="V66" s="401"/>
      <c r="W66" s="401"/>
      <c r="X66" s="387"/>
      <c r="Y66" s="403"/>
      <c r="Z66" s="387" t="str">
        <f t="shared" si="2"/>
        <v>Golden_Gloves</v>
      </c>
    </row>
    <row r="67" ht="19.5" spans="1:26">
      <c r="A67" s="396">
        <f t="shared" ref="A67:A130" si="3">ROW()-2</f>
        <v>65</v>
      </c>
      <c r="B67" s="397" t="s">
        <v>140</v>
      </c>
      <c r="C67" s="398" t="str">
        <f t="shared" ref="C67:C92" si="4">HYPERLINK("#"&amp;$Z67&amp;"!$A$1","Detail List")</f>
        <v>Detail List</v>
      </c>
      <c r="D67" s="399" t="s">
        <v>26</v>
      </c>
      <c r="E67" s="400" t="s">
        <v>27</v>
      </c>
      <c r="F67" s="397" t="s">
        <v>141</v>
      </c>
      <c r="G67" s="401"/>
      <c r="H67" s="401"/>
      <c r="I67" s="401"/>
      <c r="J67" s="401"/>
      <c r="K67" s="401"/>
      <c r="L67" s="401"/>
      <c r="M67" s="401"/>
      <c r="N67" s="401"/>
      <c r="O67" s="401"/>
      <c r="P67" s="401"/>
      <c r="Q67" s="401"/>
      <c r="R67" s="401"/>
      <c r="S67" s="401"/>
      <c r="T67" s="401"/>
      <c r="U67" s="401"/>
      <c r="V67" s="401"/>
      <c r="W67" s="401"/>
      <c r="X67" s="387"/>
      <c r="Y67" s="403"/>
      <c r="Z67" s="387" t="str">
        <f t="shared" ref="Z67:Z92" si="5">LEFT(SUBSTITUTE(SUBSTITUTE(SUBSTITUTE(SUBSTITUTE($B67,"'",""),"-","_")," ","_"),"&amp;","and"),30)</f>
        <v>Goofy_Ears</v>
      </c>
    </row>
    <row r="68" ht="19.5" spans="1:26">
      <c r="A68" s="396">
        <f t="shared" si="3"/>
        <v>66</v>
      </c>
      <c r="B68" s="397" t="s">
        <v>142</v>
      </c>
      <c r="C68" s="398" t="str">
        <f t="shared" si="4"/>
        <v>Detail List</v>
      </c>
      <c r="D68" s="399" t="s">
        <v>26</v>
      </c>
      <c r="E68" s="400" t="s">
        <v>23</v>
      </c>
      <c r="F68" s="397" t="s">
        <v>143</v>
      </c>
      <c r="G68" s="401"/>
      <c r="H68" s="401"/>
      <c r="I68" s="401"/>
      <c r="J68" s="401"/>
      <c r="K68" s="401"/>
      <c r="L68" s="401"/>
      <c r="M68" s="401"/>
      <c r="N68" s="401"/>
      <c r="O68" s="401"/>
      <c r="P68" s="401"/>
      <c r="Q68" s="401"/>
      <c r="R68" s="401"/>
      <c r="S68" s="401"/>
      <c r="T68" s="401"/>
      <c r="U68" s="401"/>
      <c r="V68" s="401"/>
      <c r="W68" s="401"/>
      <c r="X68" s="387"/>
      <c r="Y68" s="403"/>
      <c r="Z68" s="387" t="str">
        <f t="shared" si="5"/>
        <v>Goofys_Hat</v>
      </c>
    </row>
    <row r="69" ht="19.5" spans="1:26">
      <c r="A69" s="396">
        <f t="shared" si="3"/>
        <v>67</v>
      </c>
      <c r="B69" s="397" t="s">
        <v>144</v>
      </c>
      <c r="C69" s="398" t="str">
        <f t="shared" si="4"/>
        <v>Detail List</v>
      </c>
      <c r="D69" s="399" t="s">
        <v>26</v>
      </c>
      <c r="E69" s="400" t="s">
        <v>23</v>
      </c>
      <c r="F69" s="397" t="s">
        <v>145</v>
      </c>
      <c r="G69" s="401"/>
      <c r="H69" s="401"/>
      <c r="I69" s="401"/>
      <c r="J69" s="401"/>
      <c r="K69" s="401"/>
      <c r="L69" s="401"/>
      <c r="M69" s="401"/>
      <c r="N69" s="401"/>
      <c r="O69" s="401"/>
      <c r="P69" s="401"/>
      <c r="Q69" s="401"/>
      <c r="R69" s="401"/>
      <c r="S69" s="401"/>
      <c r="T69" s="401"/>
      <c r="U69" s="401"/>
      <c r="V69" s="401"/>
      <c r="W69" s="401"/>
      <c r="X69" s="387"/>
      <c r="Y69" s="403"/>
      <c r="Z69" s="387" t="str">
        <f t="shared" si="5"/>
        <v>Great_Stone_Dragon</v>
      </c>
    </row>
    <row r="70" ht="57" spans="1:26">
      <c r="A70" s="396">
        <f t="shared" si="3"/>
        <v>68</v>
      </c>
      <c r="B70" s="397" t="s">
        <v>146</v>
      </c>
      <c r="C70" s="398" t="str">
        <f t="shared" si="4"/>
        <v>Detail List</v>
      </c>
      <c r="D70" s="399" t="s">
        <v>26</v>
      </c>
      <c r="E70" s="400" t="s">
        <v>43</v>
      </c>
      <c r="F70" s="397" t="s">
        <v>147</v>
      </c>
      <c r="G70" s="401"/>
      <c r="H70" s="401"/>
      <c r="I70" s="401"/>
      <c r="J70" s="401"/>
      <c r="K70" s="401"/>
      <c r="L70" s="401"/>
      <c r="M70" s="401"/>
      <c r="N70" s="401"/>
      <c r="O70" s="401"/>
      <c r="P70" s="401"/>
      <c r="Q70" s="401"/>
      <c r="R70" s="401"/>
      <c r="S70" s="401"/>
      <c r="T70" s="401"/>
      <c r="U70" s="401"/>
      <c r="V70" s="401"/>
      <c r="W70" s="401"/>
      <c r="X70" s="387"/>
      <c r="Y70" s="403"/>
      <c r="Z70" s="387" t="str">
        <f t="shared" si="5"/>
        <v>Green_Dot_Fabric</v>
      </c>
    </row>
    <row r="71" ht="19.5" spans="1:26">
      <c r="A71" s="396">
        <f t="shared" si="3"/>
        <v>69</v>
      </c>
      <c r="B71" s="397" t="s">
        <v>148</v>
      </c>
      <c r="C71" s="398" t="str">
        <f t="shared" si="4"/>
        <v>Detail List</v>
      </c>
      <c r="D71" s="399" t="s">
        <v>22</v>
      </c>
      <c r="E71" s="400" t="s">
        <v>23</v>
      </c>
      <c r="F71" s="397" t="s">
        <v>116</v>
      </c>
      <c r="G71" s="401"/>
      <c r="H71" s="401"/>
      <c r="I71" s="401"/>
      <c r="J71" s="401"/>
      <c r="K71" s="401"/>
      <c r="L71" s="401"/>
      <c r="M71" s="401"/>
      <c r="N71" s="401"/>
      <c r="O71" s="401"/>
      <c r="P71" s="401"/>
      <c r="Q71" s="401"/>
      <c r="R71" s="401"/>
      <c r="S71" s="401"/>
      <c r="T71" s="401"/>
      <c r="U71" s="401"/>
      <c r="V71" s="401"/>
      <c r="W71" s="401"/>
      <c r="X71" s="387"/>
      <c r="Y71" s="403"/>
      <c r="Z71" s="387" t="str">
        <f t="shared" si="5"/>
        <v>Green_Fairy_Hat</v>
      </c>
    </row>
    <row r="72" ht="19.5" spans="1:26">
      <c r="A72" s="396">
        <f t="shared" si="3"/>
        <v>70</v>
      </c>
      <c r="B72" s="397" t="s">
        <v>149</v>
      </c>
      <c r="C72" s="398" t="str">
        <f t="shared" si="4"/>
        <v>Detail List</v>
      </c>
      <c r="D72" s="399" t="s">
        <v>22</v>
      </c>
      <c r="E72" s="400" t="s">
        <v>27</v>
      </c>
      <c r="F72" s="397" t="s">
        <v>150</v>
      </c>
      <c r="G72" s="401"/>
      <c r="H72" s="401"/>
      <c r="I72" s="401"/>
      <c r="J72" s="401"/>
      <c r="K72" s="401"/>
      <c r="L72" s="401"/>
      <c r="M72" s="401"/>
      <c r="N72" s="401"/>
      <c r="O72" s="401"/>
      <c r="P72" s="401"/>
      <c r="Q72" s="401"/>
      <c r="R72" s="401"/>
      <c r="S72" s="401"/>
      <c r="T72" s="401"/>
      <c r="U72" s="401"/>
      <c r="V72" s="401"/>
      <c r="W72" s="401"/>
      <c r="X72" s="387"/>
      <c r="Y72" s="403"/>
      <c r="Z72" s="387" t="str">
        <f t="shared" si="5"/>
        <v>Hamm_Ears</v>
      </c>
    </row>
    <row r="73" ht="19.5" spans="1:26">
      <c r="A73" s="396">
        <f t="shared" si="3"/>
        <v>71</v>
      </c>
      <c r="B73" s="397" t="s">
        <v>151</v>
      </c>
      <c r="C73" s="398" t="str">
        <f t="shared" si="4"/>
        <v>Detail List</v>
      </c>
      <c r="D73" s="399" t="s">
        <v>26</v>
      </c>
      <c r="E73" s="400" t="s">
        <v>23</v>
      </c>
      <c r="F73" s="397" t="s">
        <v>150</v>
      </c>
      <c r="G73" s="401"/>
      <c r="H73" s="401"/>
      <c r="I73" s="401"/>
      <c r="J73" s="401"/>
      <c r="K73" s="401"/>
      <c r="L73" s="401"/>
      <c r="M73" s="401"/>
      <c r="N73" s="401"/>
      <c r="O73" s="401"/>
      <c r="P73" s="401"/>
      <c r="Q73" s="401"/>
      <c r="R73" s="401"/>
      <c r="S73" s="401"/>
      <c r="T73" s="401"/>
      <c r="U73" s="401"/>
      <c r="V73" s="401"/>
      <c r="W73" s="401"/>
      <c r="X73" s="387"/>
      <c r="Y73" s="403"/>
      <c r="Z73" s="387" t="str">
        <f t="shared" si="5"/>
        <v>Hamm_Hat</v>
      </c>
    </row>
    <row r="74" ht="19.5" spans="1:26">
      <c r="A74" s="396">
        <f t="shared" si="3"/>
        <v>72</v>
      </c>
      <c r="B74" s="397" t="s">
        <v>152</v>
      </c>
      <c r="C74" s="398" t="str">
        <f t="shared" si="4"/>
        <v>Detail List</v>
      </c>
      <c r="D74" s="399" t="s">
        <v>33</v>
      </c>
      <c r="E74" s="400" t="s">
        <v>27</v>
      </c>
      <c r="F74" s="397" t="s">
        <v>153</v>
      </c>
      <c r="G74" s="401"/>
      <c r="H74" s="401"/>
      <c r="I74" s="401"/>
      <c r="J74" s="401"/>
      <c r="K74" s="401"/>
      <c r="L74" s="401"/>
      <c r="M74" s="401"/>
      <c r="N74" s="401"/>
      <c r="O74" s="401"/>
      <c r="P74" s="401"/>
      <c r="Q74" s="401"/>
      <c r="R74" s="401"/>
      <c r="S74" s="401"/>
      <c r="T74" s="401"/>
      <c r="U74" s="401"/>
      <c r="V74" s="401"/>
      <c r="W74" s="401"/>
      <c r="X74" s="387"/>
      <c r="Y74" s="403"/>
      <c r="Z74" s="387" t="str">
        <f t="shared" si="5"/>
        <v>Hans_Ears</v>
      </c>
    </row>
    <row r="75" ht="19.5" spans="1:26">
      <c r="A75" s="396">
        <f t="shared" si="3"/>
        <v>73</v>
      </c>
      <c r="B75" s="397" t="s">
        <v>154</v>
      </c>
      <c r="C75" s="398" t="str">
        <f t="shared" si="4"/>
        <v>Detail List</v>
      </c>
      <c r="D75" s="399" t="s">
        <v>22</v>
      </c>
      <c r="E75" s="400" t="s">
        <v>23</v>
      </c>
      <c r="F75" s="397" t="s">
        <v>107</v>
      </c>
      <c r="G75" s="401"/>
      <c r="H75" s="401"/>
      <c r="I75" s="401"/>
      <c r="J75" s="401"/>
      <c r="K75" s="401"/>
      <c r="L75" s="401"/>
      <c r="M75" s="401"/>
      <c r="N75" s="401"/>
      <c r="O75" s="401"/>
      <c r="P75" s="401"/>
      <c r="Q75" s="401"/>
      <c r="R75" s="401"/>
      <c r="S75" s="401"/>
      <c r="T75" s="401"/>
      <c r="U75" s="401"/>
      <c r="V75" s="401"/>
      <c r="W75" s="401"/>
      <c r="X75" s="387"/>
      <c r="Y75" s="403"/>
      <c r="Z75" s="387" t="str">
        <f t="shared" si="5"/>
        <v>Hat_and_Sword</v>
      </c>
    </row>
    <row r="76" ht="19.5" spans="1:26">
      <c r="A76" s="396">
        <f t="shared" si="3"/>
        <v>74</v>
      </c>
      <c r="B76" s="397" t="s">
        <v>155</v>
      </c>
      <c r="C76" s="398" t="str">
        <f t="shared" si="4"/>
        <v>Detail List</v>
      </c>
      <c r="D76" s="399" t="s">
        <v>22</v>
      </c>
      <c r="E76" s="400" t="s">
        <v>23</v>
      </c>
      <c r="F76" s="397" t="s">
        <v>156</v>
      </c>
      <c r="G76" s="401"/>
      <c r="H76" s="401"/>
      <c r="I76" s="401"/>
      <c r="J76" s="401"/>
      <c r="K76" s="401"/>
      <c r="L76" s="401"/>
      <c r="M76" s="401"/>
      <c r="N76" s="401"/>
      <c r="O76" s="401"/>
      <c r="P76" s="401"/>
      <c r="Q76" s="401"/>
      <c r="R76" s="401"/>
      <c r="S76" s="401"/>
      <c r="T76" s="401"/>
      <c r="U76" s="401"/>
      <c r="V76" s="401"/>
      <c r="W76" s="401"/>
      <c r="X76" s="387"/>
      <c r="Y76" s="403"/>
      <c r="Z76" s="387" t="str">
        <f t="shared" si="5"/>
        <v>Horn_Rimmed_Glasses</v>
      </c>
    </row>
    <row r="77" ht="19.5" spans="1:26">
      <c r="A77" s="396">
        <f t="shared" si="3"/>
        <v>75</v>
      </c>
      <c r="B77" s="397" t="s">
        <v>157</v>
      </c>
      <c r="C77" s="398" t="str">
        <f t="shared" si="4"/>
        <v>Detail List</v>
      </c>
      <c r="D77" s="399" t="s">
        <v>22</v>
      </c>
      <c r="E77" s="400" t="s">
        <v>27</v>
      </c>
      <c r="F77" s="397" t="s">
        <v>158</v>
      </c>
      <c r="G77" s="401"/>
      <c r="H77" s="401"/>
      <c r="I77" s="401"/>
      <c r="J77" s="401"/>
      <c r="K77" s="401"/>
      <c r="L77" s="401"/>
      <c r="M77" s="401"/>
      <c r="N77" s="401"/>
      <c r="O77" s="401"/>
      <c r="P77" s="401"/>
      <c r="Q77" s="401"/>
      <c r="R77" s="401"/>
      <c r="S77" s="401"/>
      <c r="T77" s="401"/>
      <c r="U77" s="401"/>
      <c r="V77" s="401"/>
      <c r="W77" s="401"/>
      <c r="X77" s="387"/>
      <c r="Y77" s="403"/>
      <c r="Z77" s="387" t="str">
        <f t="shared" si="5"/>
        <v>Jack_Ears</v>
      </c>
    </row>
    <row r="78" ht="19.5" spans="1:26">
      <c r="A78" s="396">
        <f t="shared" si="3"/>
        <v>76</v>
      </c>
      <c r="B78" s="397" t="s">
        <v>159</v>
      </c>
      <c r="C78" s="398" t="str">
        <f t="shared" si="4"/>
        <v>Detail List</v>
      </c>
      <c r="D78" s="399" t="s">
        <v>26</v>
      </c>
      <c r="E78" s="400" t="s">
        <v>27</v>
      </c>
      <c r="F78" s="397" t="s">
        <v>160</v>
      </c>
      <c r="G78" s="401"/>
      <c r="H78" s="401"/>
      <c r="I78" s="401"/>
      <c r="J78" s="401"/>
      <c r="K78" s="401"/>
      <c r="L78" s="401"/>
      <c r="M78" s="401"/>
      <c r="N78" s="401"/>
      <c r="O78" s="401"/>
      <c r="P78" s="401"/>
      <c r="Q78" s="401"/>
      <c r="R78" s="401"/>
      <c r="S78" s="401"/>
      <c r="T78" s="401"/>
      <c r="U78" s="401"/>
      <c r="V78" s="401"/>
      <c r="W78" s="401"/>
      <c r="X78" s="387"/>
      <c r="Y78" s="403"/>
      <c r="Z78" s="387" t="str">
        <f t="shared" si="5"/>
        <v>Jack_Skellington_Ears</v>
      </c>
    </row>
    <row r="79" ht="19.5" spans="1:26">
      <c r="A79" s="396">
        <f t="shared" si="3"/>
        <v>77</v>
      </c>
      <c r="B79" s="397" t="s">
        <v>161</v>
      </c>
      <c r="C79" s="398" t="str">
        <f t="shared" si="4"/>
        <v>Detail List</v>
      </c>
      <c r="D79" s="399" t="s">
        <v>26</v>
      </c>
      <c r="E79" s="400" t="s">
        <v>23</v>
      </c>
      <c r="F79" s="397" t="s">
        <v>160</v>
      </c>
      <c r="G79" s="401"/>
      <c r="H79" s="401"/>
      <c r="I79" s="401"/>
      <c r="J79" s="401"/>
      <c r="K79" s="401"/>
      <c r="L79" s="401"/>
      <c r="M79" s="401"/>
      <c r="N79" s="401"/>
      <c r="O79" s="401"/>
      <c r="P79" s="401"/>
      <c r="Q79" s="401"/>
      <c r="R79" s="401"/>
      <c r="S79" s="401"/>
      <c r="T79" s="401"/>
      <c r="U79" s="401"/>
      <c r="V79" s="401"/>
      <c r="W79" s="401"/>
      <c r="X79" s="387"/>
      <c r="Y79" s="403"/>
      <c r="Z79" s="387" t="str">
        <f t="shared" si="5"/>
        <v>Jacks_Bowtie</v>
      </c>
    </row>
    <row r="80" ht="19.5" spans="1:26">
      <c r="A80" s="396">
        <f t="shared" si="3"/>
        <v>78</v>
      </c>
      <c r="B80" s="397" t="s">
        <v>162</v>
      </c>
      <c r="C80" s="398" t="str">
        <f t="shared" si="4"/>
        <v>Detail List</v>
      </c>
      <c r="D80" s="399" t="s">
        <v>22</v>
      </c>
      <c r="E80" s="400" t="s">
        <v>23</v>
      </c>
      <c r="F80" s="397" t="s">
        <v>163</v>
      </c>
      <c r="G80" s="401"/>
      <c r="H80" s="401"/>
      <c r="I80" s="401"/>
      <c r="J80" s="401"/>
      <c r="K80" s="401"/>
      <c r="L80" s="401"/>
      <c r="M80" s="401"/>
      <c r="N80" s="401"/>
      <c r="O80" s="401"/>
      <c r="P80" s="401"/>
      <c r="Q80" s="401"/>
      <c r="R80" s="401"/>
      <c r="S80" s="401"/>
      <c r="T80" s="401"/>
      <c r="U80" s="401"/>
      <c r="V80" s="401"/>
      <c r="W80" s="401"/>
      <c r="X80" s="387"/>
      <c r="Y80" s="403"/>
      <c r="Z80" s="387" t="str">
        <f t="shared" si="5"/>
        <v>Jar_of_Deadly_Nightshade</v>
      </c>
    </row>
    <row r="81" ht="19.5" spans="1:26">
      <c r="A81" s="396">
        <f t="shared" si="3"/>
        <v>79</v>
      </c>
      <c r="B81" s="397" t="s">
        <v>164</v>
      </c>
      <c r="C81" s="398" t="str">
        <f t="shared" si="4"/>
        <v>Detail List</v>
      </c>
      <c r="D81" s="399" t="s">
        <v>22</v>
      </c>
      <c r="E81" s="400" t="s">
        <v>27</v>
      </c>
      <c r="F81" s="397" t="s">
        <v>165</v>
      </c>
      <c r="G81" s="401"/>
      <c r="H81" s="401"/>
      <c r="I81" s="401"/>
      <c r="J81" s="401"/>
      <c r="K81" s="401"/>
      <c r="L81" s="401"/>
      <c r="M81" s="401"/>
      <c r="N81" s="401"/>
      <c r="O81" s="401"/>
      <c r="P81" s="401"/>
      <c r="Q81" s="401"/>
      <c r="R81" s="401"/>
      <c r="S81" s="401"/>
      <c r="T81" s="401"/>
      <c r="U81" s="401"/>
      <c r="V81" s="401"/>
      <c r="W81" s="401"/>
      <c r="X81" s="387"/>
      <c r="Y81" s="403"/>
      <c r="Z81" s="387" t="str">
        <f t="shared" si="5"/>
        <v>Jessie_Ears</v>
      </c>
    </row>
    <row r="82" ht="19.5" spans="1:26">
      <c r="A82" s="396">
        <f t="shared" si="3"/>
        <v>80</v>
      </c>
      <c r="B82" s="397" t="s">
        <v>166</v>
      </c>
      <c r="C82" s="398" t="str">
        <f t="shared" si="4"/>
        <v>Detail List</v>
      </c>
      <c r="D82" s="399" t="s">
        <v>22</v>
      </c>
      <c r="E82" s="400" t="s">
        <v>27</v>
      </c>
      <c r="F82" s="397" t="s">
        <v>66</v>
      </c>
      <c r="G82" s="401"/>
      <c r="H82" s="401"/>
      <c r="I82" s="401"/>
      <c r="J82" s="401"/>
      <c r="K82" s="401"/>
      <c r="L82" s="401"/>
      <c r="M82" s="401"/>
      <c r="N82" s="401"/>
      <c r="O82" s="401"/>
      <c r="P82" s="401"/>
      <c r="Q82" s="401"/>
      <c r="R82" s="401"/>
      <c r="S82" s="401"/>
      <c r="T82" s="401"/>
      <c r="U82" s="401"/>
      <c r="V82" s="401"/>
      <c r="W82" s="401"/>
      <c r="X82" s="387"/>
      <c r="Y82" s="403"/>
      <c r="Z82" s="387" t="str">
        <f t="shared" si="5"/>
        <v>Judy_Ears</v>
      </c>
    </row>
    <row r="83" ht="19.5" spans="1:26">
      <c r="A83" s="396">
        <f t="shared" si="3"/>
        <v>81</v>
      </c>
      <c r="B83" s="397" t="s">
        <v>167</v>
      </c>
      <c r="C83" s="398" t="str">
        <f t="shared" si="4"/>
        <v>Detail List</v>
      </c>
      <c r="D83" s="399" t="s">
        <v>22</v>
      </c>
      <c r="E83" s="400" t="s">
        <v>27</v>
      </c>
      <c r="F83" s="397" t="s">
        <v>168</v>
      </c>
      <c r="G83" s="401"/>
      <c r="H83" s="401"/>
      <c r="I83" s="401"/>
      <c r="J83" s="401"/>
      <c r="K83" s="401"/>
      <c r="L83" s="401"/>
      <c r="M83" s="401"/>
      <c r="N83" s="401"/>
      <c r="O83" s="401"/>
      <c r="P83" s="401"/>
      <c r="Q83" s="401"/>
      <c r="R83" s="401"/>
      <c r="S83" s="401"/>
      <c r="T83" s="401"/>
      <c r="U83" s="401"/>
      <c r="V83" s="401"/>
      <c r="W83" s="401"/>
      <c r="X83" s="387"/>
      <c r="Y83" s="403"/>
      <c r="Z83" s="387" t="str">
        <f t="shared" si="5"/>
        <v>Kristoff_Ears</v>
      </c>
    </row>
    <row r="84" ht="19.5" spans="1:26">
      <c r="A84" s="396">
        <f t="shared" si="3"/>
        <v>82</v>
      </c>
      <c r="B84" s="397" t="s">
        <v>169</v>
      </c>
      <c r="C84" s="398" t="str">
        <f t="shared" si="4"/>
        <v>Detail List</v>
      </c>
      <c r="D84" s="399" t="s">
        <v>22</v>
      </c>
      <c r="E84" s="400" t="s">
        <v>23</v>
      </c>
      <c r="F84" s="397" t="s">
        <v>170</v>
      </c>
      <c r="G84" s="401"/>
      <c r="H84" s="401"/>
      <c r="I84" s="401"/>
      <c r="J84" s="401"/>
      <c r="K84" s="401"/>
      <c r="L84" s="401"/>
      <c r="M84" s="401"/>
      <c r="N84" s="401"/>
      <c r="O84" s="401"/>
      <c r="P84" s="401"/>
      <c r="Q84" s="401"/>
      <c r="R84" s="401"/>
      <c r="S84" s="401"/>
      <c r="T84" s="401"/>
      <c r="U84" s="401"/>
      <c r="V84" s="401"/>
      <c r="W84" s="401"/>
      <c r="X84" s="387"/>
      <c r="Y84" s="403"/>
      <c r="Z84" s="387" t="str">
        <f t="shared" si="5"/>
        <v>Large_Shield</v>
      </c>
    </row>
    <row r="85" ht="19.5" spans="1:26">
      <c r="A85" s="396">
        <f t="shared" si="3"/>
        <v>83</v>
      </c>
      <c r="B85" s="397" t="s">
        <v>171</v>
      </c>
      <c r="C85" s="398" t="str">
        <f t="shared" si="4"/>
        <v>Detail List</v>
      </c>
      <c r="D85" s="399" t="s">
        <v>26</v>
      </c>
      <c r="E85" s="400" t="s">
        <v>23</v>
      </c>
      <c r="F85" s="397" t="s">
        <v>165</v>
      </c>
      <c r="G85" s="401"/>
      <c r="H85" s="401"/>
      <c r="I85" s="401"/>
      <c r="J85" s="401"/>
      <c r="K85" s="401"/>
      <c r="L85" s="401"/>
      <c r="M85" s="401"/>
      <c r="N85" s="401"/>
      <c r="O85" s="401"/>
      <c r="P85" s="401"/>
      <c r="Q85" s="401"/>
      <c r="R85" s="401"/>
      <c r="S85" s="401"/>
      <c r="T85" s="401"/>
      <c r="U85" s="401"/>
      <c r="V85" s="401"/>
      <c r="W85" s="401"/>
      <c r="X85" s="387"/>
      <c r="Y85" s="403"/>
      <c r="Z85" s="387" t="str">
        <f t="shared" si="5"/>
        <v>Lasso</v>
      </c>
    </row>
    <row r="86" ht="19.5" spans="1:26">
      <c r="A86" s="396">
        <f t="shared" si="3"/>
        <v>84</v>
      </c>
      <c r="B86" s="397" t="s">
        <v>172</v>
      </c>
      <c r="C86" s="398" t="str">
        <f t="shared" si="4"/>
        <v>Detail List</v>
      </c>
      <c r="D86" s="399" t="s">
        <v>26</v>
      </c>
      <c r="E86" s="400" t="s">
        <v>27</v>
      </c>
      <c r="F86" s="397" t="s">
        <v>114</v>
      </c>
      <c r="G86" s="401"/>
      <c r="H86" s="401"/>
      <c r="I86" s="401"/>
      <c r="J86" s="401"/>
      <c r="K86" s="401"/>
      <c r="L86" s="401"/>
      <c r="M86" s="401"/>
      <c r="N86" s="401"/>
      <c r="O86" s="401"/>
      <c r="P86" s="401"/>
      <c r="Q86" s="401"/>
      <c r="R86" s="401"/>
      <c r="S86" s="401"/>
      <c r="T86" s="401"/>
      <c r="U86" s="401"/>
      <c r="V86" s="401"/>
      <c r="W86" s="401"/>
      <c r="X86" s="387"/>
      <c r="Y86" s="403"/>
      <c r="Z86" s="387" t="str">
        <f t="shared" si="5"/>
        <v>Li_Shang_Ears</v>
      </c>
    </row>
    <row r="87" ht="19.5" spans="1:26">
      <c r="A87" s="396">
        <f t="shared" si="3"/>
        <v>85</v>
      </c>
      <c r="B87" s="397" t="s">
        <v>173</v>
      </c>
      <c r="C87" s="398" t="str">
        <f t="shared" si="4"/>
        <v>Detail List</v>
      </c>
      <c r="D87" s="399" t="s">
        <v>22</v>
      </c>
      <c r="E87" s="400" t="s">
        <v>23</v>
      </c>
      <c r="F87" s="397" t="s">
        <v>174</v>
      </c>
      <c r="G87" s="401"/>
      <c r="H87" s="401"/>
      <c r="I87" s="401"/>
      <c r="J87" s="401"/>
      <c r="K87" s="401"/>
      <c r="L87" s="401"/>
      <c r="M87" s="401"/>
      <c r="N87" s="401"/>
      <c r="O87" s="401"/>
      <c r="P87" s="401"/>
      <c r="Q87" s="401"/>
      <c r="R87" s="401"/>
      <c r="S87" s="401"/>
      <c r="T87" s="401"/>
      <c r="U87" s="401"/>
      <c r="V87" s="401"/>
      <c r="W87" s="401"/>
      <c r="X87" s="387"/>
      <c r="Y87" s="403"/>
      <c r="Z87" s="387" t="str">
        <f t="shared" si="5"/>
        <v>Lotus_Hairpiece</v>
      </c>
    </row>
    <row r="88" ht="19.5" spans="1:26">
      <c r="A88" s="396">
        <f t="shared" si="3"/>
        <v>86</v>
      </c>
      <c r="B88" s="397" t="s">
        <v>175</v>
      </c>
      <c r="C88" s="398" t="str">
        <f t="shared" si="4"/>
        <v>Detail List</v>
      </c>
      <c r="D88" s="399" t="s">
        <v>22</v>
      </c>
      <c r="E88" s="400" t="s">
        <v>27</v>
      </c>
      <c r="F88" s="397" t="s">
        <v>176</v>
      </c>
      <c r="G88" s="401"/>
      <c r="H88" s="401"/>
      <c r="I88" s="401"/>
      <c r="J88" s="401"/>
      <c r="K88" s="401"/>
      <c r="L88" s="401"/>
      <c r="M88" s="401"/>
      <c r="N88" s="401"/>
      <c r="O88" s="401"/>
      <c r="P88" s="401"/>
      <c r="Q88" s="401"/>
      <c r="R88" s="401"/>
      <c r="S88" s="401"/>
      <c r="T88" s="401"/>
      <c r="U88" s="401"/>
      <c r="V88" s="401"/>
      <c r="W88" s="401"/>
      <c r="X88" s="387"/>
      <c r="Y88" s="403"/>
      <c r="Z88" s="387" t="str">
        <f t="shared" si="5"/>
        <v>Lumiere_Ears</v>
      </c>
    </row>
    <row r="89" ht="19.5" spans="1:26">
      <c r="A89" s="396">
        <f t="shared" si="3"/>
        <v>87</v>
      </c>
      <c r="B89" s="397" t="s">
        <v>177</v>
      </c>
      <c r="C89" s="398" t="str">
        <f t="shared" si="4"/>
        <v>Detail List</v>
      </c>
      <c r="D89" s="399" t="s">
        <v>26</v>
      </c>
      <c r="E89" s="400" t="s">
        <v>23</v>
      </c>
      <c r="F89" s="397" t="s">
        <v>168</v>
      </c>
      <c r="G89" s="401"/>
      <c r="H89" s="401"/>
      <c r="I89" s="401"/>
      <c r="J89" s="401"/>
      <c r="K89" s="401"/>
      <c r="L89" s="401"/>
      <c r="M89" s="401"/>
      <c r="N89" s="401"/>
      <c r="O89" s="401"/>
      <c r="P89" s="401"/>
      <c r="Q89" s="401"/>
      <c r="R89" s="401"/>
      <c r="S89" s="401"/>
      <c r="T89" s="401"/>
      <c r="U89" s="401"/>
      <c r="V89" s="401"/>
      <c r="W89" s="401"/>
      <c r="X89" s="387"/>
      <c r="Y89" s="403"/>
      <c r="Z89" s="387" t="str">
        <f t="shared" si="5"/>
        <v>Lute</v>
      </c>
    </row>
    <row r="90" ht="19.5" spans="1:26">
      <c r="A90" s="396">
        <f t="shared" si="3"/>
        <v>88</v>
      </c>
      <c r="B90" s="397" t="s">
        <v>178</v>
      </c>
      <c r="C90" s="398" t="str">
        <f t="shared" si="4"/>
        <v>Detail List</v>
      </c>
      <c r="D90" s="399" t="s">
        <v>42</v>
      </c>
      <c r="E90" s="400" t="s">
        <v>87</v>
      </c>
      <c r="F90" s="397" t="s">
        <v>179</v>
      </c>
      <c r="G90" s="401"/>
      <c r="H90" s="401"/>
      <c r="I90" s="401"/>
      <c r="J90" s="401"/>
      <c r="K90" s="401"/>
      <c r="L90" s="401"/>
      <c r="M90" s="401"/>
      <c r="N90" s="401"/>
      <c r="O90" s="401"/>
      <c r="P90" s="401"/>
      <c r="Q90" s="401"/>
      <c r="R90" s="401"/>
      <c r="S90" s="401"/>
      <c r="T90" s="401"/>
      <c r="U90" s="401"/>
      <c r="V90" s="401"/>
      <c r="W90" s="401"/>
      <c r="X90" s="387"/>
      <c r="Y90" s="403"/>
      <c r="Z90" s="387" t="str">
        <f t="shared" si="5"/>
        <v>Luxo_Ball</v>
      </c>
    </row>
    <row r="91" ht="19.5" spans="1:26">
      <c r="A91" s="396">
        <f t="shared" si="3"/>
        <v>89</v>
      </c>
      <c r="B91" s="397" t="s">
        <v>180</v>
      </c>
      <c r="C91" s="398" t="str">
        <f t="shared" si="4"/>
        <v>Detail List</v>
      </c>
      <c r="D91" s="399" t="s">
        <v>26</v>
      </c>
      <c r="E91" s="400" t="s">
        <v>23</v>
      </c>
      <c r="F91" s="397" t="s">
        <v>158</v>
      </c>
      <c r="G91" s="401"/>
      <c r="H91" s="401"/>
      <c r="I91" s="401"/>
      <c r="J91" s="401"/>
      <c r="K91" s="401"/>
      <c r="L91" s="401"/>
      <c r="M91" s="401"/>
      <c r="N91" s="401"/>
      <c r="O91" s="401"/>
      <c r="P91" s="401"/>
      <c r="Q91" s="401"/>
      <c r="R91" s="401"/>
      <c r="S91" s="401"/>
      <c r="T91" s="401"/>
      <c r="U91" s="401"/>
      <c r="V91" s="401"/>
      <c r="W91" s="401"/>
      <c r="X91" s="387"/>
      <c r="Y91" s="403"/>
      <c r="Z91" s="387" t="str">
        <f t="shared" si="5"/>
        <v>Magic_Compass</v>
      </c>
    </row>
    <row r="92" ht="19.5" spans="1:26">
      <c r="A92" s="396">
        <f t="shared" si="3"/>
        <v>90</v>
      </c>
      <c r="B92" s="397" t="s">
        <v>181</v>
      </c>
      <c r="C92" s="398" t="str">
        <f t="shared" si="4"/>
        <v>Detail List</v>
      </c>
      <c r="D92" s="399" t="s">
        <v>26</v>
      </c>
      <c r="E92" s="400" t="s">
        <v>23</v>
      </c>
      <c r="F92" s="397" t="s">
        <v>176</v>
      </c>
      <c r="G92" s="401"/>
      <c r="H92" s="401"/>
      <c r="I92" s="401"/>
      <c r="J92" s="401"/>
      <c r="K92" s="401"/>
      <c r="L92" s="401"/>
      <c r="M92" s="401"/>
      <c r="N92" s="401"/>
      <c r="O92" s="401"/>
      <c r="P92" s="401"/>
      <c r="Q92" s="401"/>
      <c r="R92" s="401"/>
      <c r="S92" s="401"/>
      <c r="T92" s="401"/>
      <c r="U92" s="401"/>
      <c r="V92" s="401"/>
      <c r="W92" s="401"/>
      <c r="X92" s="387"/>
      <c r="Y92" s="403"/>
      <c r="Z92" s="387" t="str">
        <f t="shared" si="5"/>
        <v>Matchsticks</v>
      </c>
    </row>
    <row r="93" ht="19.5" spans="1:26">
      <c r="A93" s="396">
        <f t="shared" si="3"/>
        <v>91</v>
      </c>
      <c r="B93" s="397" t="s">
        <v>182</v>
      </c>
      <c r="C93" s="398" t="str">
        <f t="shared" ref="C93:C156" si="6">HYPERLINK("#"&amp;$Z93&amp;"!$A$1","Detail List")</f>
        <v>Detail List</v>
      </c>
      <c r="D93" s="399" t="s">
        <v>22</v>
      </c>
      <c r="E93" s="400" t="s">
        <v>27</v>
      </c>
      <c r="F93" s="397" t="s">
        <v>183</v>
      </c>
      <c r="G93" s="401"/>
      <c r="H93" s="401"/>
      <c r="I93" s="401"/>
      <c r="J93" s="401"/>
      <c r="K93" s="401"/>
      <c r="L93" s="401"/>
      <c r="M93" s="401"/>
      <c r="N93" s="401"/>
      <c r="O93" s="401"/>
      <c r="P93" s="401"/>
      <c r="Q93" s="401"/>
      <c r="R93" s="401"/>
      <c r="S93" s="401"/>
      <c r="T93" s="401"/>
      <c r="U93" s="401"/>
      <c r="V93" s="401"/>
      <c r="W93" s="401"/>
      <c r="X93" s="387"/>
      <c r="Y93" s="403"/>
      <c r="Z93" s="387" t="str">
        <f t="shared" ref="Z93:Z156" si="7">LEFT(SUBSTITUTE(SUBSTITUTE(SUBSTITUTE(SUBSTITUTE($B93,"'",""),"-","_")," ","_"),"&amp;","and"),30)</f>
        <v>Maximus_Ears</v>
      </c>
    </row>
    <row r="94" ht="19.5" spans="1:26">
      <c r="A94" s="396">
        <f t="shared" si="3"/>
        <v>92</v>
      </c>
      <c r="B94" s="397" t="s">
        <v>184</v>
      </c>
      <c r="C94" s="398" t="str">
        <f t="shared" si="6"/>
        <v>Detail List</v>
      </c>
      <c r="D94" s="399" t="s">
        <v>42</v>
      </c>
      <c r="E94" s="400" t="s">
        <v>27</v>
      </c>
      <c r="F94" s="397" t="s">
        <v>62</v>
      </c>
      <c r="G94" s="401"/>
      <c r="H94" s="401"/>
      <c r="I94" s="401"/>
      <c r="J94" s="401"/>
      <c r="K94" s="401"/>
      <c r="L94" s="401"/>
      <c r="M94" s="401"/>
      <c r="N94" s="401"/>
      <c r="O94" s="401"/>
      <c r="P94" s="401"/>
      <c r="Q94" s="401"/>
      <c r="R94" s="401"/>
      <c r="S94" s="401"/>
      <c r="T94" s="401"/>
      <c r="U94" s="401"/>
      <c r="V94" s="401"/>
      <c r="W94" s="401"/>
      <c r="X94" s="387"/>
      <c r="Y94" s="403"/>
      <c r="Z94" s="387" t="str">
        <f t="shared" si="7"/>
        <v>Merlin_Ears</v>
      </c>
    </row>
    <row r="95" ht="19.5" spans="1:26">
      <c r="A95" s="396">
        <f t="shared" si="3"/>
        <v>93</v>
      </c>
      <c r="B95" s="397" t="s">
        <v>185</v>
      </c>
      <c r="C95" s="398" t="str">
        <f t="shared" si="6"/>
        <v>Detail List</v>
      </c>
      <c r="D95" s="399" t="s">
        <v>22</v>
      </c>
      <c r="E95" s="400" t="s">
        <v>27</v>
      </c>
      <c r="F95" s="397" t="s">
        <v>46</v>
      </c>
      <c r="G95" s="401"/>
      <c r="H95" s="401"/>
      <c r="I95" s="401"/>
      <c r="J95" s="401"/>
      <c r="K95" s="401"/>
      <c r="L95" s="401"/>
      <c r="M95" s="401"/>
      <c r="N95" s="401"/>
      <c r="O95" s="401"/>
      <c r="P95" s="401"/>
      <c r="Q95" s="401"/>
      <c r="R95" s="401"/>
      <c r="S95" s="401"/>
      <c r="T95" s="401"/>
      <c r="U95" s="401"/>
      <c r="V95" s="401"/>
      <c r="W95" s="401"/>
      <c r="X95" s="387"/>
      <c r="Y95" s="403"/>
      <c r="Z95" s="387" t="str">
        <f t="shared" si="7"/>
        <v>Merryweather_Ears</v>
      </c>
    </row>
    <row r="96" ht="38.25" spans="1:26">
      <c r="A96" s="396">
        <f t="shared" si="3"/>
        <v>94</v>
      </c>
      <c r="B96" s="397" t="s">
        <v>186</v>
      </c>
      <c r="C96" s="398" t="str">
        <f t="shared" si="6"/>
        <v>Detail List</v>
      </c>
      <c r="D96" s="399" t="s">
        <v>42</v>
      </c>
      <c r="E96" s="400" t="s">
        <v>23</v>
      </c>
      <c r="F96" s="397" t="s">
        <v>187</v>
      </c>
      <c r="G96" s="401"/>
      <c r="H96" s="401"/>
      <c r="I96" s="401"/>
      <c r="J96" s="401"/>
      <c r="K96" s="401"/>
      <c r="L96" s="401"/>
      <c r="M96" s="401"/>
      <c r="N96" s="401"/>
      <c r="O96" s="401"/>
      <c r="P96" s="401"/>
      <c r="Q96" s="401"/>
      <c r="R96" s="401"/>
      <c r="S96" s="401"/>
      <c r="T96" s="401"/>
      <c r="U96" s="401"/>
      <c r="V96" s="401"/>
      <c r="W96" s="401"/>
      <c r="X96" s="387"/>
      <c r="Y96" s="403"/>
      <c r="Z96" s="387" t="str">
        <f t="shared" si="7"/>
        <v>Mickey_Balloon</v>
      </c>
    </row>
    <row r="97" ht="19.5" spans="1:26">
      <c r="A97" s="396">
        <f t="shared" si="3"/>
        <v>95</v>
      </c>
      <c r="B97" s="397" t="s">
        <v>188</v>
      </c>
      <c r="C97" s="398" t="str">
        <f t="shared" si="6"/>
        <v>Detail List</v>
      </c>
      <c r="D97" s="399" t="s">
        <v>26</v>
      </c>
      <c r="E97" s="400" t="s">
        <v>27</v>
      </c>
      <c r="F97" s="397" t="s">
        <v>189</v>
      </c>
      <c r="G97" s="401"/>
      <c r="H97" s="401"/>
      <c r="I97" s="401"/>
      <c r="J97" s="401"/>
      <c r="K97" s="401"/>
      <c r="L97" s="401"/>
      <c r="M97" s="401"/>
      <c r="N97" s="401"/>
      <c r="O97" s="401"/>
      <c r="P97" s="401"/>
      <c r="Q97" s="401"/>
      <c r="R97" s="401"/>
      <c r="S97" s="401"/>
      <c r="T97" s="401"/>
      <c r="U97" s="401"/>
      <c r="V97" s="401"/>
      <c r="W97" s="401"/>
      <c r="X97" s="387"/>
      <c r="Y97" s="403"/>
      <c r="Z97" s="387" t="str">
        <f t="shared" si="7"/>
        <v>Mickey_Ears</v>
      </c>
    </row>
    <row r="98" customFormat="1" ht="19.5" spans="1:26">
      <c r="A98" s="396">
        <f t="shared" si="3"/>
        <v>96</v>
      </c>
      <c r="B98" s="397" t="s">
        <v>190</v>
      </c>
      <c r="C98" s="398" t="str">
        <f t="shared" si="6"/>
        <v>Detail List</v>
      </c>
      <c r="D98" s="399" t="s">
        <v>42</v>
      </c>
      <c r="E98" s="400" t="s">
        <v>23</v>
      </c>
      <c r="F98" s="397" t="s">
        <v>189</v>
      </c>
      <c r="G98" s="401"/>
      <c r="H98" s="401"/>
      <c r="I98" s="401"/>
      <c r="J98" s="401"/>
      <c r="K98" s="401"/>
      <c r="L98" s="401"/>
      <c r="M98" s="401"/>
      <c r="N98" s="401"/>
      <c r="O98" s="401"/>
      <c r="P98" s="401"/>
      <c r="Q98" s="401"/>
      <c r="R98" s="401"/>
      <c r="S98" s="401"/>
      <c r="T98" s="401"/>
      <c r="U98" s="401"/>
      <c r="V98" s="401"/>
      <c r="W98" s="401"/>
      <c r="X98" s="387"/>
      <c r="Y98" s="403"/>
      <c r="Z98" s="387" t="str">
        <f t="shared" si="7"/>
        <v>Mickey_Gloves</v>
      </c>
    </row>
    <row r="99" customFormat="1" ht="19.5" spans="1:26">
      <c r="A99" s="396">
        <f t="shared" si="3"/>
        <v>97</v>
      </c>
      <c r="B99" s="397" t="s">
        <v>191</v>
      </c>
      <c r="C99" s="398" t="str">
        <f t="shared" si="6"/>
        <v>Detail List</v>
      </c>
      <c r="D99" s="399" t="s">
        <v>22</v>
      </c>
      <c r="E99" s="400" t="s">
        <v>27</v>
      </c>
      <c r="F99" s="397" t="s">
        <v>192</v>
      </c>
      <c r="G99" s="401"/>
      <c r="H99" s="401"/>
      <c r="I99" s="401"/>
      <c r="J99" s="401"/>
      <c r="K99" s="401"/>
      <c r="L99" s="401"/>
      <c r="M99" s="401"/>
      <c r="N99" s="401"/>
      <c r="O99" s="401"/>
      <c r="P99" s="401"/>
      <c r="Q99" s="401"/>
      <c r="R99" s="401"/>
      <c r="S99" s="401"/>
      <c r="T99" s="401"/>
      <c r="U99" s="401"/>
      <c r="V99" s="401"/>
      <c r="W99" s="401"/>
      <c r="X99" s="387"/>
      <c r="Y99" s="403"/>
      <c r="Z99" s="387" t="str">
        <f t="shared" si="7"/>
        <v>Mike_Ears</v>
      </c>
    </row>
    <row r="100" customFormat="1" ht="19.5" spans="1:26">
      <c r="A100" s="396">
        <f t="shared" si="3"/>
        <v>98</v>
      </c>
      <c r="B100" s="397" t="s">
        <v>193</v>
      </c>
      <c r="C100" s="398" t="str">
        <f t="shared" si="6"/>
        <v>Detail List</v>
      </c>
      <c r="D100" s="399" t="s">
        <v>22</v>
      </c>
      <c r="E100" s="400" t="s">
        <v>23</v>
      </c>
      <c r="F100" s="397" t="s">
        <v>194</v>
      </c>
      <c r="G100" s="401"/>
      <c r="H100" s="401"/>
      <c r="I100" s="401"/>
      <c r="J100" s="401"/>
      <c r="K100" s="401"/>
      <c r="L100" s="401"/>
      <c r="M100" s="401"/>
      <c r="N100" s="401"/>
      <c r="O100" s="401"/>
      <c r="P100" s="401"/>
      <c r="Q100" s="401"/>
      <c r="R100" s="401"/>
      <c r="S100" s="401"/>
      <c r="T100" s="401"/>
      <c r="U100" s="401"/>
      <c r="V100" s="401"/>
      <c r="W100" s="401"/>
      <c r="X100" s="387"/>
      <c r="Y100" s="403"/>
      <c r="Z100" s="387" t="str">
        <f t="shared" si="7"/>
        <v>Minnie_Bow</v>
      </c>
    </row>
    <row r="101" customFormat="1" ht="19.5" spans="1:26">
      <c r="A101" s="396">
        <f t="shared" si="3"/>
        <v>99</v>
      </c>
      <c r="B101" s="397" t="s">
        <v>195</v>
      </c>
      <c r="C101" s="398" t="str">
        <f t="shared" si="6"/>
        <v>Detail List</v>
      </c>
      <c r="D101" s="399" t="s">
        <v>22</v>
      </c>
      <c r="E101" s="400" t="s">
        <v>27</v>
      </c>
      <c r="F101" s="397" t="s">
        <v>194</v>
      </c>
      <c r="G101" s="401"/>
      <c r="H101" s="401"/>
      <c r="I101" s="401"/>
      <c r="J101" s="401"/>
      <c r="K101" s="401"/>
      <c r="L101" s="401"/>
      <c r="M101" s="401"/>
      <c r="N101" s="401"/>
      <c r="O101" s="401"/>
      <c r="P101" s="401"/>
      <c r="Q101" s="401"/>
      <c r="R101" s="401"/>
      <c r="S101" s="401"/>
      <c r="T101" s="401"/>
      <c r="U101" s="401"/>
      <c r="V101" s="401"/>
      <c r="W101" s="401"/>
      <c r="X101" s="387"/>
      <c r="Y101" s="403"/>
      <c r="Z101" s="387" t="str">
        <f t="shared" si="7"/>
        <v>Minnie_Ears</v>
      </c>
    </row>
    <row r="102" customFormat="1" ht="19.5" spans="1:26">
      <c r="A102" s="396">
        <f t="shared" si="3"/>
        <v>100</v>
      </c>
      <c r="B102" s="397" t="s">
        <v>196</v>
      </c>
      <c r="C102" s="398" t="str">
        <f t="shared" si="6"/>
        <v>Detail List</v>
      </c>
      <c r="D102" s="399" t="s">
        <v>104</v>
      </c>
      <c r="E102" s="400" t="s">
        <v>27</v>
      </c>
      <c r="F102" s="397" t="s">
        <v>91</v>
      </c>
      <c r="G102" s="401"/>
      <c r="H102" s="401"/>
      <c r="I102" s="401"/>
      <c r="J102" s="401"/>
      <c r="K102" s="401"/>
      <c r="L102" s="401"/>
      <c r="M102" s="401"/>
      <c r="N102" s="401"/>
      <c r="O102" s="401"/>
      <c r="P102" s="401"/>
      <c r="Q102" s="401"/>
      <c r="R102" s="401"/>
      <c r="S102" s="401"/>
      <c r="T102" s="401"/>
      <c r="U102" s="401"/>
      <c r="V102" s="401"/>
      <c r="W102" s="401"/>
      <c r="X102" s="387"/>
      <c r="Y102" s="403"/>
      <c r="Z102" s="387" t="str">
        <f t="shared" si="7"/>
        <v>Mother_Gothel_Ears</v>
      </c>
    </row>
    <row r="103" customFormat="1" ht="19.5" spans="1:26">
      <c r="A103" s="396">
        <f t="shared" si="3"/>
        <v>101</v>
      </c>
      <c r="B103" s="397" t="s">
        <v>197</v>
      </c>
      <c r="C103" s="398" t="str">
        <f t="shared" si="6"/>
        <v>Detail List</v>
      </c>
      <c r="D103" s="399" t="s">
        <v>22</v>
      </c>
      <c r="E103" s="400" t="s">
        <v>27</v>
      </c>
      <c r="F103" s="397" t="s">
        <v>198</v>
      </c>
      <c r="G103" s="401"/>
      <c r="H103" s="401"/>
      <c r="I103" s="401"/>
      <c r="J103" s="401"/>
      <c r="K103" s="401"/>
      <c r="L103" s="401"/>
      <c r="M103" s="401"/>
      <c r="N103" s="401"/>
      <c r="O103" s="401"/>
      <c r="P103" s="401"/>
      <c r="Q103" s="401"/>
      <c r="R103" s="401"/>
      <c r="S103" s="401"/>
      <c r="T103" s="401"/>
      <c r="U103" s="401"/>
      <c r="V103" s="401"/>
      <c r="W103" s="401"/>
      <c r="X103" s="387"/>
      <c r="Y103" s="403"/>
      <c r="Z103" s="387" t="str">
        <f t="shared" si="7"/>
        <v>Mr_Incredible_Ears</v>
      </c>
    </row>
    <row r="104" customFormat="1" ht="19.5" spans="1:26">
      <c r="A104" s="396">
        <f t="shared" si="3"/>
        <v>102</v>
      </c>
      <c r="B104" s="397" t="s">
        <v>199</v>
      </c>
      <c r="C104" s="398" t="str">
        <f t="shared" si="6"/>
        <v>Detail List</v>
      </c>
      <c r="D104" s="399" t="s">
        <v>22</v>
      </c>
      <c r="E104" s="400" t="s">
        <v>23</v>
      </c>
      <c r="F104" s="397" t="s">
        <v>198</v>
      </c>
      <c r="G104" s="401"/>
      <c r="H104" s="401"/>
      <c r="I104" s="401"/>
      <c r="J104" s="401"/>
      <c r="K104" s="401"/>
      <c r="L104" s="401"/>
      <c r="M104" s="401"/>
      <c r="N104" s="401"/>
      <c r="O104" s="401"/>
      <c r="P104" s="401"/>
      <c r="Q104" s="401"/>
      <c r="R104" s="401"/>
      <c r="S104" s="401"/>
      <c r="T104" s="401"/>
      <c r="U104" s="401"/>
      <c r="V104" s="401"/>
      <c r="W104" s="401"/>
      <c r="X104" s="387"/>
      <c r="Y104" s="403"/>
      <c r="Z104" s="387" t="str">
        <f t="shared" si="7"/>
        <v>Mr_Incredible_Poster</v>
      </c>
    </row>
    <row r="105" customFormat="1" ht="19.5" spans="1:26">
      <c r="A105" s="396">
        <f t="shared" si="3"/>
        <v>103</v>
      </c>
      <c r="B105" s="397" t="s">
        <v>200</v>
      </c>
      <c r="C105" s="398" t="str">
        <f t="shared" si="6"/>
        <v>Detail List</v>
      </c>
      <c r="D105" s="399" t="s">
        <v>26</v>
      </c>
      <c r="E105" s="400" t="s">
        <v>27</v>
      </c>
      <c r="F105" s="397" t="s">
        <v>201</v>
      </c>
      <c r="G105" s="401"/>
      <c r="H105" s="401"/>
      <c r="I105" s="401"/>
      <c r="J105" s="401"/>
      <c r="K105" s="401"/>
      <c r="L105" s="401"/>
      <c r="M105" s="401"/>
      <c r="N105" s="401"/>
      <c r="O105" s="401"/>
      <c r="P105" s="401"/>
      <c r="Q105" s="401"/>
      <c r="R105" s="401"/>
      <c r="S105" s="401"/>
      <c r="T105" s="401"/>
      <c r="U105" s="401"/>
      <c r="V105" s="401"/>
      <c r="W105" s="401"/>
      <c r="X105" s="387"/>
      <c r="Y105" s="403"/>
      <c r="Z105" s="387" t="str">
        <f t="shared" si="7"/>
        <v>Mrs_Incredible_Ears</v>
      </c>
    </row>
    <row r="106" customFormat="1" ht="19.5" spans="1:26">
      <c r="A106" s="396">
        <f t="shared" si="3"/>
        <v>104</v>
      </c>
      <c r="B106" s="397" t="s">
        <v>202</v>
      </c>
      <c r="C106" s="398" t="str">
        <f t="shared" si="6"/>
        <v>Detail List</v>
      </c>
      <c r="D106" s="399" t="s">
        <v>26</v>
      </c>
      <c r="E106" s="400" t="s">
        <v>23</v>
      </c>
      <c r="F106" s="397" t="s">
        <v>201</v>
      </c>
      <c r="G106" s="401"/>
      <c r="H106" s="401"/>
      <c r="I106" s="401"/>
      <c r="J106" s="401"/>
      <c r="K106" s="401"/>
      <c r="L106" s="401"/>
      <c r="M106" s="401"/>
      <c r="N106" s="401"/>
      <c r="O106" s="401"/>
      <c r="P106" s="401"/>
      <c r="Q106" s="401"/>
      <c r="R106" s="401"/>
      <c r="S106" s="401"/>
      <c r="T106" s="401"/>
      <c r="U106" s="401"/>
      <c r="V106" s="401"/>
      <c r="W106" s="401"/>
      <c r="X106" s="387"/>
      <c r="Y106" s="403"/>
      <c r="Z106" s="387" t="str">
        <f t="shared" si="7"/>
        <v>Mrs_Incredible_Mask</v>
      </c>
    </row>
    <row r="107" customFormat="1" ht="19.5" spans="1:26">
      <c r="A107" s="396">
        <f t="shared" si="3"/>
        <v>105</v>
      </c>
      <c r="B107" s="397" t="s">
        <v>203</v>
      </c>
      <c r="C107" s="398" t="str">
        <f t="shared" si="6"/>
        <v>Detail List</v>
      </c>
      <c r="D107" s="399" t="s">
        <v>22</v>
      </c>
      <c r="E107" s="400" t="s">
        <v>27</v>
      </c>
      <c r="F107" s="397" t="s">
        <v>204</v>
      </c>
      <c r="G107" s="401"/>
      <c r="H107" s="401"/>
      <c r="I107" s="401"/>
      <c r="J107" s="401"/>
      <c r="K107" s="401"/>
      <c r="L107" s="401"/>
      <c r="M107" s="401"/>
      <c r="N107" s="401"/>
      <c r="O107" s="401"/>
      <c r="P107" s="401"/>
      <c r="Q107" s="401"/>
      <c r="R107" s="401"/>
      <c r="S107" s="401"/>
      <c r="T107" s="401"/>
      <c r="U107" s="401"/>
      <c r="V107" s="401"/>
      <c r="W107" s="401"/>
      <c r="X107" s="387"/>
      <c r="Y107" s="403"/>
      <c r="Z107" s="387" t="str">
        <f t="shared" si="7"/>
        <v>Mrs_Potts_Ears</v>
      </c>
    </row>
    <row r="108" customFormat="1" ht="19.5" spans="1:26">
      <c r="A108" s="396">
        <f t="shared" si="3"/>
        <v>106</v>
      </c>
      <c r="B108" s="397" t="s">
        <v>205</v>
      </c>
      <c r="C108" s="398" t="str">
        <f t="shared" si="6"/>
        <v>Detail List</v>
      </c>
      <c r="D108" s="399" t="s">
        <v>26</v>
      </c>
      <c r="E108" s="400" t="s">
        <v>23</v>
      </c>
      <c r="F108" s="397" t="s">
        <v>192</v>
      </c>
      <c r="G108" s="401"/>
      <c r="H108" s="401"/>
      <c r="I108" s="401"/>
      <c r="J108" s="401"/>
      <c r="K108" s="401"/>
      <c r="L108" s="401"/>
      <c r="M108" s="401"/>
      <c r="N108" s="401"/>
      <c r="O108" s="401"/>
      <c r="P108" s="401"/>
      <c r="Q108" s="401"/>
      <c r="R108" s="401"/>
      <c r="S108" s="401"/>
      <c r="T108" s="401"/>
      <c r="U108" s="401"/>
      <c r="V108" s="401"/>
      <c r="W108" s="401"/>
      <c r="X108" s="387"/>
      <c r="Y108" s="403"/>
      <c r="Z108" s="387" t="str">
        <f t="shared" si="7"/>
        <v>MU_Hat</v>
      </c>
    </row>
    <row r="109" customFormat="1" ht="19.5" spans="1:26">
      <c r="A109" s="396">
        <f t="shared" si="3"/>
        <v>107</v>
      </c>
      <c r="B109" s="397" t="s">
        <v>206</v>
      </c>
      <c r="C109" s="398" t="str">
        <f t="shared" si="6"/>
        <v>Detail List</v>
      </c>
      <c r="D109" s="399" t="s">
        <v>22</v>
      </c>
      <c r="E109" s="400" t="s">
        <v>27</v>
      </c>
      <c r="F109" s="397" t="s">
        <v>174</v>
      </c>
      <c r="G109" s="401"/>
      <c r="H109" s="401"/>
      <c r="I109" s="401"/>
      <c r="J109" s="401"/>
      <c r="K109" s="401"/>
      <c r="L109" s="401"/>
      <c r="M109" s="401"/>
      <c r="N109" s="401"/>
      <c r="O109" s="401"/>
      <c r="P109" s="401"/>
      <c r="Q109" s="401"/>
      <c r="R109" s="401"/>
      <c r="S109" s="401"/>
      <c r="T109" s="401"/>
      <c r="U109" s="401"/>
      <c r="V109" s="401"/>
      <c r="W109" s="401"/>
      <c r="X109" s="387"/>
      <c r="Y109" s="403"/>
      <c r="Z109" s="387" t="str">
        <f t="shared" si="7"/>
        <v>Mulan_Ears</v>
      </c>
    </row>
    <row r="110" customFormat="1" ht="19.5" spans="1:26">
      <c r="A110" s="396">
        <f t="shared" si="3"/>
        <v>108</v>
      </c>
      <c r="B110" s="397" t="s">
        <v>207</v>
      </c>
      <c r="C110" s="398" t="str">
        <f t="shared" si="6"/>
        <v>Detail List</v>
      </c>
      <c r="D110" s="399" t="s">
        <v>22</v>
      </c>
      <c r="E110" s="400" t="s">
        <v>27</v>
      </c>
      <c r="F110" s="397" t="s">
        <v>145</v>
      </c>
      <c r="G110" s="401"/>
      <c r="H110" s="401"/>
      <c r="I110" s="401"/>
      <c r="J110" s="401"/>
      <c r="K110" s="401"/>
      <c r="L110" s="401"/>
      <c r="M110" s="401"/>
      <c r="N110" s="401"/>
      <c r="O110" s="401"/>
      <c r="P110" s="401"/>
      <c r="Q110" s="401"/>
      <c r="R110" s="401"/>
      <c r="S110" s="401"/>
      <c r="T110" s="401"/>
      <c r="U110" s="401"/>
      <c r="V110" s="401"/>
      <c r="W110" s="401"/>
      <c r="X110" s="387"/>
      <c r="Y110" s="403"/>
      <c r="Z110" s="387" t="str">
        <f t="shared" si="7"/>
        <v>Mushu_Ears</v>
      </c>
    </row>
    <row r="111" customFormat="1" ht="19.5" spans="1:26">
      <c r="A111" s="396">
        <f t="shared" si="3"/>
        <v>109</v>
      </c>
      <c r="B111" s="397" t="s">
        <v>208</v>
      </c>
      <c r="C111" s="398" t="str">
        <f t="shared" si="6"/>
        <v>Detail List</v>
      </c>
      <c r="D111" s="399" t="s">
        <v>22</v>
      </c>
      <c r="E111" s="400" t="s">
        <v>27</v>
      </c>
      <c r="F111" s="397" t="s">
        <v>209</v>
      </c>
      <c r="G111" s="401"/>
      <c r="H111" s="401"/>
      <c r="I111" s="401"/>
      <c r="J111" s="401"/>
      <c r="K111" s="401"/>
      <c r="L111" s="401"/>
      <c r="M111" s="401"/>
      <c r="N111" s="401"/>
      <c r="O111" s="401"/>
      <c r="P111" s="401"/>
      <c r="Q111" s="401"/>
      <c r="R111" s="401"/>
      <c r="S111" s="401"/>
      <c r="T111" s="401"/>
      <c r="U111" s="401"/>
      <c r="V111" s="401"/>
      <c r="W111" s="401"/>
      <c r="X111" s="387"/>
      <c r="Y111" s="403"/>
      <c r="Z111" s="387" t="str">
        <f t="shared" si="7"/>
        <v>Nick_Ears</v>
      </c>
    </row>
    <row r="112" customFormat="1" ht="19.5" spans="1:26">
      <c r="A112" s="396">
        <f t="shared" si="3"/>
        <v>110</v>
      </c>
      <c r="B112" s="397" t="s">
        <v>210</v>
      </c>
      <c r="C112" s="398" t="str">
        <f t="shared" si="6"/>
        <v>Detail List</v>
      </c>
      <c r="D112" s="399" t="s">
        <v>22</v>
      </c>
      <c r="E112" s="400" t="s">
        <v>23</v>
      </c>
      <c r="F112" s="397" t="s">
        <v>209</v>
      </c>
      <c r="G112" s="401"/>
      <c r="H112" s="401"/>
      <c r="I112" s="401"/>
      <c r="J112" s="401"/>
      <c r="K112" s="401"/>
      <c r="L112" s="401"/>
      <c r="M112" s="401"/>
      <c r="N112" s="401"/>
      <c r="O112" s="401"/>
      <c r="P112" s="401"/>
      <c r="Q112" s="401"/>
      <c r="R112" s="401"/>
      <c r="S112" s="401"/>
      <c r="T112" s="401"/>
      <c r="U112" s="401"/>
      <c r="V112" s="401"/>
      <c r="W112" s="401"/>
      <c r="X112" s="387"/>
      <c r="Y112" s="403"/>
      <c r="Z112" s="387" t="str">
        <f t="shared" si="7"/>
        <v>Nicks_Tie</v>
      </c>
    </row>
    <row r="113" customFormat="1" ht="19.5" spans="1:26">
      <c r="A113" s="396">
        <f t="shared" si="3"/>
        <v>111</v>
      </c>
      <c r="B113" s="397" t="s">
        <v>211</v>
      </c>
      <c r="C113" s="398" t="str">
        <f t="shared" si="6"/>
        <v>Detail List</v>
      </c>
      <c r="D113" s="399" t="s">
        <v>22</v>
      </c>
      <c r="E113" s="400" t="s">
        <v>27</v>
      </c>
      <c r="F113" s="397" t="s">
        <v>64</v>
      </c>
      <c r="G113" s="401"/>
      <c r="H113" s="401"/>
      <c r="I113" s="401"/>
      <c r="J113" s="401"/>
      <c r="K113" s="401"/>
      <c r="L113" s="401"/>
      <c r="M113" s="401"/>
      <c r="N113" s="401"/>
      <c r="O113" s="401"/>
      <c r="P113" s="401"/>
      <c r="Q113" s="401"/>
      <c r="R113" s="401"/>
      <c r="S113" s="401"/>
      <c r="T113" s="401"/>
      <c r="U113" s="401"/>
      <c r="V113" s="401"/>
      <c r="W113" s="401"/>
      <c r="X113" s="387"/>
      <c r="Y113" s="403"/>
      <c r="Z113" s="387" t="str">
        <f t="shared" si="7"/>
        <v>Olaf_Ears</v>
      </c>
    </row>
    <row r="114" customFormat="1" ht="19.5" spans="1:26">
      <c r="A114" s="396">
        <f t="shared" si="3"/>
        <v>112</v>
      </c>
      <c r="B114" s="397" t="s">
        <v>212</v>
      </c>
      <c r="C114" s="398" t="str">
        <f t="shared" si="6"/>
        <v>Detail List</v>
      </c>
      <c r="D114" s="399" t="s">
        <v>33</v>
      </c>
      <c r="E114" s="400" t="s">
        <v>27</v>
      </c>
      <c r="F114" s="397" t="s">
        <v>71</v>
      </c>
      <c r="G114" s="401"/>
      <c r="H114" s="401"/>
      <c r="I114" s="401"/>
      <c r="J114" s="401"/>
      <c r="K114" s="401"/>
      <c r="L114" s="401"/>
      <c r="M114" s="401"/>
      <c r="N114" s="401"/>
      <c r="O114" s="401"/>
      <c r="P114" s="401"/>
      <c r="Q114" s="401"/>
      <c r="R114" s="401"/>
      <c r="S114" s="401"/>
      <c r="T114" s="401"/>
      <c r="U114" s="401"/>
      <c r="V114" s="401"/>
      <c r="W114" s="401"/>
      <c r="X114" s="387"/>
      <c r="Y114" s="403"/>
      <c r="Z114" s="387" t="str">
        <f t="shared" si="7"/>
        <v>Oogie_Boogie_Ears</v>
      </c>
    </row>
    <row r="115" customFormat="1" ht="19.5" spans="1:26">
      <c r="A115" s="396">
        <f t="shared" si="3"/>
        <v>113</v>
      </c>
      <c r="B115" s="397" t="s">
        <v>213</v>
      </c>
      <c r="C115" s="398" t="str">
        <f t="shared" si="6"/>
        <v>Detail List</v>
      </c>
      <c r="D115" s="399" t="s">
        <v>22</v>
      </c>
      <c r="E115" s="400" t="s">
        <v>43</v>
      </c>
      <c r="F115" s="397" t="s">
        <v>214</v>
      </c>
      <c r="G115" s="401"/>
      <c r="H115" s="401"/>
      <c r="I115" s="401"/>
      <c r="J115" s="401"/>
      <c r="K115" s="401"/>
      <c r="L115" s="401"/>
      <c r="M115" s="401"/>
      <c r="N115" s="401"/>
      <c r="O115" s="401"/>
      <c r="P115" s="401"/>
      <c r="Q115" s="401"/>
      <c r="R115" s="401"/>
      <c r="S115" s="401"/>
      <c r="T115" s="401"/>
      <c r="U115" s="401"/>
      <c r="V115" s="401"/>
      <c r="W115" s="401"/>
      <c r="X115" s="387"/>
      <c r="Y115" s="403"/>
      <c r="Z115" s="387" t="str">
        <f t="shared" si="7"/>
        <v>Orange_Pattern_Fabric</v>
      </c>
    </row>
    <row r="116" customFormat="1" ht="19.5" spans="1:26">
      <c r="A116" s="396">
        <f t="shared" si="3"/>
        <v>114</v>
      </c>
      <c r="B116" s="397" t="s">
        <v>215</v>
      </c>
      <c r="C116" s="398" t="str">
        <f t="shared" si="6"/>
        <v>Detail List</v>
      </c>
      <c r="D116" s="399" t="s">
        <v>26</v>
      </c>
      <c r="E116" s="400" t="s">
        <v>23</v>
      </c>
      <c r="F116" s="397" t="s">
        <v>216</v>
      </c>
      <c r="G116" s="401"/>
      <c r="H116" s="401"/>
      <c r="I116" s="401"/>
      <c r="J116" s="401"/>
      <c r="K116" s="401"/>
      <c r="L116" s="401"/>
      <c r="M116" s="401"/>
      <c r="N116" s="401"/>
      <c r="O116" s="401"/>
      <c r="P116" s="401"/>
      <c r="Q116" s="401"/>
      <c r="R116" s="401"/>
      <c r="S116" s="401"/>
      <c r="T116" s="401"/>
      <c r="U116" s="401"/>
      <c r="V116" s="401"/>
      <c r="W116" s="401"/>
      <c r="X116" s="387"/>
      <c r="Y116" s="403"/>
      <c r="Z116" s="387" t="str">
        <f t="shared" si="7"/>
        <v>Partysaurus_Helmet</v>
      </c>
    </row>
    <row r="117" customFormat="1" ht="19.5" spans="1:26">
      <c r="A117" s="396">
        <f t="shared" si="3"/>
        <v>115</v>
      </c>
      <c r="B117" s="397" t="s">
        <v>217</v>
      </c>
      <c r="C117" s="398" t="str">
        <f t="shared" si="6"/>
        <v>Detail List</v>
      </c>
      <c r="D117" s="399" t="s">
        <v>42</v>
      </c>
      <c r="E117" s="400" t="s">
        <v>87</v>
      </c>
      <c r="F117" s="397" t="s">
        <v>218</v>
      </c>
      <c r="G117" s="401"/>
      <c r="H117" s="401"/>
      <c r="I117" s="401"/>
      <c r="J117" s="401"/>
      <c r="K117" s="401"/>
      <c r="L117" s="401"/>
      <c r="M117" s="401"/>
      <c r="N117" s="401"/>
      <c r="O117" s="401"/>
      <c r="P117" s="401"/>
      <c r="Q117" s="401"/>
      <c r="R117" s="401"/>
      <c r="S117" s="401"/>
      <c r="T117" s="401"/>
      <c r="U117" s="401"/>
      <c r="V117" s="401"/>
      <c r="W117" s="401"/>
      <c r="X117" s="387"/>
      <c r="Y117" s="403"/>
      <c r="Z117" s="387" t="str">
        <f t="shared" si="7"/>
        <v>Pawpsicle</v>
      </c>
    </row>
    <row r="118" customFormat="1" ht="19.5" spans="1:26">
      <c r="A118" s="396">
        <f t="shared" si="3"/>
        <v>116</v>
      </c>
      <c r="B118" s="397" t="s">
        <v>219</v>
      </c>
      <c r="C118" s="398" t="str">
        <f t="shared" si="6"/>
        <v>Detail List</v>
      </c>
      <c r="D118" s="399" t="s">
        <v>22</v>
      </c>
      <c r="E118" s="400" t="s">
        <v>23</v>
      </c>
      <c r="F118" s="397" t="s">
        <v>97</v>
      </c>
      <c r="G118" s="401"/>
      <c r="H118" s="401"/>
      <c r="I118" s="401"/>
      <c r="J118" s="401"/>
      <c r="K118" s="401"/>
      <c r="L118" s="401"/>
      <c r="M118" s="401"/>
      <c r="N118" s="401"/>
      <c r="O118" s="401"/>
      <c r="P118" s="401"/>
      <c r="Q118" s="401"/>
      <c r="R118" s="401"/>
      <c r="S118" s="401"/>
      <c r="T118" s="401"/>
      <c r="U118" s="401"/>
      <c r="V118" s="401"/>
      <c r="W118" s="401"/>
      <c r="X118" s="387"/>
      <c r="Y118" s="403"/>
      <c r="Z118" s="387" t="str">
        <f t="shared" si="7"/>
        <v>Peanut</v>
      </c>
    </row>
    <row r="119" customFormat="1" ht="19.5" spans="1:26">
      <c r="A119" s="396">
        <f t="shared" si="3"/>
        <v>117</v>
      </c>
      <c r="B119" s="397" t="s">
        <v>220</v>
      </c>
      <c r="C119" s="398" t="str">
        <f t="shared" si="6"/>
        <v>Detail List</v>
      </c>
      <c r="D119" s="399" t="s">
        <v>33</v>
      </c>
      <c r="E119" s="400" t="s">
        <v>27</v>
      </c>
      <c r="F119" s="397" t="s">
        <v>58</v>
      </c>
      <c r="G119" s="401"/>
      <c r="H119" s="401"/>
      <c r="I119" s="401"/>
      <c r="J119" s="401"/>
      <c r="K119" s="401"/>
      <c r="L119" s="401"/>
      <c r="M119" s="401"/>
      <c r="N119" s="401"/>
      <c r="O119" s="401"/>
      <c r="P119" s="401"/>
      <c r="Q119" s="401"/>
      <c r="R119" s="401"/>
      <c r="S119" s="401"/>
      <c r="T119" s="401"/>
      <c r="U119" s="401"/>
      <c r="V119" s="401"/>
      <c r="W119" s="401"/>
      <c r="X119" s="387"/>
      <c r="Y119" s="403"/>
      <c r="Z119" s="387" t="str">
        <f t="shared" si="7"/>
        <v>Pete_Ears</v>
      </c>
    </row>
    <row r="120" customFormat="1" ht="19.5" spans="1:26">
      <c r="A120" s="396">
        <f t="shared" si="3"/>
        <v>118</v>
      </c>
      <c r="B120" s="397" t="s">
        <v>221</v>
      </c>
      <c r="C120" s="398" t="str">
        <f t="shared" si="6"/>
        <v>Detail List</v>
      </c>
      <c r="D120" s="399" t="s">
        <v>22</v>
      </c>
      <c r="E120" s="400" t="s">
        <v>27</v>
      </c>
      <c r="F120" s="397" t="s">
        <v>170</v>
      </c>
      <c r="G120" s="401"/>
      <c r="H120" s="401"/>
      <c r="I120" s="401"/>
      <c r="J120" s="401"/>
      <c r="K120" s="401"/>
      <c r="L120" s="401"/>
      <c r="M120" s="401"/>
      <c r="N120" s="401"/>
      <c r="O120" s="401"/>
      <c r="P120" s="401"/>
      <c r="Q120" s="401"/>
      <c r="R120" s="401"/>
      <c r="S120" s="401"/>
      <c r="T120" s="401"/>
      <c r="U120" s="401"/>
      <c r="V120" s="401"/>
      <c r="W120" s="401"/>
      <c r="X120" s="387"/>
      <c r="Y120" s="403"/>
      <c r="Z120" s="387" t="str">
        <f t="shared" si="7"/>
        <v>Phillip_Ears</v>
      </c>
    </row>
    <row r="121" customFormat="1" ht="19.5" spans="1:26">
      <c r="A121" s="396">
        <f t="shared" si="3"/>
        <v>119</v>
      </c>
      <c r="B121" s="397" t="s">
        <v>222</v>
      </c>
      <c r="C121" s="398" t="str">
        <f t="shared" si="6"/>
        <v>Detail List</v>
      </c>
      <c r="D121" s="399" t="s">
        <v>42</v>
      </c>
      <c r="E121" s="400" t="s">
        <v>87</v>
      </c>
      <c r="F121" s="397" t="s">
        <v>223</v>
      </c>
      <c r="G121" s="401"/>
      <c r="H121" s="401"/>
      <c r="I121" s="401"/>
      <c r="J121" s="401"/>
      <c r="K121" s="401"/>
      <c r="L121" s="401"/>
      <c r="M121" s="401"/>
      <c r="N121" s="401"/>
      <c r="O121" s="401"/>
      <c r="P121" s="401"/>
      <c r="Q121" s="401"/>
      <c r="R121" s="401"/>
      <c r="S121" s="401"/>
      <c r="T121" s="401"/>
      <c r="U121" s="401"/>
      <c r="V121" s="401"/>
      <c r="W121" s="401"/>
      <c r="X121" s="387"/>
      <c r="Y121" s="403"/>
      <c r="Z121" s="387" t="str">
        <f t="shared" si="7"/>
        <v>Pirate_Flag</v>
      </c>
    </row>
    <row r="122" customFormat="1" ht="19.5" spans="1:26">
      <c r="A122" s="396">
        <f t="shared" si="3"/>
        <v>120</v>
      </c>
      <c r="B122" s="397" t="s">
        <v>224</v>
      </c>
      <c r="C122" s="398" t="str">
        <f t="shared" si="6"/>
        <v>Detail List</v>
      </c>
      <c r="D122" s="399" t="s">
        <v>42</v>
      </c>
      <c r="E122" s="400" t="s">
        <v>87</v>
      </c>
      <c r="F122" s="397" t="s">
        <v>225</v>
      </c>
      <c r="G122" s="401"/>
      <c r="H122" s="401"/>
      <c r="I122" s="401"/>
      <c r="J122" s="401"/>
      <c r="K122" s="401"/>
      <c r="L122" s="401"/>
      <c r="M122" s="401"/>
      <c r="N122" s="401"/>
      <c r="O122" s="401"/>
      <c r="P122" s="401"/>
      <c r="Q122" s="401"/>
      <c r="R122" s="401"/>
      <c r="S122" s="401"/>
      <c r="T122" s="401"/>
      <c r="U122" s="401"/>
      <c r="V122" s="401"/>
      <c r="W122" s="401"/>
      <c r="X122" s="387"/>
      <c r="Y122" s="403"/>
      <c r="Z122" s="387" t="str">
        <f t="shared" si="7"/>
        <v>Pixie_Dust</v>
      </c>
    </row>
    <row r="123" customFormat="1" ht="19.5" spans="1:26">
      <c r="A123" s="396">
        <f t="shared" si="3"/>
        <v>121</v>
      </c>
      <c r="B123" s="397" t="s">
        <v>226</v>
      </c>
      <c r="C123" s="398" t="str">
        <f t="shared" si="6"/>
        <v>Detail List</v>
      </c>
      <c r="D123" s="399" t="s">
        <v>42</v>
      </c>
      <c r="E123" s="400" t="s">
        <v>87</v>
      </c>
      <c r="F123" s="397" t="s">
        <v>227</v>
      </c>
      <c r="G123" s="401"/>
      <c r="H123" s="401"/>
      <c r="I123" s="401"/>
      <c r="J123" s="401"/>
      <c r="K123" s="401"/>
      <c r="L123" s="401"/>
      <c r="M123" s="401"/>
      <c r="N123" s="401"/>
      <c r="O123" s="401"/>
      <c r="P123" s="401"/>
      <c r="Q123" s="401"/>
      <c r="R123" s="401"/>
      <c r="S123" s="401"/>
      <c r="T123" s="401"/>
      <c r="U123" s="401"/>
      <c r="V123" s="401"/>
      <c r="W123" s="401"/>
      <c r="X123" s="387"/>
      <c r="Y123" s="403"/>
      <c r="Z123" s="387" t="str">
        <f t="shared" si="7"/>
        <v>Plant_Symbol</v>
      </c>
    </row>
    <row r="124" customFormat="1" ht="19.5" spans="1:26">
      <c r="A124" s="396">
        <f t="shared" si="3"/>
        <v>122</v>
      </c>
      <c r="B124" s="397" t="s">
        <v>228</v>
      </c>
      <c r="C124" s="398" t="str">
        <f t="shared" si="6"/>
        <v>Detail List</v>
      </c>
      <c r="D124" s="399" t="s">
        <v>26</v>
      </c>
      <c r="E124" s="400" t="s">
        <v>23</v>
      </c>
      <c r="F124" s="397" t="s">
        <v>229</v>
      </c>
      <c r="G124" s="401"/>
      <c r="H124" s="401"/>
      <c r="I124" s="401"/>
      <c r="J124" s="401"/>
      <c r="K124" s="401"/>
      <c r="L124" s="401"/>
      <c r="M124" s="401"/>
      <c r="N124" s="401"/>
      <c r="O124" s="401"/>
      <c r="P124" s="401"/>
      <c r="Q124" s="401"/>
      <c r="R124" s="401"/>
      <c r="S124" s="401"/>
      <c r="T124" s="401"/>
      <c r="U124" s="401"/>
      <c r="V124" s="401"/>
      <c r="W124" s="401"/>
      <c r="X124" s="387"/>
      <c r="Y124" s="403"/>
      <c r="Z124" s="387" t="str">
        <f t="shared" si="7"/>
        <v>Pluto_Collar</v>
      </c>
    </row>
    <row r="125" customFormat="1" ht="19.5" spans="1:26">
      <c r="A125" s="396">
        <f t="shared" si="3"/>
        <v>123</v>
      </c>
      <c r="B125" s="397" t="s">
        <v>230</v>
      </c>
      <c r="C125" s="398" t="str">
        <f t="shared" si="6"/>
        <v>Detail List</v>
      </c>
      <c r="D125" s="399" t="s">
        <v>22</v>
      </c>
      <c r="E125" s="400" t="s">
        <v>27</v>
      </c>
      <c r="F125" s="397" t="s">
        <v>229</v>
      </c>
      <c r="G125" s="401"/>
      <c r="H125" s="401"/>
      <c r="I125" s="401"/>
      <c r="J125" s="401"/>
      <c r="K125" s="401"/>
      <c r="L125" s="401"/>
      <c r="M125" s="401"/>
      <c r="N125" s="401"/>
      <c r="O125" s="401"/>
      <c r="P125" s="401"/>
      <c r="Q125" s="401"/>
      <c r="R125" s="401"/>
      <c r="S125" s="401"/>
      <c r="T125" s="401"/>
      <c r="U125" s="401"/>
      <c r="V125" s="401"/>
      <c r="W125" s="401"/>
      <c r="X125" s="387"/>
      <c r="Y125" s="403"/>
      <c r="Z125" s="387" t="str">
        <f t="shared" si="7"/>
        <v>Pluto_Ears</v>
      </c>
    </row>
    <row r="126" customFormat="1" ht="19.5" spans="1:26">
      <c r="A126" s="396">
        <f t="shared" si="3"/>
        <v>124</v>
      </c>
      <c r="B126" s="397" t="s">
        <v>231</v>
      </c>
      <c r="C126" s="398" t="str">
        <f t="shared" si="6"/>
        <v>Detail List</v>
      </c>
      <c r="D126" s="399" t="s">
        <v>42</v>
      </c>
      <c r="E126" s="400" t="s">
        <v>87</v>
      </c>
      <c r="F126" s="397" t="s">
        <v>232</v>
      </c>
      <c r="G126" s="401"/>
      <c r="H126" s="401"/>
      <c r="I126" s="401"/>
      <c r="J126" s="401"/>
      <c r="K126" s="401"/>
      <c r="L126" s="401"/>
      <c r="M126" s="401"/>
      <c r="N126" s="401"/>
      <c r="O126" s="401"/>
      <c r="P126" s="401"/>
      <c r="Q126" s="401"/>
      <c r="R126" s="401"/>
      <c r="S126" s="401"/>
      <c r="T126" s="401"/>
      <c r="U126" s="401"/>
      <c r="V126" s="401"/>
      <c r="W126" s="401"/>
      <c r="X126" s="387"/>
      <c r="Y126" s="403"/>
      <c r="Z126" s="387" t="str">
        <f t="shared" si="7"/>
        <v>Pumpkin</v>
      </c>
    </row>
    <row r="127" customFormat="1" ht="19.5" spans="1:26">
      <c r="A127" s="396">
        <f t="shared" si="3"/>
        <v>125</v>
      </c>
      <c r="B127" s="397" t="s">
        <v>233</v>
      </c>
      <c r="C127" s="398" t="str">
        <f t="shared" si="6"/>
        <v>Detail List</v>
      </c>
      <c r="D127" s="399" t="s">
        <v>42</v>
      </c>
      <c r="E127" s="400" t="s">
        <v>87</v>
      </c>
      <c r="F127" s="397" t="s">
        <v>234</v>
      </c>
      <c r="G127" s="401"/>
      <c r="H127" s="401"/>
      <c r="I127" s="401"/>
      <c r="J127" s="401"/>
      <c r="K127" s="401"/>
      <c r="L127" s="401"/>
      <c r="M127" s="401"/>
      <c r="N127" s="401"/>
      <c r="O127" s="401"/>
      <c r="P127" s="401"/>
      <c r="Q127" s="401"/>
      <c r="R127" s="401"/>
      <c r="S127" s="401"/>
      <c r="T127" s="401"/>
      <c r="U127" s="401"/>
      <c r="V127" s="401"/>
      <c r="W127" s="401"/>
      <c r="X127" s="387"/>
      <c r="Y127" s="403"/>
      <c r="Z127" s="387" t="str">
        <f t="shared" si="7"/>
        <v>Pumpkin_King_Head</v>
      </c>
    </row>
    <row r="128" customFormat="1" ht="19.5" spans="1:26">
      <c r="A128" s="396">
        <f t="shared" si="3"/>
        <v>126</v>
      </c>
      <c r="B128" s="397" t="s">
        <v>235</v>
      </c>
      <c r="C128" s="398" t="str">
        <f t="shared" si="6"/>
        <v>Detail List</v>
      </c>
      <c r="D128" s="399" t="s">
        <v>42</v>
      </c>
      <c r="E128" s="400" t="s">
        <v>43</v>
      </c>
      <c r="F128" s="397" t="s">
        <v>236</v>
      </c>
      <c r="G128" s="401"/>
      <c r="H128" s="401"/>
      <c r="I128" s="401"/>
      <c r="J128" s="401"/>
      <c r="K128" s="401"/>
      <c r="L128" s="401"/>
      <c r="M128" s="401"/>
      <c r="N128" s="401"/>
      <c r="O128" s="401"/>
      <c r="P128" s="401"/>
      <c r="Q128" s="401"/>
      <c r="R128" s="401"/>
      <c r="S128" s="401"/>
      <c r="T128" s="401"/>
      <c r="U128" s="401"/>
      <c r="V128" s="401"/>
      <c r="W128" s="401"/>
      <c r="X128" s="387"/>
      <c r="Y128" s="403"/>
      <c r="Z128" s="387" t="str">
        <f t="shared" si="7"/>
        <v>Purple_Fabric</v>
      </c>
    </row>
    <row r="129" customFormat="1" ht="19.5" spans="1:26">
      <c r="A129" s="396">
        <f t="shared" si="3"/>
        <v>127</v>
      </c>
      <c r="B129" s="397" t="s">
        <v>237</v>
      </c>
      <c r="C129" s="398" t="str">
        <f t="shared" si="6"/>
        <v>Detail List</v>
      </c>
      <c r="D129" s="399" t="s">
        <v>22</v>
      </c>
      <c r="E129" s="400" t="s">
        <v>23</v>
      </c>
      <c r="F129" s="397" t="s">
        <v>109</v>
      </c>
      <c r="G129" s="401"/>
      <c r="H129" s="401"/>
      <c r="I129" s="401"/>
      <c r="J129" s="401"/>
      <c r="K129" s="401"/>
      <c r="L129" s="401"/>
      <c r="M129" s="401"/>
      <c r="N129" s="401"/>
      <c r="O129" s="401"/>
      <c r="P129" s="401"/>
      <c r="Q129" s="401"/>
      <c r="R129" s="401"/>
      <c r="S129" s="401"/>
      <c r="T129" s="401"/>
      <c r="U129" s="401"/>
      <c r="V129" s="401"/>
      <c r="W129" s="401"/>
      <c r="X129" s="387"/>
      <c r="Y129" s="403"/>
      <c r="Z129" s="387" t="str">
        <f t="shared" si="7"/>
        <v>Queen_Tiara</v>
      </c>
    </row>
    <row r="130" customFormat="1" ht="19.5" spans="1:26">
      <c r="A130" s="396">
        <f t="shared" si="3"/>
        <v>128</v>
      </c>
      <c r="B130" s="397" t="s">
        <v>238</v>
      </c>
      <c r="C130" s="398" t="str">
        <f t="shared" si="6"/>
        <v>Detail List</v>
      </c>
      <c r="D130" s="399" t="s">
        <v>33</v>
      </c>
      <c r="E130" s="400" t="s">
        <v>23</v>
      </c>
      <c r="F130" s="397" t="s">
        <v>132</v>
      </c>
      <c r="G130" s="401"/>
      <c r="H130" s="401"/>
      <c r="I130" s="401"/>
      <c r="J130" s="401"/>
      <c r="K130" s="401"/>
      <c r="L130" s="401"/>
      <c r="M130" s="401"/>
      <c r="N130" s="401"/>
      <c r="O130" s="401"/>
      <c r="P130" s="401"/>
      <c r="Q130" s="401"/>
      <c r="R130" s="401"/>
      <c r="S130" s="401"/>
      <c r="T130" s="401"/>
      <c r="U130" s="401"/>
      <c r="V130" s="401"/>
      <c r="W130" s="401"/>
      <c r="X130" s="387"/>
      <c r="Y130" s="403"/>
      <c r="Z130" s="387" t="str">
        <f t="shared" si="7"/>
        <v>Quiver</v>
      </c>
    </row>
    <row r="131" customFormat="1" ht="19.5" spans="1:26">
      <c r="A131" s="396">
        <f t="shared" ref="A131:A170" si="8">ROW()-2</f>
        <v>129</v>
      </c>
      <c r="B131" s="397" t="s">
        <v>239</v>
      </c>
      <c r="C131" s="398" t="str">
        <f t="shared" si="6"/>
        <v>Detail List</v>
      </c>
      <c r="D131" s="399" t="s">
        <v>22</v>
      </c>
      <c r="E131" s="400" t="s">
        <v>27</v>
      </c>
      <c r="F131" s="397" t="s">
        <v>53</v>
      </c>
      <c r="G131" s="401"/>
      <c r="H131" s="401"/>
      <c r="I131" s="401"/>
      <c r="J131" s="401"/>
      <c r="K131" s="401"/>
      <c r="L131" s="401"/>
      <c r="M131" s="401"/>
      <c r="N131" s="401"/>
      <c r="O131" s="401"/>
      <c r="P131" s="401"/>
      <c r="Q131" s="401"/>
      <c r="R131" s="401"/>
      <c r="S131" s="401"/>
      <c r="T131" s="401"/>
      <c r="U131" s="401"/>
      <c r="V131" s="401"/>
      <c r="W131" s="401"/>
      <c r="X131" s="387"/>
      <c r="Y131" s="403"/>
      <c r="Z131" s="387" t="str">
        <f t="shared" si="7"/>
        <v>Randall_Ears</v>
      </c>
    </row>
    <row r="132" customFormat="1" ht="19.5" spans="1:26">
      <c r="A132" s="396">
        <f t="shared" si="8"/>
        <v>130</v>
      </c>
      <c r="B132" s="397" t="s">
        <v>240</v>
      </c>
      <c r="C132" s="398" t="str">
        <f t="shared" si="6"/>
        <v>Detail List</v>
      </c>
      <c r="D132" s="399" t="s">
        <v>33</v>
      </c>
      <c r="E132" s="400" t="s">
        <v>27</v>
      </c>
      <c r="F132" s="397" t="s">
        <v>135</v>
      </c>
      <c r="G132" s="401"/>
      <c r="H132" s="401"/>
      <c r="I132" s="401"/>
      <c r="J132" s="401"/>
      <c r="K132" s="401"/>
      <c r="L132" s="401"/>
      <c r="M132" s="401"/>
      <c r="N132" s="401"/>
      <c r="O132" s="401"/>
      <c r="P132" s="401"/>
      <c r="Q132" s="401"/>
      <c r="R132" s="401"/>
      <c r="S132" s="401"/>
      <c r="T132" s="401"/>
      <c r="U132" s="401"/>
      <c r="V132" s="401"/>
      <c r="W132" s="401"/>
      <c r="X132" s="387"/>
      <c r="Y132" s="403"/>
      <c r="Z132" s="387" t="str">
        <f t="shared" si="7"/>
        <v>Rapunzel_Ears</v>
      </c>
    </row>
    <row r="133" customFormat="1" ht="19.5" spans="1:26">
      <c r="A133" s="396">
        <f t="shared" si="8"/>
        <v>131</v>
      </c>
      <c r="B133" s="397" t="s">
        <v>241</v>
      </c>
      <c r="C133" s="398" t="str">
        <f t="shared" si="6"/>
        <v>Detail List</v>
      </c>
      <c r="D133" s="399" t="s">
        <v>26</v>
      </c>
      <c r="E133" s="400" t="s">
        <v>23</v>
      </c>
      <c r="F133" s="397" t="s">
        <v>183</v>
      </c>
      <c r="G133" s="401"/>
      <c r="H133" s="401"/>
      <c r="I133" s="401"/>
      <c r="J133" s="401"/>
      <c r="K133" s="401"/>
      <c r="L133" s="401"/>
      <c r="M133" s="401"/>
      <c r="N133" s="401"/>
      <c r="O133" s="401"/>
      <c r="P133" s="401"/>
      <c r="Q133" s="401"/>
      <c r="R133" s="401"/>
      <c r="S133" s="401"/>
      <c r="T133" s="401"/>
      <c r="U133" s="401"/>
      <c r="V133" s="401"/>
      <c r="W133" s="401"/>
      <c r="X133" s="387"/>
      <c r="Y133" s="403"/>
      <c r="Z133" s="387" t="str">
        <f t="shared" si="7"/>
        <v>Red_Apple</v>
      </c>
    </row>
    <row r="134" customFormat="1" ht="19.5" spans="1:26">
      <c r="A134" s="396">
        <f t="shared" si="8"/>
        <v>132</v>
      </c>
      <c r="B134" s="397" t="s">
        <v>242</v>
      </c>
      <c r="C134" s="398" t="str">
        <f t="shared" si="6"/>
        <v>Detail List</v>
      </c>
      <c r="D134" s="399" t="s">
        <v>26</v>
      </c>
      <c r="E134" s="400" t="s">
        <v>23</v>
      </c>
      <c r="F134" s="397" t="s">
        <v>125</v>
      </c>
      <c r="G134" s="401"/>
      <c r="H134" s="401"/>
      <c r="I134" s="401"/>
      <c r="J134" s="401"/>
      <c r="K134" s="401"/>
      <c r="L134" s="401"/>
      <c r="M134" s="401"/>
      <c r="N134" s="401"/>
      <c r="O134" s="401"/>
      <c r="P134" s="401"/>
      <c r="Q134" s="401"/>
      <c r="R134" s="401"/>
      <c r="S134" s="401"/>
      <c r="T134" s="401"/>
      <c r="U134" s="401"/>
      <c r="V134" s="401"/>
      <c r="W134" s="401"/>
      <c r="X134" s="387"/>
      <c r="Y134" s="403"/>
      <c r="Z134" s="387" t="str">
        <f t="shared" si="7"/>
        <v>Red_Fairy_Hat</v>
      </c>
    </row>
    <row r="135" customFormat="1" ht="19.5" spans="1:26">
      <c r="A135" s="396">
        <f t="shared" si="8"/>
        <v>133</v>
      </c>
      <c r="B135" s="397" t="s">
        <v>243</v>
      </c>
      <c r="C135" s="398" t="str">
        <f t="shared" si="6"/>
        <v>Detail List</v>
      </c>
      <c r="D135" s="399" t="s">
        <v>26</v>
      </c>
      <c r="E135" s="400" t="s">
        <v>43</v>
      </c>
      <c r="F135" s="397" t="s">
        <v>244</v>
      </c>
      <c r="G135" s="401"/>
      <c r="H135" s="401"/>
      <c r="I135" s="401"/>
      <c r="J135" s="401"/>
      <c r="K135" s="401"/>
      <c r="L135" s="401"/>
      <c r="M135" s="401"/>
      <c r="N135" s="401"/>
      <c r="O135" s="401"/>
      <c r="P135" s="401"/>
      <c r="Q135" s="401"/>
      <c r="R135" s="401"/>
      <c r="S135" s="401"/>
      <c r="T135" s="401"/>
      <c r="U135" s="401"/>
      <c r="V135" s="401"/>
      <c r="W135" s="401"/>
      <c r="X135" s="387"/>
      <c r="Y135" s="403"/>
      <c r="Z135" s="387" t="str">
        <f t="shared" si="7"/>
        <v>Red_Striped_Fabric</v>
      </c>
    </row>
    <row r="136" customFormat="1" ht="19.5" spans="1:26">
      <c r="A136" s="396">
        <f t="shared" si="8"/>
        <v>134</v>
      </c>
      <c r="B136" s="397" t="s">
        <v>245</v>
      </c>
      <c r="C136" s="398" t="str">
        <f t="shared" si="6"/>
        <v>Detail List</v>
      </c>
      <c r="D136" s="399" t="s">
        <v>22</v>
      </c>
      <c r="E136" s="400" t="s">
        <v>27</v>
      </c>
      <c r="F136" s="397" t="s">
        <v>216</v>
      </c>
      <c r="G136" s="401"/>
      <c r="H136" s="401"/>
      <c r="I136" s="401"/>
      <c r="J136" s="401"/>
      <c r="K136" s="401"/>
      <c r="L136" s="401"/>
      <c r="M136" s="401"/>
      <c r="N136" s="401"/>
      <c r="O136" s="401"/>
      <c r="P136" s="401"/>
      <c r="Q136" s="401"/>
      <c r="R136" s="401"/>
      <c r="S136" s="401"/>
      <c r="T136" s="401"/>
      <c r="U136" s="401"/>
      <c r="V136" s="401"/>
      <c r="W136" s="401"/>
      <c r="X136" s="387"/>
      <c r="Y136" s="403"/>
      <c r="Z136" s="387" t="str">
        <f t="shared" si="7"/>
        <v>Rex_Ears</v>
      </c>
    </row>
    <row r="137" customFormat="1" ht="19.5" spans="1:26">
      <c r="A137" s="396">
        <f t="shared" si="8"/>
        <v>135</v>
      </c>
      <c r="B137" s="397" t="s">
        <v>246</v>
      </c>
      <c r="C137" s="398" t="str">
        <f t="shared" si="6"/>
        <v>Detail List</v>
      </c>
      <c r="D137" s="399" t="s">
        <v>42</v>
      </c>
      <c r="E137" s="400" t="s">
        <v>87</v>
      </c>
      <c r="F137" s="397" t="s">
        <v>247</v>
      </c>
      <c r="G137" s="401"/>
      <c r="H137" s="401"/>
      <c r="I137" s="401"/>
      <c r="J137" s="401"/>
      <c r="K137" s="401"/>
      <c r="L137" s="401"/>
      <c r="M137" s="401"/>
      <c r="N137" s="401"/>
      <c r="O137" s="401"/>
      <c r="P137" s="401"/>
      <c r="Q137" s="401"/>
      <c r="R137" s="401"/>
      <c r="S137" s="401"/>
      <c r="T137" s="401"/>
      <c r="U137" s="401"/>
      <c r="V137" s="401"/>
      <c r="W137" s="401"/>
      <c r="X137" s="387"/>
      <c r="Y137" s="403"/>
      <c r="Z137" s="387" t="str">
        <f t="shared" si="7"/>
        <v>Rose</v>
      </c>
    </row>
    <row r="138" customFormat="1" ht="19.5" spans="1:26">
      <c r="A138" s="396">
        <f t="shared" si="8"/>
        <v>136</v>
      </c>
      <c r="B138" s="397" t="s">
        <v>248</v>
      </c>
      <c r="C138" s="398" t="str">
        <f t="shared" si="6"/>
        <v>Detail List</v>
      </c>
      <c r="D138" s="399" t="s">
        <v>22</v>
      </c>
      <c r="E138" s="400" t="s">
        <v>27</v>
      </c>
      <c r="F138" s="397" t="s">
        <v>156</v>
      </c>
      <c r="G138" s="401"/>
      <c r="H138" s="401"/>
      <c r="I138" s="401"/>
      <c r="J138" s="401"/>
      <c r="K138" s="401"/>
      <c r="L138" s="401"/>
      <c r="M138" s="401"/>
      <c r="N138" s="401"/>
      <c r="O138" s="401"/>
      <c r="P138" s="401"/>
      <c r="Q138" s="401"/>
      <c r="R138" s="401"/>
      <c r="S138" s="401"/>
      <c r="T138" s="401"/>
      <c r="U138" s="401"/>
      <c r="V138" s="401"/>
      <c r="W138" s="401"/>
      <c r="X138" s="387"/>
      <c r="Y138" s="403"/>
      <c r="Z138" s="387" t="str">
        <f t="shared" si="7"/>
        <v>Roz_Ears</v>
      </c>
    </row>
    <row r="139" customFormat="1" ht="19.5" spans="1:26">
      <c r="A139" s="396">
        <f t="shared" si="8"/>
        <v>137</v>
      </c>
      <c r="B139" s="397" t="s">
        <v>249</v>
      </c>
      <c r="C139" s="398" t="str">
        <f t="shared" si="6"/>
        <v>Detail List</v>
      </c>
      <c r="D139" s="399" t="s">
        <v>33</v>
      </c>
      <c r="E139" s="400" t="s">
        <v>23</v>
      </c>
      <c r="F139" s="397" t="s">
        <v>250</v>
      </c>
      <c r="G139" s="401"/>
      <c r="H139" s="401"/>
      <c r="I139" s="401"/>
      <c r="J139" s="401"/>
      <c r="K139" s="401"/>
      <c r="L139" s="401"/>
      <c r="M139" s="401"/>
      <c r="N139" s="401"/>
      <c r="O139" s="401"/>
      <c r="P139" s="401"/>
      <c r="Q139" s="401"/>
      <c r="R139" s="401"/>
      <c r="S139" s="401"/>
      <c r="T139" s="401"/>
      <c r="U139" s="401"/>
      <c r="V139" s="401"/>
      <c r="W139" s="401"/>
      <c r="X139" s="387"/>
      <c r="Y139" s="403"/>
      <c r="Z139" s="387" t="str">
        <f t="shared" si="7"/>
        <v>Sailor_Hat</v>
      </c>
    </row>
    <row r="140" customFormat="1" ht="19.5" spans="1:26">
      <c r="A140" s="396">
        <f t="shared" si="8"/>
        <v>138</v>
      </c>
      <c r="B140" s="397" t="s">
        <v>251</v>
      </c>
      <c r="C140" s="398" t="str">
        <f t="shared" si="6"/>
        <v>Detail List</v>
      </c>
      <c r="D140" s="399" t="s">
        <v>22</v>
      </c>
      <c r="E140" s="400" t="s">
        <v>27</v>
      </c>
      <c r="F140" s="397" t="s">
        <v>163</v>
      </c>
      <c r="G140" s="401"/>
      <c r="H140" s="401"/>
      <c r="I140" s="401"/>
      <c r="J140" s="401"/>
      <c r="K140" s="401"/>
      <c r="L140" s="401"/>
      <c r="M140" s="401"/>
      <c r="N140" s="401"/>
      <c r="O140" s="401"/>
      <c r="P140" s="401"/>
      <c r="Q140" s="401"/>
      <c r="R140" s="401"/>
      <c r="S140" s="401"/>
      <c r="T140" s="401"/>
      <c r="U140" s="401"/>
      <c r="V140" s="401"/>
      <c r="W140" s="401"/>
      <c r="X140" s="387"/>
      <c r="Y140" s="403"/>
      <c r="Z140" s="387" t="str">
        <f t="shared" si="7"/>
        <v>Sally_Ears</v>
      </c>
    </row>
    <row r="141" customFormat="1" ht="19.5" spans="1:26">
      <c r="A141" s="396">
        <f t="shared" si="8"/>
        <v>139</v>
      </c>
      <c r="B141" s="397" t="s">
        <v>252</v>
      </c>
      <c r="C141" s="398" t="str">
        <f t="shared" si="6"/>
        <v>Detail List</v>
      </c>
      <c r="D141" s="399" t="s">
        <v>22</v>
      </c>
      <c r="E141" s="400" t="s">
        <v>27</v>
      </c>
      <c r="F141" s="397" t="s">
        <v>253</v>
      </c>
      <c r="G141" s="401"/>
      <c r="H141" s="401"/>
      <c r="I141" s="401"/>
      <c r="J141" s="401"/>
      <c r="K141" s="401"/>
      <c r="L141" s="401"/>
      <c r="M141" s="401"/>
      <c r="N141" s="401"/>
      <c r="O141" s="401"/>
      <c r="P141" s="401"/>
      <c r="Q141" s="401"/>
      <c r="R141" s="401"/>
      <c r="S141" s="401"/>
      <c r="T141" s="401"/>
      <c r="U141" s="401"/>
      <c r="V141" s="401"/>
      <c r="W141" s="401"/>
      <c r="X141" s="387"/>
      <c r="Y141" s="403"/>
      <c r="Z141" s="387" t="str">
        <f t="shared" si="7"/>
        <v>Sarge_Ears</v>
      </c>
    </row>
    <row r="142" customFormat="1" ht="19.5" spans="1:26">
      <c r="A142" s="396">
        <f t="shared" si="8"/>
        <v>140</v>
      </c>
      <c r="B142" s="397" t="s">
        <v>254</v>
      </c>
      <c r="C142" s="398" t="str">
        <f t="shared" si="6"/>
        <v>Detail List</v>
      </c>
      <c r="D142" s="399" t="s">
        <v>26</v>
      </c>
      <c r="E142" s="400" t="s">
        <v>23</v>
      </c>
      <c r="F142" s="397" t="s">
        <v>253</v>
      </c>
      <c r="G142" s="401"/>
      <c r="H142" s="401"/>
      <c r="I142" s="401"/>
      <c r="J142" s="401"/>
      <c r="K142" s="401"/>
      <c r="L142" s="401"/>
      <c r="M142" s="401"/>
      <c r="N142" s="401"/>
      <c r="O142" s="401"/>
      <c r="P142" s="401"/>
      <c r="Q142" s="401"/>
      <c r="R142" s="401"/>
      <c r="S142" s="401"/>
      <c r="T142" s="401"/>
      <c r="U142" s="401"/>
      <c r="V142" s="401"/>
      <c r="W142" s="401"/>
      <c r="X142" s="387"/>
      <c r="Y142" s="403"/>
      <c r="Z142" s="387" t="str">
        <f t="shared" si="7"/>
        <v>Sarges_Bucket</v>
      </c>
    </row>
    <row r="143" customFormat="1" ht="19.5" spans="1:26">
      <c r="A143" s="396">
        <f t="shared" si="8"/>
        <v>141</v>
      </c>
      <c r="B143" s="397" t="s">
        <v>255</v>
      </c>
      <c r="C143" s="398" t="str">
        <f t="shared" si="6"/>
        <v>Detail List</v>
      </c>
      <c r="D143" s="399" t="s">
        <v>26</v>
      </c>
      <c r="E143" s="400" t="s">
        <v>23</v>
      </c>
      <c r="F143" s="397" t="s">
        <v>80</v>
      </c>
      <c r="G143" s="401"/>
      <c r="H143" s="401"/>
      <c r="I143" s="401"/>
      <c r="J143" s="401"/>
      <c r="K143" s="401"/>
      <c r="L143" s="401"/>
      <c r="M143" s="401"/>
      <c r="N143" s="401"/>
      <c r="O143" s="401"/>
      <c r="P143" s="401"/>
      <c r="Q143" s="401"/>
      <c r="R143" s="401"/>
      <c r="S143" s="401"/>
      <c r="T143" s="401"/>
      <c r="U143" s="401"/>
      <c r="V143" s="401"/>
      <c r="W143" s="401"/>
      <c r="X143" s="387"/>
      <c r="Y143" s="403"/>
      <c r="Z143" s="387" t="str">
        <f t="shared" si="7"/>
        <v>Saucer</v>
      </c>
    </row>
    <row r="144" customFormat="1" ht="19.5" spans="1:26">
      <c r="A144" s="396">
        <f t="shared" si="8"/>
        <v>142</v>
      </c>
      <c r="B144" s="397" t="s">
        <v>256</v>
      </c>
      <c r="C144" s="398" t="str">
        <f t="shared" si="6"/>
        <v>Detail List</v>
      </c>
      <c r="D144" s="399" t="s">
        <v>42</v>
      </c>
      <c r="E144" s="400" t="s">
        <v>87</v>
      </c>
      <c r="F144" s="397" t="s">
        <v>257</v>
      </c>
      <c r="G144" s="401"/>
      <c r="H144" s="401"/>
      <c r="I144" s="401"/>
      <c r="J144" s="401"/>
      <c r="K144" s="401"/>
      <c r="L144" s="401"/>
      <c r="M144" s="401"/>
      <c r="N144" s="401"/>
      <c r="O144" s="401"/>
      <c r="P144" s="401"/>
      <c r="Q144" s="401"/>
      <c r="R144" s="401"/>
      <c r="S144" s="401"/>
      <c r="T144" s="401"/>
      <c r="U144" s="401"/>
      <c r="V144" s="401"/>
      <c r="W144" s="401"/>
      <c r="X144" s="387"/>
      <c r="Y144" s="403"/>
      <c r="Z144" s="387" t="str">
        <f t="shared" si="7"/>
        <v>Scream_Canister</v>
      </c>
    </row>
    <row r="145" customFormat="1" ht="19.5" spans="1:26">
      <c r="A145" s="396">
        <f t="shared" si="8"/>
        <v>143</v>
      </c>
      <c r="B145" s="397" t="s">
        <v>258</v>
      </c>
      <c r="C145" s="398" t="str">
        <f t="shared" si="6"/>
        <v>Detail List</v>
      </c>
      <c r="D145" s="399" t="s">
        <v>26</v>
      </c>
      <c r="E145" s="400" t="s">
        <v>23</v>
      </c>
      <c r="F145" s="397" t="s">
        <v>259</v>
      </c>
      <c r="G145" s="401"/>
      <c r="H145" s="401"/>
      <c r="I145" s="401"/>
      <c r="J145" s="401"/>
      <c r="K145" s="401"/>
      <c r="L145" s="401"/>
      <c r="M145" s="401"/>
      <c r="N145" s="401"/>
      <c r="O145" s="401"/>
      <c r="P145" s="401"/>
      <c r="Q145" s="401"/>
      <c r="R145" s="401"/>
      <c r="S145" s="401"/>
      <c r="T145" s="401"/>
      <c r="U145" s="401"/>
      <c r="V145" s="401"/>
      <c r="W145" s="401"/>
      <c r="X145" s="387"/>
      <c r="Y145" s="403"/>
      <c r="Z145" s="387" t="str">
        <f t="shared" si="7"/>
        <v>Sheriff_Star</v>
      </c>
    </row>
    <row r="146" customFormat="1" ht="19.5" spans="1:26">
      <c r="A146" s="396">
        <f t="shared" si="8"/>
        <v>144</v>
      </c>
      <c r="B146" s="397" t="s">
        <v>260</v>
      </c>
      <c r="C146" s="398" t="str">
        <f t="shared" si="6"/>
        <v>Detail List</v>
      </c>
      <c r="D146" s="399" t="s">
        <v>33</v>
      </c>
      <c r="E146" s="400" t="s">
        <v>23</v>
      </c>
      <c r="F146" s="397" t="s">
        <v>153</v>
      </c>
      <c r="G146" s="401"/>
      <c r="H146" s="401"/>
      <c r="I146" s="401"/>
      <c r="J146" s="401"/>
      <c r="K146" s="401"/>
      <c r="L146" s="401"/>
      <c r="M146" s="401"/>
      <c r="N146" s="401"/>
      <c r="O146" s="401"/>
      <c r="P146" s="401"/>
      <c r="Q146" s="401"/>
      <c r="R146" s="401"/>
      <c r="S146" s="401"/>
      <c r="T146" s="401"/>
      <c r="U146" s="401"/>
      <c r="V146" s="401"/>
      <c r="W146" s="401"/>
      <c r="X146" s="387"/>
      <c r="Y146" s="403"/>
      <c r="Z146" s="387" t="str">
        <f t="shared" si="7"/>
        <v>Short_Sword</v>
      </c>
    </row>
    <row r="147" customFormat="1" ht="19.5" spans="1:26">
      <c r="A147" s="396">
        <f t="shared" si="8"/>
        <v>145</v>
      </c>
      <c r="B147" s="397" t="s">
        <v>261</v>
      </c>
      <c r="C147" s="398" t="str">
        <f t="shared" si="6"/>
        <v>Detail List</v>
      </c>
      <c r="D147" s="399" t="s">
        <v>42</v>
      </c>
      <c r="E147" s="400" t="s">
        <v>43</v>
      </c>
      <c r="F147" s="397" t="s">
        <v>262</v>
      </c>
      <c r="G147" s="401"/>
      <c r="H147" s="401"/>
      <c r="I147" s="401"/>
      <c r="J147" s="401"/>
      <c r="K147" s="401"/>
      <c r="L147" s="401"/>
      <c r="M147" s="401"/>
      <c r="N147" s="401"/>
      <c r="O147" s="401"/>
      <c r="P147" s="401"/>
      <c r="Q147" s="401"/>
      <c r="R147" s="401"/>
      <c r="S147" s="401"/>
      <c r="T147" s="401"/>
      <c r="U147" s="401"/>
      <c r="V147" s="401"/>
      <c r="W147" s="401"/>
      <c r="X147" s="387"/>
      <c r="Y147" s="403"/>
      <c r="Z147" s="387" t="str">
        <f t="shared" si="7"/>
        <v>Silver_Floral_Fabric</v>
      </c>
    </row>
    <row r="148" customFormat="1" ht="19.5" spans="1:26">
      <c r="A148" s="396">
        <f t="shared" si="8"/>
        <v>146</v>
      </c>
      <c r="B148" s="397" t="s">
        <v>263</v>
      </c>
      <c r="C148" s="398" t="str">
        <f t="shared" si="6"/>
        <v>Detail List</v>
      </c>
      <c r="D148" s="399" t="s">
        <v>42</v>
      </c>
      <c r="E148" s="400" t="s">
        <v>87</v>
      </c>
      <c r="F148" s="397" t="s">
        <v>264</v>
      </c>
      <c r="G148" s="401"/>
      <c r="H148" s="401"/>
      <c r="I148" s="401"/>
      <c r="J148" s="401"/>
      <c r="K148" s="401"/>
      <c r="L148" s="401"/>
      <c r="M148" s="401"/>
      <c r="N148" s="401"/>
      <c r="O148" s="401"/>
      <c r="P148" s="401"/>
      <c r="Q148" s="401"/>
      <c r="R148" s="401"/>
      <c r="S148" s="401"/>
      <c r="T148" s="401"/>
      <c r="U148" s="401"/>
      <c r="V148" s="401"/>
      <c r="W148" s="401"/>
      <c r="X148" s="387"/>
      <c r="Y148" s="403"/>
      <c r="Z148" s="387" t="str">
        <f t="shared" si="7"/>
        <v>Snowflake</v>
      </c>
    </row>
    <row r="149" customFormat="1" ht="19.5" spans="1:26">
      <c r="A149" s="396">
        <f t="shared" si="8"/>
        <v>147</v>
      </c>
      <c r="B149" s="397" t="s">
        <v>265</v>
      </c>
      <c r="C149" s="398" t="str">
        <f t="shared" si="6"/>
        <v>Detail List</v>
      </c>
      <c r="D149" s="399" t="s">
        <v>42</v>
      </c>
      <c r="E149" s="400" t="s">
        <v>87</v>
      </c>
      <c r="F149" s="397" t="s">
        <v>266</v>
      </c>
      <c r="G149" s="401"/>
      <c r="H149" s="401"/>
      <c r="I149" s="401"/>
      <c r="J149" s="401"/>
      <c r="K149" s="401"/>
      <c r="L149" s="401"/>
      <c r="M149" s="401"/>
      <c r="N149" s="401"/>
      <c r="O149" s="401"/>
      <c r="P149" s="401"/>
      <c r="Q149" s="401"/>
      <c r="R149" s="401"/>
      <c r="S149" s="401"/>
      <c r="T149" s="401"/>
      <c r="U149" s="401"/>
      <c r="V149" s="401"/>
      <c r="W149" s="401"/>
      <c r="X149" s="387"/>
      <c r="Y149" s="403"/>
      <c r="Z149" s="387" t="str">
        <f t="shared" si="7"/>
        <v>Spinning_Wheel_Figure</v>
      </c>
    </row>
    <row r="150" customFormat="1" ht="19.5" spans="1:26">
      <c r="A150" s="396">
        <f t="shared" si="8"/>
        <v>148</v>
      </c>
      <c r="B150" s="397" t="s">
        <v>267</v>
      </c>
      <c r="C150" s="398" t="str">
        <f t="shared" si="6"/>
        <v>Detail List</v>
      </c>
      <c r="D150" s="399" t="s">
        <v>26</v>
      </c>
      <c r="E150" s="400" t="s">
        <v>23</v>
      </c>
      <c r="F150" s="397" t="s">
        <v>204</v>
      </c>
      <c r="G150" s="401"/>
      <c r="H150" s="401"/>
      <c r="I150" s="401"/>
      <c r="J150" s="401"/>
      <c r="K150" s="401"/>
      <c r="L150" s="401"/>
      <c r="M150" s="401"/>
      <c r="N150" s="401"/>
      <c r="O150" s="401"/>
      <c r="P150" s="401"/>
      <c r="Q150" s="401"/>
      <c r="R150" s="401"/>
      <c r="S150" s="401"/>
      <c r="T150" s="401"/>
      <c r="U150" s="401"/>
      <c r="V150" s="401"/>
      <c r="W150" s="401"/>
      <c r="X150" s="387"/>
      <c r="Y150" s="403"/>
      <c r="Z150" s="387" t="str">
        <f t="shared" si="7"/>
        <v>Sugar_Dish</v>
      </c>
    </row>
    <row r="151" customFormat="1" ht="19.5" spans="1:26">
      <c r="A151" s="396">
        <f t="shared" si="8"/>
        <v>149</v>
      </c>
      <c r="B151" s="397" t="s">
        <v>268</v>
      </c>
      <c r="C151" s="398" t="str">
        <f t="shared" si="6"/>
        <v>Detail List</v>
      </c>
      <c r="D151" s="399" t="s">
        <v>22</v>
      </c>
      <c r="E151" s="400" t="s">
        <v>27</v>
      </c>
      <c r="F151" s="397" t="s">
        <v>55</v>
      </c>
      <c r="G151" s="401"/>
      <c r="H151" s="401"/>
      <c r="I151" s="401"/>
      <c r="J151" s="401"/>
      <c r="K151" s="401"/>
      <c r="L151" s="401"/>
      <c r="M151" s="401"/>
      <c r="N151" s="401"/>
      <c r="O151" s="401"/>
      <c r="P151" s="401"/>
      <c r="Q151" s="401"/>
      <c r="R151" s="401"/>
      <c r="S151" s="401"/>
      <c r="T151" s="401"/>
      <c r="U151" s="401"/>
      <c r="V151" s="401"/>
      <c r="W151" s="401"/>
      <c r="X151" s="387"/>
      <c r="Y151" s="403"/>
      <c r="Z151" s="387" t="str">
        <f t="shared" si="7"/>
        <v>Sulley_Ears</v>
      </c>
    </row>
    <row r="152" customFormat="1" ht="19.5" spans="1:26">
      <c r="A152" s="396">
        <f t="shared" si="8"/>
        <v>150</v>
      </c>
      <c r="B152" s="397" t="s">
        <v>269</v>
      </c>
      <c r="C152" s="398" t="str">
        <f t="shared" si="6"/>
        <v>Detail List</v>
      </c>
      <c r="D152" s="399" t="s">
        <v>22</v>
      </c>
      <c r="E152" s="400" t="s">
        <v>27</v>
      </c>
      <c r="F152" s="397" t="s">
        <v>270</v>
      </c>
      <c r="G152" s="401"/>
      <c r="H152" s="401"/>
      <c r="I152" s="401"/>
      <c r="J152" s="401"/>
      <c r="K152" s="401"/>
      <c r="L152" s="401"/>
      <c r="M152" s="401"/>
      <c r="N152" s="401"/>
      <c r="O152" s="401"/>
      <c r="P152" s="401"/>
      <c r="Q152" s="401"/>
      <c r="R152" s="401"/>
      <c r="S152" s="401"/>
      <c r="T152" s="401"/>
      <c r="U152" s="401"/>
      <c r="V152" s="401"/>
      <c r="W152" s="401"/>
      <c r="X152" s="387"/>
      <c r="Y152" s="403"/>
      <c r="Z152" s="387" t="str">
        <f t="shared" si="7"/>
        <v>Sven_Ears</v>
      </c>
    </row>
    <row r="153" customFormat="1" ht="19.5" spans="1:26">
      <c r="A153" s="396">
        <f t="shared" si="8"/>
        <v>151</v>
      </c>
      <c r="B153" s="397" t="s">
        <v>271</v>
      </c>
      <c r="C153" s="398" t="str">
        <f t="shared" si="6"/>
        <v>Detail List</v>
      </c>
      <c r="D153" s="399" t="s">
        <v>26</v>
      </c>
      <c r="E153" s="400" t="s">
        <v>23</v>
      </c>
      <c r="F153" s="397" t="s">
        <v>270</v>
      </c>
      <c r="G153" s="401"/>
      <c r="H153" s="401"/>
      <c r="I153" s="401"/>
      <c r="J153" s="401"/>
      <c r="K153" s="401"/>
      <c r="L153" s="401"/>
      <c r="M153" s="401"/>
      <c r="N153" s="401"/>
      <c r="O153" s="401"/>
      <c r="P153" s="401"/>
      <c r="Q153" s="401"/>
      <c r="R153" s="401"/>
      <c r="S153" s="401"/>
      <c r="T153" s="401"/>
      <c r="U153" s="401"/>
      <c r="V153" s="401"/>
      <c r="W153" s="401"/>
      <c r="X153" s="387"/>
      <c r="Y153" s="403"/>
      <c r="Z153" s="387" t="str">
        <f t="shared" si="7"/>
        <v>Svens_Medallion</v>
      </c>
    </row>
    <row r="154" customFormat="1" ht="19.5" spans="1:26">
      <c r="A154" s="396">
        <f t="shared" si="8"/>
        <v>152</v>
      </c>
      <c r="B154" s="397" t="s">
        <v>272</v>
      </c>
      <c r="C154" s="398" t="str">
        <f t="shared" si="6"/>
        <v>Detail List</v>
      </c>
      <c r="D154" s="399" t="s">
        <v>42</v>
      </c>
      <c r="E154" s="400" t="s">
        <v>87</v>
      </c>
      <c r="F154" s="397" t="s">
        <v>62</v>
      </c>
      <c r="G154" s="401"/>
      <c r="H154" s="401"/>
      <c r="I154" s="401"/>
      <c r="J154" s="401"/>
      <c r="K154" s="401"/>
      <c r="L154" s="401"/>
      <c r="M154" s="401"/>
      <c r="N154" s="401"/>
      <c r="O154" s="401"/>
      <c r="P154" s="401"/>
      <c r="Q154" s="401"/>
      <c r="R154" s="401"/>
      <c r="S154" s="401"/>
      <c r="T154" s="401"/>
      <c r="U154" s="401"/>
      <c r="V154" s="401"/>
      <c r="W154" s="401"/>
      <c r="X154" s="387"/>
      <c r="Y154" s="403"/>
      <c r="Z154" s="387" t="str">
        <f t="shared" si="7"/>
        <v>Sword_in_the_Stone_Book</v>
      </c>
    </row>
    <row r="155" customFormat="1" ht="19.5" spans="1:26">
      <c r="A155" s="396">
        <f t="shared" si="8"/>
        <v>153</v>
      </c>
      <c r="B155" s="397" t="s">
        <v>273</v>
      </c>
      <c r="C155" s="398" t="str">
        <f t="shared" si="6"/>
        <v>Detail List</v>
      </c>
      <c r="D155" s="399" t="s">
        <v>33</v>
      </c>
      <c r="E155" s="400" t="s">
        <v>23</v>
      </c>
      <c r="F155" s="397" t="s">
        <v>274</v>
      </c>
      <c r="G155" s="401"/>
      <c r="H155" s="401"/>
      <c r="I155" s="401"/>
      <c r="J155" s="401"/>
      <c r="K155" s="401"/>
      <c r="L155" s="401"/>
      <c r="M155" s="401"/>
      <c r="N155" s="401"/>
      <c r="O155" s="401"/>
      <c r="P155" s="401"/>
      <c r="Q155" s="401"/>
      <c r="R155" s="401"/>
      <c r="S155" s="401"/>
      <c r="T155" s="401"/>
      <c r="U155" s="401"/>
      <c r="V155" s="401"/>
      <c r="W155" s="401"/>
      <c r="X155" s="387"/>
      <c r="Y155" s="403"/>
      <c r="Z155" s="387" t="str">
        <f t="shared" si="7"/>
        <v>Syndrome_Bracer</v>
      </c>
    </row>
    <row r="156" customFormat="1" ht="19.5" spans="1:26">
      <c r="A156" s="396">
        <f t="shared" si="8"/>
        <v>154</v>
      </c>
      <c r="B156" s="397" t="s">
        <v>275</v>
      </c>
      <c r="C156" s="398" t="str">
        <f t="shared" si="6"/>
        <v>Detail List</v>
      </c>
      <c r="D156" s="399" t="s">
        <v>33</v>
      </c>
      <c r="E156" s="400" t="s">
        <v>27</v>
      </c>
      <c r="F156" s="397" t="s">
        <v>274</v>
      </c>
      <c r="G156" s="401"/>
      <c r="H156" s="401"/>
      <c r="I156" s="401"/>
      <c r="J156" s="401"/>
      <c r="K156" s="401"/>
      <c r="L156" s="401"/>
      <c r="M156" s="401"/>
      <c r="N156" s="401"/>
      <c r="O156" s="401"/>
      <c r="P156" s="401"/>
      <c r="Q156" s="401"/>
      <c r="R156" s="401"/>
      <c r="S156" s="401"/>
      <c r="T156" s="401"/>
      <c r="U156" s="401"/>
      <c r="V156" s="401"/>
      <c r="W156" s="401"/>
      <c r="X156" s="387"/>
      <c r="Y156" s="403"/>
      <c r="Z156" s="387" t="str">
        <f t="shared" si="7"/>
        <v>Syndrome_Ears</v>
      </c>
    </row>
    <row r="157" customFormat="1" ht="19.5" spans="1:26">
      <c r="A157" s="396">
        <f t="shared" si="8"/>
        <v>155</v>
      </c>
      <c r="B157" s="397" t="s">
        <v>276</v>
      </c>
      <c r="C157" s="398" t="str">
        <f t="shared" ref="C157:C170" si="9">HYPERLINK("#"&amp;$Z157&amp;"!$A$1","Detail List")</f>
        <v>Detail List</v>
      </c>
      <c r="D157" s="399" t="s">
        <v>42</v>
      </c>
      <c r="E157" s="400" t="s">
        <v>87</v>
      </c>
      <c r="F157" s="397" t="s">
        <v>277</v>
      </c>
      <c r="G157" s="401"/>
      <c r="H157" s="401"/>
      <c r="I157" s="401"/>
      <c r="J157" s="401"/>
      <c r="K157" s="401"/>
      <c r="L157" s="401"/>
      <c r="M157" s="401"/>
      <c r="N157" s="401"/>
      <c r="O157" s="401"/>
      <c r="P157" s="401"/>
      <c r="Q157" s="401"/>
      <c r="R157" s="401"/>
      <c r="S157" s="401"/>
      <c r="T157" s="401"/>
      <c r="U157" s="401"/>
      <c r="V157" s="401"/>
      <c r="W157" s="401"/>
      <c r="X157" s="387"/>
      <c r="Y157" s="403"/>
      <c r="Z157" s="387" t="str">
        <f t="shared" ref="Z157:Z170" si="10">LEFT(SUBSTITUTE(SUBSTITUTE(SUBSTITUTE(SUBSTITUTE($B157,"'",""),"-","_")," ","_"),"&amp;","and"),30)</f>
        <v>The_Incredibles_Symbol</v>
      </c>
    </row>
    <row r="158" customFormat="1" ht="19.5" spans="1:26">
      <c r="A158" s="396">
        <f t="shared" si="8"/>
        <v>156</v>
      </c>
      <c r="B158" s="397" t="s">
        <v>278</v>
      </c>
      <c r="C158" s="398" t="str">
        <f t="shared" si="9"/>
        <v>Detail List</v>
      </c>
      <c r="D158" s="399" t="s">
        <v>26</v>
      </c>
      <c r="E158" s="400" t="s">
        <v>23</v>
      </c>
      <c r="F158" s="397" t="s">
        <v>225</v>
      </c>
      <c r="G158" s="401"/>
      <c r="H158" s="401"/>
      <c r="I158" s="401"/>
      <c r="J158" s="401"/>
      <c r="K158" s="401"/>
      <c r="L158" s="401"/>
      <c r="M158" s="401"/>
      <c r="N158" s="401"/>
      <c r="O158" s="401"/>
      <c r="P158" s="401"/>
      <c r="Q158" s="401"/>
      <c r="R158" s="401"/>
      <c r="S158" s="401"/>
      <c r="T158" s="401"/>
      <c r="U158" s="401"/>
      <c r="V158" s="401"/>
      <c r="W158" s="401"/>
      <c r="X158" s="387"/>
      <c r="Y158" s="403"/>
      <c r="Z158" s="387" t="str">
        <f t="shared" si="10"/>
        <v>Thimble</v>
      </c>
    </row>
    <row r="159" customFormat="1" ht="19.5" spans="1:26">
      <c r="A159" s="396">
        <f t="shared" si="8"/>
        <v>157</v>
      </c>
      <c r="B159" s="397" t="s">
        <v>279</v>
      </c>
      <c r="C159" s="398" t="str">
        <f t="shared" si="9"/>
        <v>Detail List</v>
      </c>
      <c r="D159" s="399" t="s">
        <v>22</v>
      </c>
      <c r="E159" s="400" t="s">
        <v>27</v>
      </c>
      <c r="F159" s="397" t="s">
        <v>225</v>
      </c>
      <c r="G159" s="401"/>
      <c r="H159" s="401"/>
      <c r="I159" s="401"/>
      <c r="J159" s="401"/>
      <c r="K159" s="401"/>
      <c r="L159" s="401"/>
      <c r="M159" s="401"/>
      <c r="N159" s="401"/>
      <c r="O159" s="401"/>
      <c r="P159" s="401"/>
      <c r="Q159" s="401"/>
      <c r="R159" s="401"/>
      <c r="S159" s="401"/>
      <c r="T159" s="401"/>
      <c r="U159" s="401"/>
      <c r="V159" s="401"/>
      <c r="W159" s="401"/>
      <c r="X159" s="387"/>
      <c r="Y159" s="403"/>
      <c r="Z159" s="387" t="str">
        <f t="shared" si="10"/>
        <v>Tinker_Bell_Ears</v>
      </c>
    </row>
    <row r="160" customFormat="1" ht="19.5" spans="1:26">
      <c r="A160" s="396">
        <f t="shared" si="8"/>
        <v>158</v>
      </c>
      <c r="B160" s="397" t="s">
        <v>280</v>
      </c>
      <c r="C160" s="398" t="str">
        <f t="shared" si="9"/>
        <v>Detail List</v>
      </c>
      <c r="D160" s="399" t="s">
        <v>22</v>
      </c>
      <c r="E160" s="400" t="s">
        <v>27</v>
      </c>
      <c r="F160" s="397" t="s">
        <v>281</v>
      </c>
      <c r="G160" s="401"/>
      <c r="H160" s="401"/>
      <c r="I160" s="401"/>
      <c r="J160" s="401"/>
      <c r="K160" s="401"/>
      <c r="L160" s="401"/>
      <c r="M160" s="401"/>
      <c r="N160" s="401"/>
      <c r="O160" s="401"/>
      <c r="P160" s="401"/>
      <c r="Q160" s="401"/>
      <c r="R160" s="401"/>
      <c r="S160" s="401"/>
      <c r="T160" s="401"/>
      <c r="U160" s="401"/>
      <c r="V160" s="401"/>
      <c r="W160" s="401"/>
      <c r="X160" s="387"/>
      <c r="Y160" s="403"/>
      <c r="Z160" s="387" t="str">
        <f t="shared" si="10"/>
        <v>Violet_Ears</v>
      </c>
    </row>
    <row r="161" customFormat="1" ht="19.5" spans="1:26">
      <c r="A161" s="396">
        <f t="shared" si="8"/>
        <v>159</v>
      </c>
      <c r="B161" s="397" t="s">
        <v>282</v>
      </c>
      <c r="C161" s="398" t="str">
        <f t="shared" si="9"/>
        <v>Detail List</v>
      </c>
      <c r="D161" s="399" t="s">
        <v>26</v>
      </c>
      <c r="E161" s="400" t="s">
        <v>23</v>
      </c>
      <c r="F161" s="397" t="s">
        <v>281</v>
      </c>
      <c r="G161" s="401"/>
      <c r="H161" s="401"/>
      <c r="I161" s="401"/>
      <c r="J161" s="401"/>
      <c r="K161" s="401"/>
      <c r="L161" s="401"/>
      <c r="M161" s="401"/>
      <c r="N161" s="401"/>
      <c r="O161" s="401"/>
      <c r="P161" s="401"/>
      <c r="Q161" s="401"/>
      <c r="R161" s="401"/>
      <c r="S161" s="401"/>
      <c r="T161" s="401"/>
      <c r="U161" s="401"/>
      <c r="V161" s="401"/>
      <c r="W161" s="401"/>
      <c r="X161" s="387"/>
      <c r="Y161" s="403"/>
      <c r="Z161" s="387" t="str">
        <f t="shared" si="10"/>
        <v>Violet_Headband</v>
      </c>
    </row>
    <row r="162" s="387" customFormat="1" ht="19.5" spans="1:26">
      <c r="A162" s="396">
        <f t="shared" si="8"/>
        <v>160</v>
      </c>
      <c r="B162" s="397" t="s">
        <v>283</v>
      </c>
      <c r="C162" s="398" t="str">
        <f t="shared" si="9"/>
        <v>Detail List</v>
      </c>
      <c r="D162" s="399" t="s">
        <v>22</v>
      </c>
      <c r="E162" s="400" t="s">
        <v>27</v>
      </c>
      <c r="F162" s="397" t="s">
        <v>120</v>
      </c>
      <c r="G162" s="401"/>
      <c r="H162" s="401"/>
      <c r="I162" s="401"/>
      <c r="J162" s="401"/>
      <c r="K162" s="401"/>
      <c r="L162" s="401"/>
      <c r="M162" s="401"/>
      <c r="N162" s="401"/>
      <c r="O162" s="401"/>
      <c r="P162" s="401"/>
      <c r="Q162" s="401"/>
      <c r="R162" s="401"/>
      <c r="S162" s="401"/>
      <c r="T162" s="401"/>
      <c r="U162" s="401"/>
      <c r="V162" s="401"/>
      <c r="W162" s="401"/>
      <c r="X162" s="387"/>
      <c r="Y162" s="403"/>
      <c r="Z162" s="387" t="str">
        <f t="shared" si="10"/>
        <v>WALL_E_Ears</v>
      </c>
    </row>
    <row r="163" s="387" customFormat="1" ht="19.5" spans="1:26">
      <c r="A163" s="396">
        <f t="shared" si="8"/>
        <v>161</v>
      </c>
      <c r="B163" s="397" t="s">
        <v>284</v>
      </c>
      <c r="C163" s="398" t="str">
        <f t="shared" si="9"/>
        <v>Detail List</v>
      </c>
      <c r="D163" s="399" t="s">
        <v>22</v>
      </c>
      <c r="E163" s="400" t="s">
        <v>23</v>
      </c>
      <c r="F163" s="397" t="s">
        <v>127</v>
      </c>
      <c r="G163" s="401"/>
      <c r="H163" s="401"/>
      <c r="I163" s="401"/>
      <c r="J163" s="401"/>
      <c r="K163" s="401"/>
      <c r="L163" s="401"/>
      <c r="M163" s="401"/>
      <c r="N163" s="401"/>
      <c r="O163" s="401"/>
      <c r="P163" s="401"/>
      <c r="Q163" s="401"/>
      <c r="R163" s="401"/>
      <c r="S163" s="401"/>
      <c r="T163" s="401"/>
      <c r="U163" s="401"/>
      <c r="V163" s="401"/>
      <c r="W163" s="401"/>
      <c r="X163" s="387"/>
      <c r="Y163" s="403"/>
      <c r="Z163" s="387" t="str">
        <f t="shared" si="10"/>
        <v>Wanted_Satchel</v>
      </c>
    </row>
    <row r="164" s="387" customFormat="1" ht="19.5" spans="1:26">
      <c r="A164" s="396">
        <f t="shared" si="8"/>
        <v>162</v>
      </c>
      <c r="B164" s="397" t="s">
        <v>285</v>
      </c>
      <c r="C164" s="398" t="str">
        <f t="shared" si="9"/>
        <v>Detail List</v>
      </c>
      <c r="D164" s="399" t="s">
        <v>22</v>
      </c>
      <c r="E164" s="400" t="s">
        <v>43</v>
      </c>
      <c r="F164" s="397" t="s">
        <v>286</v>
      </c>
      <c r="G164" s="401"/>
      <c r="H164" s="401"/>
      <c r="I164" s="401"/>
      <c r="J164" s="401"/>
      <c r="K164" s="401"/>
      <c r="L164" s="401"/>
      <c r="M164" s="401"/>
      <c r="N164" s="401"/>
      <c r="O164" s="401"/>
      <c r="P164" s="401"/>
      <c r="Q164" s="401"/>
      <c r="R164" s="401"/>
      <c r="S164" s="401"/>
      <c r="T164" s="401"/>
      <c r="U164" s="401"/>
      <c r="V164" s="401"/>
      <c r="W164" s="401"/>
      <c r="X164" s="387"/>
      <c r="Y164" s="403"/>
      <c r="Z164" s="387" t="str">
        <f t="shared" si="10"/>
        <v>White_and_Blue_Pattern_Fabric</v>
      </c>
    </row>
    <row r="165" s="387" customFormat="1" ht="19.5" spans="1:26">
      <c r="A165" s="396">
        <f t="shared" si="8"/>
        <v>163</v>
      </c>
      <c r="B165" s="397" t="s">
        <v>287</v>
      </c>
      <c r="C165" s="398" t="str">
        <f t="shared" si="9"/>
        <v>Detail List</v>
      </c>
      <c r="D165" s="399" t="s">
        <v>22</v>
      </c>
      <c r="E165" s="400" t="s">
        <v>27</v>
      </c>
      <c r="F165" s="397" t="s">
        <v>118</v>
      </c>
      <c r="G165" s="401"/>
      <c r="H165" s="401"/>
      <c r="I165" s="401"/>
      <c r="J165" s="401"/>
      <c r="K165" s="401"/>
      <c r="L165" s="401"/>
      <c r="M165" s="401"/>
      <c r="N165" s="401"/>
      <c r="O165" s="401"/>
      <c r="P165" s="401"/>
      <c r="Q165" s="401"/>
      <c r="R165" s="401"/>
      <c r="S165" s="401"/>
      <c r="T165" s="401"/>
      <c r="U165" s="401"/>
      <c r="V165" s="401"/>
      <c r="W165" s="401"/>
      <c r="X165" s="387"/>
      <c r="Y165" s="403"/>
      <c r="Z165" s="387" t="str">
        <f t="shared" si="10"/>
        <v>Will_Ears</v>
      </c>
    </row>
    <row r="166" s="387" customFormat="1" ht="19.5" spans="1:26">
      <c r="A166" s="396">
        <f t="shared" si="8"/>
        <v>164</v>
      </c>
      <c r="B166" s="397" t="s">
        <v>288</v>
      </c>
      <c r="C166" s="398" t="str">
        <f t="shared" si="9"/>
        <v>Detail List</v>
      </c>
      <c r="D166" s="399" t="s">
        <v>26</v>
      </c>
      <c r="E166" s="400" t="s">
        <v>27</v>
      </c>
      <c r="F166" s="397" t="s">
        <v>259</v>
      </c>
      <c r="G166" s="401"/>
      <c r="H166" s="401"/>
      <c r="I166" s="401"/>
      <c r="J166" s="401"/>
      <c r="K166" s="401"/>
      <c r="L166" s="401"/>
      <c r="M166" s="401"/>
      <c r="N166" s="401"/>
      <c r="O166" s="401"/>
      <c r="P166" s="401"/>
      <c r="Q166" s="401"/>
      <c r="R166" s="401"/>
      <c r="S166" s="401"/>
      <c r="T166" s="401"/>
      <c r="U166" s="401"/>
      <c r="V166" s="401"/>
      <c r="W166" s="401"/>
      <c r="X166" s="387"/>
      <c r="Y166" s="403"/>
      <c r="Z166" s="387" t="str">
        <f t="shared" si="10"/>
        <v>Woody_Ears</v>
      </c>
    </row>
    <row r="167" s="387" customFormat="1" ht="19.5" spans="1:26">
      <c r="A167" s="396">
        <f t="shared" si="8"/>
        <v>165</v>
      </c>
      <c r="B167" s="397" t="s">
        <v>289</v>
      </c>
      <c r="C167" s="398" t="str">
        <f t="shared" si="9"/>
        <v>Detail List</v>
      </c>
      <c r="D167" s="399" t="s">
        <v>26</v>
      </c>
      <c r="E167" s="400" t="s">
        <v>27</v>
      </c>
      <c r="F167" s="397" t="s">
        <v>290</v>
      </c>
      <c r="G167" s="401"/>
      <c r="H167" s="401"/>
      <c r="I167" s="401"/>
      <c r="J167" s="401"/>
      <c r="K167" s="401"/>
      <c r="L167" s="401"/>
      <c r="M167" s="401"/>
      <c r="N167" s="401"/>
      <c r="O167" s="401"/>
      <c r="P167" s="401"/>
      <c r="Q167" s="401"/>
      <c r="R167" s="401"/>
      <c r="S167" s="401"/>
      <c r="T167" s="401"/>
      <c r="U167" s="401"/>
      <c r="V167" s="401"/>
      <c r="W167" s="401"/>
      <c r="X167" s="387"/>
      <c r="Y167" s="403"/>
      <c r="Z167" s="387" t="str">
        <f t="shared" si="10"/>
        <v>Zero_Ears</v>
      </c>
    </row>
    <row r="168" s="387" customFormat="1" ht="19.5" spans="1:26">
      <c r="A168" s="396">
        <f t="shared" si="8"/>
        <v>166</v>
      </c>
      <c r="B168" s="397" t="s">
        <v>291</v>
      </c>
      <c r="C168" s="398" t="str">
        <f t="shared" si="9"/>
        <v>Detail List</v>
      </c>
      <c r="D168" s="399" t="s">
        <v>22</v>
      </c>
      <c r="E168" s="400" t="s">
        <v>23</v>
      </c>
      <c r="F168" s="397" t="s">
        <v>290</v>
      </c>
      <c r="G168" s="401"/>
      <c r="H168" s="401"/>
      <c r="I168" s="401"/>
      <c r="J168" s="401"/>
      <c r="K168" s="401"/>
      <c r="L168" s="401"/>
      <c r="M168" s="401"/>
      <c r="N168" s="401"/>
      <c r="O168" s="401"/>
      <c r="P168" s="401"/>
      <c r="Q168" s="401"/>
      <c r="R168" s="401"/>
      <c r="S168" s="401"/>
      <c r="T168" s="401"/>
      <c r="U168" s="401"/>
      <c r="V168" s="401"/>
      <c r="W168" s="401"/>
      <c r="X168" s="387"/>
      <c r="Y168" s="403"/>
      <c r="Z168" s="387" t="str">
        <f t="shared" si="10"/>
        <v>Zeros_Tombstone</v>
      </c>
    </row>
    <row r="169" s="387" customFormat="1" ht="19.5" spans="1:26">
      <c r="A169" s="396">
        <f t="shared" si="8"/>
        <v>167</v>
      </c>
      <c r="B169" s="397" t="s">
        <v>292</v>
      </c>
      <c r="C169" s="398" t="str">
        <f t="shared" si="9"/>
        <v>Detail List</v>
      </c>
      <c r="D169" s="399" t="s">
        <v>33</v>
      </c>
      <c r="E169" s="400" t="s">
        <v>27</v>
      </c>
      <c r="F169" s="397" t="s">
        <v>40</v>
      </c>
      <c r="G169" s="401"/>
      <c r="H169" s="401"/>
      <c r="I169" s="401"/>
      <c r="J169" s="401"/>
      <c r="K169" s="401"/>
      <c r="L169" s="401"/>
      <c r="M169" s="401"/>
      <c r="N169" s="401"/>
      <c r="O169" s="401"/>
      <c r="P169" s="401"/>
      <c r="Q169" s="401"/>
      <c r="R169" s="401"/>
      <c r="S169" s="401"/>
      <c r="T169" s="401"/>
      <c r="U169" s="401"/>
      <c r="V169" s="401"/>
      <c r="W169" s="401"/>
      <c r="X169" s="387"/>
      <c r="Y169" s="403"/>
      <c r="Z169" s="387" t="str">
        <f t="shared" si="10"/>
        <v>Zurg_Ears</v>
      </c>
    </row>
    <row r="170" s="387" customFormat="1" ht="19.5" spans="1:26">
      <c r="A170" s="396">
        <f t="shared" si="8"/>
        <v>168</v>
      </c>
      <c r="B170" s="397" t="s">
        <v>293</v>
      </c>
      <c r="C170" s="398" t="str">
        <f t="shared" si="9"/>
        <v>Detail List</v>
      </c>
      <c r="D170" s="399" t="s">
        <v>22</v>
      </c>
      <c r="E170" s="400" t="s">
        <v>23</v>
      </c>
      <c r="F170" s="397" t="s">
        <v>40</v>
      </c>
      <c r="G170" s="401"/>
      <c r="H170" s="401"/>
      <c r="I170" s="401"/>
      <c r="J170" s="401"/>
      <c r="K170" s="401"/>
      <c r="L170" s="401"/>
      <c r="M170" s="401"/>
      <c r="N170" s="401"/>
      <c r="O170" s="401"/>
      <c r="P170" s="401"/>
      <c r="Q170" s="401"/>
      <c r="R170" s="401"/>
      <c r="S170" s="401"/>
      <c r="T170" s="401"/>
      <c r="U170" s="401"/>
      <c r="V170" s="401"/>
      <c r="W170" s="401"/>
      <c r="X170" s="387"/>
      <c r="Y170" s="403"/>
      <c r="Z170" s="387" t="str">
        <f t="shared" si="10"/>
        <v>Zurgs_Blaster</v>
      </c>
    </row>
  </sheetData>
  <sheetProtection sheet="1" selectLockedCells="1" objects="1"/>
  <sortState ref="B3:Z169">
    <sortCondition ref="B3:B169"/>
  </sortState>
  <mergeCells count="1">
    <mergeCell ref="A1:F1"/>
  </mergeCells>
  <pageMargins left="0.75" right="0.75" top="1" bottom="1" header="0.511805555555556" footer="0.511805555555556"/>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Buzz Ears</v>
      </c>
      <c r="Z1" s="259" t="str">
        <f ca="1">MID(CELL("filename",$Z$1),FIND("]",CELL("filename",$Z$1))+1,255)</f>
        <v>Buzz_Ears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Buzz Lightyear</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SUM($AN$8:$AN$10002)</f>
        <v>0</v>
      </c>
    </row>
    <row r="6" ht="25.5" spans="2:15">
      <c r="B6" s="201" t="str">
        <f ca="1">MATCH("Type",$B$9:$B$9990,0)-3&amp;" Task(s) from "&amp;SUM($A$9:$A$9992)&amp;" character(s) that could drop "&amp;CHAR(34)&amp;$C$1&amp;CHAR(34)&amp;" Tokens"</f>
        <v>5 Task(s) from 6 character(s) that could drop "Buzz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141</v>
      </c>
      <c r="C9" s="213" t="s">
        <v>487</v>
      </c>
      <c r="D9" s="214">
        <v>2</v>
      </c>
      <c r="E9" s="215"/>
      <c r="F9" s="214"/>
      <c r="G9" s="214"/>
      <c r="H9" s="213" t="s">
        <v>369</v>
      </c>
      <c r="I9" s="214" t="s">
        <v>327</v>
      </c>
      <c r="J9" s="214"/>
      <c r="K9" s="214">
        <v>13</v>
      </c>
      <c r="L9" s="214">
        <v>110</v>
      </c>
      <c r="M9" s="215" t="s">
        <v>488</v>
      </c>
      <c r="N9" s="235"/>
      <c r="O9" s="188">
        <f t="shared" si="0"/>
        <v>0</v>
      </c>
    </row>
    <row r="10" ht="15.75" spans="1:15">
      <c r="A10" s="211">
        <f t="shared" si="1"/>
        <v>1</v>
      </c>
      <c r="B10" s="212" t="s">
        <v>40</v>
      </c>
      <c r="C10" s="213" t="s">
        <v>489</v>
      </c>
      <c r="D10" s="214">
        <v>1</v>
      </c>
      <c r="E10" s="215"/>
      <c r="F10" s="214"/>
      <c r="G10" s="214"/>
      <c r="H10" s="213" t="s">
        <v>464</v>
      </c>
      <c r="I10" s="214" t="s">
        <v>336</v>
      </c>
      <c r="J10" s="214"/>
      <c r="K10" s="214">
        <v>16</v>
      </c>
      <c r="L10" s="249">
        <v>155</v>
      </c>
      <c r="M10" s="250" t="s">
        <v>59</v>
      </c>
      <c r="N10" s="235"/>
      <c r="O10" s="188">
        <f t="shared" si="0"/>
        <v>0</v>
      </c>
    </row>
    <row r="11" ht="15.75" spans="1:15">
      <c r="A11" s="211">
        <f t="shared" si="1"/>
        <v>2</v>
      </c>
      <c r="B11" s="212" t="s">
        <v>349</v>
      </c>
      <c r="C11" s="250" t="s">
        <v>350</v>
      </c>
      <c r="D11" s="249">
        <v>1</v>
      </c>
      <c r="E11" s="250" t="s">
        <v>259</v>
      </c>
      <c r="F11" s="249">
        <v>2</v>
      </c>
      <c r="G11" s="249"/>
      <c r="H11" s="250" t="s">
        <v>351</v>
      </c>
      <c r="I11" s="249" t="s">
        <v>336</v>
      </c>
      <c r="J11" s="249"/>
      <c r="K11" s="249">
        <v>20</v>
      </c>
      <c r="L11" s="214">
        <v>210</v>
      </c>
      <c r="M11" s="250" t="s">
        <v>352</v>
      </c>
      <c r="N11" s="235"/>
      <c r="O11" s="188">
        <f t="shared" si="0"/>
        <v>0</v>
      </c>
    </row>
    <row r="12" ht="15.75" spans="1:14">
      <c r="A12" s="211">
        <f t="shared" si="1"/>
        <v>1</v>
      </c>
      <c r="B12" s="212" t="s">
        <v>150</v>
      </c>
      <c r="C12" s="250" t="s">
        <v>387</v>
      </c>
      <c r="D12" s="249">
        <v>3</v>
      </c>
      <c r="E12" s="250"/>
      <c r="F12" s="249"/>
      <c r="G12" s="249"/>
      <c r="H12" s="250" t="s">
        <v>354</v>
      </c>
      <c r="I12" s="249" t="s">
        <v>336</v>
      </c>
      <c r="J12" s="249"/>
      <c r="K12" s="249">
        <v>16</v>
      </c>
      <c r="L12" s="214">
        <v>155</v>
      </c>
      <c r="M12" s="250" t="s">
        <v>490</v>
      </c>
      <c r="N12" s="235"/>
    </row>
    <row r="13" ht="15.75" spans="1:15">
      <c r="A13" s="211">
        <f t="shared" si="1"/>
        <v>1</v>
      </c>
      <c r="B13" s="212" t="s">
        <v>253</v>
      </c>
      <c r="C13" s="213" t="s">
        <v>491</v>
      </c>
      <c r="D13" s="214">
        <v>2</v>
      </c>
      <c r="E13" s="215"/>
      <c r="F13" s="214"/>
      <c r="G13" s="214"/>
      <c r="H13" s="215" t="s">
        <v>492</v>
      </c>
      <c r="I13" s="214" t="s">
        <v>313</v>
      </c>
      <c r="J13" s="214"/>
      <c r="K13" s="214">
        <v>10</v>
      </c>
      <c r="L13" s="214">
        <v>75</v>
      </c>
      <c r="M13" s="215" t="s">
        <v>59</v>
      </c>
      <c r="N13" s="235"/>
      <c r="O13" s="188">
        <f t="shared" ref="O13:O17"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1 Other way(s) to get "Buzz Ears" Tokens</v>
      </c>
      <c r="C15" s="202"/>
      <c r="D15" s="202"/>
      <c r="E15" s="202"/>
      <c r="F15" s="202"/>
      <c r="G15" s="202"/>
      <c r="H15" s="202"/>
      <c r="I15" s="202"/>
      <c r="J15" s="202"/>
      <c r="K15" s="202"/>
      <c r="L15" s="202"/>
      <c r="M15" s="245"/>
      <c r="N15" s="235"/>
      <c r="O15" s="188">
        <f t="shared" si="2"/>
        <v>0</v>
      </c>
    </row>
    <row r="16" ht="16.5" spans="2:15">
      <c r="B16" s="220" t="s">
        <v>18</v>
      </c>
      <c r="C16" s="277" t="s">
        <v>323</v>
      </c>
      <c r="D16" s="278"/>
      <c r="E16" s="278"/>
      <c r="F16" s="278"/>
      <c r="G16" s="279"/>
      <c r="H16" s="224" t="s">
        <v>324</v>
      </c>
      <c r="I16" s="253" t="s">
        <v>310</v>
      </c>
      <c r="J16" s="254"/>
      <c r="K16" s="254"/>
      <c r="L16" s="254"/>
      <c r="M16" s="255"/>
      <c r="N16" s="235"/>
      <c r="O16" s="188">
        <f t="shared" si="2"/>
        <v>0</v>
      </c>
    </row>
    <row r="17" ht="15.75" spans="2:15">
      <c r="B17" s="260" t="s">
        <v>365</v>
      </c>
      <c r="C17" s="261" t="s">
        <v>366</v>
      </c>
      <c r="D17" s="262"/>
      <c r="E17" s="262"/>
      <c r="F17" s="262"/>
      <c r="G17" s="263"/>
      <c r="H17" s="265" t="s">
        <v>493</v>
      </c>
      <c r="I17" s="266" t="s">
        <v>59</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ref="O18:O36" si="3">IF(ISBLANK($AL18),0,1+LEN($AL18)-LEN(SUBSTITUTE($AL18,"●","")))</f>
        <v>0</v>
      </c>
    </row>
    <row r="19" ht="15.75" spans="2:15">
      <c r="B19" s="225"/>
      <c r="C19" s="226"/>
      <c r="D19" s="227"/>
      <c r="E19" s="229"/>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292" customWidth="1"/>
    <col min="2" max="2" width="20.5714285714286" style="292" customWidth="1"/>
    <col min="3" max="3" width="29.7142857142857" style="184" customWidth="1"/>
    <col min="4" max="4" width="6.71428571428571" style="315" customWidth="1"/>
    <col min="5" max="5" width="19.1428571428571" style="316" hidden="1" customWidth="1"/>
    <col min="6" max="6" width="8.28571428571429" style="315" customWidth="1"/>
    <col min="7" max="7" width="7.42857142857143" style="315" customWidth="1"/>
    <col min="8" max="8" width="33.2857142857143" style="184" customWidth="1"/>
    <col min="9" max="9" width="9.28571428571429" style="315" customWidth="1"/>
    <col min="10" max="10" width="5.42857142857143" style="315" customWidth="1"/>
    <col min="11" max="11" width="3.85714285714286" style="315" customWidth="1"/>
    <col min="12" max="12" width="6.57142857142857" style="315" customWidth="1"/>
    <col min="13" max="13" width="55.5428571428571" style="187" customWidth="1"/>
    <col min="14" max="14" width="0.857142857142857" style="292" customWidth="1"/>
    <col min="15" max="15" width="9.14285714285714" style="317"/>
    <col min="16" max="25" width="9.14285714285714" style="292"/>
    <col min="26" max="26" width="9.14285714285714" style="318"/>
    <col min="27" max="16384" width="9.14285714285714" style="292"/>
  </cols>
  <sheetData>
    <row r="1" ht="21.55" customHeight="1" spans="2:26">
      <c r="B1" s="319" t="str">
        <f>Token_List!$B$2</f>
        <v>Token Name</v>
      </c>
      <c r="C1" s="193" t="str">
        <f ca="1">LOOKUP($Z$1,Token_List!$Z$3:$Z$9998,Token_List!$B$3:$B$9998)</f>
        <v>Buzz's Blaster</v>
      </c>
      <c r="D1" s="320" t="s">
        <v>494</v>
      </c>
      <c r="E1" s="320"/>
      <c r="Z1" s="259" t="str">
        <f ca="1">MID(CELL("filename",$Z$1),FIND("]",CELL("filename",$Z$1))+1,255)</f>
        <v>Buzzs_Blaster</v>
      </c>
    </row>
    <row r="2" ht="21.55" customHeight="1" spans="2:12">
      <c r="B2" s="192" t="str">
        <f>Token_List!$D$2</f>
        <v>Rarity</v>
      </c>
      <c r="C2" s="193" t="str">
        <f ca="1">LOOKUP($Z$1,Token_List!$Z$3:$Z$9998,Token_List!$D$3:$D$9998)</f>
        <v>Uncommon</v>
      </c>
      <c r="D2" s="321"/>
      <c r="E2" s="322"/>
      <c r="F2" s="321"/>
      <c r="G2" s="321"/>
      <c r="H2" s="196"/>
      <c r="I2" s="321"/>
      <c r="J2" s="321"/>
      <c r="K2" s="321"/>
      <c r="L2" s="321"/>
    </row>
    <row r="3" ht="21.55" customHeight="1" spans="2:13">
      <c r="B3" s="192" t="str">
        <f>Token_List!$E$2</f>
        <v>Type</v>
      </c>
      <c r="C3" s="193" t="str">
        <f ca="1">LOOKUP($Z$1,Token_List!$Z$3:$Z$9998,Token_List!$E$3:$E$9998)</f>
        <v>Individual</v>
      </c>
      <c r="D3" s="321"/>
      <c r="E3" s="322"/>
      <c r="F3" s="321"/>
      <c r="G3" s="321"/>
      <c r="H3" s="196"/>
      <c r="I3" s="321"/>
      <c r="J3" s="321"/>
      <c r="K3" s="321"/>
      <c r="L3" s="321"/>
      <c r="M3" s="243"/>
    </row>
    <row r="4" ht="21.55" customHeight="1" spans="2:13">
      <c r="B4" s="192" t="s">
        <v>294</v>
      </c>
      <c r="C4" s="274" t="str">
        <f ca="1">LOOKUP($Z$1,Token_List!$Z$3:$Z$9998,Token_List!$F$3:$F$9998)</f>
        <v>Buzz Lightyear</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342"/>
      <c r="O5" s="317">
        <f>SUM($AN$8:$AN$10002)</f>
        <v>0</v>
      </c>
    </row>
    <row r="6" ht="25.5" spans="2:15">
      <c r="B6" s="201" t="str">
        <f ca="1">MATCH("Type",$B$9:$B$9990,0)-3&amp;" Task(s) from "&amp;SUM($A$9:$A$9992)&amp;" character(s) that could drop "&amp;CHAR(34)&amp;$C$1&amp;CHAR(34)&amp;" Tokens"</f>
        <v>4 Task(s) from 6 character(s) that could drop "Buzz's Blaster" Tokens</v>
      </c>
      <c r="C6" s="202"/>
      <c r="D6" s="202"/>
      <c r="E6" s="202"/>
      <c r="F6" s="202"/>
      <c r="G6" s="202"/>
      <c r="H6" s="202"/>
      <c r="I6" s="202"/>
      <c r="J6" s="202"/>
      <c r="K6" s="202"/>
      <c r="L6" s="202"/>
      <c r="M6" s="343"/>
      <c r="O6" s="317">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336"/>
      <c r="O8" s="317">
        <f t="shared" si="0"/>
        <v>0</v>
      </c>
    </row>
    <row r="9" ht="15.75" spans="1:15">
      <c r="A9" s="211">
        <f t="shared" ref="A9:A12" si="1">COUNTA($E9)+1</f>
        <v>2</v>
      </c>
      <c r="B9" s="212" t="s">
        <v>349</v>
      </c>
      <c r="C9" s="213" t="s">
        <v>350</v>
      </c>
      <c r="D9" s="214">
        <v>1</v>
      </c>
      <c r="E9" s="215" t="s">
        <v>259</v>
      </c>
      <c r="F9" s="214">
        <v>2</v>
      </c>
      <c r="G9" s="214"/>
      <c r="H9" s="213" t="s">
        <v>351</v>
      </c>
      <c r="I9" s="214" t="s">
        <v>336</v>
      </c>
      <c r="J9" s="214"/>
      <c r="K9" s="214">
        <v>20</v>
      </c>
      <c r="L9" s="214">
        <v>210</v>
      </c>
      <c r="M9" s="215" t="s">
        <v>352</v>
      </c>
      <c r="N9" s="336"/>
      <c r="O9" s="317">
        <f t="shared" si="0"/>
        <v>0</v>
      </c>
    </row>
    <row r="10" ht="15.75" spans="1:15">
      <c r="A10" s="211">
        <f t="shared" si="1"/>
        <v>1</v>
      </c>
      <c r="B10" s="212" t="s">
        <v>48</v>
      </c>
      <c r="C10" s="250" t="s">
        <v>353</v>
      </c>
      <c r="D10" s="249">
        <v>2</v>
      </c>
      <c r="E10" s="250"/>
      <c r="F10" s="249"/>
      <c r="G10" s="249"/>
      <c r="H10" s="250" t="s">
        <v>354</v>
      </c>
      <c r="I10" s="249" t="s">
        <v>313</v>
      </c>
      <c r="J10" s="249" t="s">
        <v>355</v>
      </c>
      <c r="K10" s="249">
        <v>10</v>
      </c>
      <c r="L10" s="214">
        <v>75</v>
      </c>
      <c r="M10" s="250" t="s">
        <v>356</v>
      </c>
      <c r="N10" s="336"/>
      <c r="O10" s="317">
        <f t="shared" si="0"/>
        <v>0</v>
      </c>
    </row>
    <row r="11" ht="15.75" spans="1:14">
      <c r="A11" s="211">
        <f t="shared" si="1"/>
        <v>1</v>
      </c>
      <c r="B11" s="212" t="s">
        <v>216</v>
      </c>
      <c r="C11" s="213" t="s">
        <v>357</v>
      </c>
      <c r="D11" s="214">
        <v>1</v>
      </c>
      <c r="E11" s="215"/>
      <c r="F11" s="214"/>
      <c r="G11" s="214" t="s">
        <v>355</v>
      </c>
      <c r="H11" s="215"/>
      <c r="I11" s="214" t="s">
        <v>315</v>
      </c>
      <c r="J11" s="214"/>
      <c r="K11" s="214">
        <v>7</v>
      </c>
      <c r="L11" s="214">
        <v>40</v>
      </c>
      <c r="M11" s="215" t="s">
        <v>358</v>
      </c>
      <c r="N11" s="336"/>
    </row>
    <row r="12" ht="26.25" spans="1:14">
      <c r="A12" s="211">
        <f t="shared" si="1"/>
        <v>2</v>
      </c>
      <c r="B12" s="212" t="s">
        <v>359</v>
      </c>
      <c r="C12" s="250" t="s">
        <v>360</v>
      </c>
      <c r="D12" s="249">
        <v>1</v>
      </c>
      <c r="E12" s="250" t="s">
        <v>73</v>
      </c>
      <c r="F12" s="249">
        <v>3</v>
      </c>
      <c r="G12" s="249"/>
      <c r="H12" s="250" t="s">
        <v>361</v>
      </c>
      <c r="I12" s="249" t="s">
        <v>313</v>
      </c>
      <c r="J12" s="249"/>
      <c r="K12" s="249">
        <v>13</v>
      </c>
      <c r="L12" s="214">
        <v>100</v>
      </c>
      <c r="M12" s="250" t="s">
        <v>362</v>
      </c>
      <c r="N12" s="336"/>
    </row>
    <row r="13" ht="15.75" spans="2:15">
      <c r="B13" s="323"/>
      <c r="C13" s="217"/>
      <c r="D13" s="324"/>
      <c r="E13" s="325"/>
      <c r="F13" s="324"/>
      <c r="G13" s="324"/>
      <c r="H13" s="217"/>
      <c r="I13" s="324"/>
      <c r="J13" s="324"/>
      <c r="K13" s="324"/>
      <c r="L13" s="324"/>
      <c r="M13" s="252"/>
      <c r="N13" s="336"/>
      <c r="O13" s="317">
        <f t="shared" ref="O13:O36" si="2">IF(ISBLANK($AL13),0,1+LEN($AL13)-LEN(SUBSTITUTE($AL13,"●","")))</f>
        <v>0</v>
      </c>
    </row>
    <row r="14" ht="25.5" spans="2:15">
      <c r="B14" s="201" t="str">
        <f ca="1">COUNTA($B16:$B9999)&amp;" Other way(s) to get "&amp;CHAR(34)&amp;$C$1&amp;CHAR(34)&amp;" Tokens"</f>
        <v>2 Other way(s) to get "Buzz's Blaster" Tokens</v>
      </c>
      <c r="C14" s="202"/>
      <c r="D14" s="202"/>
      <c r="E14" s="202"/>
      <c r="F14" s="202"/>
      <c r="G14" s="202"/>
      <c r="H14" s="202"/>
      <c r="I14" s="202"/>
      <c r="J14" s="202"/>
      <c r="K14" s="202"/>
      <c r="L14" s="202"/>
      <c r="M14" s="245"/>
      <c r="N14" s="336"/>
      <c r="O14" s="317">
        <f t="shared" si="2"/>
        <v>0</v>
      </c>
    </row>
    <row r="15" ht="16.5" spans="2:15">
      <c r="B15" s="220" t="s">
        <v>18</v>
      </c>
      <c r="C15" s="277" t="s">
        <v>323</v>
      </c>
      <c r="D15" s="278"/>
      <c r="E15" s="278"/>
      <c r="F15" s="278"/>
      <c r="G15" s="279"/>
      <c r="H15" s="224" t="s">
        <v>324</v>
      </c>
      <c r="I15" s="253" t="s">
        <v>310</v>
      </c>
      <c r="J15" s="254"/>
      <c r="K15" s="254"/>
      <c r="L15" s="254"/>
      <c r="M15" s="255"/>
      <c r="N15" s="336"/>
      <c r="O15" s="317">
        <f t="shared" si="2"/>
        <v>0</v>
      </c>
    </row>
    <row r="16" ht="15.75" spans="2:15">
      <c r="B16" s="284" t="s">
        <v>337</v>
      </c>
      <c r="C16" s="261" t="s">
        <v>363</v>
      </c>
      <c r="D16" s="262"/>
      <c r="E16" s="262"/>
      <c r="F16" s="262"/>
      <c r="G16" s="263"/>
      <c r="H16" s="285" t="s">
        <v>336</v>
      </c>
      <c r="I16" s="266" t="s">
        <v>364</v>
      </c>
      <c r="J16" s="267"/>
      <c r="K16" s="267"/>
      <c r="L16" s="267"/>
      <c r="M16" s="268"/>
      <c r="N16" s="336"/>
      <c r="O16" s="317">
        <f t="shared" si="2"/>
        <v>0</v>
      </c>
    </row>
    <row r="17" ht="15.75" spans="2:15">
      <c r="B17" s="284" t="s">
        <v>365</v>
      </c>
      <c r="C17" s="261" t="s">
        <v>366</v>
      </c>
      <c r="D17" s="262"/>
      <c r="E17" s="262"/>
      <c r="F17" s="262"/>
      <c r="G17" s="263"/>
      <c r="H17" s="285" t="s">
        <v>367</v>
      </c>
      <c r="I17" s="261" t="s">
        <v>60</v>
      </c>
      <c r="J17" s="262"/>
      <c r="K17" s="262"/>
      <c r="L17" s="262"/>
      <c r="M17" s="263"/>
      <c r="N17" s="336"/>
      <c r="O17" s="317">
        <f t="shared" si="2"/>
        <v>0</v>
      </c>
    </row>
    <row r="18" ht="15.75" spans="2:15">
      <c r="B18" s="323"/>
      <c r="C18" s="217"/>
      <c r="D18" s="324"/>
      <c r="E18" s="325"/>
      <c r="F18" s="324"/>
      <c r="G18" s="324"/>
      <c r="H18" s="217"/>
      <c r="I18" s="324"/>
      <c r="J18" s="324"/>
      <c r="K18" s="324"/>
      <c r="L18" s="324"/>
      <c r="M18" s="252"/>
      <c r="N18" s="336"/>
      <c r="O18" s="317">
        <f t="shared" si="2"/>
        <v>0</v>
      </c>
    </row>
    <row r="19" ht="15.75" spans="2:15">
      <c r="B19" s="326"/>
      <c r="C19" s="226"/>
      <c r="D19" s="327"/>
      <c r="E19" s="328"/>
      <c r="F19" s="327"/>
      <c r="G19" s="327"/>
      <c r="H19" s="329"/>
      <c r="I19" s="327"/>
      <c r="J19" s="327"/>
      <c r="K19" s="327"/>
      <c r="L19" s="327"/>
      <c r="M19" s="228"/>
      <c r="N19" s="336"/>
      <c r="O19" s="317">
        <f t="shared" si="2"/>
        <v>0</v>
      </c>
    </row>
    <row r="20" ht="15.75" spans="2:15">
      <c r="B20" s="326"/>
      <c r="C20" s="226"/>
      <c r="D20" s="327"/>
      <c r="E20" s="330"/>
      <c r="F20" s="327"/>
      <c r="G20" s="327"/>
      <c r="H20" s="329"/>
      <c r="I20" s="327"/>
      <c r="J20" s="327"/>
      <c r="K20" s="327"/>
      <c r="L20" s="327"/>
      <c r="M20" s="228"/>
      <c r="N20" s="336"/>
      <c r="O20" s="317">
        <f t="shared" si="2"/>
        <v>0</v>
      </c>
    </row>
    <row r="21" ht="15.75" spans="2:15">
      <c r="B21" s="326"/>
      <c r="C21" s="226"/>
      <c r="D21" s="327"/>
      <c r="E21" s="330"/>
      <c r="F21" s="327"/>
      <c r="G21" s="327"/>
      <c r="H21" s="226"/>
      <c r="I21" s="327"/>
      <c r="J21" s="327"/>
      <c r="K21" s="327"/>
      <c r="L21" s="327"/>
      <c r="M21" s="226"/>
      <c r="N21" s="336"/>
      <c r="O21" s="317">
        <f t="shared" si="2"/>
        <v>0</v>
      </c>
    </row>
    <row r="22" ht="15.75" spans="2:15">
      <c r="B22" s="326"/>
      <c r="C22" s="226"/>
      <c r="D22" s="327"/>
      <c r="E22" s="330"/>
      <c r="F22" s="327"/>
      <c r="G22" s="327"/>
      <c r="H22" s="226"/>
      <c r="I22" s="327"/>
      <c r="J22" s="327"/>
      <c r="K22" s="327"/>
      <c r="L22" s="327"/>
      <c r="M22" s="228"/>
      <c r="N22" s="336"/>
      <c r="O22" s="317">
        <f t="shared" si="2"/>
        <v>0</v>
      </c>
    </row>
    <row r="23" ht="15.75" spans="2:15">
      <c r="B23" s="326"/>
      <c r="C23" s="226"/>
      <c r="D23" s="327"/>
      <c r="E23" s="328"/>
      <c r="F23" s="327"/>
      <c r="G23" s="327"/>
      <c r="H23" s="226"/>
      <c r="I23" s="327"/>
      <c r="J23" s="327"/>
      <c r="K23" s="327"/>
      <c r="L23" s="327"/>
      <c r="M23" s="228"/>
      <c r="N23" s="336"/>
      <c r="O23" s="317">
        <f t="shared" si="2"/>
        <v>0</v>
      </c>
    </row>
    <row r="24" ht="15.75" spans="2:15">
      <c r="B24" s="326"/>
      <c r="C24" s="226"/>
      <c r="D24" s="327"/>
      <c r="E24" s="330"/>
      <c r="F24" s="327"/>
      <c r="G24" s="327"/>
      <c r="H24" s="226"/>
      <c r="I24" s="327"/>
      <c r="J24" s="327"/>
      <c r="K24" s="327"/>
      <c r="L24" s="327"/>
      <c r="M24" s="228"/>
      <c r="N24" s="336"/>
      <c r="O24" s="317">
        <f t="shared" si="2"/>
        <v>0</v>
      </c>
    </row>
    <row r="25" ht="15.75" spans="2:15">
      <c r="B25" s="326"/>
      <c r="C25" s="226"/>
      <c r="D25" s="327"/>
      <c r="E25" s="330"/>
      <c r="F25" s="327"/>
      <c r="G25" s="327"/>
      <c r="H25" s="226"/>
      <c r="I25" s="327"/>
      <c r="J25" s="327"/>
      <c r="K25" s="327"/>
      <c r="L25" s="327"/>
      <c r="M25" s="228"/>
      <c r="N25" s="336"/>
      <c r="O25" s="317">
        <f t="shared" si="2"/>
        <v>0</v>
      </c>
    </row>
    <row r="26" ht="15.75" spans="2:15">
      <c r="B26" s="326"/>
      <c r="C26" s="226"/>
      <c r="D26" s="327"/>
      <c r="E26" s="330"/>
      <c r="F26" s="327"/>
      <c r="G26" s="327"/>
      <c r="H26" s="226"/>
      <c r="I26" s="327"/>
      <c r="J26" s="327"/>
      <c r="K26" s="327"/>
      <c r="L26" s="327"/>
      <c r="M26" s="228"/>
      <c r="N26" s="336"/>
      <c r="O26" s="317">
        <f t="shared" si="2"/>
        <v>0</v>
      </c>
    </row>
    <row r="27" ht="15.75" spans="2:15">
      <c r="B27" s="326"/>
      <c r="C27" s="329"/>
      <c r="D27" s="327"/>
      <c r="E27" s="330"/>
      <c r="F27" s="327"/>
      <c r="G27" s="327"/>
      <c r="H27" s="329"/>
      <c r="I27" s="327"/>
      <c r="J27" s="327"/>
      <c r="K27" s="327"/>
      <c r="L27" s="327"/>
      <c r="M27" s="228"/>
      <c r="N27" s="336"/>
      <c r="O27" s="317">
        <f t="shared" si="2"/>
        <v>0</v>
      </c>
    </row>
    <row r="28" ht="15.75" spans="2:15">
      <c r="B28" s="326"/>
      <c r="C28" s="329"/>
      <c r="D28" s="327"/>
      <c r="E28" s="328"/>
      <c r="F28" s="327"/>
      <c r="G28" s="327"/>
      <c r="H28" s="329"/>
      <c r="I28" s="327"/>
      <c r="J28" s="327"/>
      <c r="K28" s="327"/>
      <c r="L28" s="327"/>
      <c r="M28" s="228"/>
      <c r="N28" s="336"/>
      <c r="O28" s="317">
        <f t="shared" si="2"/>
        <v>0</v>
      </c>
    </row>
    <row r="29" ht="15.75" spans="2:15">
      <c r="B29" s="326"/>
      <c r="C29" s="329"/>
      <c r="D29" s="327"/>
      <c r="E29" s="330"/>
      <c r="F29" s="327"/>
      <c r="G29" s="327"/>
      <c r="H29" s="329"/>
      <c r="I29" s="327"/>
      <c r="J29" s="327"/>
      <c r="K29" s="327"/>
      <c r="L29" s="327"/>
      <c r="M29" s="228"/>
      <c r="N29" s="336"/>
      <c r="O29" s="317">
        <f t="shared" si="2"/>
        <v>0</v>
      </c>
    </row>
    <row r="30" ht="15.75" spans="2:15">
      <c r="B30" s="326"/>
      <c r="C30" s="329"/>
      <c r="D30" s="327"/>
      <c r="E30" s="330"/>
      <c r="F30" s="327"/>
      <c r="G30" s="327"/>
      <c r="H30" s="329"/>
      <c r="I30" s="327"/>
      <c r="J30" s="327"/>
      <c r="K30" s="327"/>
      <c r="L30" s="327"/>
      <c r="M30" s="228"/>
      <c r="N30" s="336"/>
      <c r="O30" s="317">
        <f t="shared" si="2"/>
        <v>0</v>
      </c>
    </row>
    <row r="31" ht="15.75" spans="2:15">
      <c r="B31" s="326"/>
      <c r="C31" s="329"/>
      <c r="D31" s="327"/>
      <c r="E31" s="330"/>
      <c r="F31" s="327"/>
      <c r="G31" s="327"/>
      <c r="H31" s="329"/>
      <c r="I31" s="327"/>
      <c r="J31" s="327"/>
      <c r="K31" s="327"/>
      <c r="L31" s="327"/>
      <c r="M31" s="226"/>
      <c r="N31" s="336"/>
      <c r="O31" s="317">
        <f t="shared" si="2"/>
        <v>0</v>
      </c>
    </row>
    <row r="32" ht="15.75" spans="2:15">
      <c r="B32" s="326"/>
      <c r="C32" s="329"/>
      <c r="D32" s="327"/>
      <c r="E32" s="330"/>
      <c r="F32" s="327"/>
      <c r="G32" s="327"/>
      <c r="H32" s="329"/>
      <c r="I32" s="327"/>
      <c r="J32" s="327"/>
      <c r="K32" s="327"/>
      <c r="L32" s="327"/>
      <c r="M32" s="226"/>
      <c r="N32" s="336"/>
      <c r="O32" s="317">
        <f t="shared" si="2"/>
        <v>0</v>
      </c>
    </row>
    <row r="33" spans="2:15">
      <c r="B33" s="331"/>
      <c r="C33" s="332"/>
      <c r="D33" s="333"/>
      <c r="E33" s="334"/>
      <c r="F33" s="333"/>
      <c r="G33" s="333"/>
      <c r="H33" s="332"/>
      <c r="I33" s="333"/>
      <c r="J33" s="333"/>
      <c r="K33" s="333"/>
      <c r="L33" s="333"/>
      <c r="M33" s="231"/>
      <c r="N33" s="336"/>
      <c r="O33" s="317">
        <f t="shared" si="2"/>
        <v>0</v>
      </c>
    </row>
    <row r="34" spans="2:15">
      <c r="B34" s="331"/>
      <c r="C34" s="332"/>
      <c r="D34" s="333"/>
      <c r="E34" s="334"/>
      <c r="F34" s="333"/>
      <c r="G34" s="333"/>
      <c r="H34" s="332"/>
      <c r="I34" s="333"/>
      <c r="J34" s="333"/>
      <c r="K34" s="333"/>
      <c r="L34" s="333"/>
      <c r="M34" s="231"/>
      <c r="N34" s="336"/>
      <c r="O34" s="317">
        <f t="shared" si="2"/>
        <v>0</v>
      </c>
    </row>
    <row r="35" spans="2:15">
      <c r="B35" s="331"/>
      <c r="C35" s="332"/>
      <c r="D35" s="333"/>
      <c r="E35" s="334"/>
      <c r="F35" s="333"/>
      <c r="G35" s="333"/>
      <c r="H35" s="332"/>
      <c r="I35" s="333"/>
      <c r="J35" s="333"/>
      <c r="K35" s="333"/>
      <c r="L35" s="333"/>
      <c r="M35" s="233"/>
      <c r="N35" s="336"/>
      <c r="O35" s="317">
        <f t="shared" si="2"/>
        <v>0</v>
      </c>
    </row>
    <row r="36" spans="2:15">
      <c r="B36" s="331"/>
      <c r="C36" s="332"/>
      <c r="D36" s="333"/>
      <c r="E36" s="335"/>
      <c r="F36" s="333"/>
      <c r="G36" s="333"/>
      <c r="H36" s="332"/>
      <c r="I36" s="333"/>
      <c r="J36" s="333"/>
      <c r="K36" s="333"/>
      <c r="L36" s="333"/>
      <c r="M36" s="233"/>
      <c r="N36" s="336"/>
      <c r="O36" s="317">
        <f t="shared" si="2"/>
        <v>0</v>
      </c>
    </row>
    <row r="37" spans="2:14">
      <c r="B37" s="331"/>
      <c r="C37" s="231"/>
      <c r="D37" s="333"/>
      <c r="E37" s="334"/>
      <c r="F37" s="333"/>
      <c r="G37" s="333"/>
      <c r="H37" s="231"/>
      <c r="I37" s="333"/>
      <c r="J37" s="333"/>
      <c r="K37" s="333"/>
      <c r="L37" s="333"/>
      <c r="M37" s="234"/>
      <c r="N37" s="336"/>
    </row>
    <row r="48" spans="2:15">
      <c r="B48" s="336"/>
      <c r="C48" s="236"/>
      <c r="D48" s="337"/>
      <c r="E48" s="338"/>
      <c r="F48" s="337"/>
      <c r="G48" s="337"/>
      <c r="H48" s="236"/>
      <c r="I48" s="337"/>
      <c r="J48" s="337"/>
      <c r="K48" s="337"/>
      <c r="L48" s="337"/>
      <c r="M48" s="256"/>
      <c r="N48" s="336"/>
      <c r="O48" s="344"/>
    </row>
    <row r="49" spans="2:15">
      <c r="B49" s="331"/>
      <c r="C49" s="332"/>
      <c r="D49" s="333"/>
      <c r="E49" s="334"/>
      <c r="F49" s="333"/>
      <c r="G49" s="333"/>
      <c r="H49" s="332"/>
      <c r="I49" s="333"/>
      <c r="J49" s="333"/>
      <c r="K49" s="333"/>
      <c r="L49" s="333"/>
      <c r="M49" s="231"/>
      <c r="N49" s="336"/>
      <c r="O49" s="344"/>
    </row>
    <row r="50" spans="2:15">
      <c r="B50" s="331"/>
      <c r="C50" s="332"/>
      <c r="D50" s="333"/>
      <c r="E50" s="334"/>
      <c r="F50" s="333"/>
      <c r="G50" s="333"/>
      <c r="H50" s="332"/>
      <c r="I50" s="333"/>
      <c r="J50" s="333"/>
      <c r="K50" s="333"/>
      <c r="L50" s="333"/>
      <c r="M50" s="233"/>
      <c r="N50" s="336"/>
      <c r="O50" s="344"/>
    </row>
    <row r="51" spans="2:15">
      <c r="B51" s="331"/>
      <c r="C51" s="332"/>
      <c r="D51" s="333"/>
      <c r="E51" s="335"/>
      <c r="F51" s="333"/>
      <c r="G51" s="333"/>
      <c r="H51" s="332"/>
      <c r="I51" s="333"/>
      <c r="J51" s="333"/>
      <c r="K51" s="333"/>
      <c r="L51" s="333"/>
      <c r="M51" s="233"/>
      <c r="N51" s="336"/>
      <c r="O51" s="344"/>
    </row>
    <row r="52" spans="2:13">
      <c r="B52" s="339"/>
      <c r="C52" s="240"/>
      <c r="D52" s="340"/>
      <c r="E52" s="341"/>
      <c r="F52" s="340"/>
      <c r="G52" s="340"/>
      <c r="H52" s="240"/>
      <c r="I52" s="340"/>
      <c r="J52" s="340"/>
      <c r="K52" s="340"/>
      <c r="L52" s="340"/>
      <c r="M52"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8"/>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Carpet Bag</v>
      </c>
      <c r="Z1" s="259" t="str">
        <f ca="1">MID(CELL("filename",$Z$1),FIND("]",CELL("filename",$Z$1))+1,255)</f>
        <v>Carpet_Bag</v>
      </c>
    </row>
    <row r="2" ht="21.55" customHeight="1" spans="2:12">
      <c r="B2" s="192" t="str">
        <f>Token_List!$D$2</f>
        <v>Rarity</v>
      </c>
      <c r="C2" s="193" t="str">
        <f ca="1">LOOKUP($Z$1,Token_List!$Z$3:$Z$9998,Token_List!$D$3:$D$9998)</f>
        <v>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Merlin</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SUM($AN$8:$AN$9998)</f>
        <v>0</v>
      </c>
    </row>
    <row r="6" ht="25.5" spans="2:15">
      <c r="B6" s="201" t="str">
        <f ca="1">MATCH("Type",$B$9:$B$9990,0)-3&amp;" Task(s) from "&amp;SUM($A$9:$A$9992)&amp;" character(s) that could drop "&amp;CHAR(34)&amp;$C$1&amp;CHAR(34)&amp;" Tokens"</f>
        <v>2 Task(s) from 2 character(s) that could drop "Carpet Bag" Tokens</v>
      </c>
      <c r="C6" s="202"/>
      <c r="D6" s="202"/>
      <c r="E6" s="202"/>
      <c r="F6" s="202"/>
      <c r="G6" s="202"/>
      <c r="H6" s="202"/>
      <c r="I6" s="202"/>
      <c r="J6" s="202"/>
      <c r="K6" s="202"/>
      <c r="L6" s="202"/>
      <c r="M6" s="245"/>
      <c r="O6" s="188">
        <f t="shared" ref="O6:O13"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229</v>
      </c>
      <c r="C9" s="213" t="s">
        <v>495</v>
      </c>
      <c r="D9" s="214">
        <v>2</v>
      </c>
      <c r="E9" s="215"/>
      <c r="F9" s="214"/>
      <c r="G9" s="214" t="s">
        <v>355</v>
      </c>
      <c r="H9" s="213"/>
      <c r="I9" s="214" t="s">
        <v>496</v>
      </c>
      <c r="J9" s="214"/>
      <c r="K9" s="214">
        <v>1</v>
      </c>
      <c r="L9" s="214">
        <v>5</v>
      </c>
      <c r="M9" s="215" t="s">
        <v>497</v>
      </c>
      <c r="N9" s="235"/>
      <c r="O9" s="188">
        <f t="shared" si="0"/>
        <v>0</v>
      </c>
    </row>
    <row r="10" ht="15.75" spans="1:15">
      <c r="A10" s="211">
        <f>COUNTA($E10)+1</f>
        <v>1</v>
      </c>
      <c r="B10" s="212" t="s">
        <v>165</v>
      </c>
      <c r="C10" s="213" t="s">
        <v>498</v>
      </c>
      <c r="D10" s="214">
        <v>2</v>
      </c>
      <c r="E10" s="215"/>
      <c r="F10" s="214"/>
      <c r="G10" s="214" t="s">
        <v>355</v>
      </c>
      <c r="H10" s="213"/>
      <c r="I10" s="214" t="s">
        <v>499</v>
      </c>
      <c r="J10" s="214"/>
      <c r="K10" s="214">
        <v>4</v>
      </c>
      <c r="L10" s="249">
        <v>14</v>
      </c>
      <c r="M10" s="250" t="s">
        <v>500</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0 Other way(s) to get "Carpet Bag" Tokens</v>
      </c>
      <c r="C12" s="202"/>
      <c r="D12" s="202"/>
      <c r="E12" s="202"/>
      <c r="F12" s="202"/>
      <c r="G12" s="202"/>
      <c r="H12" s="202"/>
      <c r="I12" s="202"/>
      <c r="J12" s="202"/>
      <c r="K12" s="202"/>
      <c r="L12" s="202"/>
      <c r="M12" s="245"/>
      <c r="N12" s="235"/>
      <c r="O12" s="188">
        <f t="shared" si="0"/>
        <v>0</v>
      </c>
    </row>
    <row r="13" ht="16.5" spans="2:15">
      <c r="B13" s="220" t="s">
        <v>18</v>
      </c>
      <c r="C13" s="277" t="s">
        <v>323</v>
      </c>
      <c r="D13" s="278"/>
      <c r="E13" s="278"/>
      <c r="F13" s="278"/>
      <c r="G13" s="279"/>
      <c r="H13" s="224" t="s">
        <v>324</v>
      </c>
      <c r="I13" s="253" t="s">
        <v>310</v>
      </c>
      <c r="J13" s="254"/>
      <c r="K13" s="254"/>
      <c r="L13" s="254"/>
      <c r="M13" s="255"/>
      <c r="N13" s="235"/>
      <c r="O13" s="188">
        <f t="shared" si="0"/>
        <v>0</v>
      </c>
    </row>
    <row r="14" ht="15.75" spans="2:15">
      <c r="B14" s="216"/>
      <c r="C14" s="217"/>
      <c r="D14" s="218"/>
      <c r="E14" s="219"/>
      <c r="F14" s="218"/>
      <c r="G14" s="218"/>
      <c r="H14" s="217"/>
      <c r="I14" s="218"/>
      <c r="J14" s="218"/>
      <c r="K14" s="218"/>
      <c r="L14" s="218"/>
      <c r="M14" s="252"/>
      <c r="N14" s="235"/>
      <c r="O14" s="188">
        <f t="shared" ref="O14:O32" si="1">IF(ISBLANK($AL14),0,1+LEN($AL14)-LEN(SUBSTITUTE($AL14,"●","")))</f>
        <v>0</v>
      </c>
    </row>
    <row r="15" ht="15.75" spans="2:15">
      <c r="B15" s="225"/>
      <c r="C15" s="226"/>
      <c r="D15" s="227"/>
      <c r="E15" s="229"/>
      <c r="F15" s="227"/>
      <c r="G15" s="227"/>
      <c r="H15" s="226"/>
      <c r="I15" s="227"/>
      <c r="J15" s="227"/>
      <c r="K15" s="227"/>
      <c r="L15" s="227"/>
      <c r="M15" s="228"/>
      <c r="N15" s="235"/>
      <c r="O15" s="188">
        <f t="shared" si="1"/>
        <v>0</v>
      </c>
    </row>
    <row r="16" ht="15.75" spans="2:15">
      <c r="B16" s="225"/>
      <c r="C16" s="226"/>
      <c r="D16" s="227"/>
      <c r="E16" s="228"/>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6"/>
      <c r="N17" s="235"/>
      <c r="O17" s="188">
        <f t="shared" si="1"/>
        <v>0</v>
      </c>
    </row>
    <row r="18" ht="15.75" spans="2:15">
      <c r="B18" s="225"/>
      <c r="C18" s="226"/>
      <c r="D18" s="227"/>
      <c r="E18" s="228"/>
      <c r="F18" s="227"/>
      <c r="G18" s="227"/>
      <c r="H18" s="226"/>
      <c r="I18" s="227"/>
      <c r="J18" s="227"/>
      <c r="K18" s="227"/>
      <c r="L18" s="227"/>
      <c r="M18" s="228"/>
      <c r="N18" s="235"/>
      <c r="O18" s="188">
        <f t="shared" si="1"/>
        <v>0</v>
      </c>
    </row>
    <row r="19" ht="15.75" spans="2:15">
      <c r="B19" s="225"/>
      <c r="C19" s="226"/>
      <c r="D19" s="227"/>
      <c r="E19" s="229"/>
      <c r="F19" s="227"/>
      <c r="G19" s="227"/>
      <c r="H19" s="226"/>
      <c r="I19" s="227"/>
      <c r="J19" s="227"/>
      <c r="K19" s="227"/>
      <c r="L19" s="227"/>
      <c r="M19" s="228"/>
      <c r="N19" s="235"/>
      <c r="O19" s="188">
        <f t="shared" si="1"/>
        <v>0</v>
      </c>
    </row>
    <row r="20" ht="15.75" spans="2:15">
      <c r="B20" s="225"/>
      <c r="C20" s="226"/>
      <c r="D20" s="227"/>
      <c r="E20" s="228"/>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9"/>
      <c r="F24" s="227"/>
      <c r="G24" s="227"/>
      <c r="H24" s="226"/>
      <c r="I24" s="227"/>
      <c r="J24" s="227"/>
      <c r="K24" s="227"/>
      <c r="L24" s="227"/>
      <c r="M24" s="228"/>
      <c r="N24" s="235"/>
      <c r="O24" s="188">
        <f t="shared" si="1"/>
        <v>0</v>
      </c>
    </row>
    <row r="25" ht="15.75" spans="2:15">
      <c r="B25" s="225"/>
      <c r="C25" s="226"/>
      <c r="D25" s="227"/>
      <c r="E25" s="228"/>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6"/>
      <c r="N27" s="235"/>
      <c r="O27" s="188">
        <f t="shared" si="1"/>
        <v>0</v>
      </c>
    </row>
    <row r="28" ht="15.75" spans="2:15">
      <c r="B28" s="225"/>
      <c r="C28" s="226"/>
      <c r="D28" s="227"/>
      <c r="E28" s="228"/>
      <c r="F28" s="227"/>
      <c r="G28" s="227"/>
      <c r="H28" s="226"/>
      <c r="I28" s="227"/>
      <c r="J28" s="227"/>
      <c r="K28" s="227"/>
      <c r="L28" s="227"/>
      <c r="M28" s="226"/>
      <c r="N28" s="235"/>
      <c r="O28" s="188">
        <f t="shared" si="1"/>
        <v>0</v>
      </c>
    </row>
    <row r="29" spans="2:15">
      <c r="B29" s="230"/>
      <c r="C29" s="231"/>
      <c r="D29" s="232"/>
      <c r="E29" s="233"/>
      <c r="F29" s="232"/>
      <c r="G29" s="232"/>
      <c r="H29" s="231"/>
      <c r="I29" s="232"/>
      <c r="J29" s="232"/>
      <c r="K29" s="232"/>
      <c r="L29" s="232"/>
      <c r="M29" s="231"/>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3"/>
      <c r="N31" s="235"/>
      <c r="O31" s="188">
        <f t="shared" si="1"/>
        <v>0</v>
      </c>
    </row>
    <row r="32" spans="2:15">
      <c r="B32" s="230"/>
      <c r="C32" s="231"/>
      <c r="D32" s="232"/>
      <c r="E32" s="234"/>
      <c r="F32" s="232"/>
      <c r="G32" s="232"/>
      <c r="H32" s="231"/>
      <c r="I32" s="232"/>
      <c r="J32" s="232"/>
      <c r="K32" s="232"/>
      <c r="L32" s="232"/>
      <c r="M32" s="233"/>
      <c r="N32" s="235"/>
      <c r="O32" s="188">
        <f t="shared" si="1"/>
        <v>0</v>
      </c>
    </row>
    <row r="33" spans="2:14">
      <c r="B33" s="230"/>
      <c r="C33" s="231"/>
      <c r="D33" s="232"/>
      <c r="E33" s="233"/>
      <c r="F33" s="232"/>
      <c r="G33" s="232"/>
      <c r="H33" s="231"/>
      <c r="I33" s="232"/>
      <c r="J33" s="232"/>
      <c r="K33" s="232"/>
      <c r="L33" s="232"/>
      <c r="M33" s="234"/>
      <c r="N33" s="235"/>
    </row>
    <row r="44" spans="2:15">
      <c r="B44" s="235"/>
      <c r="C44" s="236"/>
      <c r="D44" s="237"/>
      <c r="E44" s="238"/>
      <c r="F44" s="237"/>
      <c r="G44" s="237"/>
      <c r="H44" s="236"/>
      <c r="I44" s="237"/>
      <c r="J44" s="237"/>
      <c r="K44" s="237"/>
      <c r="L44" s="237"/>
      <c r="M44" s="256"/>
      <c r="N44" s="235"/>
      <c r="O44" s="257"/>
    </row>
    <row r="45" spans="2:15">
      <c r="B45" s="230"/>
      <c r="C45" s="231"/>
      <c r="D45" s="232"/>
      <c r="E45" s="233"/>
      <c r="F45" s="232"/>
      <c r="G45" s="232"/>
      <c r="H45" s="231"/>
      <c r="I45" s="232"/>
      <c r="J45" s="232"/>
      <c r="K45" s="232"/>
      <c r="L45" s="232"/>
      <c r="M45" s="231"/>
      <c r="N45" s="235"/>
      <c r="O45" s="257"/>
    </row>
    <row r="46" spans="2:15">
      <c r="B46" s="230"/>
      <c r="C46" s="231"/>
      <c r="D46" s="232"/>
      <c r="E46" s="233"/>
      <c r="F46" s="232"/>
      <c r="G46" s="232"/>
      <c r="H46" s="231"/>
      <c r="I46" s="232"/>
      <c r="J46" s="232"/>
      <c r="K46" s="232"/>
      <c r="L46" s="232"/>
      <c r="M46" s="233"/>
      <c r="N46" s="235"/>
      <c r="O46" s="257"/>
    </row>
    <row r="47" spans="2:15">
      <c r="B47" s="230"/>
      <c r="C47" s="231"/>
      <c r="D47" s="232"/>
      <c r="E47" s="234"/>
      <c r="F47" s="232"/>
      <c r="G47" s="232"/>
      <c r="H47" s="231"/>
      <c r="I47" s="232"/>
      <c r="J47" s="232"/>
      <c r="K47" s="232"/>
      <c r="L47" s="232"/>
      <c r="M47" s="233"/>
      <c r="N47" s="235"/>
      <c r="O47" s="257"/>
    </row>
    <row r="48" spans="2:13">
      <c r="B48" s="239"/>
      <c r="C48" s="240"/>
      <c r="D48" s="241"/>
      <c r="E48" s="242"/>
      <c r="F48" s="241"/>
      <c r="G48" s="241"/>
      <c r="H48" s="240"/>
      <c r="I48" s="241"/>
      <c r="J48" s="241"/>
      <c r="K48" s="241"/>
      <c r="L48" s="241"/>
      <c r="M48" s="258"/>
    </row>
  </sheetData>
  <sheetProtection sheet="1" objects="1"/>
  <mergeCells count="4">
    <mergeCell ref="B6:M6"/>
    <mergeCell ref="B12:M12"/>
    <mergeCell ref="C13:G13"/>
    <mergeCell ref="I13:M13"/>
  </mergeCells>
  <pageMargins left="0.75" right="0.75" top="1" bottom="1" header="0.511805555555556" footer="0.511805555555556"/>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Carrot Nose</v>
      </c>
      <c r="Z1" s="259" t="str">
        <f ca="1">MID(CELL("filename",$Z$1),FIND("]",CELL("filename",$Z$1))+1,255)</f>
        <v>Carrot_Nose</v>
      </c>
    </row>
    <row r="2" ht="21" spans="2:12">
      <c r="B2" s="192" t="str">
        <f>Token_List!$D$2</f>
        <v>Rarity</v>
      </c>
      <c r="C2" s="193" t="str">
        <f ca="1">LOOKUP($Z$1,Token_List!$Z$3:$Z$9998,Token_List!$D$3:$D$9998)</f>
        <v>Uncommon</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2" t="s">
        <v>294</v>
      </c>
      <c r="C4" s="274" t="str">
        <f ca="1">LOOKUP($Z$1,Token_List!$Z$3:$Z$9998,Token_List!$F$3:$F$9998)</f>
        <v>Olaf</v>
      </c>
      <c r="D4" s="274"/>
      <c r="E4" s="274"/>
      <c r="F4" s="274"/>
      <c r="G4" s="274"/>
      <c r="H4" s="274"/>
      <c r="I4" s="274"/>
      <c r="J4" s="274"/>
      <c r="K4" s="274"/>
      <c r="L4" s="274"/>
      <c r="M4" s="243"/>
    </row>
    <row r="5" ht="21.75" spans="2:15">
      <c r="B5" s="298"/>
      <c r="C5" s="274"/>
      <c r="D5" s="274"/>
      <c r="E5" s="274"/>
      <c r="F5" s="274"/>
      <c r="G5" s="274"/>
      <c r="H5" s="274"/>
      <c r="I5" s="274"/>
      <c r="J5" s="274"/>
      <c r="K5" s="274"/>
      <c r="L5" s="274"/>
      <c r="M5" s="244"/>
      <c r="O5" s="188">
        <f>SUM($AN$8:$AN$10000)</f>
        <v>0</v>
      </c>
    </row>
    <row r="6" ht="25.5" spans="2:15">
      <c r="B6" s="201" t="str">
        <f ca="1">MATCH("Type",$B$9:$B$9990,0)-3&amp;" Task(s) from "&amp;SUM($A$9:$A$9992)&amp;" character(s) that could drop "&amp;CHAR(34)&amp;$C$1&amp;CHAR(34)&amp;" Tokens"</f>
        <v>3 Task(s) from 3 character(s) that could drop "Carrot Nose" Tokens</v>
      </c>
      <c r="C6" s="202"/>
      <c r="D6" s="202"/>
      <c r="E6" s="202"/>
      <c r="F6" s="202"/>
      <c r="G6" s="202"/>
      <c r="H6" s="202"/>
      <c r="I6" s="202"/>
      <c r="J6" s="202"/>
      <c r="K6" s="202"/>
      <c r="L6" s="202"/>
      <c r="M6" s="245"/>
      <c r="O6" s="188">
        <f t="shared" ref="O6:O15"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1" si="1">COUNTA($E9)+1</f>
        <v>1</v>
      </c>
      <c r="B9" s="212" t="s">
        <v>259</v>
      </c>
      <c r="C9" s="213" t="s">
        <v>501</v>
      </c>
      <c r="D9" s="214">
        <v>1</v>
      </c>
      <c r="E9" s="215"/>
      <c r="F9" s="214"/>
      <c r="G9" s="214"/>
      <c r="H9" s="213"/>
      <c r="I9" s="214" t="s">
        <v>315</v>
      </c>
      <c r="J9" s="214"/>
      <c r="K9" s="214">
        <v>7</v>
      </c>
      <c r="L9" s="214">
        <v>40</v>
      </c>
      <c r="M9" s="215" t="s">
        <v>502</v>
      </c>
      <c r="N9" s="235"/>
      <c r="O9" s="188">
        <f t="shared" si="0"/>
        <v>0</v>
      </c>
    </row>
    <row r="10" ht="15.75" spans="1:15">
      <c r="A10" s="211">
        <f t="shared" si="1"/>
        <v>1</v>
      </c>
      <c r="B10" s="212" t="s">
        <v>28</v>
      </c>
      <c r="C10" s="213" t="s">
        <v>503</v>
      </c>
      <c r="D10" s="214">
        <v>2</v>
      </c>
      <c r="E10" s="215"/>
      <c r="F10" s="214"/>
      <c r="G10" s="214"/>
      <c r="H10" s="213" t="s">
        <v>321</v>
      </c>
      <c r="I10" s="214" t="s">
        <v>315</v>
      </c>
      <c r="J10" s="214"/>
      <c r="K10" s="214">
        <v>7</v>
      </c>
      <c r="L10" s="249">
        <v>40</v>
      </c>
      <c r="M10" s="250" t="s">
        <v>504</v>
      </c>
      <c r="N10" s="235"/>
      <c r="O10" s="188">
        <f t="shared" si="0"/>
        <v>0</v>
      </c>
    </row>
    <row r="11" ht="15.75" spans="1:15">
      <c r="A11" s="211">
        <f t="shared" si="1"/>
        <v>1</v>
      </c>
      <c r="B11" s="212" t="s">
        <v>270</v>
      </c>
      <c r="C11" s="250" t="s">
        <v>505</v>
      </c>
      <c r="D11" s="249">
        <v>1</v>
      </c>
      <c r="E11" s="250"/>
      <c r="F11" s="249"/>
      <c r="G11" s="249"/>
      <c r="H11" s="250" t="s">
        <v>321</v>
      </c>
      <c r="I11" s="249" t="s">
        <v>315</v>
      </c>
      <c r="J11" s="249"/>
      <c r="K11" s="249">
        <v>7</v>
      </c>
      <c r="L11" s="214">
        <v>40</v>
      </c>
      <c r="M11" s="250" t="s">
        <v>506</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2 Other way(s) to get "Carrot Nose" Tokens</v>
      </c>
      <c r="C13" s="202"/>
      <c r="D13" s="202"/>
      <c r="E13" s="202"/>
      <c r="F13" s="202"/>
      <c r="G13" s="202"/>
      <c r="H13" s="202"/>
      <c r="I13" s="202"/>
      <c r="J13" s="202"/>
      <c r="K13" s="202"/>
      <c r="L13" s="202"/>
      <c r="M13" s="245"/>
      <c r="N13" s="235"/>
      <c r="O13" s="188">
        <f t="shared" si="0"/>
        <v>0</v>
      </c>
    </row>
    <row r="14" ht="16.5" spans="2:15">
      <c r="B14" s="220" t="s">
        <v>18</v>
      </c>
      <c r="C14" s="277" t="s">
        <v>323</v>
      </c>
      <c r="D14" s="278"/>
      <c r="E14" s="278"/>
      <c r="F14" s="278"/>
      <c r="G14" s="279"/>
      <c r="H14" s="224" t="s">
        <v>324</v>
      </c>
      <c r="I14" s="253" t="s">
        <v>310</v>
      </c>
      <c r="J14" s="254"/>
      <c r="K14" s="254"/>
      <c r="L14" s="254"/>
      <c r="M14" s="255"/>
      <c r="N14" s="235"/>
      <c r="O14" s="188">
        <f t="shared" si="0"/>
        <v>0</v>
      </c>
    </row>
    <row r="15" ht="15.75" spans="2:15">
      <c r="B15" s="260" t="s">
        <v>337</v>
      </c>
      <c r="C15" s="261" t="s">
        <v>507</v>
      </c>
      <c r="D15" s="262"/>
      <c r="E15" s="262"/>
      <c r="F15" s="262"/>
      <c r="G15" s="263"/>
      <c r="H15" s="265" t="s">
        <v>315</v>
      </c>
      <c r="I15" s="266" t="s">
        <v>508</v>
      </c>
      <c r="J15" s="267"/>
      <c r="K15" s="267"/>
      <c r="L15" s="267"/>
      <c r="M15" s="268"/>
      <c r="N15" s="235"/>
      <c r="O15" s="188">
        <f t="shared" si="0"/>
        <v>0</v>
      </c>
    </row>
    <row r="16" ht="15.75" spans="2:15">
      <c r="B16" s="260" t="s">
        <v>338</v>
      </c>
      <c r="C16" s="261" t="s">
        <v>339</v>
      </c>
      <c r="D16" s="262"/>
      <c r="E16" s="262"/>
      <c r="F16" s="262"/>
      <c r="G16" s="263"/>
      <c r="H16" s="265" t="s">
        <v>340</v>
      </c>
      <c r="I16" s="266" t="s">
        <v>63</v>
      </c>
      <c r="J16" s="267"/>
      <c r="K16" s="267"/>
      <c r="L16" s="267"/>
      <c r="M16" s="268"/>
      <c r="N16" s="235"/>
      <c r="O16" s="188">
        <f t="shared" ref="O16:O34" si="2">IF(ISBLANK($AL16),0,1+LEN($AL16)-LEN(SUBSTITUTE($AL16,"●","")))</f>
        <v>0</v>
      </c>
    </row>
    <row r="17" ht="15.75" spans="2:15">
      <c r="B17" s="216"/>
      <c r="C17" s="217"/>
      <c r="D17" s="218"/>
      <c r="E17" s="219"/>
      <c r="F17" s="218"/>
      <c r="G17" s="218"/>
      <c r="H17" s="217"/>
      <c r="I17" s="218"/>
      <c r="J17" s="218"/>
      <c r="K17" s="218"/>
      <c r="L17" s="218"/>
      <c r="M17" s="252"/>
      <c r="N17" s="235"/>
      <c r="O17" s="188">
        <f t="shared" si="2"/>
        <v>0</v>
      </c>
    </row>
    <row r="18" spans="14:15">
      <c r="N18" s="235"/>
      <c r="O18" s="188">
        <f t="shared" si="2"/>
        <v>0</v>
      </c>
    </row>
    <row r="19" ht="15.75" spans="2:15">
      <c r="B19" s="225"/>
      <c r="C19" s="226"/>
      <c r="D19" s="227"/>
      <c r="E19" s="228"/>
      <c r="F19" s="227"/>
      <c r="G19" s="227"/>
      <c r="H19" s="226"/>
      <c r="I19" s="227"/>
      <c r="J19" s="227"/>
      <c r="K19" s="227"/>
      <c r="L19" s="227"/>
      <c r="M19" s="226"/>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6"/>
      <c r="N29" s="235"/>
      <c r="O29" s="188">
        <f t="shared" si="2"/>
        <v>0</v>
      </c>
    </row>
    <row r="30" ht="15.75" spans="2:15">
      <c r="B30" s="225"/>
      <c r="C30" s="226"/>
      <c r="D30" s="227"/>
      <c r="E30" s="228"/>
      <c r="F30" s="227"/>
      <c r="G30" s="227"/>
      <c r="H30" s="226"/>
      <c r="I30" s="227"/>
      <c r="J30" s="227"/>
      <c r="K30" s="227"/>
      <c r="L30" s="227"/>
      <c r="M30" s="226"/>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3"/>
      <c r="N33" s="235"/>
      <c r="O33" s="188">
        <f t="shared" si="2"/>
        <v>0</v>
      </c>
    </row>
    <row r="34" spans="2:15">
      <c r="B34" s="230"/>
      <c r="C34" s="231"/>
      <c r="D34" s="232"/>
      <c r="E34" s="234"/>
      <c r="F34" s="232"/>
      <c r="G34" s="232"/>
      <c r="H34" s="231"/>
      <c r="I34" s="232"/>
      <c r="J34" s="232"/>
      <c r="K34" s="232"/>
      <c r="L34" s="232"/>
      <c r="M34" s="233"/>
      <c r="N34" s="235"/>
      <c r="O34" s="188">
        <f t="shared" si="2"/>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8">
    <mergeCell ref="B6:M6"/>
    <mergeCell ref="B13:M13"/>
    <mergeCell ref="C14:G14"/>
    <mergeCell ref="I14:M14"/>
    <mergeCell ref="C15:G15"/>
    <mergeCell ref="I15:M15"/>
    <mergeCell ref="C16:G16"/>
    <mergeCell ref="I16:M16"/>
  </mergeCells>
  <pageMargins left="0.75" right="0.75" top="1" bottom="1" header="0.511805555555556" footer="0.511805555555556"/>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Carrot Pen</v>
      </c>
      <c r="Z1" s="259" t="str">
        <f ca="1">MID(CELL("filename",$Z$1),FIND("]",CELL("filename",$Z$1))+1,255)</f>
        <v>Carrot_Pen</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Judy Hopps</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t="str">
        <f ca="1">HYPERLINK("#"&amp;CELL("address",INDEX(Token_List!$A$3:$A$9998,MATCH($Z$1,Token_List!$Z$3:$Z$9998,0),1)),"Back to Token List")</f>
        <v>Back to Token List</v>
      </c>
      <c r="O5" s="188">
        <f>SUM($AN$8:$AN$10001)</f>
        <v>0</v>
      </c>
    </row>
    <row r="6" ht="25.5" spans="2:15">
      <c r="B6" s="201" t="str">
        <f ca="1">MATCH("Type",$B$9:$B$9991,0)-3&amp;" Task(s) from "&amp;SUM($A$9:$A$9993)&amp;" character(s) that could drop "&amp;CHAR(34)&amp;$C$1&amp;CHAR(34)&amp;" Tokens"</f>
        <v>4 Task(s) from 4 character(s) that could drop "Carrot Pen"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97</v>
      </c>
      <c r="C9" s="213" t="s">
        <v>509</v>
      </c>
      <c r="D9" s="214">
        <v>5</v>
      </c>
      <c r="E9" s="215"/>
      <c r="F9" s="214"/>
      <c r="G9" s="214"/>
      <c r="H9" s="213" t="s">
        <v>406</v>
      </c>
      <c r="I9" s="214" t="s">
        <v>327</v>
      </c>
      <c r="J9" s="214"/>
      <c r="K9" s="214">
        <v>13</v>
      </c>
      <c r="L9" s="214">
        <v>110</v>
      </c>
      <c r="M9" s="215" t="s">
        <v>65</v>
      </c>
      <c r="N9" s="235"/>
      <c r="O9" s="188">
        <f t="shared" si="0"/>
        <v>0</v>
      </c>
    </row>
    <row r="10" ht="15.75" spans="1:15">
      <c r="A10" s="211">
        <f t="shared" si="1"/>
        <v>1</v>
      </c>
      <c r="B10" s="212" t="s">
        <v>111</v>
      </c>
      <c r="C10" s="213" t="s">
        <v>510</v>
      </c>
      <c r="D10" s="214">
        <v>2</v>
      </c>
      <c r="E10" s="215"/>
      <c r="F10" s="214"/>
      <c r="G10" s="214"/>
      <c r="H10" s="213" t="s">
        <v>363</v>
      </c>
      <c r="I10" s="214" t="s">
        <v>327</v>
      </c>
      <c r="J10" s="214"/>
      <c r="K10" s="214">
        <v>13</v>
      </c>
      <c r="L10" s="249">
        <v>110</v>
      </c>
      <c r="M10" s="250" t="s">
        <v>511</v>
      </c>
      <c r="N10" s="235"/>
      <c r="O10" s="188">
        <f t="shared" si="0"/>
        <v>0</v>
      </c>
    </row>
    <row r="11" ht="15.75" spans="1:14">
      <c r="A11" s="211">
        <f t="shared" si="1"/>
        <v>1</v>
      </c>
      <c r="B11" s="212" t="s">
        <v>34</v>
      </c>
      <c r="C11" s="250" t="s">
        <v>512</v>
      </c>
      <c r="D11" s="249"/>
      <c r="E11" s="250"/>
      <c r="F11" s="249"/>
      <c r="G11" s="249"/>
      <c r="H11" s="250" t="s">
        <v>513</v>
      </c>
      <c r="I11" s="249" t="s">
        <v>327</v>
      </c>
      <c r="J11" s="249"/>
      <c r="K11" s="249">
        <v>13</v>
      </c>
      <c r="L11" s="214">
        <v>110</v>
      </c>
      <c r="M11" s="250" t="s">
        <v>65</v>
      </c>
      <c r="N11" s="235"/>
    </row>
    <row r="12" ht="15.75" spans="1:15">
      <c r="A12" s="211">
        <f t="shared" si="1"/>
        <v>1</v>
      </c>
      <c r="B12" s="212" t="s">
        <v>122</v>
      </c>
      <c r="C12" s="250" t="s">
        <v>514</v>
      </c>
      <c r="D12" s="249">
        <v>1</v>
      </c>
      <c r="E12" s="250"/>
      <c r="F12" s="249"/>
      <c r="G12" s="249" t="s">
        <v>355</v>
      </c>
      <c r="H12" s="250"/>
      <c r="I12" s="249" t="s">
        <v>315</v>
      </c>
      <c r="J12" s="249"/>
      <c r="K12" s="249">
        <v>7</v>
      </c>
      <c r="L12" s="214">
        <v>40</v>
      </c>
      <c r="M12" s="250" t="s">
        <v>515</v>
      </c>
      <c r="N12" s="235"/>
      <c r="O12" s="188">
        <f t="shared" ref="O12:O16"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1 Other way(s) to get "Carrot Pen" Tokens</v>
      </c>
      <c r="C14" s="202"/>
      <c r="D14" s="202"/>
      <c r="E14" s="202"/>
      <c r="F14" s="202"/>
      <c r="G14" s="202"/>
      <c r="H14" s="202"/>
      <c r="I14" s="202"/>
      <c r="J14" s="202"/>
      <c r="K14" s="202"/>
      <c r="L14" s="202"/>
      <c r="M14" s="245"/>
      <c r="N14" s="235"/>
      <c r="O14" s="188">
        <f t="shared" si="2"/>
        <v>0</v>
      </c>
    </row>
    <row r="15" ht="16.5" spans="2:15">
      <c r="B15" s="220" t="s">
        <v>18</v>
      </c>
      <c r="C15" s="277" t="s">
        <v>323</v>
      </c>
      <c r="D15" s="278"/>
      <c r="E15" s="278"/>
      <c r="F15" s="278"/>
      <c r="G15" s="279"/>
      <c r="H15" s="224" t="s">
        <v>324</v>
      </c>
      <c r="I15" s="253" t="s">
        <v>310</v>
      </c>
      <c r="J15" s="254"/>
      <c r="K15" s="254"/>
      <c r="L15" s="254"/>
      <c r="M15" s="255"/>
      <c r="N15" s="235"/>
      <c r="O15" s="188">
        <f t="shared" si="2"/>
        <v>0</v>
      </c>
    </row>
    <row r="16" ht="15.75" spans="2:15">
      <c r="B16" s="260" t="s">
        <v>338</v>
      </c>
      <c r="C16" s="261" t="s">
        <v>403</v>
      </c>
      <c r="D16" s="262"/>
      <c r="E16" s="262"/>
      <c r="F16" s="262"/>
      <c r="G16" s="263"/>
      <c r="H16" s="264" t="s">
        <v>336</v>
      </c>
      <c r="I16" s="266" t="s">
        <v>65</v>
      </c>
      <c r="J16" s="267"/>
      <c r="K16" s="267"/>
      <c r="L16" s="267"/>
      <c r="M16" s="268"/>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Celia Mae Ears</v>
      </c>
      <c r="Z1" s="259" t="str">
        <f ca="1">MID(CELL("filename",$Z$1),FIND("]",CELL("filename",$Z$1))+1,255)</f>
        <v>Celia_Mae_Ears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Celia Mae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4 Task(s) from 6 character(s) that could drop "Celia Mae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2</v>
      </c>
      <c r="B9" s="212" t="s">
        <v>438</v>
      </c>
      <c r="C9" s="213" t="s">
        <v>516</v>
      </c>
      <c r="D9" s="214">
        <v>2</v>
      </c>
      <c r="E9" s="215" t="s">
        <v>141</v>
      </c>
      <c r="F9" s="214">
        <v>5</v>
      </c>
      <c r="G9" s="214"/>
      <c r="H9" s="213" t="s">
        <v>312</v>
      </c>
      <c r="I9" s="214" t="s">
        <v>327</v>
      </c>
      <c r="J9" s="214"/>
      <c r="K9" s="214">
        <v>17</v>
      </c>
      <c r="L9" s="214">
        <v>150</v>
      </c>
      <c r="M9" s="215" t="s">
        <v>517</v>
      </c>
      <c r="N9" s="235"/>
      <c r="O9" s="188">
        <f t="shared" si="0"/>
        <v>0</v>
      </c>
    </row>
    <row r="10" ht="26.25" spans="1:15">
      <c r="A10" s="211">
        <f t="shared" si="1"/>
        <v>1</v>
      </c>
      <c r="B10" s="212" t="s">
        <v>31</v>
      </c>
      <c r="C10" s="250" t="s">
        <v>407</v>
      </c>
      <c r="D10" s="249">
        <v>3</v>
      </c>
      <c r="E10" s="250"/>
      <c r="F10" s="249"/>
      <c r="G10" s="249"/>
      <c r="H10" s="250" t="s">
        <v>351</v>
      </c>
      <c r="I10" s="249" t="s">
        <v>346</v>
      </c>
      <c r="J10" s="249"/>
      <c r="K10" s="249">
        <v>20</v>
      </c>
      <c r="L10" s="214">
        <v>200</v>
      </c>
      <c r="M10" s="250" t="s">
        <v>408</v>
      </c>
      <c r="N10" s="235"/>
      <c r="O10" s="188">
        <f t="shared" si="0"/>
        <v>0</v>
      </c>
    </row>
    <row r="11" ht="15.75" spans="1:14">
      <c r="A11" s="211">
        <f t="shared" si="1"/>
        <v>1</v>
      </c>
      <c r="B11" s="212" t="s">
        <v>150</v>
      </c>
      <c r="C11" s="250" t="s">
        <v>409</v>
      </c>
      <c r="D11" s="249">
        <v>2</v>
      </c>
      <c r="E11" s="250"/>
      <c r="F11" s="249"/>
      <c r="G11" s="249"/>
      <c r="H11" s="250" t="s">
        <v>410</v>
      </c>
      <c r="I11" s="249" t="s">
        <v>411</v>
      </c>
      <c r="J11" s="249"/>
      <c r="K11" s="249">
        <v>29</v>
      </c>
      <c r="L11" s="214">
        <v>275</v>
      </c>
      <c r="M11" s="250" t="s">
        <v>412</v>
      </c>
      <c r="N11" s="235"/>
    </row>
    <row r="12" ht="26.25" spans="1:14">
      <c r="A12" s="211">
        <f t="shared" si="1"/>
        <v>2</v>
      </c>
      <c r="B12" s="212" t="s">
        <v>518</v>
      </c>
      <c r="C12" s="250" t="s">
        <v>519</v>
      </c>
      <c r="D12" s="249">
        <v>2</v>
      </c>
      <c r="E12" s="250" t="s">
        <v>55</v>
      </c>
      <c r="F12" s="249"/>
      <c r="G12" s="249"/>
      <c r="H12" s="250" t="s">
        <v>456</v>
      </c>
      <c r="I12" s="249" t="s">
        <v>327</v>
      </c>
      <c r="J12" s="249"/>
      <c r="K12" s="249">
        <v>17</v>
      </c>
      <c r="L12" s="214">
        <v>150</v>
      </c>
      <c r="M12" s="250" t="s">
        <v>520</v>
      </c>
      <c r="N12" s="235"/>
    </row>
    <row r="13" ht="15.75" spans="2:15">
      <c r="B13" s="216"/>
      <c r="C13" s="217"/>
      <c r="D13" s="218"/>
      <c r="E13" s="219"/>
      <c r="F13" s="218"/>
      <c r="G13" s="218"/>
      <c r="H13" s="217"/>
      <c r="I13" s="218"/>
      <c r="J13" s="218"/>
      <c r="K13" s="218"/>
      <c r="L13" s="218"/>
      <c r="M13" s="252"/>
      <c r="N13" s="235"/>
      <c r="O13" s="188">
        <f t="shared" ref="O13:O16" si="2">IF(ISBLANK($AL13),0,1+LEN($AL13)-LEN(SUBSTITUTE($AL13,"●","")))</f>
        <v>0</v>
      </c>
    </row>
    <row r="14" ht="25.5" spans="2:15">
      <c r="B14" s="201" t="str">
        <f ca="1">COUNTA($B16:$B9999)&amp;" Other way(s) to get "&amp;CHAR(34)&amp;$C$1&amp;CHAR(34)&amp;" Tokens"</f>
        <v>1 Other way(s) to get "Celia Mae Ears" Tokens</v>
      </c>
      <c r="C14" s="202"/>
      <c r="D14" s="202"/>
      <c r="E14" s="202"/>
      <c r="F14" s="202"/>
      <c r="G14" s="202"/>
      <c r="H14" s="202"/>
      <c r="I14" s="202"/>
      <c r="J14" s="202"/>
      <c r="K14" s="202"/>
      <c r="L14" s="202"/>
      <c r="M14" s="245"/>
      <c r="N14" s="235"/>
      <c r="O14" s="188">
        <f t="shared" si="2"/>
        <v>0</v>
      </c>
    </row>
    <row r="15" ht="16.5" spans="2:15">
      <c r="B15" s="220" t="s">
        <v>18</v>
      </c>
      <c r="C15" s="277" t="s">
        <v>323</v>
      </c>
      <c r="D15" s="278"/>
      <c r="E15" s="278"/>
      <c r="F15" s="278"/>
      <c r="G15" s="279"/>
      <c r="H15" s="224" t="s">
        <v>324</v>
      </c>
      <c r="I15" s="253" t="s">
        <v>310</v>
      </c>
      <c r="J15" s="254"/>
      <c r="K15" s="254"/>
      <c r="L15" s="254"/>
      <c r="M15" s="255"/>
      <c r="N15" s="235"/>
      <c r="O15" s="188">
        <f t="shared" si="2"/>
        <v>0</v>
      </c>
    </row>
    <row r="16" ht="15.75" spans="2:15">
      <c r="B16" s="260" t="s">
        <v>399</v>
      </c>
      <c r="C16" s="261" t="s">
        <v>469</v>
      </c>
      <c r="D16" s="262"/>
      <c r="E16" s="262"/>
      <c r="F16" s="262"/>
      <c r="G16" s="263"/>
      <c r="H16" s="265" t="s">
        <v>401</v>
      </c>
      <c r="I16" s="266" t="s">
        <v>470</v>
      </c>
      <c r="J16" s="267"/>
      <c r="K16" s="267"/>
      <c r="L16" s="267"/>
      <c r="M16" s="268"/>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Celia's Headset</v>
      </c>
      <c r="Z1" s="259" t="str">
        <f ca="1">MID(CELL("filename",$Z$1),FIND("]",CELL("filename",$Z$1))+1,255)</f>
        <v>Celias_Headset</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Celia Mae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4 Task(s) from 5 character(s) that could drop "Celia's Headset"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2</v>
      </c>
      <c r="B9" s="212" t="s">
        <v>521</v>
      </c>
      <c r="C9" s="213" t="s">
        <v>522</v>
      </c>
      <c r="D9" s="214">
        <v>5</v>
      </c>
      <c r="E9" s="215" t="s">
        <v>48</v>
      </c>
      <c r="F9" s="214">
        <v>3</v>
      </c>
      <c r="G9" s="214"/>
      <c r="H9" s="213" t="s">
        <v>351</v>
      </c>
      <c r="I9" s="214" t="s">
        <v>336</v>
      </c>
      <c r="J9" s="214"/>
      <c r="K9" s="214">
        <v>20</v>
      </c>
      <c r="L9" s="214">
        <v>210</v>
      </c>
      <c r="M9" s="215" t="s">
        <v>523</v>
      </c>
      <c r="N9" s="235"/>
      <c r="O9" s="188">
        <f t="shared" si="0"/>
        <v>0</v>
      </c>
    </row>
    <row r="10" ht="15.75" spans="1:14">
      <c r="A10" s="211">
        <f t="shared" si="1"/>
        <v>1</v>
      </c>
      <c r="B10" s="212" t="s">
        <v>253</v>
      </c>
      <c r="C10" s="213" t="s">
        <v>387</v>
      </c>
      <c r="D10" s="214">
        <v>2</v>
      </c>
      <c r="E10" s="215"/>
      <c r="F10" s="214"/>
      <c r="G10" s="214"/>
      <c r="H10" s="213" t="s">
        <v>354</v>
      </c>
      <c r="I10" s="214" t="s">
        <v>336</v>
      </c>
      <c r="J10" s="214"/>
      <c r="K10" s="214">
        <v>16</v>
      </c>
      <c r="L10" s="249">
        <v>155</v>
      </c>
      <c r="M10" s="250" t="s">
        <v>388</v>
      </c>
      <c r="N10" s="235"/>
    </row>
    <row r="11" ht="15.75" spans="1:15">
      <c r="A11" s="211">
        <f t="shared" si="1"/>
        <v>1</v>
      </c>
      <c r="B11" s="212" t="s">
        <v>225</v>
      </c>
      <c r="C11" s="250" t="s">
        <v>524</v>
      </c>
      <c r="D11" s="249">
        <v>4</v>
      </c>
      <c r="E11" s="250"/>
      <c r="F11" s="249"/>
      <c r="G11" s="249"/>
      <c r="H11" s="250" t="s">
        <v>330</v>
      </c>
      <c r="I11" s="249" t="s">
        <v>336</v>
      </c>
      <c r="J11" s="249"/>
      <c r="K11" s="249">
        <v>16</v>
      </c>
      <c r="L11" s="214">
        <v>155</v>
      </c>
      <c r="M11" s="250" t="s">
        <v>525</v>
      </c>
      <c r="N11" s="235"/>
      <c r="O11" s="188">
        <f t="shared" ref="O11:O16" si="2">IF(ISBLANK($AL11),0,1+LEN($AL11)-LEN(SUBSTITUTE($AL11,"●","")))</f>
        <v>0</v>
      </c>
    </row>
    <row r="12" ht="15.75" spans="1:15">
      <c r="A12" s="211">
        <f t="shared" si="1"/>
        <v>1</v>
      </c>
      <c r="B12" s="212" t="s">
        <v>51</v>
      </c>
      <c r="C12" s="213" t="s">
        <v>526</v>
      </c>
      <c r="D12" s="214">
        <v>4</v>
      </c>
      <c r="E12" s="215"/>
      <c r="F12" s="214"/>
      <c r="G12" s="214"/>
      <c r="H12" s="215" t="s">
        <v>429</v>
      </c>
      <c r="I12" s="214" t="s">
        <v>336</v>
      </c>
      <c r="J12" s="214"/>
      <c r="K12" s="214">
        <v>16</v>
      </c>
      <c r="L12" s="214">
        <v>155</v>
      </c>
      <c r="M12" s="215" t="s">
        <v>69</v>
      </c>
      <c r="N12" s="235"/>
      <c r="O12" s="188">
        <f t="shared" si="2"/>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1 Other way(s) to get "Celia's Headset" Tokens</v>
      </c>
      <c r="C14" s="202"/>
      <c r="D14" s="202"/>
      <c r="E14" s="202"/>
      <c r="F14" s="202"/>
      <c r="G14" s="202"/>
      <c r="H14" s="202"/>
      <c r="I14" s="202"/>
      <c r="J14" s="202"/>
      <c r="K14" s="202"/>
      <c r="L14" s="202"/>
      <c r="M14" s="245"/>
      <c r="N14" s="235"/>
      <c r="O14" s="188">
        <f t="shared" si="2"/>
        <v>0</v>
      </c>
    </row>
    <row r="15" ht="16.5" spans="2:15">
      <c r="B15" s="220" t="s">
        <v>18</v>
      </c>
      <c r="C15" s="277" t="s">
        <v>323</v>
      </c>
      <c r="D15" s="278"/>
      <c r="E15" s="278"/>
      <c r="F15" s="278"/>
      <c r="G15" s="279"/>
      <c r="H15" s="224" t="s">
        <v>324</v>
      </c>
      <c r="I15" s="281" t="s">
        <v>310</v>
      </c>
      <c r="J15" s="282"/>
      <c r="K15" s="282"/>
      <c r="L15" s="282"/>
      <c r="M15" s="283"/>
      <c r="N15" s="235"/>
      <c r="O15" s="188">
        <f t="shared" si="2"/>
        <v>0</v>
      </c>
    </row>
    <row r="16" ht="15.75" spans="2:15">
      <c r="B16" s="260" t="s">
        <v>337</v>
      </c>
      <c r="C16" s="261" t="s">
        <v>492</v>
      </c>
      <c r="D16" s="262"/>
      <c r="E16" s="262"/>
      <c r="F16" s="262"/>
      <c r="G16" s="263"/>
      <c r="H16" s="264" t="s">
        <v>327</v>
      </c>
      <c r="I16" s="305" t="s">
        <v>527</v>
      </c>
      <c r="J16" s="306"/>
      <c r="K16" s="306"/>
      <c r="L16" s="306"/>
      <c r="M16" s="307"/>
      <c r="N16" s="235"/>
      <c r="O16" s="188">
        <f t="shared" si="2"/>
        <v>0</v>
      </c>
    </row>
    <row r="17" ht="15.75" spans="2:15">
      <c r="B17" s="216"/>
      <c r="C17" s="217"/>
      <c r="D17" s="218"/>
      <c r="E17" s="219"/>
      <c r="F17" s="218"/>
      <c r="G17" s="218"/>
      <c r="H17" s="217"/>
      <c r="I17" s="308"/>
      <c r="J17" s="308"/>
      <c r="K17" s="308"/>
      <c r="L17" s="308"/>
      <c r="M17" s="309"/>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Chance Dice</v>
      </c>
      <c r="Z1" s="259" t="str">
        <f ca="1">MID(CELL("filename",$Z$1),FIND("]",CELL("filename",$Z$1))+1,255)</f>
        <v>Chance_Dice</v>
      </c>
    </row>
    <row r="2" ht="21.55" customHeight="1" spans="2:12">
      <c r="B2" s="192" t="str">
        <f>Token_List!$D$2</f>
        <v>Rarity</v>
      </c>
      <c r="C2" s="193" t="str">
        <f ca="1">LOOKUP($Z$1,Token_List!$Z$3:$Z$9998,Token_List!$D$3:$D$9998)</f>
        <v>Epic</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Oogie Boogie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SUM($AN$8:$AN$10003)</f>
        <v>0</v>
      </c>
    </row>
    <row r="6" ht="25.5" spans="2:15">
      <c r="B6" s="201" t="str">
        <f ca="1">MATCH("Type",$B$9:$B$9991,0)-3&amp;" Task(s) from "&amp;SUM($A$9:$A$9993)&amp;" character(s) that could drop "&amp;CHAR(34)&amp;$C$1&amp;CHAR(34)&amp;" Tokens"</f>
        <v>3 Task(s) from 3 character(s) that could drop "Chance Dice" Tokens</v>
      </c>
      <c r="C6" s="202"/>
      <c r="D6" s="202"/>
      <c r="E6" s="202"/>
      <c r="F6" s="202"/>
      <c r="G6" s="202"/>
      <c r="H6" s="202"/>
      <c r="I6" s="202"/>
      <c r="J6" s="202"/>
      <c r="K6" s="202"/>
      <c r="L6" s="202"/>
      <c r="M6" s="245"/>
      <c r="O6" s="188">
        <f t="shared" ref="O6:O15"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290</v>
      </c>
      <c r="C9" s="213" t="s">
        <v>528</v>
      </c>
      <c r="D9" s="214">
        <v>2</v>
      </c>
      <c r="E9" s="215"/>
      <c r="F9" s="214"/>
      <c r="G9" s="214"/>
      <c r="H9" s="213" t="s">
        <v>391</v>
      </c>
      <c r="I9" s="214" t="s">
        <v>315</v>
      </c>
      <c r="J9" s="214"/>
      <c r="K9" s="214">
        <v>7</v>
      </c>
      <c r="L9" s="214">
        <v>40</v>
      </c>
      <c r="M9" s="215" t="s">
        <v>529</v>
      </c>
      <c r="N9" s="235"/>
      <c r="O9" s="188">
        <f t="shared" si="0"/>
        <v>0</v>
      </c>
    </row>
    <row r="10" ht="15.75" spans="1:15">
      <c r="A10" s="211">
        <f t="shared" si="1"/>
        <v>1</v>
      </c>
      <c r="B10" s="212" t="s">
        <v>160</v>
      </c>
      <c r="C10" s="213" t="s">
        <v>530</v>
      </c>
      <c r="D10" s="214">
        <v>5</v>
      </c>
      <c r="E10" s="215"/>
      <c r="F10" s="214"/>
      <c r="G10" s="214"/>
      <c r="H10" s="213" t="s">
        <v>345</v>
      </c>
      <c r="I10" s="214" t="s">
        <v>313</v>
      </c>
      <c r="J10" s="214"/>
      <c r="K10" s="214">
        <v>10</v>
      </c>
      <c r="L10" s="249">
        <v>75</v>
      </c>
      <c r="M10" s="250" t="s">
        <v>531</v>
      </c>
      <c r="N10" s="235"/>
      <c r="O10" s="188">
        <f t="shared" si="0"/>
        <v>0</v>
      </c>
    </row>
    <row r="11" ht="15.75" spans="1:15">
      <c r="A11" s="211">
        <f t="shared" si="1"/>
        <v>1</v>
      </c>
      <c r="B11" s="212" t="s">
        <v>163</v>
      </c>
      <c r="C11" s="250" t="s">
        <v>532</v>
      </c>
      <c r="D11" s="249">
        <v>5</v>
      </c>
      <c r="E11" s="250"/>
      <c r="F11" s="249"/>
      <c r="G11" s="249"/>
      <c r="H11" s="250" t="s">
        <v>345</v>
      </c>
      <c r="I11" s="249" t="s">
        <v>313</v>
      </c>
      <c r="J11" s="249"/>
      <c r="K11" s="249">
        <v>10</v>
      </c>
      <c r="L11" s="214">
        <v>75</v>
      </c>
      <c r="M11" s="250" t="s">
        <v>533</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4 Other way(s) to get "Chance Dice" Tokens</v>
      </c>
      <c r="C13" s="202"/>
      <c r="D13" s="202"/>
      <c r="E13" s="202"/>
      <c r="F13" s="202"/>
      <c r="G13" s="202"/>
      <c r="H13" s="202"/>
      <c r="I13" s="202"/>
      <c r="J13" s="202"/>
      <c r="K13" s="202"/>
      <c r="L13" s="202"/>
      <c r="M13" s="245"/>
      <c r="N13" s="235"/>
      <c r="O13" s="188">
        <f t="shared" si="0"/>
        <v>0</v>
      </c>
    </row>
    <row r="14" ht="16.5" spans="2:15">
      <c r="B14" s="220" t="s">
        <v>18</v>
      </c>
      <c r="C14" s="277" t="s">
        <v>323</v>
      </c>
      <c r="D14" s="278"/>
      <c r="E14" s="278"/>
      <c r="F14" s="278"/>
      <c r="G14" s="279"/>
      <c r="H14" s="224" t="s">
        <v>324</v>
      </c>
      <c r="I14" s="281" t="s">
        <v>310</v>
      </c>
      <c r="J14" s="282"/>
      <c r="K14" s="282"/>
      <c r="L14" s="282"/>
      <c r="M14" s="283"/>
      <c r="N14" s="235"/>
      <c r="O14" s="188">
        <f t="shared" si="0"/>
        <v>0</v>
      </c>
    </row>
    <row r="15" ht="15.75" spans="2:15">
      <c r="B15" s="260" t="s">
        <v>337</v>
      </c>
      <c r="C15" s="261" t="s">
        <v>534</v>
      </c>
      <c r="D15" s="262"/>
      <c r="E15" s="262"/>
      <c r="F15" s="262"/>
      <c r="G15" s="263"/>
      <c r="H15" s="265" t="s">
        <v>336</v>
      </c>
      <c r="I15" s="266" t="s">
        <v>535</v>
      </c>
      <c r="J15" s="267"/>
      <c r="K15" s="267"/>
      <c r="L15" s="267"/>
      <c r="M15" s="268"/>
      <c r="N15" s="235"/>
      <c r="O15" s="188">
        <f t="shared" si="0"/>
        <v>0</v>
      </c>
    </row>
    <row r="16" ht="15.75" spans="2:14">
      <c r="B16" s="260" t="s">
        <v>338</v>
      </c>
      <c r="C16" s="261" t="s">
        <v>403</v>
      </c>
      <c r="D16" s="262"/>
      <c r="E16" s="262"/>
      <c r="F16" s="262"/>
      <c r="G16" s="263"/>
      <c r="H16" s="265" t="s">
        <v>336</v>
      </c>
      <c r="I16" s="261" t="s">
        <v>70</v>
      </c>
      <c r="J16" s="262"/>
      <c r="K16" s="262"/>
      <c r="L16" s="262"/>
      <c r="M16" s="263"/>
      <c r="N16" s="235"/>
    </row>
    <row r="17" ht="15.75" spans="2:15">
      <c r="B17" s="260" t="s">
        <v>338</v>
      </c>
      <c r="C17" s="261" t="s">
        <v>307</v>
      </c>
      <c r="D17" s="262"/>
      <c r="E17" s="262"/>
      <c r="F17" s="262"/>
      <c r="G17" s="263"/>
      <c r="H17" s="265" t="s">
        <v>411</v>
      </c>
      <c r="I17" s="261" t="s">
        <v>70</v>
      </c>
      <c r="J17" s="262"/>
      <c r="K17" s="262"/>
      <c r="L17" s="262"/>
      <c r="M17" s="263"/>
      <c r="N17" s="235"/>
      <c r="O17" s="188">
        <f t="shared" ref="O17:O37" si="2">IF(ISBLANK($AL17),0,1+LEN($AL17)-LEN(SUBSTITUTE($AL17,"●","")))</f>
        <v>0</v>
      </c>
    </row>
    <row r="18" ht="15.75" spans="2:15">
      <c r="B18" s="260" t="s">
        <v>338</v>
      </c>
      <c r="C18" s="261" t="s">
        <v>536</v>
      </c>
      <c r="D18" s="262"/>
      <c r="E18" s="262"/>
      <c r="F18" s="262"/>
      <c r="G18" s="263"/>
      <c r="H18" s="265" t="s">
        <v>537</v>
      </c>
      <c r="I18" s="261" t="s">
        <v>70</v>
      </c>
      <c r="J18" s="262"/>
      <c r="K18" s="262"/>
      <c r="L18" s="262"/>
      <c r="M18" s="263"/>
      <c r="N18" s="235"/>
      <c r="O18" s="188">
        <f t="shared" si="2"/>
        <v>0</v>
      </c>
    </row>
    <row r="19" ht="15.75" spans="2:15">
      <c r="B19" s="216"/>
      <c r="C19" s="217"/>
      <c r="D19" s="218"/>
      <c r="E19" s="219"/>
      <c r="F19" s="218"/>
      <c r="G19" s="218"/>
      <c r="H19" s="217"/>
      <c r="I19" s="218"/>
      <c r="J19" s="218"/>
      <c r="K19" s="218"/>
      <c r="L19" s="218"/>
      <c r="M19" s="252"/>
      <c r="N19" s="235"/>
      <c r="O19" s="188">
        <f t="shared" si="2"/>
        <v>0</v>
      </c>
    </row>
    <row r="20" ht="15.75" spans="2:15">
      <c r="B20" s="225"/>
      <c r="C20" s="226"/>
      <c r="D20" s="227"/>
      <c r="E20" s="229"/>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6"/>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9"/>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9"/>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6"/>
      <c r="N32" s="235"/>
      <c r="O32" s="188">
        <f t="shared" si="2"/>
        <v>0</v>
      </c>
    </row>
    <row r="33" ht="15.75" spans="2:15">
      <c r="B33" s="225"/>
      <c r="C33" s="226"/>
      <c r="D33" s="227"/>
      <c r="E33" s="228"/>
      <c r="F33" s="227"/>
      <c r="G33" s="227"/>
      <c r="H33" s="226"/>
      <c r="I33" s="227"/>
      <c r="J33" s="227"/>
      <c r="K33" s="227"/>
      <c r="L33" s="227"/>
      <c r="M33" s="226"/>
      <c r="N33" s="235"/>
      <c r="O33" s="188">
        <f t="shared" si="2"/>
        <v>0</v>
      </c>
    </row>
    <row r="34" spans="2:15">
      <c r="B34" s="230"/>
      <c r="C34" s="231"/>
      <c r="D34" s="232"/>
      <c r="E34" s="233"/>
      <c r="F34" s="232"/>
      <c r="G34" s="232"/>
      <c r="H34" s="231"/>
      <c r="I34" s="232"/>
      <c r="J34" s="232"/>
      <c r="K34" s="232"/>
      <c r="L34" s="232"/>
      <c r="M34" s="231"/>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3"/>
      <c r="N36" s="235"/>
      <c r="O36" s="188">
        <f t="shared" si="2"/>
        <v>0</v>
      </c>
    </row>
    <row r="37" spans="2:15">
      <c r="B37" s="230"/>
      <c r="C37" s="231"/>
      <c r="D37" s="232"/>
      <c r="E37" s="234"/>
      <c r="F37" s="232"/>
      <c r="G37" s="232"/>
      <c r="H37" s="231"/>
      <c r="I37" s="232"/>
      <c r="J37" s="232"/>
      <c r="K37" s="232"/>
      <c r="L37" s="232"/>
      <c r="M37" s="233"/>
      <c r="N37" s="235"/>
      <c r="O37" s="188">
        <f t="shared" si="2"/>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12">
    <mergeCell ref="B6:M6"/>
    <mergeCell ref="B13:M13"/>
    <mergeCell ref="C14:G14"/>
    <mergeCell ref="I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Charming Ears</v>
      </c>
      <c r="Z1" s="259" t="str">
        <f ca="1">MID(CELL("filename",$Z$1),FIND("]",CELL("filename",$Z$1))+1,255)</f>
        <v>Charming_Ears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Prince Charming</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SUM($AN$8:$AN$10002)</f>
        <v>0</v>
      </c>
    </row>
    <row r="6" ht="25.5" spans="2:15">
      <c r="B6" s="201" t="str">
        <f ca="1">MATCH("Type",$B$9:$B$9991,0)-3&amp;" Task(s) from "&amp;SUM($A$9:$A$9993)&amp;" character(s) that could drop "&amp;CHAR(34)&amp;$C$1&amp;CHAR(34)&amp;" Tokens"</f>
        <v>4 Task(s) from 5 character(s) that could drop "Charming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141</v>
      </c>
      <c r="C9" s="213" t="s">
        <v>538</v>
      </c>
      <c r="D9" s="214">
        <v>3</v>
      </c>
      <c r="E9" s="215"/>
      <c r="F9" s="214"/>
      <c r="G9" s="214"/>
      <c r="H9" s="213"/>
      <c r="I9" s="214" t="s">
        <v>336</v>
      </c>
      <c r="J9" s="214"/>
      <c r="K9" s="214">
        <v>16</v>
      </c>
      <c r="L9" s="214">
        <v>155</v>
      </c>
      <c r="M9" s="215" t="s">
        <v>539</v>
      </c>
      <c r="N9" s="235"/>
      <c r="O9" s="188">
        <f t="shared" si="0"/>
        <v>0</v>
      </c>
    </row>
    <row r="10" ht="15.75" spans="1:15">
      <c r="A10" s="211">
        <f t="shared" si="1"/>
        <v>2</v>
      </c>
      <c r="B10" s="212" t="s">
        <v>540</v>
      </c>
      <c r="C10" s="213" t="s">
        <v>541</v>
      </c>
      <c r="D10" s="214"/>
      <c r="E10" s="215" t="s">
        <v>216</v>
      </c>
      <c r="F10" s="214">
        <v>1</v>
      </c>
      <c r="G10" s="214"/>
      <c r="H10" s="213" t="s">
        <v>351</v>
      </c>
      <c r="I10" s="214" t="s">
        <v>313</v>
      </c>
      <c r="J10" s="214"/>
      <c r="K10" s="214">
        <v>13</v>
      </c>
      <c r="L10" s="249">
        <v>100</v>
      </c>
      <c r="M10" s="250" t="s">
        <v>542</v>
      </c>
      <c r="N10" s="235"/>
      <c r="O10" s="188">
        <f t="shared" si="0"/>
        <v>0</v>
      </c>
    </row>
    <row r="11" ht="15.75" spans="1:14">
      <c r="A11" s="211">
        <f t="shared" si="1"/>
        <v>1</v>
      </c>
      <c r="B11" s="212" t="s">
        <v>82</v>
      </c>
      <c r="C11" s="250" t="s">
        <v>543</v>
      </c>
      <c r="D11" s="249">
        <v>4</v>
      </c>
      <c r="E11" s="250"/>
      <c r="F11" s="249"/>
      <c r="G11" s="249"/>
      <c r="H11" s="250" t="s">
        <v>361</v>
      </c>
      <c r="I11" s="249" t="s">
        <v>327</v>
      </c>
      <c r="J11" s="249"/>
      <c r="K11" s="249">
        <v>13</v>
      </c>
      <c r="L11" s="214">
        <v>110</v>
      </c>
      <c r="M11" s="250" t="s">
        <v>544</v>
      </c>
      <c r="N11" s="235"/>
    </row>
    <row r="12" ht="15.75" spans="1:15">
      <c r="A12" s="211">
        <f t="shared" si="1"/>
        <v>1</v>
      </c>
      <c r="B12" s="212" t="s">
        <v>192</v>
      </c>
      <c r="C12" s="213" t="s">
        <v>545</v>
      </c>
      <c r="D12" s="214">
        <v>2</v>
      </c>
      <c r="E12" s="215"/>
      <c r="F12" s="214"/>
      <c r="G12" s="214"/>
      <c r="H12" s="215" t="s">
        <v>456</v>
      </c>
      <c r="I12" s="214" t="s">
        <v>336</v>
      </c>
      <c r="J12" s="214"/>
      <c r="K12" s="214">
        <v>16</v>
      </c>
      <c r="L12" s="214">
        <v>155</v>
      </c>
      <c r="M12" s="215" t="s">
        <v>546</v>
      </c>
      <c r="N12" s="235"/>
      <c r="O12" s="188">
        <f t="shared" ref="O12:O17"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2 Other way(s) to get "Charming Ears" Tokens</v>
      </c>
      <c r="C14" s="202"/>
      <c r="D14" s="202"/>
      <c r="E14" s="202"/>
      <c r="F14" s="202"/>
      <c r="G14" s="202"/>
      <c r="H14" s="202"/>
      <c r="I14" s="202"/>
      <c r="J14" s="202"/>
      <c r="K14" s="202"/>
      <c r="L14" s="202"/>
      <c r="M14" s="245"/>
      <c r="N14" s="235"/>
      <c r="O14" s="188">
        <f t="shared" si="2"/>
        <v>0</v>
      </c>
    </row>
    <row r="15" ht="16.5" spans="2:15">
      <c r="B15" s="220" t="s">
        <v>18</v>
      </c>
      <c r="C15" s="277" t="s">
        <v>323</v>
      </c>
      <c r="D15" s="278"/>
      <c r="E15" s="278"/>
      <c r="F15" s="278"/>
      <c r="G15" s="279"/>
      <c r="H15" s="224" t="s">
        <v>324</v>
      </c>
      <c r="I15" s="281" t="s">
        <v>310</v>
      </c>
      <c r="J15" s="282"/>
      <c r="K15" s="282"/>
      <c r="L15" s="282"/>
      <c r="M15" s="283"/>
      <c r="N15" s="235"/>
      <c r="O15" s="188">
        <f t="shared" si="2"/>
        <v>0</v>
      </c>
    </row>
    <row r="16" ht="15.75" spans="2:15">
      <c r="B16" s="260" t="s">
        <v>337</v>
      </c>
      <c r="C16" s="294" t="s">
        <v>361</v>
      </c>
      <c r="D16" s="294"/>
      <c r="E16" s="294"/>
      <c r="F16" s="294"/>
      <c r="G16" s="294"/>
      <c r="H16" s="314" t="s">
        <v>411</v>
      </c>
      <c r="I16" s="266" t="s">
        <v>547</v>
      </c>
      <c r="J16" s="267"/>
      <c r="K16" s="267"/>
      <c r="L16" s="267"/>
      <c r="M16" s="268"/>
      <c r="N16" s="235"/>
      <c r="O16" s="188">
        <f t="shared" si="2"/>
        <v>0</v>
      </c>
    </row>
    <row r="17" ht="31" customHeight="1" spans="2:15">
      <c r="B17" s="260" t="s">
        <v>399</v>
      </c>
      <c r="C17" s="294" t="s">
        <v>82</v>
      </c>
      <c r="D17" s="294"/>
      <c r="E17" s="294"/>
      <c r="F17" s="294"/>
      <c r="G17" s="294"/>
      <c r="H17" s="265" t="s">
        <v>401</v>
      </c>
      <c r="I17" s="261" t="s">
        <v>418</v>
      </c>
      <c r="J17" s="262"/>
      <c r="K17" s="262"/>
      <c r="L17" s="262"/>
      <c r="M17" s="263"/>
      <c r="N17" s="235"/>
      <c r="O17" s="188">
        <f t="shared" si="2"/>
        <v>0</v>
      </c>
    </row>
    <row r="18" ht="15.75" spans="2:15">
      <c r="B18" s="216"/>
      <c r="C18" s="217"/>
      <c r="D18" s="218"/>
      <c r="E18" s="219"/>
      <c r="F18" s="218"/>
      <c r="G18" s="218"/>
      <c r="H18" s="217"/>
      <c r="I18" s="218"/>
      <c r="J18" s="218"/>
      <c r="K18" s="218"/>
      <c r="L18" s="218"/>
      <c r="M18" s="252"/>
      <c r="N18" s="235"/>
      <c r="O18" s="188">
        <f t="shared" ref="O18:O36" si="3">IF(ISBLANK($AL18),0,1+LEN($AL18)-LEN(SUBSTITUTE($AL18,"●","")))</f>
        <v>0</v>
      </c>
    </row>
    <row r="19" ht="15.75" spans="2:15">
      <c r="B19" s="225"/>
      <c r="C19" s="226"/>
      <c r="D19" s="227"/>
      <c r="E19" s="229"/>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6">
    <mergeCell ref="B6:M6"/>
    <mergeCell ref="B14:M14"/>
    <mergeCell ref="C15:G15"/>
    <mergeCell ref="I15:M15"/>
    <mergeCell ref="I16:M16"/>
    <mergeCell ref="I17:M17"/>
  </mergeCells>
  <pageMargins left="0.75" right="0.75" top="1" bottom="1" header="0.511805555555556" footer="0.511805555555556"/>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5"/>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Charming Gloves</v>
      </c>
      <c r="Z1" s="259" t="str">
        <f ca="1">MID(CELL("filename",$Z$1),FIND("]",CELL("filename",$Z$1))+1,255)</f>
        <v>Charming_Gloves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Prince Charming</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SUM($AN$8:$AN$10005)</f>
        <v>0</v>
      </c>
    </row>
    <row r="6" ht="25.5" spans="2:15">
      <c r="B6" s="201" t="str">
        <f ca="1">MATCH("Type",$B$9:$B$9991,0)-3&amp;" Task(s) from "&amp;SUM($A$9:$A$9993)&amp;" character(s) that could drop "&amp;CHAR(34)&amp;$C$1&amp;CHAR(34)&amp;" Tokens"</f>
        <v>3 Task(s) from 4 character(s) that could drop "Charming Gloves"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189</v>
      </c>
      <c r="C9" s="213" t="s">
        <v>548</v>
      </c>
      <c r="D9" s="214">
        <v>4</v>
      </c>
      <c r="E9" s="215"/>
      <c r="F9" s="214"/>
      <c r="G9" s="214"/>
      <c r="H9" s="213" t="s">
        <v>549</v>
      </c>
      <c r="I9" s="214" t="s">
        <v>336</v>
      </c>
      <c r="J9" s="214"/>
      <c r="K9" s="214">
        <v>16</v>
      </c>
      <c r="L9" s="214">
        <v>155</v>
      </c>
      <c r="M9" s="215" t="s">
        <v>550</v>
      </c>
      <c r="N9" s="235"/>
      <c r="O9" s="188">
        <f t="shared" si="0"/>
        <v>0</v>
      </c>
    </row>
    <row r="10" ht="15.75" spans="1:15">
      <c r="A10" s="211">
        <f t="shared" si="1"/>
        <v>1</v>
      </c>
      <c r="B10" s="212" t="s">
        <v>259</v>
      </c>
      <c r="C10" s="213" t="s">
        <v>551</v>
      </c>
      <c r="D10" s="214">
        <v>3</v>
      </c>
      <c r="E10" s="215"/>
      <c r="F10" s="214"/>
      <c r="G10" s="214"/>
      <c r="H10" s="213" t="s">
        <v>354</v>
      </c>
      <c r="I10" s="214" t="s">
        <v>336</v>
      </c>
      <c r="J10" s="214"/>
      <c r="K10" s="214">
        <v>16</v>
      </c>
      <c r="L10" s="249">
        <v>155</v>
      </c>
      <c r="M10" s="250" t="s">
        <v>552</v>
      </c>
      <c r="N10" s="235"/>
      <c r="O10" s="188">
        <f t="shared" si="0"/>
        <v>0</v>
      </c>
    </row>
    <row r="11" ht="26.25" spans="1:15">
      <c r="A11" s="211">
        <f t="shared" si="1"/>
        <v>2</v>
      </c>
      <c r="B11" s="212" t="s">
        <v>359</v>
      </c>
      <c r="C11" s="250" t="s">
        <v>360</v>
      </c>
      <c r="D11" s="249">
        <v>1</v>
      </c>
      <c r="E11" s="250" t="s">
        <v>73</v>
      </c>
      <c r="F11" s="249">
        <v>3</v>
      </c>
      <c r="G11" s="249"/>
      <c r="H11" s="250" t="s">
        <v>361</v>
      </c>
      <c r="I11" s="249" t="s">
        <v>313</v>
      </c>
      <c r="J11" s="249"/>
      <c r="K11" s="249">
        <v>13</v>
      </c>
      <c r="L11" s="214">
        <v>100</v>
      </c>
      <c r="M11" s="250" t="s">
        <v>362</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6 Other way(s) to get "Charming Gloves" Tokens</v>
      </c>
      <c r="C13" s="202"/>
      <c r="D13" s="202"/>
      <c r="E13" s="202"/>
      <c r="F13" s="202"/>
      <c r="G13" s="202"/>
      <c r="H13" s="202"/>
      <c r="I13" s="202"/>
      <c r="J13" s="202"/>
      <c r="K13" s="202"/>
      <c r="L13" s="202"/>
      <c r="M13" s="245"/>
      <c r="N13" s="235"/>
      <c r="O13" s="188">
        <f t="shared" si="0"/>
        <v>0</v>
      </c>
    </row>
    <row r="14" ht="16.5" spans="2:15">
      <c r="B14" s="220" t="s">
        <v>18</v>
      </c>
      <c r="C14" s="277" t="s">
        <v>323</v>
      </c>
      <c r="D14" s="278"/>
      <c r="E14" s="278"/>
      <c r="F14" s="278"/>
      <c r="G14" s="279"/>
      <c r="H14" s="224" t="s">
        <v>324</v>
      </c>
      <c r="I14" s="281" t="s">
        <v>310</v>
      </c>
      <c r="J14" s="282"/>
      <c r="K14" s="282"/>
      <c r="L14" s="282"/>
      <c r="M14" s="283"/>
      <c r="N14" s="235"/>
      <c r="O14" s="188">
        <f t="shared" si="0"/>
        <v>0</v>
      </c>
    </row>
    <row r="15" ht="15.75" spans="2:15">
      <c r="B15" s="260" t="s">
        <v>337</v>
      </c>
      <c r="C15" s="294" t="s">
        <v>361</v>
      </c>
      <c r="D15" s="294"/>
      <c r="E15" s="294"/>
      <c r="F15" s="294"/>
      <c r="G15" s="294"/>
      <c r="H15" s="265" t="s">
        <v>411</v>
      </c>
      <c r="I15" s="266" t="s">
        <v>547</v>
      </c>
      <c r="J15" s="267"/>
      <c r="K15" s="267"/>
      <c r="L15" s="267"/>
      <c r="M15" s="268"/>
      <c r="N15" s="235"/>
      <c r="O15" s="188">
        <f t="shared" si="0"/>
        <v>0</v>
      </c>
    </row>
    <row r="16" ht="15.75" spans="2:15">
      <c r="B16" s="260" t="s">
        <v>337</v>
      </c>
      <c r="C16" s="294" t="s">
        <v>553</v>
      </c>
      <c r="D16" s="294"/>
      <c r="E16" s="294"/>
      <c r="F16" s="294"/>
      <c r="G16" s="294"/>
      <c r="H16" s="265" t="s">
        <v>336</v>
      </c>
      <c r="I16" s="261" t="s">
        <v>74</v>
      </c>
      <c r="J16" s="262"/>
      <c r="K16" s="262"/>
      <c r="L16" s="262"/>
      <c r="M16" s="263"/>
      <c r="N16" s="235"/>
      <c r="O16" s="188">
        <f t="shared" si="0"/>
        <v>0</v>
      </c>
    </row>
    <row r="17" ht="30" customHeight="1" spans="2:14">
      <c r="B17" s="260" t="s">
        <v>399</v>
      </c>
      <c r="C17" s="294" t="s">
        <v>82</v>
      </c>
      <c r="D17" s="294"/>
      <c r="E17" s="294"/>
      <c r="F17" s="294"/>
      <c r="G17" s="294"/>
      <c r="H17" s="265" t="s">
        <v>401</v>
      </c>
      <c r="I17" s="261" t="s">
        <v>418</v>
      </c>
      <c r="J17" s="262"/>
      <c r="K17" s="262"/>
      <c r="L17" s="262"/>
      <c r="M17" s="263"/>
      <c r="N17" s="235"/>
    </row>
    <row r="18" ht="15.75" spans="2:14">
      <c r="B18" s="260" t="s">
        <v>338</v>
      </c>
      <c r="C18" s="294" t="s">
        <v>403</v>
      </c>
      <c r="D18" s="294"/>
      <c r="E18" s="294"/>
      <c r="F18" s="294"/>
      <c r="G18" s="294"/>
      <c r="H18" s="265" t="s">
        <v>336</v>
      </c>
      <c r="I18" s="261" t="s">
        <v>554</v>
      </c>
      <c r="J18" s="262"/>
      <c r="K18" s="262"/>
      <c r="L18" s="262"/>
      <c r="M18" s="263"/>
      <c r="N18" s="235"/>
    </row>
    <row r="19" ht="15.75" spans="2:14">
      <c r="B19" s="260" t="s">
        <v>338</v>
      </c>
      <c r="C19" s="294" t="s">
        <v>307</v>
      </c>
      <c r="D19" s="294"/>
      <c r="E19" s="294"/>
      <c r="F19" s="294"/>
      <c r="G19" s="294"/>
      <c r="H19" s="265" t="s">
        <v>411</v>
      </c>
      <c r="I19" s="261" t="s">
        <v>555</v>
      </c>
      <c r="J19" s="262"/>
      <c r="K19" s="262"/>
      <c r="L19" s="262"/>
      <c r="M19" s="263"/>
      <c r="N19" s="235"/>
    </row>
    <row r="20" ht="15.75" spans="2:15">
      <c r="B20" s="260" t="s">
        <v>338</v>
      </c>
      <c r="C20" s="294" t="s">
        <v>536</v>
      </c>
      <c r="D20" s="294"/>
      <c r="E20" s="294"/>
      <c r="F20" s="294"/>
      <c r="G20" s="294"/>
      <c r="H20" s="265" t="s">
        <v>537</v>
      </c>
      <c r="I20" s="261" t="s">
        <v>555</v>
      </c>
      <c r="J20" s="262"/>
      <c r="K20" s="262"/>
      <c r="L20" s="262"/>
      <c r="M20" s="263"/>
      <c r="N20" s="235"/>
      <c r="O20" s="188">
        <f t="shared" ref="O20:O39" si="2">IF(ISBLANK($AL20),0,1+LEN($AL20)-LEN(SUBSTITUTE($AL20,"●","")))</f>
        <v>0</v>
      </c>
    </row>
    <row r="21" ht="15.75" spans="2:15">
      <c r="B21" s="216"/>
      <c r="C21" s="217"/>
      <c r="D21" s="218"/>
      <c r="E21" s="219"/>
      <c r="F21" s="218"/>
      <c r="G21" s="218"/>
      <c r="H21" s="217"/>
      <c r="I21" s="218"/>
      <c r="J21" s="218"/>
      <c r="K21" s="218"/>
      <c r="L21" s="218"/>
      <c r="M21" s="252"/>
      <c r="N21" s="235"/>
      <c r="O21" s="188">
        <f t="shared" si="2"/>
        <v>0</v>
      </c>
    </row>
    <row r="22" ht="15.75" spans="2:15">
      <c r="B22" s="225"/>
      <c r="C22" s="226"/>
      <c r="D22" s="227"/>
      <c r="E22" s="229"/>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6"/>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9"/>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8"/>
      <c r="N32" s="235"/>
      <c r="O32" s="188">
        <f t="shared" si="2"/>
        <v>0</v>
      </c>
    </row>
    <row r="33" ht="15.75" spans="2:15">
      <c r="B33" s="225"/>
      <c r="C33" s="226"/>
      <c r="D33" s="227"/>
      <c r="E33" s="228"/>
      <c r="F33" s="227"/>
      <c r="G33" s="227"/>
      <c r="H33" s="226"/>
      <c r="I33" s="227"/>
      <c r="J33" s="227"/>
      <c r="K33" s="227"/>
      <c r="L33" s="227"/>
      <c r="M33" s="228"/>
      <c r="N33" s="235"/>
      <c r="O33" s="188">
        <f t="shared" si="2"/>
        <v>0</v>
      </c>
    </row>
    <row r="34" ht="15.75" spans="2:15">
      <c r="B34" s="225"/>
      <c r="C34" s="226"/>
      <c r="D34" s="227"/>
      <c r="E34" s="228"/>
      <c r="F34" s="227"/>
      <c r="G34" s="227"/>
      <c r="H34" s="226"/>
      <c r="I34" s="227"/>
      <c r="J34" s="227"/>
      <c r="K34" s="227"/>
      <c r="L34" s="227"/>
      <c r="M34" s="226"/>
      <c r="N34" s="235"/>
      <c r="O34" s="188">
        <f t="shared" si="2"/>
        <v>0</v>
      </c>
    </row>
    <row r="35" ht="15.75" spans="2:15">
      <c r="B35" s="225"/>
      <c r="C35" s="226"/>
      <c r="D35" s="227"/>
      <c r="E35" s="228"/>
      <c r="F35" s="227"/>
      <c r="G35" s="227"/>
      <c r="H35" s="226"/>
      <c r="I35" s="227"/>
      <c r="J35" s="227"/>
      <c r="K35" s="227"/>
      <c r="L35" s="227"/>
      <c r="M35" s="226"/>
      <c r="N35" s="235"/>
      <c r="O35" s="188">
        <f t="shared" si="2"/>
        <v>0</v>
      </c>
    </row>
    <row r="36" spans="2:15">
      <c r="B36" s="230"/>
      <c r="C36" s="231"/>
      <c r="D36" s="232"/>
      <c r="E36" s="233"/>
      <c r="F36" s="232"/>
      <c r="G36" s="232"/>
      <c r="H36" s="231"/>
      <c r="I36" s="232"/>
      <c r="J36" s="232"/>
      <c r="K36" s="232"/>
      <c r="L36" s="232"/>
      <c r="M36" s="231"/>
      <c r="N36" s="235"/>
      <c r="O36" s="188">
        <f t="shared" si="2"/>
        <v>0</v>
      </c>
    </row>
    <row r="37" spans="2:15">
      <c r="B37" s="230"/>
      <c r="C37" s="231"/>
      <c r="D37" s="232"/>
      <c r="E37" s="233"/>
      <c r="F37" s="232"/>
      <c r="G37" s="232"/>
      <c r="H37" s="231"/>
      <c r="I37" s="232"/>
      <c r="J37" s="232"/>
      <c r="K37" s="232"/>
      <c r="L37" s="232"/>
      <c r="M37" s="231"/>
      <c r="N37" s="235"/>
      <c r="O37" s="188">
        <f t="shared" si="2"/>
        <v>0</v>
      </c>
    </row>
    <row r="38" spans="2:15">
      <c r="B38" s="230"/>
      <c r="C38" s="231"/>
      <c r="D38" s="232"/>
      <c r="E38" s="233"/>
      <c r="F38" s="232"/>
      <c r="G38" s="232"/>
      <c r="H38" s="231"/>
      <c r="I38" s="232"/>
      <c r="J38" s="232"/>
      <c r="K38" s="232"/>
      <c r="L38" s="232"/>
      <c r="M38" s="233"/>
      <c r="N38" s="235"/>
      <c r="O38" s="188">
        <f t="shared" si="2"/>
        <v>0</v>
      </c>
    </row>
    <row r="39" spans="2:15">
      <c r="B39" s="230"/>
      <c r="C39" s="231"/>
      <c r="D39" s="232"/>
      <c r="E39" s="234"/>
      <c r="F39" s="232"/>
      <c r="G39" s="232"/>
      <c r="H39" s="231"/>
      <c r="I39" s="232"/>
      <c r="J39" s="232"/>
      <c r="K39" s="232"/>
      <c r="L39" s="232"/>
      <c r="M39" s="233"/>
      <c r="N39" s="235"/>
      <c r="O39" s="188">
        <f t="shared" si="2"/>
        <v>0</v>
      </c>
    </row>
    <row r="40" spans="2:14">
      <c r="B40" s="230"/>
      <c r="C40" s="231"/>
      <c r="D40" s="232"/>
      <c r="E40" s="233"/>
      <c r="F40" s="232"/>
      <c r="G40" s="232"/>
      <c r="H40" s="231"/>
      <c r="I40" s="232"/>
      <c r="J40" s="232"/>
      <c r="K40" s="232"/>
      <c r="L40" s="232"/>
      <c r="M40" s="234"/>
      <c r="N40" s="235"/>
    </row>
    <row r="51" spans="2:15">
      <c r="B51" s="235"/>
      <c r="C51" s="236"/>
      <c r="D51" s="237"/>
      <c r="E51" s="238"/>
      <c r="F51" s="237"/>
      <c r="G51" s="237"/>
      <c r="H51" s="236"/>
      <c r="I51" s="237"/>
      <c r="J51" s="237"/>
      <c r="K51" s="237"/>
      <c r="L51" s="237"/>
      <c r="M51" s="256"/>
      <c r="N51" s="235"/>
      <c r="O51" s="257"/>
    </row>
    <row r="52" spans="2:15">
      <c r="B52" s="230"/>
      <c r="C52" s="231"/>
      <c r="D52" s="232"/>
      <c r="E52" s="233"/>
      <c r="F52" s="232"/>
      <c r="G52" s="232"/>
      <c r="H52" s="231"/>
      <c r="I52" s="232"/>
      <c r="J52" s="232"/>
      <c r="K52" s="232"/>
      <c r="L52" s="232"/>
      <c r="M52" s="231"/>
      <c r="N52" s="235"/>
      <c r="O52" s="257"/>
    </row>
    <row r="53" spans="2:15">
      <c r="B53" s="230"/>
      <c r="C53" s="231"/>
      <c r="D53" s="232"/>
      <c r="E53" s="233"/>
      <c r="F53" s="232"/>
      <c r="G53" s="232"/>
      <c r="H53" s="231"/>
      <c r="I53" s="232"/>
      <c r="J53" s="232"/>
      <c r="K53" s="232"/>
      <c r="L53" s="232"/>
      <c r="M53" s="233"/>
      <c r="N53" s="235"/>
      <c r="O53" s="257"/>
    </row>
    <row r="54" spans="2:15">
      <c r="B54" s="230"/>
      <c r="C54" s="231"/>
      <c r="D54" s="232"/>
      <c r="E54" s="234"/>
      <c r="F54" s="232"/>
      <c r="G54" s="232"/>
      <c r="H54" s="231"/>
      <c r="I54" s="232"/>
      <c r="J54" s="232"/>
      <c r="K54" s="232"/>
      <c r="L54" s="232"/>
      <c r="M54" s="233"/>
      <c r="N54" s="235"/>
      <c r="O54" s="257"/>
    </row>
    <row r="55" spans="2:13">
      <c r="B55" s="239"/>
      <c r="C55" s="240"/>
      <c r="D55" s="241"/>
      <c r="E55" s="242"/>
      <c r="F55" s="241"/>
      <c r="G55" s="241"/>
      <c r="H55" s="240"/>
      <c r="I55" s="241"/>
      <c r="J55" s="241"/>
      <c r="K55" s="241"/>
      <c r="L55" s="241"/>
      <c r="M55" s="258"/>
    </row>
  </sheetData>
  <sheetProtection sheet="1" objects="1"/>
  <mergeCells count="10">
    <mergeCell ref="B6:M6"/>
    <mergeCell ref="B13:M13"/>
    <mergeCell ref="C14:G14"/>
    <mergeCell ref="I14:M14"/>
    <mergeCell ref="I15:M15"/>
    <mergeCell ref="I16:M16"/>
    <mergeCell ref="I17:M17"/>
    <mergeCell ref="I18:M18"/>
    <mergeCell ref="I19:M19"/>
    <mergeCell ref="I20:M20"/>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292" customWidth="1"/>
    <col min="2" max="2" width="20.5714285714286" style="292" customWidth="1"/>
    <col min="3" max="3" width="29.7142857142857" style="184" customWidth="1"/>
    <col min="4" max="4" width="6.71428571428571" style="315" customWidth="1"/>
    <col min="5" max="5" width="19.1428571428571" style="316" hidden="1" customWidth="1"/>
    <col min="6" max="6" width="8.28571428571429" style="315" customWidth="1"/>
    <col min="7" max="7" width="7.42857142857143" style="315" customWidth="1"/>
    <col min="8" max="8" width="33.2857142857143" style="184" customWidth="1"/>
    <col min="9" max="9" width="9.28571428571429" style="315" customWidth="1"/>
    <col min="10" max="10" width="5.42857142857143" style="315" customWidth="1"/>
    <col min="11" max="11" width="3.85714285714286" style="315" customWidth="1"/>
    <col min="12" max="12" width="6.57142857142857" style="315" customWidth="1"/>
    <col min="13" max="13" width="55.5428571428571" style="187" customWidth="1"/>
    <col min="14" max="14" width="0.857142857142857" style="292" customWidth="1"/>
    <col min="15" max="15" width="9.14285714285714" style="317"/>
    <col min="16" max="25" width="9.14285714285714" style="292"/>
    <col min="26" max="26" width="9.14285714285714" style="318"/>
    <col min="27" max="16384" width="9.14285714285714" style="292"/>
  </cols>
  <sheetData>
    <row r="1" ht="21" spans="2:26">
      <c r="B1" s="319" t="str">
        <f>Token_List!$B$2</f>
        <v>Token Name</v>
      </c>
      <c r="C1" s="193" t="str">
        <f ca="1">LOOKUP($Z$1,Token_List!$Z$3:$Z$9998,Token_List!$B$3:$B$9998)</f>
        <v>Acorn</v>
      </c>
      <c r="D1" s="321"/>
      <c r="E1" s="322"/>
      <c r="F1" s="321"/>
      <c r="G1" s="321"/>
      <c r="H1" s="196"/>
      <c r="I1" s="321"/>
      <c r="J1" s="321"/>
      <c r="K1" s="321"/>
      <c r="L1" s="321"/>
      <c r="Z1" s="259" t="str">
        <f ca="1">MID(CELL("filename",$Z$1),FIND("]",CELL("filename",$Z$1))+1,255)</f>
        <v>Acorn</v>
      </c>
    </row>
    <row r="2" ht="21" spans="2:12">
      <c r="B2" s="192" t="str">
        <f>Token_List!$D$2</f>
        <v>Rarity</v>
      </c>
      <c r="C2" s="193" t="str">
        <f ca="1">LOOKUP($Z$1,Token_List!$Z$3:$Z$9998,Token_List!$D$3:$D$9998)</f>
        <v>Rare</v>
      </c>
      <c r="D2" s="321"/>
      <c r="E2" s="322"/>
      <c r="F2" s="321"/>
      <c r="G2" s="321"/>
      <c r="H2" s="196"/>
      <c r="I2" s="321"/>
      <c r="J2" s="321"/>
      <c r="K2" s="321"/>
      <c r="L2" s="321"/>
    </row>
    <row r="3" ht="21" spans="2:13">
      <c r="B3" s="192" t="str">
        <f>Token_List!$E$2</f>
        <v>Type</v>
      </c>
      <c r="C3" s="193" t="str">
        <f ca="1">LOOKUP($Z$1,Token_List!$Z$3:$Z$9998,Token_List!$E$3:$E$9998)</f>
        <v>Individual</v>
      </c>
      <c r="D3" s="321"/>
      <c r="E3" s="322"/>
      <c r="F3" s="321"/>
      <c r="G3" s="321"/>
      <c r="H3" s="196"/>
      <c r="I3" s="321"/>
      <c r="J3" s="321"/>
      <c r="K3" s="321"/>
      <c r="L3" s="321"/>
      <c r="M3" s="243"/>
    </row>
    <row r="4" ht="21" spans="2:13">
      <c r="B4" s="192" t="s">
        <v>294</v>
      </c>
      <c r="C4" s="274" t="str">
        <f ca="1">LOOKUP($Z$1,Token_List!$Z$3:$Z$9998,Token_List!$F$3:$F$9998)</f>
        <v>Chip</v>
      </c>
      <c r="D4" s="274"/>
      <c r="E4" s="274"/>
      <c r="F4" s="274"/>
      <c r="G4" s="274"/>
      <c r="H4" s="274"/>
      <c r="I4" s="274"/>
      <c r="J4" s="274"/>
      <c r="K4" s="274"/>
      <c r="L4" s="274"/>
      <c r="M4" s="243"/>
    </row>
    <row r="5" ht="21.55" customHeight="1" spans="2:13">
      <c r="B5" s="298"/>
      <c r="C5" s="274"/>
      <c r="D5" s="274"/>
      <c r="E5" s="274"/>
      <c r="F5" s="274"/>
      <c r="G5" s="274"/>
      <c r="H5" s="274"/>
      <c r="I5" s="274"/>
      <c r="J5" s="274"/>
      <c r="K5" s="274"/>
      <c r="L5" s="274"/>
      <c r="M5" s="383"/>
    </row>
    <row r="6" ht="25.5" spans="2:15">
      <c r="B6" s="201" t="str">
        <f ca="1">MATCH("Type",$B$9:$B$9997,0)-3&amp;" Task(s) from "&amp;SUM($A$9:$A$9999)&amp;" character(s) that could drop "&amp;CHAR(34)&amp;$C$1&amp;CHAR(34)&amp;" Tokens"</f>
        <v>4 Task(s) from 4 character(s) that could drop "Acorn" Tokens</v>
      </c>
      <c r="C6" s="202"/>
      <c r="D6" s="202"/>
      <c r="E6" s="202"/>
      <c r="F6" s="202"/>
      <c r="G6" s="202"/>
      <c r="H6" s="202"/>
      <c r="I6" s="202"/>
      <c r="J6" s="202"/>
      <c r="K6" s="202"/>
      <c r="L6" s="202"/>
      <c r="M6" s="245"/>
      <c r="O6" s="317">
        <f t="shared" ref="O6:O37"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336"/>
      <c r="O8" s="317">
        <f t="shared" si="0"/>
        <v>0</v>
      </c>
    </row>
    <row r="9" ht="15.75" spans="1:15">
      <c r="A9" s="211">
        <f t="shared" ref="A9:A12" si="1">COUNTA($E9)+1</f>
        <v>1</v>
      </c>
      <c r="B9" s="371" t="s">
        <v>95</v>
      </c>
      <c r="C9" s="372" t="s">
        <v>311</v>
      </c>
      <c r="D9" s="373"/>
      <c r="E9" s="374"/>
      <c r="F9" s="373"/>
      <c r="G9" s="373"/>
      <c r="H9" s="213" t="s">
        <v>312</v>
      </c>
      <c r="I9" s="373" t="s">
        <v>313</v>
      </c>
      <c r="J9" s="373"/>
      <c r="K9" s="373">
        <v>10</v>
      </c>
      <c r="L9" s="373">
        <v>75</v>
      </c>
      <c r="M9" s="213" t="s">
        <v>21</v>
      </c>
      <c r="N9" s="336"/>
      <c r="O9" s="317">
        <f t="shared" si="0"/>
        <v>0</v>
      </c>
    </row>
    <row r="10" ht="15.75" spans="1:15">
      <c r="A10" s="211">
        <f t="shared" si="1"/>
        <v>1</v>
      </c>
      <c r="B10" s="371" t="s">
        <v>97</v>
      </c>
      <c r="C10" s="372" t="s">
        <v>314</v>
      </c>
      <c r="D10" s="373">
        <v>1</v>
      </c>
      <c r="E10" s="374"/>
      <c r="F10" s="373"/>
      <c r="G10" s="373"/>
      <c r="H10" s="372"/>
      <c r="I10" s="373" t="s">
        <v>315</v>
      </c>
      <c r="J10" s="373"/>
      <c r="K10" s="373">
        <v>7</v>
      </c>
      <c r="L10" s="373">
        <v>40</v>
      </c>
      <c r="M10" s="374" t="s">
        <v>316</v>
      </c>
      <c r="N10" s="336"/>
      <c r="O10" s="317">
        <f t="shared" si="0"/>
        <v>0</v>
      </c>
    </row>
    <row r="11" ht="15.75" spans="1:15">
      <c r="A11" s="211">
        <f t="shared" si="1"/>
        <v>1</v>
      </c>
      <c r="B11" s="371" t="s">
        <v>125</v>
      </c>
      <c r="C11" s="372" t="s">
        <v>317</v>
      </c>
      <c r="D11" s="373">
        <v>2</v>
      </c>
      <c r="E11" s="374"/>
      <c r="F11" s="373"/>
      <c r="G11" s="373"/>
      <c r="H11" s="372" t="s">
        <v>318</v>
      </c>
      <c r="I11" s="373" t="s">
        <v>313</v>
      </c>
      <c r="J11" s="373"/>
      <c r="K11" s="373">
        <v>10</v>
      </c>
      <c r="L11" s="373">
        <v>75</v>
      </c>
      <c r="M11" s="250" t="s">
        <v>319</v>
      </c>
      <c r="N11" s="336"/>
      <c r="O11" s="317">
        <f t="shared" si="0"/>
        <v>0</v>
      </c>
    </row>
    <row r="12" ht="15.75" spans="1:15">
      <c r="A12" s="211">
        <f t="shared" si="1"/>
        <v>1</v>
      </c>
      <c r="B12" s="371" t="s">
        <v>109</v>
      </c>
      <c r="C12" s="372" t="s">
        <v>320</v>
      </c>
      <c r="D12" s="373">
        <v>2</v>
      </c>
      <c r="E12" s="374"/>
      <c r="F12" s="373"/>
      <c r="G12" s="373"/>
      <c r="H12" s="372" t="s">
        <v>321</v>
      </c>
      <c r="I12" s="373" t="s">
        <v>313</v>
      </c>
      <c r="J12" s="373"/>
      <c r="K12" s="373">
        <v>10</v>
      </c>
      <c r="L12" s="373">
        <v>75</v>
      </c>
      <c r="M12" s="374" t="s">
        <v>322</v>
      </c>
      <c r="N12" s="336"/>
      <c r="O12" s="317">
        <f t="shared" si="0"/>
        <v>0</v>
      </c>
    </row>
    <row r="13" ht="15.75" spans="2:15">
      <c r="B13" s="323"/>
      <c r="C13" s="217"/>
      <c r="D13" s="324"/>
      <c r="E13" s="325"/>
      <c r="F13" s="324"/>
      <c r="G13" s="324"/>
      <c r="H13" s="217"/>
      <c r="I13" s="324"/>
      <c r="J13" s="324"/>
      <c r="K13" s="324"/>
      <c r="L13" s="324"/>
      <c r="M13" s="252"/>
      <c r="N13" s="336"/>
      <c r="O13" s="317">
        <f t="shared" si="0"/>
        <v>0</v>
      </c>
    </row>
    <row r="14" ht="25.5" spans="2:15">
      <c r="B14" s="201" t="str">
        <f ca="1">COUNTA($B16:$B9999)&amp;" Other way(s) to get "&amp;CHAR(34)&amp;$C$1&amp;CHAR(34)&amp;" Tokens"</f>
        <v>0 Other way(s) to get "Acorn" Tokens</v>
      </c>
      <c r="C14" s="202"/>
      <c r="D14" s="202"/>
      <c r="E14" s="202"/>
      <c r="F14" s="202"/>
      <c r="G14" s="202"/>
      <c r="H14" s="202"/>
      <c r="I14" s="202"/>
      <c r="J14" s="202"/>
      <c r="K14" s="202"/>
      <c r="L14" s="202"/>
      <c r="M14" s="245"/>
      <c r="N14" s="336"/>
      <c r="O14" s="317">
        <f t="shared" si="0"/>
        <v>0</v>
      </c>
    </row>
    <row r="15" ht="16.5" spans="2:15">
      <c r="B15" s="220" t="s">
        <v>18</v>
      </c>
      <c r="C15" s="221" t="s">
        <v>323</v>
      </c>
      <c r="D15" s="222"/>
      <c r="E15" s="222"/>
      <c r="F15" s="222"/>
      <c r="G15" s="223"/>
      <c r="H15" s="224" t="s">
        <v>324</v>
      </c>
      <c r="I15" s="253" t="s">
        <v>310</v>
      </c>
      <c r="J15" s="254"/>
      <c r="K15" s="254"/>
      <c r="L15" s="254"/>
      <c r="M15" s="255"/>
      <c r="N15" s="336"/>
      <c r="O15" s="317">
        <f t="shared" si="0"/>
        <v>0</v>
      </c>
    </row>
    <row r="16" ht="15.75" spans="2:15">
      <c r="B16" s="323"/>
      <c r="C16" s="217"/>
      <c r="D16" s="324"/>
      <c r="E16" s="325"/>
      <c r="F16" s="324"/>
      <c r="G16" s="324"/>
      <c r="H16" s="217"/>
      <c r="I16" s="324"/>
      <c r="J16" s="324"/>
      <c r="K16" s="324"/>
      <c r="L16" s="324"/>
      <c r="M16" s="252"/>
      <c r="N16" s="336"/>
      <c r="O16" s="317">
        <f t="shared" si="0"/>
        <v>0</v>
      </c>
    </row>
    <row r="17" spans="14:15">
      <c r="N17" s="336"/>
      <c r="O17" s="317">
        <f t="shared" si="0"/>
        <v>0</v>
      </c>
    </row>
    <row r="18" spans="14:15">
      <c r="N18" s="336"/>
      <c r="O18" s="317">
        <f t="shared" si="0"/>
        <v>0</v>
      </c>
    </row>
    <row r="19" spans="2:15">
      <c r="B19" s="331"/>
      <c r="C19" s="332"/>
      <c r="D19" s="333"/>
      <c r="E19" s="334"/>
      <c r="F19" s="333"/>
      <c r="G19" s="333"/>
      <c r="H19" s="332"/>
      <c r="I19" s="333"/>
      <c r="J19" s="333"/>
      <c r="K19" s="333"/>
      <c r="L19" s="333"/>
      <c r="M19" s="233"/>
      <c r="N19" s="336"/>
      <c r="O19" s="317">
        <f t="shared" si="0"/>
        <v>0</v>
      </c>
    </row>
    <row r="20" spans="2:15">
      <c r="B20" s="331"/>
      <c r="C20" s="231"/>
      <c r="D20" s="333"/>
      <c r="E20" s="335"/>
      <c r="F20" s="333"/>
      <c r="G20" s="333"/>
      <c r="H20" s="332"/>
      <c r="I20" s="333"/>
      <c r="J20" s="333"/>
      <c r="K20" s="333"/>
      <c r="L20" s="333"/>
      <c r="M20" s="233"/>
      <c r="N20" s="336"/>
      <c r="O20" s="317">
        <f t="shared" si="0"/>
        <v>0</v>
      </c>
    </row>
    <row r="21" spans="2:15">
      <c r="B21" s="331"/>
      <c r="C21" s="231"/>
      <c r="D21" s="333"/>
      <c r="E21" s="334"/>
      <c r="F21" s="333"/>
      <c r="G21" s="333"/>
      <c r="H21" s="332"/>
      <c r="I21" s="333"/>
      <c r="J21" s="333"/>
      <c r="K21" s="333"/>
      <c r="L21" s="333"/>
      <c r="M21" s="233"/>
      <c r="N21" s="336"/>
      <c r="O21" s="317">
        <f t="shared" si="0"/>
        <v>0</v>
      </c>
    </row>
    <row r="22" spans="2:15">
      <c r="B22" s="331"/>
      <c r="C22" s="231"/>
      <c r="D22" s="333"/>
      <c r="E22" s="334"/>
      <c r="F22" s="333"/>
      <c r="G22" s="333"/>
      <c r="H22" s="231"/>
      <c r="I22" s="333"/>
      <c r="J22" s="333"/>
      <c r="K22" s="333"/>
      <c r="L22" s="333"/>
      <c r="M22" s="231"/>
      <c r="N22" s="336"/>
      <c r="O22" s="317">
        <f t="shared" si="0"/>
        <v>0</v>
      </c>
    </row>
    <row r="23" spans="2:15">
      <c r="B23" s="331"/>
      <c r="C23" s="231"/>
      <c r="D23" s="333"/>
      <c r="E23" s="334"/>
      <c r="F23" s="333"/>
      <c r="G23" s="333"/>
      <c r="H23" s="231"/>
      <c r="I23" s="333"/>
      <c r="J23" s="333"/>
      <c r="K23" s="333"/>
      <c r="L23" s="333"/>
      <c r="M23" s="233"/>
      <c r="N23" s="336"/>
      <c r="O23" s="317">
        <f t="shared" si="0"/>
        <v>0</v>
      </c>
    </row>
    <row r="24" spans="2:15">
      <c r="B24" s="331"/>
      <c r="C24" s="231"/>
      <c r="D24" s="333"/>
      <c r="E24" s="335"/>
      <c r="F24" s="333"/>
      <c r="G24" s="333"/>
      <c r="H24" s="231"/>
      <c r="I24" s="333"/>
      <c r="J24" s="333"/>
      <c r="K24" s="333"/>
      <c r="L24" s="333"/>
      <c r="M24" s="233"/>
      <c r="N24" s="336"/>
      <c r="O24" s="317">
        <f t="shared" si="0"/>
        <v>0</v>
      </c>
    </row>
    <row r="25" spans="2:15">
      <c r="B25" s="331"/>
      <c r="C25" s="231"/>
      <c r="D25" s="333"/>
      <c r="E25" s="334"/>
      <c r="F25" s="333"/>
      <c r="G25" s="333"/>
      <c r="H25" s="231"/>
      <c r="I25" s="333"/>
      <c r="J25" s="333"/>
      <c r="K25" s="333"/>
      <c r="L25" s="333"/>
      <c r="M25" s="233"/>
      <c r="N25" s="336"/>
      <c r="O25" s="317">
        <f t="shared" si="0"/>
        <v>0</v>
      </c>
    </row>
    <row r="26" spans="2:15">
      <c r="B26" s="331"/>
      <c r="C26" s="231"/>
      <c r="D26" s="333"/>
      <c r="E26" s="334"/>
      <c r="F26" s="333"/>
      <c r="G26" s="333"/>
      <c r="H26" s="231"/>
      <c r="I26" s="333"/>
      <c r="J26" s="333"/>
      <c r="K26" s="333"/>
      <c r="L26" s="333"/>
      <c r="M26" s="233"/>
      <c r="N26" s="336"/>
      <c r="O26" s="317">
        <f t="shared" si="0"/>
        <v>0</v>
      </c>
    </row>
    <row r="27" spans="2:15">
      <c r="B27" s="331"/>
      <c r="C27" s="231"/>
      <c r="D27" s="333"/>
      <c r="E27" s="334"/>
      <c r="F27" s="333"/>
      <c r="G27" s="333"/>
      <c r="H27" s="231"/>
      <c r="I27" s="333"/>
      <c r="J27" s="333"/>
      <c r="K27" s="333"/>
      <c r="L27" s="333"/>
      <c r="M27" s="233"/>
      <c r="N27" s="336"/>
      <c r="O27" s="317">
        <f t="shared" si="0"/>
        <v>0</v>
      </c>
    </row>
    <row r="28" spans="2:15">
      <c r="B28" s="331"/>
      <c r="C28" s="332"/>
      <c r="D28" s="333"/>
      <c r="E28" s="334"/>
      <c r="F28" s="333"/>
      <c r="G28" s="333"/>
      <c r="H28" s="332"/>
      <c r="I28" s="333"/>
      <c r="J28" s="333"/>
      <c r="K28" s="333"/>
      <c r="L28" s="333"/>
      <c r="M28" s="233"/>
      <c r="N28" s="336"/>
      <c r="O28" s="317">
        <f t="shared" si="0"/>
        <v>0</v>
      </c>
    </row>
    <row r="29" spans="2:15">
      <c r="B29" s="331"/>
      <c r="C29" s="332"/>
      <c r="D29" s="333"/>
      <c r="E29" s="335"/>
      <c r="F29" s="333"/>
      <c r="G29" s="333"/>
      <c r="H29" s="332"/>
      <c r="I29" s="333"/>
      <c r="J29" s="333"/>
      <c r="K29" s="333"/>
      <c r="L29" s="333"/>
      <c r="M29" s="233"/>
      <c r="N29" s="336"/>
      <c r="O29" s="317">
        <f t="shared" si="0"/>
        <v>0</v>
      </c>
    </row>
    <row r="30" spans="2:15">
      <c r="B30" s="331"/>
      <c r="C30" s="332"/>
      <c r="D30" s="333"/>
      <c r="E30" s="334"/>
      <c r="F30" s="333"/>
      <c r="G30" s="333"/>
      <c r="H30" s="332"/>
      <c r="I30" s="333"/>
      <c r="J30" s="333"/>
      <c r="K30" s="333"/>
      <c r="L30" s="333"/>
      <c r="M30" s="233"/>
      <c r="N30" s="336"/>
      <c r="O30" s="317">
        <f t="shared" si="0"/>
        <v>0</v>
      </c>
    </row>
    <row r="31" spans="2:15">
      <c r="B31" s="331"/>
      <c r="C31" s="332"/>
      <c r="D31" s="333"/>
      <c r="E31" s="334"/>
      <c r="F31" s="333"/>
      <c r="G31" s="333"/>
      <c r="H31" s="332"/>
      <c r="I31" s="333"/>
      <c r="J31" s="333"/>
      <c r="K31" s="333"/>
      <c r="L31" s="333"/>
      <c r="M31" s="233"/>
      <c r="N31" s="336"/>
      <c r="O31" s="317">
        <f t="shared" si="0"/>
        <v>0</v>
      </c>
    </row>
    <row r="32" spans="2:15">
      <c r="B32" s="331"/>
      <c r="C32" s="332"/>
      <c r="D32" s="333"/>
      <c r="E32" s="334"/>
      <c r="F32" s="333"/>
      <c r="G32" s="333"/>
      <c r="H32" s="332"/>
      <c r="I32" s="333"/>
      <c r="J32" s="333"/>
      <c r="K32" s="333"/>
      <c r="L32" s="333"/>
      <c r="M32" s="231"/>
      <c r="N32" s="336"/>
      <c r="O32" s="317">
        <f t="shared" si="0"/>
        <v>0</v>
      </c>
    </row>
    <row r="33" spans="2:15">
      <c r="B33" s="331"/>
      <c r="C33" s="332"/>
      <c r="D33" s="333"/>
      <c r="E33" s="334"/>
      <c r="F33" s="333"/>
      <c r="G33" s="333"/>
      <c r="H33" s="332"/>
      <c r="I33" s="333"/>
      <c r="J33" s="333"/>
      <c r="K33" s="333"/>
      <c r="L33" s="333"/>
      <c r="M33" s="231"/>
      <c r="N33" s="336"/>
      <c r="O33" s="317">
        <f t="shared" si="0"/>
        <v>0</v>
      </c>
    </row>
    <row r="34" spans="2:15">
      <c r="B34" s="331"/>
      <c r="C34" s="332"/>
      <c r="D34" s="333"/>
      <c r="E34" s="334"/>
      <c r="F34" s="333"/>
      <c r="G34" s="333"/>
      <c r="H34" s="332"/>
      <c r="I34" s="333"/>
      <c r="J34" s="333"/>
      <c r="K34" s="333"/>
      <c r="L34" s="333"/>
      <c r="M34" s="231"/>
      <c r="N34" s="336"/>
      <c r="O34" s="317">
        <f t="shared" si="0"/>
        <v>0</v>
      </c>
    </row>
    <row r="35" spans="2:15">
      <c r="B35" s="331"/>
      <c r="C35" s="332"/>
      <c r="D35" s="333"/>
      <c r="E35" s="334"/>
      <c r="F35" s="333"/>
      <c r="G35" s="333"/>
      <c r="H35" s="332"/>
      <c r="I35" s="333"/>
      <c r="J35" s="333"/>
      <c r="K35" s="333"/>
      <c r="L35" s="333"/>
      <c r="M35" s="231"/>
      <c r="N35" s="336"/>
      <c r="O35" s="317">
        <f t="shared" si="0"/>
        <v>0</v>
      </c>
    </row>
    <row r="36" spans="2:15">
      <c r="B36" s="331"/>
      <c r="C36" s="332"/>
      <c r="D36" s="333"/>
      <c r="E36" s="334"/>
      <c r="F36" s="333"/>
      <c r="G36" s="333"/>
      <c r="H36" s="332"/>
      <c r="I36" s="333"/>
      <c r="J36" s="333"/>
      <c r="K36" s="333"/>
      <c r="L36" s="333"/>
      <c r="M36" s="233"/>
      <c r="N36" s="336"/>
      <c r="O36" s="317">
        <f t="shared" si="0"/>
        <v>0</v>
      </c>
    </row>
    <row r="37" spans="2:15">
      <c r="B37" s="331"/>
      <c r="C37" s="332"/>
      <c r="D37" s="333"/>
      <c r="E37" s="335"/>
      <c r="F37" s="333"/>
      <c r="G37" s="333"/>
      <c r="H37" s="332"/>
      <c r="I37" s="333"/>
      <c r="J37" s="333"/>
      <c r="K37" s="333"/>
      <c r="L37" s="333"/>
      <c r="M37" s="233"/>
      <c r="N37" s="336"/>
      <c r="O37" s="317">
        <f t="shared" si="0"/>
        <v>0</v>
      </c>
    </row>
    <row r="38" spans="2:14">
      <c r="B38" s="331"/>
      <c r="C38" s="231"/>
      <c r="D38" s="333"/>
      <c r="E38" s="334"/>
      <c r="F38" s="333"/>
      <c r="G38" s="333"/>
      <c r="H38" s="231"/>
      <c r="I38" s="333"/>
      <c r="J38" s="333"/>
      <c r="K38" s="333"/>
      <c r="L38" s="333"/>
      <c r="M38" s="234"/>
      <c r="N38" s="336"/>
    </row>
    <row r="49" spans="2:15">
      <c r="B49" s="336"/>
      <c r="C49" s="236"/>
      <c r="D49" s="337"/>
      <c r="E49" s="338"/>
      <c r="F49" s="337"/>
      <c r="G49" s="337"/>
      <c r="H49" s="236"/>
      <c r="I49" s="337"/>
      <c r="J49" s="337"/>
      <c r="K49" s="337"/>
      <c r="L49" s="337"/>
      <c r="M49" s="256"/>
      <c r="N49" s="336"/>
      <c r="O49" s="344"/>
    </row>
    <row r="50" spans="2:15">
      <c r="B50" s="331"/>
      <c r="C50" s="332"/>
      <c r="D50" s="333"/>
      <c r="E50" s="334"/>
      <c r="F50" s="333"/>
      <c r="G50" s="333"/>
      <c r="H50" s="332"/>
      <c r="I50" s="333"/>
      <c r="J50" s="333"/>
      <c r="K50" s="333"/>
      <c r="L50" s="333"/>
      <c r="M50" s="231"/>
      <c r="N50" s="336"/>
      <c r="O50" s="344"/>
    </row>
    <row r="51" spans="2:15">
      <c r="B51" s="331"/>
      <c r="C51" s="332"/>
      <c r="D51" s="333"/>
      <c r="E51" s="334"/>
      <c r="F51" s="333"/>
      <c r="G51" s="333"/>
      <c r="H51" s="332"/>
      <c r="I51" s="333"/>
      <c r="J51" s="333"/>
      <c r="K51" s="333"/>
      <c r="L51" s="333"/>
      <c r="M51" s="233"/>
      <c r="N51" s="336"/>
      <c r="O51" s="344"/>
    </row>
    <row r="52" spans="2:15">
      <c r="B52" s="331"/>
      <c r="C52" s="332"/>
      <c r="D52" s="333"/>
      <c r="E52" s="335"/>
      <c r="F52" s="333"/>
      <c r="G52" s="333"/>
      <c r="H52" s="332"/>
      <c r="I52" s="333"/>
      <c r="J52" s="333"/>
      <c r="K52" s="333"/>
      <c r="L52" s="333"/>
      <c r="M52" s="233"/>
      <c r="N52" s="336"/>
      <c r="O52" s="344"/>
    </row>
    <row r="53" spans="2:13">
      <c r="B53" s="339"/>
      <c r="C53" s="240"/>
      <c r="D53" s="340"/>
      <c r="E53" s="341"/>
      <c r="F53" s="340"/>
      <c r="G53" s="340"/>
      <c r="H53" s="240"/>
      <c r="I53" s="340"/>
      <c r="J53" s="340"/>
      <c r="K53" s="340"/>
      <c r="L53" s="340"/>
      <c r="M53" s="258"/>
    </row>
  </sheetData>
  <sheetProtection sheet="1" objects="1"/>
  <mergeCells count="4">
    <mergeCell ref="B6:M6"/>
    <mergeCell ref="B14:M14"/>
    <mergeCell ref="C15:G15"/>
    <mergeCell ref="I15:M15"/>
  </mergeCells>
  <pageMargins left="0.75" right="0.75" top="1" bottom="1" header="0.511805555555556" footer="0.511805555555556"/>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Chief Bogo Ears</v>
      </c>
      <c r="Z1" s="259" t="str">
        <f ca="1">MID(CELL("filename",$Z$1),FIND("]",CELL("filename",$Z$1))+1,255)</f>
        <v>Chief_Bogo_Ears</v>
      </c>
    </row>
    <row r="2" ht="21" spans="2:12">
      <c r="B2" s="192" t="str">
        <f>Token_List!$D$2</f>
        <v>Rarity</v>
      </c>
      <c r="C2" s="193" t="str">
        <f ca="1">LOOKUP($Z$1,Token_List!$Z$3:$Z$9998,Token_List!$D$3:$D$9998)</f>
        <v>Epic</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Chief Bogo</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SUM($AN$8:$AN$10000)</f>
        <v>0</v>
      </c>
    </row>
    <row r="6" ht="25.5" spans="2:15">
      <c r="B6" s="201" t="str">
        <f ca="1">MATCH("Type",$B$9:$B$9991,0)-3&amp;" Task(s) from "&amp;SUM($A$9:$A$9993)&amp;" character(s) that could drop "&amp;CHAR(34)&amp;$C$1&amp;CHAR(34)&amp;" Tokens"</f>
        <v>3 Task(s) from 5 character(s) that could drop "Chief Bogo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97</v>
      </c>
      <c r="C9" s="213" t="s">
        <v>556</v>
      </c>
      <c r="D9" s="214">
        <v>10</v>
      </c>
      <c r="E9" s="215"/>
      <c r="F9" s="214"/>
      <c r="G9" s="214"/>
      <c r="H9" s="213" t="s">
        <v>557</v>
      </c>
      <c r="I9" s="214" t="s">
        <v>411</v>
      </c>
      <c r="J9" s="214"/>
      <c r="K9" s="214">
        <v>29</v>
      </c>
      <c r="L9" s="214">
        <v>275</v>
      </c>
      <c r="M9" s="215" t="s">
        <v>75</v>
      </c>
      <c r="N9" s="235"/>
      <c r="O9" s="188">
        <f t="shared" si="0"/>
        <v>0</v>
      </c>
    </row>
    <row r="10" ht="26.25" spans="1:14">
      <c r="A10" s="211">
        <f t="shared" si="1"/>
        <v>2</v>
      </c>
      <c r="B10" s="212" t="s">
        <v>558</v>
      </c>
      <c r="C10" s="213" t="s">
        <v>559</v>
      </c>
      <c r="D10" s="214">
        <v>6</v>
      </c>
      <c r="E10" s="215" t="s">
        <v>209</v>
      </c>
      <c r="F10" s="214"/>
      <c r="G10" s="214"/>
      <c r="H10" s="213" t="s">
        <v>560</v>
      </c>
      <c r="I10" s="214" t="s">
        <v>336</v>
      </c>
      <c r="J10" s="214"/>
      <c r="K10" s="214">
        <v>20</v>
      </c>
      <c r="L10" s="214">
        <v>210</v>
      </c>
      <c r="M10" s="215" t="s">
        <v>75</v>
      </c>
      <c r="N10" s="235"/>
    </row>
    <row r="11" ht="26.25" spans="1:14">
      <c r="A11" s="211">
        <f t="shared" si="1"/>
        <v>2</v>
      </c>
      <c r="B11" s="212" t="s">
        <v>389</v>
      </c>
      <c r="C11" s="213" t="s">
        <v>561</v>
      </c>
      <c r="D11" s="214"/>
      <c r="E11" s="215" t="s">
        <v>163</v>
      </c>
      <c r="F11" s="214">
        <v>4</v>
      </c>
      <c r="G11" s="214"/>
      <c r="H11" s="213"/>
      <c r="I11" s="214" t="s">
        <v>346</v>
      </c>
      <c r="J11" s="214"/>
      <c r="K11" s="214">
        <v>25</v>
      </c>
      <c r="L11" s="214">
        <v>270</v>
      </c>
      <c r="M11" s="215" t="s">
        <v>75</v>
      </c>
      <c r="N11" s="235"/>
    </row>
    <row r="12" ht="15.75" spans="2:15">
      <c r="B12" s="216"/>
      <c r="C12" s="217"/>
      <c r="D12" s="218"/>
      <c r="E12" s="219"/>
      <c r="F12" s="218"/>
      <c r="G12" s="218"/>
      <c r="H12" s="217"/>
      <c r="I12" s="218"/>
      <c r="J12" s="218"/>
      <c r="K12" s="218"/>
      <c r="L12" s="218"/>
      <c r="M12" s="252"/>
      <c r="N12" s="235"/>
      <c r="O12" s="188">
        <f t="shared" ref="O12:O17" si="2">IF(ISBLANK($AL12),0,1+LEN($AL12)-LEN(SUBSTITUTE($AL12,"●","")))</f>
        <v>0</v>
      </c>
    </row>
    <row r="13" ht="25.5" spans="2:15">
      <c r="B13" s="201" t="str">
        <f ca="1">COUNTA($B15:$B9998)&amp;" Other way(s) to get "&amp;CHAR(34)&amp;$C$1&amp;CHAR(34)&amp;" Tokens"</f>
        <v>3 Other way(s) to get "Chief Bogo Ears" Tokens</v>
      </c>
      <c r="C13" s="202"/>
      <c r="D13" s="202"/>
      <c r="E13" s="202"/>
      <c r="F13" s="202"/>
      <c r="G13" s="202"/>
      <c r="H13" s="202"/>
      <c r="I13" s="202"/>
      <c r="J13" s="202"/>
      <c r="K13" s="202"/>
      <c r="L13" s="202"/>
      <c r="M13" s="245"/>
      <c r="N13" s="235"/>
      <c r="O13" s="188">
        <f t="shared" si="2"/>
        <v>0</v>
      </c>
    </row>
    <row r="14" ht="16.5" spans="2:15">
      <c r="B14" s="220" t="s">
        <v>18</v>
      </c>
      <c r="C14" s="277" t="s">
        <v>323</v>
      </c>
      <c r="D14" s="278"/>
      <c r="E14" s="278"/>
      <c r="F14" s="278"/>
      <c r="G14" s="279"/>
      <c r="H14" s="224" t="s">
        <v>324</v>
      </c>
      <c r="I14" s="281" t="s">
        <v>310</v>
      </c>
      <c r="J14" s="282"/>
      <c r="K14" s="282"/>
      <c r="L14" s="282"/>
      <c r="M14" s="283"/>
      <c r="N14" s="235"/>
      <c r="O14" s="188">
        <f t="shared" si="2"/>
        <v>0</v>
      </c>
    </row>
    <row r="15" ht="15.75" spans="2:15">
      <c r="B15" s="260" t="s">
        <v>337</v>
      </c>
      <c r="C15" s="261" t="s">
        <v>562</v>
      </c>
      <c r="D15" s="262"/>
      <c r="E15" s="262"/>
      <c r="F15" s="262"/>
      <c r="G15" s="263"/>
      <c r="H15" s="265" t="s">
        <v>327</v>
      </c>
      <c r="I15" s="266" t="s">
        <v>563</v>
      </c>
      <c r="J15" s="267"/>
      <c r="K15" s="267"/>
      <c r="L15" s="267"/>
      <c r="M15" s="268"/>
      <c r="N15" s="235"/>
      <c r="O15" s="188">
        <f t="shared" si="2"/>
        <v>0</v>
      </c>
    </row>
    <row r="16" ht="15.75" spans="2:15">
      <c r="B16" s="260" t="s">
        <v>365</v>
      </c>
      <c r="C16" s="261" t="s">
        <v>366</v>
      </c>
      <c r="D16" s="262"/>
      <c r="E16" s="262"/>
      <c r="F16" s="262"/>
      <c r="G16" s="263"/>
      <c r="H16" s="265" t="s">
        <v>564</v>
      </c>
      <c r="I16" s="301" t="s">
        <v>75</v>
      </c>
      <c r="J16" s="302"/>
      <c r="K16" s="302"/>
      <c r="L16" s="302"/>
      <c r="M16" s="303"/>
      <c r="N16" s="235"/>
      <c r="O16" s="188">
        <f t="shared" si="2"/>
        <v>0</v>
      </c>
    </row>
    <row r="17" ht="15.75" spans="2:15">
      <c r="B17" s="260" t="s">
        <v>399</v>
      </c>
      <c r="C17" s="261" t="s">
        <v>565</v>
      </c>
      <c r="D17" s="262"/>
      <c r="E17" s="262"/>
      <c r="F17" s="262"/>
      <c r="G17" s="263"/>
      <c r="H17" s="265" t="s">
        <v>401</v>
      </c>
      <c r="I17" s="261" t="s">
        <v>566</v>
      </c>
      <c r="J17" s="262"/>
      <c r="K17" s="262"/>
      <c r="L17" s="262"/>
      <c r="M17" s="263"/>
      <c r="N17" s="235"/>
      <c r="O17" s="188">
        <f t="shared" si="2"/>
        <v>0</v>
      </c>
    </row>
    <row r="18" ht="15.75" spans="2:15">
      <c r="B18" s="216"/>
      <c r="C18" s="217"/>
      <c r="D18" s="218"/>
      <c r="E18" s="219"/>
      <c r="F18" s="218"/>
      <c r="G18" s="218"/>
      <c r="H18" s="217"/>
      <c r="I18" s="218"/>
      <c r="J18" s="218"/>
      <c r="K18" s="218"/>
      <c r="L18" s="218"/>
      <c r="M18" s="252"/>
      <c r="N18" s="235"/>
      <c r="O18" s="188">
        <f t="shared" ref="O18:O34" si="3">IF(ISBLANK($AL18),0,1+LEN($AL18)-LEN(SUBSTITUTE($AL18,"●","")))</f>
        <v>0</v>
      </c>
    </row>
    <row r="19" ht="15.75" spans="2:15">
      <c r="B19" s="225"/>
      <c r="C19" s="226"/>
      <c r="D19" s="227"/>
      <c r="E19" s="228"/>
      <c r="F19" s="227"/>
      <c r="G19" s="227"/>
      <c r="H19" s="226"/>
      <c r="I19" s="227"/>
      <c r="J19" s="227"/>
      <c r="K19" s="227"/>
      <c r="L19" s="227"/>
      <c r="M19" s="226"/>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10">
    <mergeCell ref="B6:M6"/>
    <mergeCell ref="B13:M13"/>
    <mergeCell ref="C14:G14"/>
    <mergeCell ref="I14:M14"/>
    <mergeCell ref="C15:G15"/>
    <mergeCell ref="I15:M15"/>
    <mergeCell ref="C16:G16"/>
    <mergeCell ref="I16:M16"/>
    <mergeCell ref="C17:G17"/>
    <mergeCell ref="I17:M17"/>
  </mergeCells>
  <pageMargins left="0.75" right="0.75" top="1" bottom="1" header="0.511805555555556" footer="0.511805555555556"/>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Chief's Badge</v>
      </c>
      <c r="Z1" s="259" t="str">
        <f ca="1">MID(CELL("filename",$Z$1),FIND("]",CELL("filename",$Z$1))+1,255)</f>
        <v>Chiefs_Badge</v>
      </c>
    </row>
    <row r="2" ht="21" spans="2:12">
      <c r="B2" s="192" t="str">
        <f>Token_List!$D$2</f>
        <v>Rarity</v>
      </c>
      <c r="C2" s="193" t="str">
        <f ca="1">LOOKUP($Z$1,Token_List!$Z$3:$Z$9998,Token_List!$D$3:$D$9998)</f>
        <v>Epic</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193" t="str">
        <f ca="1">LOOKUP($Z$1,Token_List!$Z$3:$Z$9998,Token_List!$F$3:$F$9998)</f>
        <v>Chief Bogo</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SUM($AN$8:$AN$9999)</f>
        <v>0</v>
      </c>
    </row>
    <row r="6" ht="25.5" spans="2:15">
      <c r="B6" s="201" t="str">
        <f ca="1">MATCH("Type",$B$9:$B$9991,0)-3&amp;" Task(s) from "&amp;SUM($A$9:$A$9993)&amp;" character(s) that could drop "&amp;CHAR(34)&amp;$C$1&amp;CHAR(34)&amp;" Tokens"</f>
        <v>4 Task(s) from 6 character(s) that could drop "Chief's Badge"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24</v>
      </c>
      <c r="C9" s="213" t="s">
        <v>567</v>
      </c>
      <c r="D9" s="214">
        <v>10</v>
      </c>
      <c r="E9" s="215"/>
      <c r="F9" s="214"/>
      <c r="G9" s="214"/>
      <c r="H9" s="213" t="s">
        <v>557</v>
      </c>
      <c r="I9" s="214" t="s">
        <v>411</v>
      </c>
      <c r="J9" s="214"/>
      <c r="K9" s="214">
        <v>29</v>
      </c>
      <c r="L9" s="214">
        <v>275</v>
      </c>
      <c r="M9" s="215" t="s">
        <v>77</v>
      </c>
      <c r="N9" s="235"/>
      <c r="O9" s="188">
        <f t="shared" si="0"/>
        <v>0</v>
      </c>
    </row>
    <row r="10" ht="15.75" spans="1:14">
      <c r="A10" s="211">
        <f t="shared" si="1"/>
        <v>2</v>
      </c>
      <c r="B10" s="212" t="s">
        <v>568</v>
      </c>
      <c r="C10" s="213" t="s">
        <v>569</v>
      </c>
      <c r="D10" s="214">
        <v>7</v>
      </c>
      <c r="E10" s="215" t="s">
        <v>170</v>
      </c>
      <c r="F10" s="214"/>
      <c r="G10" s="214"/>
      <c r="H10" s="213"/>
      <c r="I10" s="214" t="s">
        <v>336</v>
      </c>
      <c r="J10" s="214"/>
      <c r="K10" s="214">
        <v>20</v>
      </c>
      <c r="L10" s="214">
        <v>210</v>
      </c>
      <c r="M10" s="215" t="s">
        <v>77</v>
      </c>
      <c r="N10" s="235"/>
    </row>
    <row r="11" ht="15.75" spans="1:14">
      <c r="A11" s="211">
        <f t="shared" si="1"/>
        <v>1</v>
      </c>
      <c r="B11" s="212" t="s">
        <v>122</v>
      </c>
      <c r="C11" s="213" t="s">
        <v>570</v>
      </c>
      <c r="D11" s="214">
        <v>2</v>
      </c>
      <c r="E11" s="215"/>
      <c r="F11" s="214"/>
      <c r="G11" s="214"/>
      <c r="H11" s="213"/>
      <c r="I11" s="214" t="s">
        <v>327</v>
      </c>
      <c r="J11" s="214"/>
      <c r="K11" s="214">
        <v>13</v>
      </c>
      <c r="L11" s="214">
        <v>110</v>
      </c>
      <c r="M11" s="215" t="s">
        <v>571</v>
      </c>
      <c r="N11" s="235"/>
    </row>
    <row r="12" ht="15.75" spans="1:14">
      <c r="A12" s="211">
        <f t="shared" si="1"/>
        <v>2</v>
      </c>
      <c r="B12" s="212" t="s">
        <v>572</v>
      </c>
      <c r="C12" s="213" t="s">
        <v>573</v>
      </c>
      <c r="D12" s="214">
        <v>9</v>
      </c>
      <c r="E12" s="215" t="s">
        <v>393</v>
      </c>
      <c r="F12" s="214"/>
      <c r="G12" s="214"/>
      <c r="H12" s="213" t="s">
        <v>335</v>
      </c>
      <c r="I12" s="214" t="s">
        <v>346</v>
      </c>
      <c r="J12" s="214"/>
      <c r="K12" s="214">
        <v>25</v>
      </c>
      <c r="L12" s="214">
        <v>270</v>
      </c>
      <c r="M12" s="215" t="s">
        <v>77</v>
      </c>
      <c r="N12" s="235"/>
    </row>
    <row r="13" ht="15.75" spans="2:15">
      <c r="B13" s="216"/>
      <c r="C13" s="217"/>
      <c r="D13" s="218"/>
      <c r="E13" s="219"/>
      <c r="F13" s="218"/>
      <c r="G13" s="218"/>
      <c r="H13" s="217"/>
      <c r="I13" s="218"/>
      <c r="J13" s="218"/>
      <c r="K13" s="218"/>
      <c r="L13" s="218"/>
      <c r="M13" s="252"/>
      <c r="N13" s="235"/>
      <c r="O13" s="188">
        <f t="shared" ref="O13:O16" si="2">IF(ISBLANK($AL13),0,1+LEN($AL13)-LEN(SUBSTITUTE($AL13,"●","")))</f>
        <v>0</v>
      </c>
    </row>
    <row r="14" ht="25.5" spans="2:15">
      <c r="B14" s="201" t="str">
        <f ca="1">COUNTA($B16:$B9999)&amp;" Other way(s) to get "&amp;CHAR(34)&amp;$C$1&amp;CHAR(34)&amp;" Tokens"</f>
        <v>1 Other way(s) to get "Chief's Badge" Tokens</v>
      </c>
      <c r="C14" s="202"/>
      <c r="D14" s="202"/>
      <c r="E14" s="202"/>
      <c r="F14" s="202"/>
      <c r="G14" s="202"/>
      <c r="H14" s="202"/>
      <c r="I14" s="202"/>
      <c r="J14" s="202"/>
      <c r="K14" s="202"/>
      <c r="L14" s="202"/>
      <c r="M14" s="245"/>
      <c r="N14" s="235"/>
      <c r="O14" s="188">
        <f t="shared" si="2"/>
        <v>0</v>
      </c>
    </row>
    <row r="15" ht="16.5" spans="2:15">
      <c r="B15" s="220" t="s">
        <v>18</v>
      </c>
      <c r="C15" s="277" t="s">
        <v>323</v>
      </c>
      <c r="D15" s="278"/>
      <c r="E15" s="278"/>
      <c r="F15" s="278"/>
      <c r="G15" s="279"/>
      <c r="H15" s="224" t="s">
        <v>324</v>
      </c>
      <c r="I15" s="281" t="s">
        <v>310</v>
      </c>
      <c r="J15" s="282"/>
      <c r="K15" s="282"/>
      <c r="L15" s="282"/>
      <c r="M15" s="283"/>
      <c r="N15" s="235"/>
      <c r="O15" s="188">
        <f t="shared" si="2"/>
        <v>0</v>
      </c>
    </row>
    <row r="16" ht="15.75" spans="2:15">
      <c r="B16" s="260" t="s">
        <v>365</v>
      </c>
      <c r="C16" s="261" t="s">
        <v>366</v>
      </c>
      <c r="D16" s="262"/>
      <c r="E16" s="262"/>
      <c r="F16" s="262"/>
      <c r="G16" s="263"/>
      <c r="H16" s="265" t="s">
        <v>564</v>
      </c>
      <c r="I16" s="261" t="s">
        <v>77</v>
      </c>
      <c r="J16" s="262"/>
      <c r="K16" s="262"/>
      <c r="L16" s="262"/>
      <c r="M16" s="263"/>
      <c r="N16" s="235"/>
      <c r="O16" s="188">
        <f t="shared" si="2"/>
        <v>0</v>
      </c>
    </row>
    <row r="17" ht="15.75" spans="2:15">
      <c r="B17" s="216"/>
      <c r="C17" s="217"/>
      <c r="D17" s="218"/>
      <c r="E17" s="219"/>
      <c r="F17" s="218"/>
      <c r="G17" s="218"/>
      <c r="H17" s="217"/>
      <c r="I17" s="218"/>
      <c r="J17" s="218"/>
      <c r="K17" s="218"/>
      <c r="L17" s="218"/>
      <c r="M17" s="252"/>
      <c r="N17" s="235"/>
      <c r="O17" s="188">
        <f t="shared" ref="O17:O33" si="3">IF(ISBLANK($AL17),0,1+LEN($AL17)-LEN(SUBSTITUTE($AL17,"●","")))</f>
        <v>0</v>
      </c>
    </row>
    <row r="18" ht="15.75" spans="2:15">
      <c r="B18" s="225"/>
      <c r="C18" s="226"/>
      <c r="D18" s="227"/>
      <c r="E18" s="228"/>
      <c r="F18" s="227"/>
      <c r="G18" s="227"/>
      <c r="H18" s="226"/>
      <c r="I18" s="227"/>
      <c r="J18" s="227"/>
      <c r="K18" s="227"/>
      <c r="L18" s="227"/>
      <c r="M18" s="226"/>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6"/>
      <c r="N28" s="235"/>
      <c r="O28" s="188">
        <f t="shared" si="3"/>
        <v>0</v>
      </c>
    </row>
    <row r="29" ht="15.75" spans="2:15">
      <c r="B29" s="225"/>
      <c r="C29" s="226"/>
      <c r="D29" s="227"/>
      <c r="E29" s="228"/>
      <c r="F29" s="227"/>
      <c r="G29" s="227"/>
      <c r="H29" s="226"/>
      <c r="I29" s="227"/>
      <c r="J29" s="227"/>
      <c r="K29" s="227"/>
      <c r="L29" s="227"/>
      <c r="M29" s="226"/>
      <c r="N29" s="235"/>
      <c r="O29" s="188">
        <f t="shared" si="3"/>
        <v>0</v>
      </c>
    </row>
    <row r="30" spans="2:15">
      <c r="B30" s="230"/>
      <c r="C30" s="231"/>
      <c r="D30" s="232"/>
      <c r="E30" s="233"/>
      <c r="F30" s="232"/>
      <c r="G30" s="232"/>
      <c r="H30" s="231"/>
      <c r="I30" s="232"/>
      <c r="J30" s="232"/>
      <c r="K30" s="232"/>
      <c r="L30" s="232"/>
      <c r="M30" s="231"/>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3"/>
      <c r="N32" s="235"/>
      <c r="O32" s="188">
        <f t="shared" si="3"/>
        <v>0</v>
      </c>
    </row>
    <row r="33" spans="2:15">
      <c r="B33" s="230"/>
      <c r="C33" s="231"/>
      <c r="D33" s="232"/>
      <c r="E33" s="234"/>
      <c r="F33" s="232"/>
      <c r="G33" s="232"/>
      <c r="H33" s="231"/>
      <c r="I33" s="232"/>
      <c r="J33" s="232"/>
      <c r="K33" s="232"/>
      <c r="L33" s="232"/>
      <c r="M33" s="233"/>
      <c r="N33" s="235"/>
      <c r="O33" s="188">
        <f t="shared" si="3"/>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Chip Ears</v>
      </c>
      <c r="Z1" s="259" t="str">
        <f ca="1">MID(CELL("filename",$Z$1),FIND("]",CELL("filename",$Z$1))+1,255)</f>
        <v>Chip_Ears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Chip</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4 Task(s) from 6 character(s) that could drop "Chip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97</v>
      </c>
      <c r="C9" s="213" t="s">
        <v>574</v>
      </c>
      <c r="D9" s="214">
        <v>1</v>
      </c>
      <c r="E9" s="215"/>
      <c r="F9" s="214"/>
      <c r="G9" s="214"/>
      <c r="H9" s="213" t="s">
        <v>575</v>
      </c>
      <c r="I9" s="214" t="s">
        <v>336</v>
      </c>
      <c r="J9" s="214"/>
      <c r="K9" s="214">
        <v>16</v>
      </c>
      <c r="L9" s="214">
        <v>155</v>
      </c>
      <c r="M9" s="215" t="s">
        <v>78</v>
      </c>
      <c r="N9" s="235"/>
      <c r="O9" s="188">
        <f t="shared" si="0"/>
        <v>0</v>
      </c>
    </row>
    <row r="10" ht="26.25" spans="1:15">
      <c r="A10" s="211">
        <f t="shared" si="1"/>
        <v>2</v>
      </c>
      <c r="B10" s="212" t="s">
        <v>518</v>
      </c>
      <c r="C10" s="213" t="s">
        <v>519</v>
      </c>
      <c r="D10" s="214">
        <v>2</v>
      </c>
      <c r="E10" s="215" t="s">
        <v>55</v>
      </c>
      <c r="F10" s="214"/>
      <c r="G10" s="214"/>
      <c r="H10" s="213" t="s">
        <v>456</v>
      </c>
      <c r="I10" s="214" t="s">
        <v>327</v>
      </c>
      <c r="J10" s="214"/>
      <c r="K10" s="214">
        <v>17</v>
      </c>
      <c r="L10" s="249">
        <v>150</v>
      </c>
      <c r="M10" s="250" t="s">
        <v>520</v>
      </c>
      <c r="N10" s="235"/>
      <c r="O10" s="188">
        <f t="shared" si="0"/>
        <v>0</v>
      </c>
    </row>
    <row r="11" ht="15.75" spans="1:14">
      <c r="A11" s="211">
        <f t="shared" si="1"/>
        <v>2</v>
      </c>
      <c r="B11" s="212" t="s">
        <v>576</v>
      </c>
      <c r="C11" s="213" t="s">
        <v>577</v>
      </c>
      <c r="D11" s="214">
        <v>3</v>
      </c>
      <c r="E11" s="215" t="s">
        <v>135</v>
      </c>
      <c r="F11" s="214"/>
      <c r="G11" s="214"/>
      <c r="H11" s="213" t="s">
        <v>578</v>
      </c>
      <c r="I11" s="214" t="s">
        <v>327</v>
      </c>
      <c r="J11" s="214"/>
      <c r="K11" s="214">
        <v>17</v>
      </c>
      <c r="L11" s="249">
        <v>150</v>
      </c>
      <c r="M11" s="250" t="s">
        <v>78</v>
      </c>
      <c r="N11" s="235"/>
    </row>
    <row r="12" ht="15.75" spans="1:15">
      <c r="A12" s="211">
        <f t="shared" si="1"/>
        <v>1</v>
      </c>
      <c r="B12" s="212" t="s">
        <v>160</v>
      </c>
      <c r="C12" s="213" t="s">
        <v>579</v>
      </c>
      <c r="D12" s="214">
        <v>7</v>
      </c>
      <c r="E12" s="215"/>
      <c r="F12" s="214"/>
      <c r="G12" s="214"/>
      <c r="H12" s="215" t="s">
        <v>580</v>
      </c>
      <c r="I12" s="214" t="s">
        <v>346</v>
      </c>
      <c r="J12" s="214"/>
      <c r="K12" s="214">
        <v>20</v>
      </c>
      <c r="L12" s="214">
        <v>200</v>
      </c>
      <c r="M12" s="215" t="s">
        <v>78</v>
      </c>
      <c r="N12" s="235"/>
      <c r="O12" s="188">
        <f t="shared" ref="O12:O16"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1 Other way(s) to get "Chip Ears" Tokens</v>
      </c>
      <c r="C14" s="202"/>
      <c r="D14" s="202"/>
      <c r="E14" s="202"/>
      <c r="F14" s="202"/>
      <c r="G14" s="202"/>
      <c r="H14" s="202"/>
      <c r="I14" s="202"/>
      <c r="J14" s="202"/>
      <c r="K14" s="202"/>
      <c r="L14" s="202"/>
      <c r="M14" s="245"/>
      <c r="N14" s="235"/>
      <c r="O14" s="188">
        <f t="shared" si="2"/>
        <v>0</v>
      </c>
    </row>
    <row r="15" ht="16.5" spans="2:15">
      <c r="B15" s="220" t="s">
        <v>18</v>
      </c>
      <c r="C15" s="277" t="s">
        <v>323</v>
      </c>
      <c r="D15" s="278"/>
      <c r="E15" s="278"/>
      <c r="F15" s="278"/>
      <c r="G15" s="279"/>
      <c r="H15" s="224" t="s">
        <v>324</v>
      </c>
      <c r="I15" s="281" t="s">
        <v>310</v>
      </c>
      <c r="J15" s="282"/>
      <c r="K15" s="282"/>
      <c r="L15" s="282"/>
      <c r="M15" s="283"/>
      <c r="N15" s="235"/>
      <c r="O15" s="188">
        <f t="shared" si="2"/>
        <v>0</v>
      </c>
    </row>
    <row r="16" ht="15.75" spans="2:15">
      <c r="B16" s="260" t="s">
        <v>337</v>
      </c>
      <c r="C16" s="261" t="s">
        <v>575</v>
      </c>
      <c r="D16" s="262"/>
      <c r="E16" s="262"/>
      <c r="F16" s="262"/>
      <c r="G16" s="263"/>
      <c r="H16" s="264" t="s">
        <v>336</v>
      </c>
      <c r="I16" s="266" t="s">
        <v>581</v>
      </c>
      <c r="J16" s="267"/>
      <c r="K16" s="267"/>
      <c r="L16" s="267"/>
      <c r="M16" s="268"/>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Chip Potts Ears</v>
      </c>
      <c r="Z1" s="259" t="str">
        <f ca="1">MID(CELL("filename",$Z$1),FIND("]",CELL("filename",$Z$1))+1,255)</f>
        <v>Chip_Potts_Ears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Chip Potts</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SUM($AN$8:$AN$10002)</f>
        <v>0</v>
      </c>
    </row>
    <row r="6" ht="25.5" spans="2:15">
      <c r="B6" s="201" t="str">
        <f ca="1">MATCH("Type",$B$9:$B$9991,0)-3&amp;" Task(s) from "&amp;SUM($A$9:$A$9993)&amp;" character(s) that could drop "&amp;CHAR(34)&amp;$C$1&amp;CHAR(34)&amp;" Tokens"</f>
        <v>4 Task(s) from 5 character(s) that could drop "Chip Potts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259</v>
      </c>
      <c r="C9" s="213" t="s">
        <v>582</v>
      </c>
      <c r="D9" s="214">
        <v>2</v>
      </c>
      <c r="E9" s="215"/>
      <c r="F9" s="214"/>
      <c r="G9" s="214"/>
      <c r="H9" s="213"/>
      <c r="I9" s="214" t="s">
        <v>327</v>
      </c>
      <c r="J9" s="214" t="s">
        <v>355</v>
      </c>
      <c r="K9" s="214">
        <v>13</v>
      </c>
      <c r="L9" s="214">
        <v>110</v>
      </c>
      <c r="M9" s="215" t="s">
        <v>583</v>
      </c>
      <c r="N9" s="235"/>
      <c r="O9" s="188">
        <f t="shared" si="0"/>
        <v>0</v>
      </c>
    </row>
    <row r="10" ht="15.75" spans="1:15">
      <c r="A10" s="211">
        <f t="shared" si="1"/>
        <v>1</v>
      </c>
      <c r="B10" s="212" t="s">
        <v>38</v>
      </c>
      <c r="C10" s="213" t="s">
        <v>584</v>
      </c>
      <c r="D10" s="214">
        <v>2</v>
      </c>
      <c r="E10" s="215"/>
      <c r="F10" s="214"/>
      <c r="G10" s="214"/>
      <c r="H10" s="213" t="s">
        <v>335</v>
      </c>
      <c r="I10" s="214" t="s">
        <v>336</v>
      </c>
      <c r="J10" s="214"/>
      <c r="K10" s="214">
        <v>16</v>
      </c>
      <c r="L10" s="249">
        <v>155</v>
      </c>
      <c r="M10" s="250" t="s">
        <v>585</v>
      </c>
      <c r="N10" s="235"/>
      <c r="O10" s="188">
        <f t="shared" si="0"/>
        <v>0</v>
      </c>
    </row>
    <row r="11" ht="15.75" spans="1:15">
      <c r="A11" s="211">
        <f t="shared" si="1"/>
        <v>2</v>
      </c>
      <c r="B11" s="212" t="s">
        <v>586</v>
      </c>
      <c r="C11" s="250" t="s">
        <v>587</v>
      </c>
      <c r="D11" s="249">
        <v>1</v>
      </c>
      <c r="E11" s="250" t="s">
        <v>84</v>
      </c>
      <c r="F11" s="249">
        <v>3</v>
      </c>
      <c r="G11" s="249"/>
      <c r="H11" s="250"/>
      <c r="I11" s="249" t="s">
        <v>336</v>
      </c>
      <c r="J11" s="249"/>
      <c r="K11" s="249">
        <v>20</v>
      </c>
      <c r="L11" s="214">
        <v>210</v>
      </c>
      <c r="M11" s="250" t="s">
        <v>588</v>
      </c>
      <c r="N11" s="235"/>
      <c r="O11" s="188">
        <f t="shared" si="0"/>
        <v>0</v>
      </c>
    </row>
    <row r="12" ht="15.75" spans="1:15">
      <c r="A12" s="211">
        <f t="shared" si="1"/>
        <v>1</v>
      </c>
      <c r="B12" s="212" t="s">
        <v>132</v>
      </c>
      <c r="C12" s="213" t="s">
        <v>589</v>
      </c>
      <c r="D12" s="214">
        <v>2</v>
      </c>
      <c r="E12" s="215"/>
      <c r="F12" s="214"/>
      <c r="G12" s="214"/>
      <c r="H12" s="215" t="s">
        <v>381</v>
      </c>
      <c r="I12" s="214" t="s">
        <v>336</v>
      </c>
      <c r="J12" s="214"/>
      <c r="K12" s="214">
        <v>16</v>
      </c>
      <c r="L12" s="214">
        <v>155</v>
      </c>
      <c r="M12" s="215" t="s">
        <v>590</v>
      </c>
      <c r="N12" s="235"/>
      <c r="O12" s="188">
        <f t="shared" ref="O12:O17"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3 Other way(s) to get "Chip Potts Ears" Tokens</v>
      </c>
      <c r="C14" s="202"/>
      <c r="D14" s="202"/>
      <c r="E14" s="202"/>
      <c r="F14" s="202"/>
      <c r="G14" s="202"/>
      <c r="H14" s="202"/>
      <c r="I14" s="202"/>
      <c r="J14" s="202"/>
      <c r="K14" s="202"/>
      <c r="L14" s="202"/>
      <c r="M14" s="245"/>
      <c r="N14" s="235"/>
      <c r="O14" s="188">
        <f t="shared" si="2"/>
        <v>0</v>
      </c>
    </row>
    <row r="15" ht="16.5" spans="2:15">
      <c r="B15" s="220" t="s">
        <v>18</v>
      </c>
      <c r="C15" s="277" t="s">
        <v>323</v>
      </c>
      <c r="D15" s="278"/>
      <c r="E15" s="278"/>
      <c r="F15" s="278"/>
      <c r="G15" s="279"/>
      <c r="H15" s="224" t="s">
        <v>324</v>
      </c>
      <c r="I15" s="281" t="s">
        <v>310</v>
      </c>
      <c r="J15" s="282"/>
      <c r="K15" s="282"/>
      <c r="L15" s="282"/>
      <c r="M15" s="283"/>
      <c r="N15" s="235"/>
      <c r="O15" s="188">
        <f t="shared" si="2"/>
        <v>0</v>
      </c>
    </row>
    <row r="16" ht="15.75" spans="2:15">
      <c r="B16" s="260" t="s">
        <v>337</v>
      </c>
      <c r="C16" s="261" t="s">
        <v>591</v>
      </c>
      <c r="D16" s="262"/>
      <c r="E16" s="262"/>
      <c r="F16" s="262"/>
      <c r="G16" s="263"/>
      <c r="H16" s="265" t="s">
        <v>327</v>
      </c>
      <c r="I16" s="266" t="s">
        <v>592</v>
      </c>
      <c r="J16" s="267"/>
      <c r="K16" s="267"/>
      <c r="L16" s="267"/>
      <c r="M16" s="268"/>
      <c r="N16" s="235"/>
      <c r="O16" s="188">
        <f t="shared" si="2"/>
        <v>0</v>
      </c>
    </row>
    <row r="17" ht="15.75" spans="2:15">
      <c r="B17" s="260" t="s">
        <v>337</v>
      </c>
      <c r="C17" s="261" t="s">
        <v>580</v>
      </c>
      <c r="D17" s="262"/>
      <c r="E17" s="262"/>
      <c r="F17" s="262"/>
      <c r="G17" s="263"/>
      <c r="H17" s="265" t="s">
        <v>411</v>
      </c>
      <c r="I17" s="266" t="s">
        <v>593</v>
      </c>
      <c r="J17" s="267"/>
      <c r="K17" s="267"/>
      <c r="L17" s="267"/>
      <c r="M17" s="268"/>
      <c r="N17" s="235"/>
      <c r="O17" s="188">
        <f t="shared" si="2"/>
        <v>0</v>
      </c>
    </row>
    <row r="18" ht="15.75" spans="2:15">
      <c r="B18" s="260" t="s">
        <v>338</v>
      </c>
      <c r="C18" s="261" t="s">
        <v>403</v>
      </c>
      <c r="D18" s="262"/>
      <c r="E18" s="262"/>
      <c r="F18" s="262"/>
      <c r="G18" s="263"/>
      <c r="H18" s="265" t="s">
        <v>336</v>
      </c>
      <c r="I18" s="261" t="s">
        <v>79</v>
      </c>
      <c r="J18" s="262"/>
      <c r="K18" s="262"/>
      <c r="L18" s="262"/>
      <c r="M18" s="263"/>
      <c r="N18" s="235"/>
      <c r="O18" s="188">
        <f t="shared" ref="O18:O36" si="3">IF(ISBLANK($AL18),0,1+LEN($AL18)-LEN(SUBSTITUTE($AL18,"●","")))</f>
        <v>0</v>
      </c>
    </row>
    <row r="19" ht="15.75" spans="2:15">
      <c r="B19" s="216"/>
      <c r="C19" s="217"/>
      <c r="D19" s="218"/>
      <c r="E19" s="219"/>
      <c r="F19" s="218"/>
      <c r="G19" s="218"/>
      <c r="H19" s="217"/>
      <c r="I19" s="218"/>
      <c r="J19" s="218"/>
      <c r="K19" s="218"/>
      <c r="L19" s="218"/>
      <c r="M19" s="252"/>
      <c r="N19" s="235"/>
      <c r="O19" s="188">
        <f t="shared" si="3"/>
        <v>0</v>
      </c>
    </row>
    <row r="20" spans="14:15">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10">
    <mergeCell ref="B6:M6"/>
    <mergeCell ref="B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Cinderella Ears</v>
      </c>
      <c r="Z1" s="259" t="str">
        <f ca="1">MID(CELL("filename",$Z$1),FIND("]",CELL("filename",$Z$1))+1,255)</f>
        <v>Cinderella_Ears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Cinderella</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SUM($AN$8:$AN$10002)</f>
        <v>0</v>
      </c>
    </row>
    <row r="6" ht="25.5" spans="2:15">
      <c r="B6" s="201" t="str">
        <f ca="1">MATCH("Type",$B$9:$B$9991,0)-3&amp;" Task(s) from "&amp;SUM($A$9:$A$9993)&amp;" character(s) that could drop "&amp;CHAR(34)&amp;$C$1&amp;CHAR(34)&amp;" Tokens"</f>
        <v>4 Task(s) from 4 character(s) that could drop "Cinderella Ears" Tokens</v>
      </c>
      <c r="C6" s="202"/>
      <c r="D6" s="202"/>
      <c r="E6" s="202"/>
      <c r="F6" s="202"/>
      <c r="G6" s="202"/>
      <c r="H6" s="202"/>
      <c r="I6" s="202"/>
      <c r="J6" s="202"/>
      <c r="K6" s="202"/>
      <c r="L6" s="202"/>
      <c r="M6" s="245"/>
      <c r="O6" s="188">
        <f t="shared" ref="O6:O17"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95</v>
      </c>
      <c r="C9" s="213" t="s">
        <v>594</v>
      </c>
      <c r="D9" s="214">
        <v>2</v>
      </c>
      <c r="E9" s="215"/>
      <c r="F9" s="214"/>
      <c r="G9" s="214"/>
      <c r="H9" s="213" t="s">
        <v>312</v>
      </c>
      <c r="I9" s="214" t="s">
        <v>327</v>
      </c>
      <c r="J9" s="214"/>
      <c r="K9" s="214">
        <v>13</v>
      </c>
      <c r="L9" s="214">
        <v>110</v>
      </c>
      <c r="M9" s="215" t="s">
        <v>595</v>
      </c>
      <c r="N9" s="235"/>
      <c r="O9" s="188">
        <f t="shared" si="0"/>
        <v>0</v>
      </c>
    </row>
    <row r="10" ht="15.75" spans="1:15">
      <c r="A10" s="211">
        <f t="shared" si="1"/>
        <v>1</v>
      </c>
      <c r="B10" s="212" t="s">
        <v>165</v>
      </c>
      <c r="C10" s="213" t="s">
        <v>596</v>
      </c>
      <c r="D10" s="214">
        <v>3</v>
      </c>
      <c r="E10" s="215"/>
      <c r="F10" s="214"/>
      <c r="G10" s="214"/>
      <c r="H10" s="213"/>
      <c r="I10" s="214" t="s">
        <v>336</v>
      </c>
      <c r="J10" s="214"/>
      <c r="K10" s="214">
        <v>16</v>
      </c>
      <c r="L10" s="249">
        <v>155</v>
      </c>
      <c r="M10" s="250" t="s">
        <v>597</v>
      </c>
      <c r="N10" s="235"/>
      <c r="O10" s="188">
        <f t="shared" si="0"/>
        <v>0</v>
      </c>
    </row>
    <row r="11" ht="15.75" spans="1:15">
      <c r="A11" s="211">
        <f t="shared" si="1"/>
        <v>1</v>
      </c>
      <c r="B11" s="212" t="s">
        <v>73</v>
      </c>
      <c r="C11" s="250" t="s">
        <v>598</v>
      </c>
      <c r="D11" s="249">
        <v>4</v>
      </c>
      <c r="E11" s="250"/>
      <c r="F11" s="249"/>
      <c r="G11" s="249"/>
      <c r="H11" s="250" t="s">
        <v>361</v>
      </c>
      <c r="I11" s="249" t="s">
        <v>313</v>
      </c>
      <c r="J11" s="249"/>
      <c r="K11" s="249">
        <v>10</v>
      </c>
      <c r="L11" s="214">
        <v>75</v>
      </c>
      <c r="M11" s="250" t="s">
        <v>599</v>
      </c>
      <c r="N11" s="235"/>
      <c r="O11" s="188">
        <f t="shared" si="0"/>
        <v>0</v>
      </c>
    </row>
    <row r="12" ht="15.75" spans="1:15">
      <c r="A12" s="211">
        <f t="shared" si="1"/>
        <v>1</v>
      </c>
      <c r="B12" s="212" t="s">
        <v>135</v>
      </c>
      <c r="C12" s="213" t="s">
        <v>600</v>
      </c>
      <c r="D12" s="214"/>
      <c r="E12" s="215"/>
      <c r="F12" s="214"/>
      <c r="G12" s="214"/>
      <c r="H12" s="215" t="s">
        <v>480</v>
      </c>
      <c r="I12" s="214" t="s">
        <v>327</v>
      </c>
      <c r="J12" s="214"/>
      <c r="K12" s="214">
        <v>13</v>
      </c>
      <c r="L12" s="214">
        <v>110</v>
      </c>
      <c r="M12" s="215" t="s">
        <v>601</v>
      </c>
      <c r="N12" s="235"/>
      <c r="O12" s="188">
        <f t="shared" si="0"/>
        <v>0</v>
      </c>
    </row>
    <row r="13" ht="15.75" spans="2:15">
      <c r="B13" s="216"/>
      <c r="C13" s="217"/>
      <c r="D13" s="218"/>
      <c r="E13" s="219"/>
      <c r="F13" s="218"/>
      <c r="G13" s="218"/>
      <c r="H13" s="217"/>
      <c r="I13" s="218"/>
      <c r="J13" s="218"/>
      <c r="K13" s="218"/>
      <c r="L13" s="218"/>
      <c r="M13" s="252"/>
      <c r="N13" s="235"/>
      <c r="O13" s="188">
        <f t="shared" si="0"/>
        <v>0</v>
      </c>
    </row>
    <row r="14" ht="25.5" spans="2:15">
      <c r="B14" s="201" t="str">
        <f ca="1">COUNTA($B16:$B9999)&amp;" Other way(s) to get "&amp;CHAR(34)&amp;$C$1&amp;CHAR(34)&amp;" Tokens"</f>
        <v>2 Other way(s) to get "Cinderella Ears" Tokens</v>
      </c>
      <c r="C14" s="202"/>
      <c r="D14" s="202"/>
      <c r="E14" s="202"/>
      <c r="F14" s="202"/>
      <c r="G14" s="202"/>
      <c r="H14" s="202"/>
      <c r="I14" s="202"/>
      <c r="J14" s="202"/>
      <c r="K14" s="202"/>
      <c r="L14" s="202"/>
      <c r="M14" s="245"/>
      <c r="N14" s="235"/>
      <c r="O14" s="188">
        <f t="shared" si="0"/>
        <v>0</v>
      </c>
    </row>
    <row r="15" ht="16.5" spans="2:15">
      <c r="B15" s="220" t="s">
        <v>18</v>
      </c>
      <c r="C15" s="277" t="s">
        <v>323</v>
      </c>
      <c r="D15" s="278"/>
      <c r="E15" s="278"/>
      <c r="F15" s="278"/>
      <c r="G15" s="279"/>
      <c r="H15" s="224" t="s">
        <v>324</v>
      </c>
      <c r="I15" s="281" t="s">
        <v>310</v>
      </c>
      <c r="J15" s="282"/>
      <c r="K15" s="282"/>
      <c r="L15" s="282"/>
      <c r="M15" s="283"/>
      <c r="N15" s="235"/>
      <c r="O15" s="188">
        <f t="shared" si="0"/>
        <v>0</v>
      </c>
    </row>
    <row r="16" ht="15.75" spans="2:15">
      <c r="B16" s="260" t="s">
        <v>337</v>
      </c>
      <c r="C16" s="294" t="s">
        <v>602</v>
      </c>
      <c r="D16" s="294"/>
      <c r="E16" s="294"/>
      <c r="F16" s="294"/>
      <c r="G16" s="294"/>
      <c r="H16" s="264" t="s">
        <v>313</v>
      </c>
      <c r="I16" s="266" t="s">
        <v>603</v>
      </c>
      <c r="J16" s="267"/>
      <c r="K16" s="267"/>
      <c r="L16" s="267"/>
      <c r="M16" s="268"/>
      <c r="N16" s="235"/>
      <c r="O16" s="188">
        <f t="shared" si="0"/>
        <v>0</v>
      </c>
    </row>
    <row r="17" ht="30" customHeight="1" spans="2:15">
      <c r="B17" s="260" t="s">
        <v>399</v>
      </c>
      <c r="C17" s="294" t="s">
        <v>82</v>
      </c>
      <c r="D17" s="294"/>
      <c r="E17" s="294"/>
      <c r="F17" s="294"/>
      <c r="G17" s="294"/>
      <c r="H17" s="265" t="s">
        <v>401</v>
      </c>
      <c r="I17" s="261" t="s">
        <v>418</v>
      </c>
      <c r="J17" s="262"/>
      <c r="K17" s="262"/>
      <c r="L17" s="262"/>
      <c r="M17" s="263"/>
      <c r="N17" s="235"/>
      <c r="O17" s="188">
        <f t="shared" si="0"/>
        <v>0</v>
      </c>
    </row>
    <row r="18" ht="15.75" spans="2:15">
      <c r="B18" s="216"/>
      <c r="C18" s="217"/>
      <c r="D18" s="218"/>
      <c r="E18" s="219"/>
      <c r="F18" s="218"/>
      <c r="G18" s="218"/>
      <c r="H18" s="217"/>
      <c r="I18" s="218"/>
      <c r="J18" s="218"/>
      <c r="K18" s="218"/>
      <c r="L18" s="218"/>
      <c r="M18" s="252"/>
      <c r="N18" s="235"/>
      <c r="O18" s="188">
        <f t="shared" ref="O18:O36" si="2">IF(ISBLANK($AL18),0,1+LEN($AL18)-LEN(SUBSTITUTE($AL18,"●","")))</f>
        <v>0</v>
      </c>
    </row>
    <row r="19" ht="15.75" spans="2:15">
      <c r="B19" s="225"/>
      <c r="C19" s="226"/>
      <c r="D19" s="227"/>
      <c r="E19" s="229"/>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6"/>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9"/>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9"/>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6"/>
      <c r="N31" s="235"/>
      <c r="O31" s="188">
        <f t="shared" si="2"/>
        <v>0</v>
      </c>
    </row>
    <row r="32" ht="15.75" spans="2:15">
      <c r="B32" s="225"/>
      <c r="C32" s="226"/>
      <c r="D32" s="227"/>
      <c r="E32" s="228"/>
      <c r="F32" s="227"/>
      <c r="G32" s="227"/>
      <c r="H32" s="226"/>
      <c r="I32" s="227"/>
      <c r="J32" s="227"/>
      <c r="K32" s="227"/>
      <c r="L32" s="227"/>
      <c r="M32" s="226"/>
      <c r="N32" s="235"/>
      <c r="O32" s="188">
        <f t="shared" si="2"/>
        <v>0</v>
      </c>
    </row>
    <row r="33" spans="2:15">
      <c r="B33" s="230"/>
      <c r="C33" s="231"/>
      <c r="D33" s="232"/>
      <c r="E33" s="233"/>
      <c r="F33" s="232"/>
      <c r="G33" s="232"/>
      <c r="H33" s="231"/>
      <c r="I33" s="232"/>
      <c r="J33" s="232"/>
      <c r="K33" s="232"/>
      <c r="L33" s="232"/>
      <c r="M33" s="231"/>
      <c r="N33" s="235"/>
      <c r="O33" s="188">
        <f t="shared" si="2"/>
        <v>0</v>
      </c>
    </row>
    <row r="34" spans="2:15">
      <c r="B34" s="230"/>
      <c r="C34" s="231"/>
      <c r="D34" s="232"/>
      <c r="E34" s="233"/>
      <c r="F34" s="232"/>
      <c r="G34" s="232"/>
      <c r="H34" s="231"/>
      <c r="I34" s="232"/>
      <c r="J34" s="232"/>
      <c r="K34" s="232"/>
      <c r="L34" s="232"/>
      <c r="M34" s="231"/>
      <c r="N34" s="235"/>
      <c r="O34" s="188">
        <f t="shared" si="2"/>
        <v>0</v>
      </c>
    </row>
    <row r="35" spans="2:15">
      <c r="B35" s="230"/>
      <c r="C35" s="231"/>
      <c r="D35" s="232"/>
      <c r="E35" s="233"/>
      <c r="F35" s="232"/>
      <c r="G35" s="232"/>
      <c r="H35" s="231"/>
      <c r="I35" s="232"/>
      <c r="J35" s="232"/>
      <c r="K35" s="232"/>
      <c r="L35" s="232"/>
      <c r="M35" s="233"/>
      <c r="N35" s="235"/>
      <c r="O35" s="188">
        <f t="shared" si="2"/>
        <v>0</v>
      </c>
    </row>
    <row r="36" spans="2:15">
      <c r="B36" s="230"/>
      <c r="C36" s="231"/>
      <c r="D36" s="232"/>
      <c r="E36" s="234"/>
      <c r="F36" s="232"/>
      <c r="G36" s="232"/>
      <c r="H36" s="231"/>
      <c r="I36" s="232"/>
      <c r="J36" s="232"/>
      <c r="K36" s="232"/>
      <c r="L36" s="232"/>
      <c r="M36" s="233"/>
      <c r="N36" s="235"/>
      <c r="O36" s="188">
        <f t="shared" si="2"/>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6">
    <mergeCell ref="B6:M6"/>
    <mergeCell ref="B14:M14"/>
    <mergeCell ref="C15:G15"/>
    <mergeCell ref="I15:M15"/>
    <mergeCell ref="I16:M16"/>
    <mergeCell ref="I17:M17"/>
  </mergeCells>
  <pageMargins left="0.75" right="0.75" top="1" bottom="1" header="0.511805555555556" footer="0.511805555555556"/>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Clock Winder</v>
      </c>
      <c r="Z1" s="259" t="str">
        <f ca="1">MID(CELL("filename",$Z$1),FIND("]",CELL("filename",$Z$1))+1,255)</f>
        <v>Clock_Winder</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Cogsworth</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5 Task(s) from 7 character(s) that could drop "Clock Winder"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2</v>
      </c>
      <c r="B9" s="212" t="s">
        <v>438</v>
      </c>
      <c r="C9" s="213" t="s">
        <v>604</v>
      </c>
      <c r="D9" s="214">
        <v>3</v>
      </c>
      <c r="E9" s="215" t="s">
        <v>141</v>
      </c>
      <c r="F9" s="214">
        <v>3</v>
      </c>
      <c r="G9" s="214"/>
      <c r="H9" s="213" t="s">
        <v>406</v>
      </c>
      <c r="I9" s="214" t="s">
        <v>327</v>
      </c>
      <c r="J9" s="214"/>
      <c r="K9" s="214">
        <v>17</v>
      </c>
      <c r="L9" s="214">
        <v>150</v>
      </c>
      <c r="M9" s="215" t="s">
        <v>605</v>
      </c>
      <c r="N9" s="235"/>
      <c r="O9" s="188">
        <f t="shared" si="0"/>
        <v>0</v>
      </c>
    </row>
    <row r="10" ht="15.75" spans="1:14">
      <c r="A10" s="211">
        <f t="shared" si="1"/>
        <v>1</v>
      </c>
      <c r="B10" s="212" t="s">
        <v>393</v>
      </c>
      <c r="C10" s="213" t="s">
        <v>606</v>
      </c>
      <c r="D10" s="214">
        <v>1</v>
      </c>
      <c r="E10" s="215"/>
      <c r="F10" s="214"/>
      <c r="G10" s="214"/>
      <c r="H10" s="213" t="s">
        <v>381</v>
      </c>
      <c r="I10" s="214" t="s">
        <v>313</v>
      </c>
      <c r="J10" s="214"/>
      <c r="K10" s="214">
        <v>10</v>
      </c>
      <c r="L10" s="249">
        <v>75</v>
      </c>
      <c r="M10" s="250" t="s">
        <v>607</v>
      </c>
      <c r="N10" s="235"/>
    </row>
    <row r="11" ht="15.75" spans="1:15">
      <c r="A11" s="211">
        <f t="shared" si="1"/>
        <v>1</v>
      </c>
      <c r="B11" s="212" t="s">
        <v>176</v>
      </c>
      <c r="C11" s="250" t="s">
        <v>608</v>
      </c>
      <c r="D11" s="249">
        <v>2</v>
      </c>
      <c r="E11" s="250"/>
      <c r="F11" s="249"/>
      <c r="G11" s="249"/>
      <c r="H11" s="250" t="s">
        <v>381</v>
      </c>
      <c r="I11" s="249" t="s">
        <v>327</v>
      </c>
      <c r="J11" s="249"/>
      <c r="K11" s="249">
        <v>13</v>
      </c>
      <c r="L11" s="214">
        <v>110</v>
      </c>
      <c r="M11" s="250" t="s">
        <v>609</v>
      </c>
      <c r="N11" s="235"/>
      <c r="O11" s="188">
        <f t="shared" ref="O11:O16" si="2">IF(ISBLANK($AL11),0,1+LEN($AL11)-LEN(SUBSTITUTE($AL11,"●","")))</f>
        <v>0</v>
      </c>
    </row>
    <row r="12" ht="15.75" spans="1:14">
      <c r="A12" s="211">
        <f t="shared" si="1"/>
        <v>1</v>
      </c>
      <c r="B12" s="212" t="s">
        <v>204</v>
      </c>
      <c r="C12" s="213" t="s">
        <v>385</v>
      </c>
      <c r="D12" s="214">
        <v>1</v>
      </c>
      <c r="E12" s="215"/>
      <c r="F12" s="214"/>
      <c r="G12" s="214"/>
      <c r="H12" s="215"/>
      <c r="I12" s="214" t="s">
        <v>315</v>
      </c>
      <c r="J12" s="214"/>
      <c r="K12" s="214">
        <v>7</v>
      </c>
      <c r="L12" s="214">
        <v>40</v>
      </c>
      <c r="M12" s="215" t="s">
        <v>386</v>
      </c>
      <c r="N12" s="235"/>
    </row>
    <row r="13" ht="26.25" spans="1:14">
      <c r="A13" s="211">
        <f t="shared" si="1"/>
        <v>2</v>
      </c>
      <c r="B13" s="212" t="s">
        <v>610</v>
      </c>
      <c r="C13" s="250" t="s">
        <v>577</v>
      </c>
      <c r="D13" s="249">
        <v>7</v>
      </c>
      <c r="E13" s="250" t="s">
        <v>198</v>
      </c>
      <c r="F13" s="249"/>
      <c r="G13" s="249"/>
      <c r="H13" s="250" t="s">
        <v>611</v>
      </c>
      <c r="I13" s="249" t="s">
        <v>327</v>
      </c>
      <c r="J13" s="249"/>
      <c r="K13" s="249">
        <v>17</v>
      </c>
      <c r="L13" s="214">
        <v>150</v>
      </c>
      <c r="M13" s="250" t="s">
        <v>83</v>
      </c>
      <c r="N13" s="235"/>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0 Other way(s) to get "Clock Winder" Tokens</v>
      </c>
      <c r="C15" s="202"/>
      <c r="D15" s="202"/>
      <c r="E15" s="202"/>
      <c r="F15" s="202"/>
      <c r="G15" s="202"/>
      <c r="H15" s="202"/>
      <c r="I15" s="202"/>
      <c r="J15" s="202"/>
      <c r="K15" s="202"/>
      <c r="L15" s="202"/>
      <c r="M15" s="245"/>
      <c r="N15" s="235"/>
      <c r="O15" s="188">
        <f t="shared" si="2"/>
        <v>0</v>
      </c>
    </row>
    <row r="16" ht="16.5" spans="2:15">
      <c r="B16" s="220" t="s">
        <v>18</v>
      </c>
      <c r="C16" s="277" t="s">
        <v>323</v>
      </c>
      <c r="D16" s="278"/>
      <c r="E16" s="278"/>
      <c r="F16" s="278"/>
      <c r="G16" s="279"/>
      <c r="H16" s="224" t="s">
        <v>324</v>
      </c>
      <c r="I16" s="281" t="s">
        <v>310</v>
      </c>
      <c r="J16" s="282"/>
      <c r="K16" s="282"/>
      <c r="L16" s="282"/>
      <c r="M16" s="283"/>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4">
    <mergeCell ref="B6:M6"/>
    <mergeCell ref="B15:M15"/>
    <mergeCell ref="C16:G16"/>
    <mergeCell ref="I16:M16"/>
  </mergeCells>
  <pageMargins left="0.75" right="0.75" top="1" bottom="1" header="0.511805555555556" footer="0.511805555555556"/>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5"/>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Cogsworth Ears</v>
      </c>
      <c r="Z1" s="259" t="str">
        <f ca="1">MID(CELL("filename",$Z$1),FIND("]",CELL("filename",$Z$1))+1,255)</f>
        <v>Cogsworth_Ears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Cogsworth</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SUM($AN$8:$AN$10005)</f>
        <v>0</v>
      </c>
    </row>
    <row r="6" ht="25.5" spans="2:15">
      <c r="B6" s="201" t="str">
        <f ca="1">MATCH("Type",$B$9:$B$9991,0)-3&amp;" Task(s) from "&amp;SUM($A$9:$A$9993)&amp;" character(s) that could drop "&amp;CHAR(34)&amp;$C$1&amp;CHAR(34)&amp;" Tokens"</f>
        <v>6 Task(s) from 6 character(s) that could drop "Cogsworth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4" si="1">COUNTA($E9)+1</f>
        <v>1</v>
      </c>
      <c r="B9" s="212" t="s">
        <v>82</v>
      </c>
      <c r="C9" s="213" t="s">
        <v>612</v>
      </c>
      <c r="D9" s="214">
        <v>3</v>
      </c>
      <c r="E9" s="215"/>
      <c r="F9" s="214"/>
      <c r="G9" s="214"/>
      <c r="H9" s="213"/>
      <c r="I9" s="214" t="s">
        <v>313</v>
      </c>
      <c r="J9" s="214"/>
      <c r="K9" s="214">
        <v>10</v>
      </c>
      <c r="L9" s="214">
        <v>75</v>
      </c>
      <c r="M9" s="215" t="s">
        <v>613</v>
      </c>
      <c r="N9" s="235"/>
      <c r="O9" s="188">
        <f t="shared" si="0"/>
        <v>0</v>
      </c>
    </row>
    <row r="10" ht="15.75" spans="1:15">
      <c r="A10" s="211">
        <f t="shared" si="1"/>
        <v>1</v>
      </c>
      <c r="B10" s="212" t="s">
        <v>28</v>
      </c>
      <c r="C10" s="213" t="s">
        <v>614</v>
      </c>
      <c r="D10" s="214">
        <v>3</v>
      </c>
      <c r="E10" s="215"/>
      <c r="F10" s="214"/>
      <c r="G10" s="214"/>
      <c r="H10" s="213" t="s">
        <v>615</v>
      </c>
      <c r="I10" s="214" t="s">
        <v>327</v>
      </c>
      <c r="J10" s="214"/>
      <c r="K10" s="214">
        <v>13</v>
      </c>
      <c r="L10" s="249">
        <v>110</v>
      </c>
      <c r="M10" s="250" t="s">
        <v>616</v>
      </c>
      <c r="N10" s="235"/>
      <c r="O10" s="188">
        <f t="shared" si="0"/>
        <v>0</v>
      </c>
    </row>
    <row r="11" ht="15.75" spans="1:15">
      <c r="A11" s="211">
        <f t="shared" si="1"/>
        <v>1</v>
      </c>
      <c r="B11" s="212" t="s">
        <v>38</v>
      </c>
      <c r="C11" s="250" t="s">
        <v>617</v>
      </c>
      <c r="D11" s="249">
        <v>2</v>
      </c>
      <c r="E11" s="250"/>
      <c r="F11" s="249"/>
      <c r="G11" s="249"/>
      <c r="H11" s="250" t="s">
        <v>381</v>
      </c>
      <c r="I11" s="249" t="s">
        <v>327</v>
      </c>
      <c r="J11" s="249"/>
      <c r="K11" s="249">
        <v>13</v>
      </c>
      <c r="L11" s="214">
        <v>110</v>
      </c>
      <c r="M11" s="250" t="s">
        <v>618</v>
      </c>
      <c r="N11" s="235"/>
      <c r="O11" s="188">
        <f t="shared" si="0"/>
        <v>0</v>
      </c>
    </row>
    <row r="12" ht="15.75" spans="1:14">
      <c r="A12" s="211">
        <f t="shared" si="1"/>
        <v>1</v>
      </c>
      <c r="B12" s="212" t="s">
        <v>204</v>
      </c>
      <c r="C12" s="250" t="s">
        <v>619</v>
      </c>
      <c r="D12" s="249">
        <v>2</v>
      </c>
      <c r="E12" s="250"/>
      <c r="F12" s="249"/>
      <c r="G12" s="249"/>
      <c r="H12" s="250" t="s">
        <v>381</v>
      </c>
      <c r="I12" s="249" t="s">
        <v>313</v>
      </c>
      <c r="J12" s="249"/>
      <c r="K12" s="249">
        <v>10</v>
      </c>
      <c r="L12" s="214">
        <v>75</v>
      </c>
      <c r="M12" s="250" t="s">
        <v>620</v>
      </c>
      <c r="N12" s="235"/>
    </row>
    <row r="13" ht="15.75" spans="1:14">
      <c r="A13" s="211">
        <f t="shared" si="1"/>
        <v>1</v>
      </c>
      <c r="B13" s="212" t="s">
        <v>80</v>
      </c>
      <c r="C13" s="250" t="s">
        <v>396</v>
      </c>
      <c r="D13" s="249">
        <v>1</v>
      </c>
      <c r="E13" s="250"/>
      <c r="F13" s="249"/>
      <c r="G13" s="249"/>
      <c r="H13" s="250"/>
      <c r="I13" s="249" t="s">
        <v>313</v>
      </c>
      <c r="J13" s="249"/>
      <c r="K13" s="249">
        <v>10</v>
      </c>
      <c r="L13" s="214">
        <v>75</v>
      </c>
      <c r="M13" s="250" t="s">
        <v>397</v>
      </c>
      <c r="N13" s="235"/>
    </row>
    <row r="14" ht="15.75" spans="1:15">
      <c r="A14" s="211">
        <f t="shared" si="1"/>
        <v>1</v>
      </c>
      <c r="B14" s="212" t="s">
        <v>132</v>
      </c>
      <c r="C14" s="213" t="s">
        <v>621</v>
      </c>
      <c r="D14" s="214">
        <v>1</v>
      </c>
      <c r="E14" s="215"/>
      <c r="F14" s="214"/>
      <c r="G14" s="214"/>
      <c r="H14" s="215"/>
      <c r="I14" s="214" t="s">
        <v>327</v>
      </c>
      <c r="J14" s="214"/>
      <c r="K14" s="214">
        <v>13</v>
      </c>
      <c r="L14" s="214">
        <v>110</v>
      </c>
      <c r="M14" s="215" t="s">
        <v>622</v>
      </c>
      <c r="N14" s="235"/>
      <c r="O14" s="188">
        <f t="shared" ref="O14:O39" si="2">IF(ISBLANK($AL14),0,1+LEN($AL14)-LEN(SUBSTITUTE($AL14,"●","")))</f>
        <v>0</v>
      </c>
    </row>
    <row r="15" ht="15.75" spans="2:15">
      <c r="B15" s="216"/>
      <c r="C15" s="217"/>
      <c r="D15" s="218"/>
      <c r="E15" s="219"/>
      <c r="F15" s="218"/>
      <c r="G15" s="218"/>
      <c r="H15" s="217"/>
      <c r="I15" s="218"/>
      <c r="J15" s="218"/>
      <c r="K15" s="218"/>
      <c r="L15" s="218"/>
      <c r="M15" s="252"/>
      <c r="N15" s="235"/>
      <c r="O15" s="188">
        <f t="shared" si="2"/>
        <v>0</v>
      </c>
    </row>
    <row r="16" ht="25.5" spans="2:15">
      <c r="B16" s="201" t="str">
        <f ca="1">COUNTA($B18:$B10001)&amp;" Other way(s) to get "&amp;CHAR(34)&amp;$C$1&amp;CHAR(34)&amp;" Tokens"</f>
        <v>3 Other way(s) to get "Cogsworth Ears" Tokens</v>
      </c>
      <c r="C16" s="202"/>
      <c r="D16" s="202"/>
      <c r="E16" s="202"/>
      <c r="F16" s="202"/>
      <c r="G16" s="202"/>
      <c r="H16" s="202"/>
      <c r="I16" s="202"/>
      <c r="J16" s="202"/>
      <c r="K16" s="202"/>
      <c r="L16" s="202"/>
      <c r="M16" s="245"/>
      <c r="N16" s="235"/>
      <c r="O16" s="188">
        <f t="shared" si="2"/>
        <v>0</v>
      </c>
    </row>
    <row r="17" ht="16.5" spans="2:15">
      <c r="B17" s="220" t="s">
        <v>18</v>
      </c>
      <c r="C17" s="277" t="s">
        <v>323</v>
      </c>
      <c r="D17" s="278"/>
      <c r="E17" s="278"/>
      <c r="F17" s="278"/>
      <c r="G17" s="279"/>
      <c r="H17" s="224" t="s">
        <v>324</v>
      </c>
      <c r="I17" s="281" t="s">
        <v>310</v>
      </c>
      <c r="J17" s="282"/>
      <c r="K17" s="282"/>
      <c r="L17" s="282"/>
      <c r="M17" s="283"/>
      <c r="N17" s="235"/>
      <c r="O17" s="188">
        <f t="shared" si="2"/>
        <v>0</v>
      </c>
    </row>
    <row r="18" ht="15.75" spans="2:15">
      <c r="B18" s="260" t="s">
        <v>337</v>
      </c>
      <c r="C18" s="261" t="s">
        <v>381</v>
      </c>
      <c r="D18" s="262"/>
      <c r="E18" s="262"/>
      <c r="F18" s="262"/>
      <c r="G18" s="263"/>
      <c r="H18" s="264" t="s">
        <v>336</v>
      </c>
      <c r="I18" s="266" t="s">
        <v>623</v>
      </c>
      <c r="J18" s="267"/>
      <c r="K18" s="267"/>
      <c r="L18" s="267"/>
      <c r="M18" s="268"/>
      <c r="N18" s="235"/>
      <c r="O18" s="188">
        <f t="shared" si="2"/>
        <v>0</v>
      </c>
    </row>
    <row r="19" ht="15.75" spans="2:15">
      <c r="B19" s="260" t="s">
        <v>399</v>
      </c>
      <c r="C19" s="261" t="s">
        <v>400</v>
      </c>
      <c r="D19" s="262"/>
      <c r="E19" s="262"/>
      <c r="F19" s="262"/>
      <c r="G19" s="263"/>
      <c r="H19" s="265" t="s">
        <v>401</v>
      </c>
      <c r="I19" s="261" t="s">
        <v>402</v>
      </c>
      <c r="J19" s="262"/>
      <c r="K19" s="262"/>
      <c r="L19" s="262"/>
      <c r="M19" s="263"/>
      <c r="N19" s="235"/>
      <c r="O19" s="188">
        <f t="shared" si="2"/>
        <v>0</v>
      </c>
    </row>
    <row r="20" ht="15.75" spans="2:15">
      <c r="B20" s="260" t="s">
        <v>338</v>
      </c>
      <c r="C20" s="261" t="s">
        <v>339</v>
      </c>
      <c r="D20" s="262"/>
      <c r="E20" s="262"/>
      <c r="F20" s="262"/>
      <c r="G20" s="263"/>
      <c r="H20" s="265" t="s">
        <v>340</v>
      </c>
      <c r="I20" s="261" t="s">
        <v>85</v>
      </c>
      <c r="J20" s="262"/>
      <c r="K20" s="262"/>
      <c r="L20" s="262"/>
      <c r="M20" s="263"/>
      <c r="N20" s="235"/>
      <c r="O20" s="188">
        <f t="shared" si="2"/>
        <v>0</v>
      </c>
    </row>
    <row r="21" ht="15.75" spans="2:15">
      <c r="B21" s="216"/>
      <c r="C21" s="217"/>
      <c r="D21" s="218"/>
      <c r="E21" s="219"/>
      <c r="F21" s="218"/>
      <c r="G21" s="218"/>
      <c r="H21" s="217"/>
      <c r="I21" s="218"/>
      <c r="J21" s="218"/>
      <c r="K21" s="218"/>
      <c r="L21" s="218"/>
      <c r="M21" s="252"/>
      <c r="N21" s="235"/>
      <c r="O21" s="188">
        <f t="shared" si="2"/>
        <v>0</v>
      </c>
    </row>
    <row r="22" ht="15.75" spans="2:15">
      <c r="B22" s="225"/>
      <c r="C22" s="226"/>
      <c r="D22" s="227"/>
      <c r="E22" s="229"/>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6"/>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9"/>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8"/>
      <c r="N32" s="235"/>
      <c r="O32" s="188">
        <f t="shared" si="2"/>
        <v>0</v>
      </c>
    </row>
    <row r="33" ht="15.75" spans="2:15">
      <c r="B33" s="225"/>
      <c r="C33" s="226"/>
      <c r="D33" s="227"/>
      <c r="E33" s="228"/>
      <c r="F33" s="227"/>
      <c r="G33" s="227"/>
      <c r="H33" s="226"/>
      <c r="I33" s="227"/>
      <c r="J33" s="227"/>
      <c r="K33" s="227"/>
      <c r="L33" s="227"/>
      <c r="M33" s="228"/>
      <c r="N33" s="235"/>
      <c r="O33" s="188">
        <f t="shared" si="2"/>
        <v>0</v>
      </c>
    </row>
    <row r="34" ht="15.75" spans="2:15">
      <c r="B34" s="225"/>
      <c r="C34" s="226"/>
      <c r="D34" s="227"/>
      <c r="E34" s="228"/>
      <c r="F34" s="227"/>
      <c r="G34" s="227"/>
      <c r="H34" s="226"/>
      <c r="I34" s="227"/>
      <c r="J34" s="227"/>
      <c r="K34" s="227"/>
      <c r="L34" s="227"/>
      <c r="M34" s="226"/>
      <c r="N34" s="235"/>
      <c r="O34" s="188">
        <f t="shared" si="2"/>
        <v>0</v>
      </c>
    </row>
    <row r="35" ht="15.75" spans="2:15">
      <c r="B35" s="225"/>
      <c r="C35" s="226"/>
      <c r="D35" s="227"/>
      <c r="E35" s="228"/>
      <c r="F35" s="227"/>
      <c r="G35" s="227"/>
      <c r="H35" s="226"/>
      <c r="I35" s="227"/>
      <c r="J35" s="227"/>
      <c r="K35" s="227"/>
      <c r="L35" s="227"/>
      <c r="M35" s="226"/>
      <c r="N35" s="235"/>
      <c r="O35" s="188">
        <f t="shared" si="2"/>
        <v>0</v>
      </c>
    </row>
    <row r="36" spans="2:15">
      <c r="B36" s="230"/>
      <c r="C36" s="231"/>
      <c r="D36" s="232"/>
      <c r="E36" s="233"/>
      <c r="F36" s="232"/>
      <c r="G36" s="232"/>
      <c r="H36" s="231"/>
      <c r="I36" s="232"/>
      <c r="J36" s="232"/>
      <c r="K36" s="232"/>
      <c r="L36" s="232"/>
      <c r="M36" s="231"/>
      <c r="N36" s="235"/>
      <c r="O36" s="188">
        <f t="shared" si="2"/>
        <v>0</v>
      </c>
    </row>
    <row r="37" spans="2:15">
      <c r="B37" s="230"/>
      <c r="C37" s="231"/>
      <c r="D37" s="232"/>
      <c r="E37" s="233"/>
      <c r="F37" s="232"/>
      <c r="G37" s="232"/>
      <c r="H37" s="231"/>
      <c r="I37" s="232"/>
      <c r="J37" s="232"/>
      <c r="K37" s="232"/>
      <c r="L37" s="232"/>
      <c r="M37" s="231"/>
      <c r="N37" s="235"/>
      <c r="O37" s="188">
        <f t="shared" si="2"/>
        <v>0</v>
      </c>
    </row>
    <row r="38" spans="2:15">
      <c r="B38" s="230"/>
      <c r="C38" s="231"/>
      <c r="D38" s="232"/>
      <c r="E38" s="233"/>
      <c r="F38" s="232"/>
      <c r="G38" s="232"/>
      <c r="H38" s="231"/>
      <c r="I38" s="232"/>
      <c r="J38" s="232"/>
      <c r="K38" s="232"/>
      <c r="L38" s="232"/>
      <c r="M38" s="233"/>
      <c r="N38" s="235"/>
      <c r="O38" s="188">
        <f t="shared" si="2"/>
        <v>0</v>
      </c>
    </row>
    <row r="39" spans="2:15">
      <c r="B39" s="230"/>
      <c r="C39" s="231"/>
      <c r="D39" s="232"/>
      <c r="E39" s="234"/>
      <c r="F39" s="232"/>
      <c r="G39" s="232"/>
      <c r="H39" s="231"/>
      <c r="I39" s="232"/>
      <c r="J39" s="232"/>
      <c r="K39" s="232"/>
      <c r="L39" s="232"/>
      <c r="M39" s="233"/>
      <c r="N39" s="235"/>
      <c r="O39" s="188">
        <f t="shared" si="2"/>
        <v>0</v>
      </c>
    </row>
    <row r="40" spans="2:14">
      <c r="B40" s="230"/>
      <c r="C40" s="231"/>
      <c r="D40" s="232"/>
      <c r="E40" s="233"/>
      <c r="F40" s="232"/>
      <c r="G40" s="232"/>
      <c r="H40" s="231"/>
      <c r="I40" s="232"/>
      <c r="J40" s="232"/>
      <c r="K40" s="232"/>
      <c r="L40" s="232"/>
      <c r="M40" s="234"/>
      <c r="N40" s="235"/>
    </row>
    <row r="51" spans="2:15">
      <c r="B51" s="235"/>
      <c r="C51" s="236"/>
      <c r="D51" s="237"/>
      <c r="E51" s="238"/>
      <c r="F51" s="237"/>
      <c r="G51" s="237"/>
      <c r="H51" s="236"/>
      <c r="I51" s="237"/>
      <c r="J51" s="237"/>
      <c r="K51" s="237"/>
      <c r="L51" s="237"/>
      <c r="M51" s="256"/>
      <c r="N51" s="235"/>
      <c r="O51" s="257"/>
    </row>
    <row r="52" spans="2:15">
      <c r="B52" s="230"/>
      <c r="C52" s="231"/>
      <c r="D52" s="232"/>
      <c r="E52" s="233"/>
      <c r="F52" s="232"/>
      <c r="G52" s="232"/>
      <c r="H52" s="231"/>
      <c r="I52" s="232"/>
      <c r="J52" s="232"/>
      <c r="K52" s="232"/>
      <c r="L52" s="232"/>
      <c r="M52" s="231"/>
      <c r="N52" s="235"/>
      <c r="O52" s="257"/>
    </row>
    <row r="53" spans="2:15">
      <c r="B53" s="230"/>
      <c r="C53" s="231"/>
      <c r="D53" s="232"/>
      <c r="E53" s="233"/>
      <c r="F53" s="232"/>
      <c r="G53" s="232"/>
      <c r="H53" s="231"/>
      <c r="I53" s="232"/>
      <c r="J53" s="232"/>
      <c r="K53" s="232"/>
      <c r="L53" s="232"/>
      <c r="M53" s="233"/>
      <c r="N53" s="235"/>
      <c r="O53" s="257"/>
    </row>
    <row r="54" spans="2:15">
      <c r="B54" s="230"/>
      <c r="C54" s="231"/>
      <c r="D54" s="232"/>
      <c r="E54" s="234"/>
      <c r="F54" s="232"/>
      <c r="G54" s="232"/>
      <c r="H54" s="231"/>
      <c r="I54" s="232"/>
      <c r="J54" s="232"/>
      <c r="K54" s="232"/>
      <c r="L54" s="232"/>
      <c r="M54" s="233"/>
      <c r="N54" s="235"/>
      <c r="O54" s="257"/>
    </row>
    <row r="55" spans="2:13">
      <c r="B55" s="239"/>
      <c r="C55" s="240"/>
      <c r="D55" s="241"/>
      <c r="E55" s="242"/>
      <c r="F55" s="241"/>
      <c r="G55" s="241"/>
      <c r="H55" s="240"/>
      <c r="I55" s="241"/>
      <c r="J55" s="241"/>
      <c r="K55" s="241"/>
      <c r="L55" s="241"/>
      <c r="M55" s="258"/>
    </row>
  </sheetData>
  <sheetProtection sheet="1" objects="1"/>
  <mergeCells count="10">
    <mergeCell ref="B6:M6"/>
    <mergeCell ref="B16:M16"/>
    <mergeCell ref="C17:G17"/>
    <mergeCell ref="I17:M17"/>
    <mergeCell ref="C18:G18"/>
    <mergeCell ref="I18:M18"/>
    <mergeCell ref="C19:G19"/>
    <mergeCell ref="I19:M19"/>
    <mergeCell ref="C20:G20"/>
    <mergeCell ref="I20:M20"/>
  </mergeCells>
  <pageMargins left="0.75" right="0.75" top="1" bottom="1" header="0.511805555555556" footer="0.511805555555556"/>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Corona Kingdom Flag</v>
      </c>
      <c r="Z1" s="259" t="str">
        <f ca="1">MID(CELL("filename",$Z$1),FIND("]",CELL("filename",$Z$1))+1,255)</f>
        <v>Corona_Kingdom_Flag</v>
      </c>
    </row>
    <row r="2" ht="21.55" customHeight="1" spans="2:12">
      <c r="B2" s="192" t="str">
        <f>Token_List!$D$2</f>
        <v>Rarity</v>
      </c>
      <c r="C2" s="193" t="str">
        <f ca="1">LOOKUP($Z$1,Token_List!$Z$3:$Z$9998,Token_List!$D$3:$D$9998)</f>
        <v>Common</v>
      </c>
      <c r="D2" s="194"/>
      <c r="E2" s="195"/>
      <c r="F2" s="194"/>
      <c r="G2" s="194"/>
      <c r="H2" s="196"/>
      <c r="I2" s="194"/>
      <c r="J2" s="194"/>
      <c r="K2" s="194"/>
      <c r="L2" s="194"/>
    </row>
    <row r="3" ht="21.55" customHeight="1" spans="2:13">
      <c r="B3" s="197" t="str">
        <f>Token_List!$E$2</f>
        <v>Type</v>
      </c>
      <c r="C3" s="191" t="str">
        <f ca="1">LOOKUP($Z$1,Token_List!$Z$3:$Z$9998,Token_List!$E$3:$E$9998)</f>
        <v>Group</v>
      </c>
      <c r="D3" s="194"/>
      <c r="E3" s="195"/>
      <c r="F3" s="194"/>
      <c r="G3" s="194"/>
      <c r="H3" s="196"/>
      <c r="I3" s="194"/>
      <c r="J3" s="194"/>
      <c r="K3" s="194"/>
      <c r="L3" s="194"/>
      <c r="M3" s="243"/>
    </row>
    <row r="4" ht="21.55" customHeight="1" spans="2:13">
      <c r="B4" s="192" t="s">
        <v>294</v>
      </c>
      <c r="C4" s="274" t="str">
        <f ca="1">LOOKUP($Z$1,Token_List!$Z$3:$Z$9998,Token_List!$F$3:$F$9998)</f>
        <v>Flynn ● Mother Gothel ● Maximus ● Rapunzel</v>
      </c>
      <c r="D4" s="274"/>
      <c r="E4" s="274"/>
      <c r="F4" s="274"/>
      <c r="G4" s="274"/>
      <c r="H4" s="274"/>
      <c r="I4" s="274"/>
      <c r="J4" s="274"/>
      <c r="K4" s="274"/>
      <c r="L4" s="274"/>
      <c r="M4" s="243"/>
    </row>
    <row r="5" ht="21.55" customHeight="1" spans="2:13">
      <c r="B5" s="298"/>
      <c r="C5" s="274"/>
      <c r="D5" s="274"/>
      <c r="E5" s="274"/>
      <c r="F5" s="274"/>
      <c r="G5" s="274"/>
      <c r="H5" s="274"/>
      <c r="I5" s="274"/>
      <c r="J5" s="274"/>
      <c r="K5" s="274"/>
      <c r="L5" s="274"/>
      <c r="M5" s="244"/>
    </row>
    <row r="6" ht="25.5" spans="2:15">
      <c r="B6" s="201" t="str">
        <f ca="1">MATCH("Type",$B$9:$B$9991,0)-3&amp;" Task(s) from "&amp;SUM($A$9:$A$9993)&amp;" character(s) that could drop "&amp;CHAR(34)&amp;$C$1&amp;CHAR(34)&amp;" Tokens"</f>
        <v>5 Task(s) from 5 character(s) that could drop "Corona Kingdom Flag"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141</v>
      </c>
      <c r="C9" s="213" t="s">
        <v>624</v>
      </c>
      <c r="D9" s="214">
        <v>2</v>
      </c>
      <c r="E9" s="213"/>
      <c r="F9" s="213"/>
      <c r="G9" s="213"/>
      <c r="H9" s="213" t="s">
        <v>440</v>
      </c>
      <c r="I9" s="214" t="s">
        <v>313</v>
      </c>
      <c r="J9" s="214" t="s">
        <v>355</v>
      </c>
      <c r="K9" s="213">
        <v>10</v>
      </c>
      <c r="L9" s="213">
        <v>75</v>
      </c>
      <c r="M9" s="213" t="s">
        <v>625</v>
      </c>
      <c r="N9" s="235"/>
      <c r="O9" s="188">
        <f t="shared" si="0"/>
        <v>0</v>
      </c>
    </row>
    <row r="10" ht="15.75" spans="1:15">
      <c r="A10" s="211">
        <f t="shared" si="1"/>
        <v>1</v>
      </c>
      <c r="B10" s="212" t="s">
        <v>225</v>
      </c>
      <c r="C10" s="213" t="s">
        <v>626</v>
      </c>
      <c r="D10" s="214">
        <v>1</v>
      </c>
      <c r="E10" s="215"/>
      <c r="F10" s="214"/>
      <c r="G10" s="214"/>
      <c r="H10" s="213" t="s">
        <v>627</v>
      </c>
      <c r="I10" s="214" t="s">
        <v>315</v>
      </c>
      <c r="J10" s="214" t="s">
        <v>355</v>
      </c>
      <c r="K10" s="214">
        <v>7</v>
      </c>
      <c r="L10" s="249">
        <v>40</v>
      </c>
      <c r="M10" s="250" t="s">
        <v>628</v>
      </c>
      <c r="N10" s="235"/>
      <c r="O10" s="188">
        <f t="shared" si="0"/>
        <v>0</v>
      </c>
    </row>
    <row r="11" ht="15.75" spans="1:15">
      <c r="A11" s="211">
        <f t="shared" si="1"/>
        <v>1</v>
      </c>
      <c r="B11" s="212" t="s">
        <v>91</v>
      </c>
      <c r="C11" s="250" t="s">
        <v>629</v>
      </c>
      <c r="D11" s="249">
        <v>3</v>
      </c>
      <c r="E11" s="250"/>
      <c r="F11" s="249"/>
      <c r="G11" s="249" t="s">
        <v>355</v>
      </c>
      <c r="H11" s="250"/>
      <c r="I11" s="249" t="s">
        <v>327</v>
      </c>
      <c r="J11" s="249"/>
      <c r="K11" s="249">
        <v>13</v>
      </c>
      <c r="L11" s="214">
        <v>110</v>
      </c>
      <c r="M11" s="250" t="s">
        <v>630</v>
      </c>
      <c r="N11" s="235"/>
      <c r="O11" s="188">
        <f t="shared" si="0"/>
        <v>0</v>
      </c>
    </row>
    <row r="12" ht="15.75" spans="1:14">
      <c r="A12" s="211">
        <f t="shared" si="1"/>
        <v>1</v>
      </c>
      <c r="B12" s="212" t="s">
        <v>127</v>
      </c>
      <c r="C12" s="250" t="s">
        <v>631</v>
      </c>
      <c r="D12" s="249">
        <v>1</v>
      </c>
      <c r="E12" s="250"/>
      <c r="F12" s="249"/>
      <c r="G12" s="249"/>
      <c r="H12" s="250"/>
      <c r="I12" s="249" t="s">
        <v>313</v>
      </c>
      <c r="J12" s="249"/>
      <c r="K12" s="249">
        <v>10</v>
      </c>
      <c r="L12" s="214">
        <v>75</v>
      </c>
      <c r="M12" s="250" t="s">
        <v>632</v>
      </c>
      <c r="N12" s="235"/>
    </row>
    <row r="13" ht="15.75" spans="1:15">
      <c r="A13" s="211">
        <f t="shared" si="1"/>
        <v>1</v>
      </c>
      <c r="B13" s="212" t="s">
        <v>183</v>
      </c>
      <c r="C13" s="250" t="s">
        <v>633</v>
      </c>
      <c r="D13" s="249"/>
      <c r="E13" s="250"/>
      <c r="F13" s="249"/>
      <c r="G13" s="249"/>
      <c r="H13" s="250" t="s">
        <v>513</v>
      </c>
      <c r="I13" s="249" t="s">
        <v>313</v>
      </c>
      <c r="J13" s="249"/>
      <c r="K13" s="249">
        <v>10</v>
      </c>
      <c r="L13" s="214">
        <v>75</v>
      </c>
      <c r="M13" s="250" t="s">
        <v>86</v>
      </c>
      <c r="N13" s="235"/>
      <c r="O13" s="188">
        <f t="shared" ref="O13:O38"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4 Other way(s) to get "Corona Kingdom Flag" Tokens</v>
      </c>
      <c r="C15" s="202"/>
      <c r="D15" s="202"/>
      <c r="E15" s="202"/>
      <c r="F15" s="202"/>
      <c r="G15" s="202"/>
      <c r="H15" s="202"/>
      <c r="I15" s="202"/>
      <c r="J15" s="202"/>
      <c r="K15" s="202"/>
      <c r="L15" s="202"/>
      <c r="M15" s="245"/>
      <c r="N15" s="235"/>
      <c r="O15" s="188">
        <f t="shared" si="2"/>
        <v>0</v>
      </c>
    </row>
    <row r="16" ht="16.5" spans="2:15">
      <c r="B16" s="220" t="s">
        <v>18</v>
      </c>
      <c r="C16" s="277" t="s">
        <v>323</v>
      </c>
      <c r="D16" s="278"/>
      <c r="E16" s="278"/>
      <c r="F16" s="278"/>
      <c r="G16" s="279"/>
      <c r="H16" s="224" t="s">
        <v>324</v>
      </c>
      <c r="I16" s="281" t="s">
        <v>310</v>
      </c>
      <c r="J16" s="282"/>
      <c r="K16" s="282"/>
      <c r="L16" s="282"/>
      <c r="M16" s="283"/>
      <c r="N16" s="235"/>
      <c r="O16" s="188">
        <f t="shared" si="2"/>
        <v>0</v>
      </c>
    </row>
    <row r="17" ht="15.75" spans="2:15">
      <c r="B17" s="260" t="s">
        <v>337</v>
      </c>
      <c r="C17" s="261" t="s">
        <v>634</v>
      </c>
      <c r="D17" s="262"/>
      <c r="E17" s="262"/>
      <c r="F17" s="262"/>
      <c r="G17" s="263"/>
      <c r="H17" s="265" t="s">
        <v>315</v>
      </c>
      <c r="I17" s="266" t="s">
        <v>635</v>
      </c>
      <c r="J17" s="267"/>
      <c r="K17" s="267"/>
      <c r="L17" s="267"/>
      <c r="M17" s="268"/>
      <c r="N17" s="235"/>
      <c r="O17" s="188">
        <f t="shared" si="2"/>
        <v>0</v>
      </c>
    </row>
    <row r="18" ht="15.75" spans="2:15">
      <c r="B18" s="260" t="s">
        <v>337</v>
      </c>
      <c r="C18" s="261" t="s">
        <v>330</v>
      </c>
      <c r="D18" s="262"/>
      <c r="E18" s="262"/>
      <c r="F18" s="262"/>
      <c r="G18" s="263"/>
      <c r="H18" s="265" t="s">
        <v>411</v>
      </c>
      <c r="I18" s="261" t="s">
        <v>636</v>
      </c>
      <c r="J18" s="262"/>
      <c r="K18" s="262"/>
      <c r="L18" s="262"/>
      <c r="M18" s="263"/>
      <c r="N18" s="235"/>
      <c r="O18" s="188">
        <f t="shared" si="2"/>
        <v>0</v>
      </c>
    </row>
    <row r="19" ht="15.75" spans="2:15">
      <c r="B19" s="260" t="s">
        <v>337</v>
      </c>
      <c r="C19" s="261" t="s">
        <v>637</v>
      </c>
      <c r="D19" s="262"/>
      <c r="E19" s="262"/>
      <c r="F19" s="262"/>
      <c r="G19" s="263"/>
      <c r="H19" s="265" t="s">
        <v>411</v>
      </c>
      <c r="I19" s="261" t="s">
        <v>638</v>
      </c>
      <c r="J19" s="262"/>
      <c r="K19" s="262"/>
      <c r="L19" s="262"/>
      <c r="M19" s="263"/>
      <c r="N19" s="235"/>
      <c r="O19" s="188">
        <f t="shared" si="2"/>
        <v>0</v>
      </c>
    </row>
    <row r="20" ht="15.75" spans="2:15">
      <c r="B20" s="260" t="s">
        <v>399</v>
      </c>
      <c r="C20" s="261" t="s">
        <v>639</v>
      </c>
      <c r="D20" s="262"/>
      <c r="E20" s="262"/>
      <c r="F20" s="262"/>
      <c r="G20" s="263"/>
      <c r="H20" s="265" t="s">
        <v>401</v>
      </c>
      <c r="I20" s="261" t="s">
        <v>640</v>
      </c>
      <c r="J20" s="262"/>
      <c r="K20" s="262"/>
      <c r="L20" s="262"/>
      <c r="M20" s="263"/>
      <c r="N20" s="235"/>
      <c r="O20" s="188">
        <f t="shared" si="2"/>
        <v>0</v>
      </c>
    </row>
    <row r="21" ht="15.75" spans="2:15">
      <c r="B21" s="216"/>
      <c r="C21" s="217"/>
      <c r="D21" s="218"/>
      <c r="E21" s="219"/>
      <c r="F21" s="218"/>
      <c r="G21" s="218"/>
      <c r="H21" s="217"/>
      <c r="I21" s="218"/>
      <c r="J21" s="218"/>
      <c r="K21" s="218"/>
      <c r="L21" s="218"/>
      <c r="M21" s="252"/>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6"/>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9"/>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8"/>
      <c r="N32" s="235"/>
      <c r="O32" s="188">
        <f t="shared" si="2"/>
        <v>0</v>
      </c>
    </row>
    <row r="33" ht="15.75" spans="2:15">
      <c r="B33" s="225"/>
      <c r="C33" s="226"/>
      <c r="D33" s="227"/>
      <c r="E33" s="228"/>
      <c r="F33" s="227"/>
      <c r="G33" s="227"/>
      <c r="H33" s="226"/>
      <c r="I33" s="227"/>
      <c r="J33" s="227"/>
      <c r="K33" s="227"/>
      <c r="L33" s="227"/>
      <c r="M33" s="226"/>
      <c r="N33" s="235"/>
      <c r="O33" s="188">
        <f t="shared" si="2"/>
        <v>0</v>
      </c>
    </row>
    <row r="34" ht="15.75" spans="2:15">
      <c r="B34" s="225"/>
      <c r="C34" s="226"/>
      <c r="D34" s="227"/>
      <c r="E34" s="228"/>
      <c r="F34" s="227"/>
      <c r="G34" s="227"/>
      <c r="H34" s="226"/>
      <c r="I34" s="227"/>
      <c r="J34" s="227"/>
      <c r="K34" s="227"/>
      <c r="L34" s="227"/>
      <c r="M34" s="226"/>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1"/>
      <c r="N36" s="235"/>
      <c r="O36" s="188">
        <f t="shared" si="2"/>
        <v>0</v>
      </c>
    </row>
    <row r="37" spans="2:15">
      <c r="B37" s="230"/>
      <c r="C37" s="231"/>
      <c r="D37" s="232"/>
      <c r="E37" s="233"/>
      <c r="F37" s="232"/>
      <c r="G37" s="232"/>
      <c r="H37" s="231"/>
      <c r="I37" s="232"/>
      <c r="J37" s="232"/>
      <c r="K37" s="232"/>
      <c r="L37" s="232"/>
      <c r="M37" s="233"/>
      <c r="N37" s="235"/>
      <c r="O37" s="188">
        <f t="shared" si="2"/>
        <v>0</v>
      </c>
    </row>
    <row r="38" spans="2:15">
      <c r="B38" s="230"/>
      <c r="C38" s="231"/>
      <c r="D38" s="232"/>
      <c r="E38" s="234"/>
      <c r="F38" s="232"/>
      <c r="G38" s="232"/>
      <c r="H38" s="231"/>
      <c r="I38" s="232"/>
      <c r="J38" s="232"/>
      <c r="K38" s="232"/>
      <c r="L38" s="232"/>
      <c r="M38" s="233"/>
      <c r="N38" s="235"/>
      <c r="O38" s="188">
        <f t="shared" si="2"/>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12">
    <mergeCell ref="B6:M6"/>
    <mergeCell ref="B15:M15"/>
    <mergeCell ref="C16:G16"/>
    <mergeCell ref="I16:M16"/>
    <mergeCell ref="C17:G17"/>
    <mergeCell ref="I17:M17"/>
    <mergeCell ref="C18:G18"/>
    <mergeCell ref="I18:M18"/>
    <mergeCell ref="C19:G19"/>
    <mergeCell ref="I19:M19"/>
    <mergeCell ref="C20:G20"/>
    <mergeCell ref="I20:M20"/>
  </mergeCells>
  <pageMargins left="0.75" right="0.75" top="1" bottom="1" header="0.511805555555556" footer="0.511805555555556"/>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Cravat</v>
      </c>
      <c r="Z1" s="259" t="str">
        <f ca="1">MID(CELL("filename",$Z$1),FIND("]",CELL("filename",$Z$1))+1,255)</f>
        <v>Cravat</v>
      </c>
    </row>
    <row r="2" ht="21.55" customHeight="1" spans="2:12">
      <c r="B2" s="192" t="str">
        <f>Token_List!$D$2</f>
        <v>Rarity</v>
      </c>
      <c r="C2" s="193" t="str">
        <f ca="1">LOOKUP($Z$1,Token_List!$Z$3:$Z$9998,Token_List!$D$3:$D$9998)</f>
        <v>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Beast ● Formal Suit Beast</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5 Task(s) from 5 character(s) that could drop "Cravat"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165</v>
      </c>
      <c r="C9" s="213" t="s">
        <v>448</v>
      </c>
      <c r="D9" s="214">
        <v>1</v>
      </c>
      <c r="E9" s="215"/>
      <c r="F9" s="214"/>
      <c r="G9" s="214"/>
      <c r="H9" s="213" t="s">
        <v>354</v>
      </c>
      <c r="I9" s="214" t="s">
        <v>327</v>
      </c>
      <c r="J9" s="214"/>
      <c r="K9" s="214">
        <v>13</v>
      </c>
      <c r="L9" s="214">
        <v>110</v>
      </c>
      <c r="M9" s="215" t="s">
        <v>449</v>
      </c>
      <c r="N9" s="235"/>
      <c r="O9" s="188">
        <f t="shared" si="0"/>
        <v>0</v>
      </c>
    </row>
    <row r="10" ht="15.75" spans="1:14">
      <c r="A10" s="211">
        <f t="shared" si="1"/>
        <v>1</v>
      </c>
      <c r="B10" s="212" t="s">
        <v>129</v>
      </c>
      <c r="C10" s="213" t="s">
        <v>641</v>
      </c>
      <c r="D10" s="214"/>
      <c r="E10" s="215"/>
      <c r="F10" s="214"/>
      <c r="G10" s="214"/>
      <c r="H10" s="213" t="s">
        <v>642</v>
      </c>
      <c r="I10" s="214" t="s">
        <v>327</v>
      </c>
      <c r="J10" s="214"/>
      <c r="K10" s="214">
        <v>13</v>
      </c>
      <c r="L10" s="214">
        <v>110</v>
      </c>
      <c r="M10" s="215" t="s">
        <v>89</v>
      </c>
      <c r="N10" s="235"/>
    </row>
    <row r="11" ht="15.75" spans="1:15">
      <c r="A11" s="211">
        <f t="shared" si="1"/>
        <v>1</v>
      </c>
      <c r="B11" s="212" t="s">
        <v>38</v>
      </c>
      <c r="C11" s="213" t="s">
        <v>617</v>
      </c>
      <c r="D11" s="214">
        <v>2</v>
      </c>
      <c r="E11" s="215"/>
      <c r="F11" s="214"/>
      <c r="G11" s="214"/>
      <c r="H11" s="213" t="s">
        <v>381</v>
      </c>
      <c r="I11" s="214" t="s">
        <v>327</v>
      </c>
      <c r="J11" s="214"/>
      <c r="K11" s="214">
        <v>13</v>
      </c>
      <c r="L11" s="249">
        <v>110</v>
      </c>
      <c r="M11" s="250" t="s">
        <v>618</v>
      </c>
      <c r="N11" s="235"/>
      <c r="O11" s="188">
        <f t="shared" ref="O11:O18" si="2">IF(ISBLANK($AL11),0,1+LEN($AL11)-LEN(SUBSTITUTE($AL11,"●","")))</f>
        <v>0</v>
      </c>
    </row>
    <row r="12" ht="15.75" spans="1:15">
      <c r="A12" s="211">
        <f t="shared" si="1"/>
        <v>1</v>
      </c>
      <c r="B12" s="212" t="s">
        <v>80</v>
      </c>
      <c r="C12" s="250" t="s">
        <v>396</v>
      </c>
      <c r="D12" s="249">
        <v>1</v>
      </c>
      <c r="E12" s="250"/>
      <c r="F12" s="249"/>
      <c r="G12" s="249"/>
      <c r="H12" s="250"/>
      <c r="I12" s="249" t="s">
        <v>313</v>
      </c>
      <c r="J12" s="249"/>
      <c r="K12" s="249">
        <v>10</v>
      </c>
      <c r="L12" s="214">
        <v>75</v>
      </c>
      <c r="M12" s="250" t="s">
        <v>397</v>
      </c>
      <c r="N12" s="235"/>
      <c r="O12" s="188">
        <f t="shared" si="2"/>
        <v>0</v>
      </c>
    </row>
    <row r="13" ht="15.75" spans="1:15">
      <c r="A13" s="211">
        <f t="shared" si="1"/>
        <v>1</v>
      </c>
      <c r="B13" s="212" t="s">
        <v>132</v>
      </c>
      <c r="C13" s="213" t="s">
        <v>621</v>
      </c>
      <c r="D13" s="214">
        <v>1</v>
      </c>
      <c r="E13" s="215"/>
      <c r="F13" s="214"/>
      <c r="G13" s="214"/>
      <c r="H13" s="215"/>
      <c r="I13" s="214" t="s">
        <v>327</v>
      </c>
      <c r="J13" s="214"/>
      <c r="K13" s="214">
        <v>13</v>
      </c>
      <c r="L13" s="214">
        <v>110</v>
      </c>
      <c r="M13" s="215" t="s">
        <v>622</v>
      </c>
      <c r="N13" s="235"/>
      <c r="O13" s="188">
        <f t="shared" si="2"/>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1 Other way(s) to get "Cravat" Tokens</v>
      </c>
      <c r="C15" s="202"/>
      <c r="D15" s="202"/>
      <c r="E15" s="202"/>
      <c r="F15" s="202"/>
      <c r="G15" s="202"/>
      <c r="H15" s="202"/>
      <c r="I15" s="202"/>
      <c r="J15" s="202"/>
      <c r="K15" s="202"/>
      <c r="L15" s="202"/>
      <c r="M15" s="245"/>
      <c r="N15" s="235"/>
      <c r="O15" s="188">
        <f t="shared" si="2"/>
        <v>0</v>
      </c>
    </row>
    <row r="16" ht="16.5" spans="2:15">
      <c r="B16" s="220" t="s">
        <v>18</v>
      </c>
      <c r="C16" s="277" t="s">
        <v>323</v>
      </c>
      <c r="D16" s="278"/>
      <c r="E16" s="278"/>
      <c r="F16" s="278"/>
      <c r="G16" s="279"/>
      <c r="H16" s="224" t="s">
        <v>324</v>
      </c>
      <c r="I16" s="281" t="s">
        <v>310</v>
      </c>
      <c r="J16" s="282"/>
      <c r="K16" s="282"/>
      <c r="L16" s="282"/>
      <c r="M16" s="283"/>
      <c r="N16" s="235"/>
      <c r="O16" s="188">
        <f t="shared" si="2"/>
        <v>0</v>
      </c>
    </row>
    <row r="17" ht="15.75" spans="2:15">
      <c r="B17" s="260" t="s">
        <v>338</v>
      </c>
      <c r="C17" s="261" t="s">
        <v>339</v>
      </c>
      <c r="D17" s="262"/>
      <c r="E17" s="262"/>
      <c r="F17" s="262"/>
      <c r="G17" s="263"/>
      <c r="H17" s="264" t="s">
        <v>340</v>
      </c>
      <c r="I17" s="266" t="s">
        <v>89</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si="2"/>
        <v>0</v>
      </c>
    </row>
    <row r="19" ht="15.75" spans="2:15">
      <c r="B19" s="225"/>
      <c r="C19" s="226"/>
      <c r="D19" s="227"/>
      <c r="E19" s="228"/>
      <c r="F19" s="227"/>
      <c r="G19" s="227"/>
      <c r="H19" s="226"/>
      <c r="I19" s="227"/>
      <c r="J19" s="227"/>
      <c r="K19" s="227"/>
      <c r="L19" s="227"/>
      <c r="M19" s="228"/>
      <c r="N19" s="235"/>
      <c r="O19" s="188">
        <f t="shared" ref="O19:O35" si="3">IF(ISBLANK($AL19),0,1+LEN($AL19)-LEN(SUBSTITUTE($AL19,"●","")))</f>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Dagger</v>
      </c>
      <c r="Z1" s="259" t="str">
        <f ca="1">MID(CELL("filename",$Z$1),FIND("]",CELL("filename",$Z$1))+1,255)</f>
        <v>Dagger</v>
      </c>
    </row>
    <row r="2" ht="21.55" customHeight="1" spans="2:12">
      <c r="B2" s="192" t="str">
        <f>Token_List!$D$2</f>
        <v>Rarity</v>
      </c>
      <c r="C2" s="193" t="str">
        <f ca="1">LOOKUP($Z$1,Token_List!$Z$3:$Z$9998,Token_List!$D$3:$D$9998)</f>
        <v>Epic</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Mother Gothel</v>
      </c>
      <c r="D4" s="274"/>
      <c r="E4" s="274"/>
      <c r="F4" s="274"/>
      <c r="G4" s="274"/>
      <c r="H4" s="274"/>
      <c r="I4" s="274"/>
      <c r="J4" s="274"/>
      <c r="K4" s="274"/>
      <c r="L4" s="274"/>
      <c r="M4" s="299"/>
    </row>
    <row r="5" ht="21.55" customHeight="1" spans="2:15">
      <c r="B5" s="298"/>
      <c r="C5" s="274"/>
      <c r="D5" s="274"/>
      <c r="E5" s="274"/>
      <c r="F5" s="274"/>
      <c r="G5" s="274"/>
      <c r="H5" s="274"/>
      <c r="I5" s="274"/>
      <c r="J5" s="274"/>
      <c r="K5" s="274"/>
      <c r="L5" s="274"/>
      <c r="M5" s="244"/>
      <c r="O5" s="188">
        <f>SUM($AN$8:$AN$10002)</f>
        <v>0</v>
      </c>
    </row>
    <row r="6" ht="25.5" spans="2:15">
      <c r="B6" s="201" t="str">
        <f ca="1">MATCH("Type",$B$9:$B$9991,0)-3&amp;" Task(s) from "&amp;SUM($A$9:$A$9993)&amp;" character(s) that could drop "&amp;CHAR(34)&amp;$C$1&amp;CHAR(34)&amp;" Tokens"</f>
        <v>5 Task(s) from 5 character(s) that could drop "Dagger"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58</v>
      </c>
      <c r="C9" s="213" t="s">
        <v>643</v>
      </c>
      <c r="D9" s="214">
        <v>6</v>
      </c>
      <c r="E9" s="215"/>
      <c r="F9" s="214"/>
      <c r="G9" s="214"/>
      <c r="H9" s="213" t="s">
        <v>369</v>
      </c>
      <c r="I9" s="214" t="s">
        <v>411</v>
      </c>
      <c r="J9" s="214"/>
      <c r="K9" s="214">
        <v>29</v>
      </c>
      <c r="L9" s="214">
        <v>275</v>
      </c>
      <c r="M9" s="215" t="s">
        <v>90</v>
      </c>
      <c r="N9" s="235"/>
      <c r="O9" s="188">
        <f t="shared" si="0"/>
        <v>0</v>
      </c>
    </row>
    <row r="10" ht="15.75" spans="1:15">
      <c r="A10" s="211">
        <f t="shared" si="1"/>
        <v>1</v>
      </c>
      <c r="B10" s="212" t="s">
        <v>40</v>
      </c>
      <c r="C10" s="213" t="s">
        <v>644</v>
      </c>
      <c r="D10" s="214">
        <v>4</v>
      </c>
      <c r="E10" s="215"/>
      <c r="F10" s="214"/>
      <c r="G10" s="214"/>
      <c r="H10" s="213" t="s">
        <v>351</v>
      </c>
      <c r="I10" s="214" t="s">
        <v>411</v>
      </c>
      <c r="J10" s="214"/>
      <c r="K10" s="214">
        <v>29</v>
      </c>
      <c r="L10" s="249">
        <v>275</v>
      </c>
      <c r="M10" s="250" t="s">
        <v>645</v>
      </c>
      <c r="N10" s="235"/>
      <c r="O10" s="188">
        <f t="shared" si="0"/>
        <v>0</v>
      </c>
    </row>
    <row r="11" ht="15.75" spans="1:15">
      <c r="A11" s="211">
        <f t="shared" si="1"/>
        <v>1</v>
      </c>
      <c r="B11" s="212" t="s">
        <v>127</v>
      </c>
      <c r="C11" s="250" t="s">
        <v>646</v>
      </c>
      <c r="D11" s="249">
        <v>2</v>
      </c>
      <c r="E11" s="250"/>
      <c r="F11" s="249"/>
      <c r="G11" s="249"/>
      <c r="H11" s="250" t="s">
        <v>637</v>
      </c>
      <c r="I11" s="249" t="s">
        <v>411</v>
      </c>
      <c r="J11" s="249"/>
      <c r="K11" s="249">
        <v>29</v>
      </c>
      <c r="L11" s="214">
        <v>275</v>
      </c>
      <c r="M11" s="250" t="s">
        <v>647</v>
      </c>
      <c r="N11" s="235"/>
      <c r="O11" s="188">
        <f t="shared" si="0"/>
        <v>0</v>
      </c>
    </row>
    <row r="12" ht="15.75" spans="1:14">
      <c r="A12" s="211">
        <f t="shared" si="1"/>
        <v>1</v>
      </c>
      <c r="B12" s="212" t="s">
        <v>135</v>
      </c>
      <c r="C12" s="250" t="s">
        <v>648</v>
      </c>
      <c r="D12" s="249">
        <v>7</v>
      </c>
      <c r="E12" s="250"/>
      <c r="F12" s="249"/>
      <c r="G12" s="249"/>
      <c r="H12" s="250" t="s">
        <v>578</v>
      </c>
      <c r="I12" s="249" t="s">
        <v>411</v>
      </c>
      <c r="J12" s="249"/>
      <c r="K12" s="249">
        <v>29</v>
      </c>
      <c r="L12" s="214">
        <v>275</v>
      </c>
      <c r="M12" s="250" t="s">
        <v>90</v>
      </c>
      <c r="N12" s="235"/>
    </row>
    <row r="13" ht="15.75" spans="1:15">
      <c r="A13" s="211">
        <f t="shared" si="1"/>
        <v>1</v>
      </c>
      <c r="B13" s="212" t="s">
        <v>183</v>
      </c>
      <c r="C13" s="213" t="s">
        <v>649</v>
      </c>
      <c r="D13" s="214">
        <v>8</v>
      </c>
      <c r="E13" s="215"/>
      <c r="F13" s="214"/>
      <c r="G13" s="214"/>
      <c r="H13" s="215" t="s">
        <v>578</v>
      </c>
      <c r="I13" s="214" t="s">
        <v>327</v>
      </c>
      <c r="J13" s="214"/>
      <c r="K13" s="214">
        <v>13</v>
      </c>
      <c r="L13" s="214">
        <v>110</v>
      </c>
      <c r="M13" s="215" t="s">
        <v>90</v>
      </c>
      <c r="N13" s="235"/>
      <c r="O13" s="188">
        <f t="shared" ref="O13:O17"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1 Other way(s) to get "Dagger" Tokens</v>
      </c>
      <c r="C15" s="202"/>
      <c r="D15" s="202"/>
      <c r="E15" s="202"/>
      <c r="F15" s="202"/>
      <c r="G15" s="202"/>
      <c r="H15" s="202"/>
      <c r="I15" s="202"/>
      <c r="J15" s="202"/>
      <c r="K15" s="202"/>
      <c r="L15" s="202"/>
      <c r="M15" s="245"/>
      <c r="N15" s="235"/>
      <c r="O15" s="188">
        <f t="shared" si="2"/>
        <v>0</v>
      </c>
    </row>
    <row r="16" ht="16.5" spans="2:15">
      <c r="B16" s="220" t="s">
        <v>18</v>
      </c>
      <c r="C16" s="277" t="s">
        <v>323</v>
      </c>
      <c r="D16" s="278"/>
      <c r="E16" s="278"/>
      <c r="F16" s="278"/>
      <c r="G16" s="279"/>
      <c r="H16" s="224" t="s">
        <v>324</v>
      </c>
      <c r="I16" s="281" t="s">
        <v>310</v>
      </c>
      <c r="J16" s="282"/>
      <c r="K16" s="282"/>
      <c r="L16" s="282"/>
      <c r="M16" s="283"/>
      <c r="N16" s="235"/>
      <c r="O16" s="188">
        <f t="shared" si="2"/>
        <v>0</v>
      </c>
    </row>
    <row r="17" ht="15.75" spans="2:15">
      <c r="B17" s="260" t="s">
        <v>399</v>
      </c>
      <c r="C17" s="261" t="s">
        <v>639</v>
      </c>
      <c r="D17" s="262"/>
      <c r="E17" s="262"/>
      <c r="F17" s="262"/>
      <c r="G17" s="263"/>
      <c r="H17" s="265" t="s">
        <v>401</v>
      </c>
      <c r="I17" s="266" t="s">
        <v>640</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ref="O18:O36" si="3">IF(ISBLANK($AL18),0,1+LEN($AL18)-LEN(SUBSTITUTE($AL18,"●","")))</f>
        <v>0</v>
      </c>
    </row>
    <row r="19" ht="15.75" spans="2:15">
      <c r="B19" s="225"/>
      <c r="C19" s="226"/>
      <c r="D19" s="227"/>
      <c r="E19" s="229"/>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292" customWidth="1"/>
    <col min="2" max="2" width="20.5714285714286" style="292" customWidth="1"/>
    <col min="3" max="3" width="29.7142857142857" style="184" customWidth="1"/>
    <col min="4" max="4" width="6.71428571428571" style="315" customWidth="1"/>
    <col min="5" max="5" width="19.1428571428571" style="316" hidden="1" customWidth="1"/>
    <col min="6" max="6" width="8.28571428571429" style="315" customWidth="1"/>
    <col min="7" max="7" width="7.42857142857143" style="315" customWidth="1"/>
    <col min="8" max="8" width="33.2857142857143" style="184" customWidth="1"/>
    <col min="9" max="9" width="9.28571428571429" style="315" customWidth="1"/>
    <col min="10" max="10" width="5.42857142857143" style="315" customWidth="1"/>
    <col min="11" max="11" width="3.85714285714286" style="315" customWidth="1"/>
    <col min="12" max="12" width="6.57142857142857" style="315" customWidth="1"/>
    <col min="13" max="13" width="55.5428571428571" style="187" customWidth="1"/>
    <col min="14" max="14" width="0.857142857142857" style="292" customWidth="1"/>
    <col min="15" max="15" width="9.14285714285714" style="317"/>
    <col min="16" max="25" width="9.14285714285714" style="292"/>
    <col min="26" max="26" width="9.14285714285714" style="318"/>
    <col min="27" max="16384" width="9.14285714285714" style="292"/>
  </cols>
  <sheetData>
    <row r="1" ht="21.55" customHeight="1" spans="2:26">
      <c r="B1" s="319" t="str">
        <f>Token_List!$B$2</f>
        <v>Token Name</v>
      </c>
      <c r="C1" s="193" t="str">
        <f ca="1">LOOKUP($Z$1,Token_List!$Z$3:$Z$9998,Token_List!$B$3:$B$9998)</f>
        <v>Anna Ears</v>
      </c>
      <c r="Z1" s="259" t="str">
        <f ca="1">MID(CELL("filename",$Z$1),FIND("]",CELL("filename",$Z$1))+1,255)</f>
        <v>Anna_Ears</v>
      </c>
    </row>
    <row r="2" ht="21.55" customHeight="1" spans="2:12">
      <c r="B2" s="192" t="str">
        <f>Token_List!$D$2</f>
        <v>Rarity</v>
      </c>
      <c r="C2" s="193" t="str">
        <f ca="1">LOOKUP($Z$1,Token_List!$Z$3:$Z$9998,Token_List!$D$3:$D$9998)</f>
        <v>Uncommon</v>
      </c>
      <c r="D2" s="321"/>
      <c r="E2" s="322"/>
      <c r="F2" s="321"/>
      <c r="G2" s="321"/>
      <c r="H2" s="196"/>
      <c r="I2" s="321"/>
      <c r="J2" s="321"/>
      <c r="K2" s="321"/>
      <c r="L2" s="321"/>
    </row>
    <row r="3" ht="21.55" customHeight="1" spans="2:13">
      <c r="B3" s="192" t="str">
        <f>Token_List!$E$2</f>
        <v>Type</v>
      </c>
      <c r="C3" s="193" t="str">
        <f ca="1">LOOKUP($Z$1,Token_List!$Z$3:$Z$9998,Token_List!$E$3:$E$9998)</f>
        <v>Ear Hat</v>
      </c>
      <c r="D3" s="321"/>
      <c r="E3" s="322"/>
      <c r="F3" s="321"/>
      <c r="G3" s="321"/>
      <c r="H3" s="196"/>
      <c r="I3" s="321"/>
      <c r="J3" s="321"/>
      <c r="K3" s="321"/>
      <c r="L3" s="321"/>
      <c r="M3" s="243"/>
    </row>
    <row r="4" ht="21.55" customHeight="1" spans="2:13">
      <c r="B4" s="197" t="s">
        <v>294</v>
      </c>
      <c r="C4" s="274" t="str">
        <f ca="1">LOOKUP($Z$1,Token_List!$Z$3:$Z$9998,Token_List!$F$3:$F$9998)</f>
        <v>Anna</v>
      </c>
      <c r="D4" s="274"/>
      <c r="E4" s="274"/>
      <c r="F4" s="274"/>
      <c r="G4" s="274"/>
      <c r="H4" s="274"/>
      <c r="I4" s="274"/>
      <c r="J4" s="274"/>
      <c r="K4" s="274"/>
      <c r="L4" s="274"/>
      <c r="M4" s="243"/>
    </row>
    <row r="5" ht="21.55" customHeight="1" spans="2:13">
      <c r="B5" s="198"/>
      <c r="C5" s="274"/>
      <c r="D5" s="274"/>
      <c r="E5" s="274"/>
      <c r="F5" s="274"/>
      <c r="G5" s="274"/>
      <c r="H5" s="274"/>
      <c r="I5" s="274"/>
      <c r="J5" s="274"/>
      <c r="K5" s="274"/>
      <c r="L5" s="274"/>
      <c r="M5" s="383"/>
    </row>
    <row r="6" ht="25.5" spans="2:15">
      <c r="B6" s="201" t="str">
        <f ca="1">MATCH("Type",$B$9:$B$9997,0)-3&amp;" Task(s) from "&amp;SUM($A$9:$A$9999)&amp;" character(s) that could drop "&amp;CHAR(34)&amp;$C$1&amp;CHAR(34)&amp;" Tokens"</f>
        <v>4 Task(s) from 4 character(s) that could drop "Anna Ears" Tokens</v>
      </c>
      <c r="C6" s="202"/>
      <c r="D6" s="202"/>
      <c r="E6" s="202"/>
      <c r="F6" s="202"/>
      <c r="G6" s="202"/>
      <c r="H6" s="202"/>
      <c r="I6" s="202"/>
      <c r="J6" s="202"/>
      <c r="K6" s="202"/>
      <c r="L6" s="202"/>
      <c r="M6" s="245"/>
      <c r="O6" s="317">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336"/>
      <c r="O8" s="317">
        <f t="shared" si="0"/>
        <v>0</v>
      </c>
    </row>
    <row r="9" ht="15.75" spans="1:15">
      <c r="A9" s="211">
        <f t="shared" ref="A9:A12" si="1">COUNTA($E9)+1</f>
        <v>1</v>
      </c>
      <c r="B9" s="212" t="s">
        <v>189</v>
      </c>
      <c r="C9" s="213" t="s">
        <v>325</v>
      </c>
      <c r="D9" s="214"/>
      <c r="E9" s="215"/>
      <c r="F9" s="214"/>
      <c r="G9" s="214"/>
      <c r="H9" s="213" t="s">
        <v>326</v>
      </c>
      <c r="I9" s="214" t="s">
        <v>327</v>
      </c>
      <c r="J9" s="214"/>
      <c r="K9" s="214">
        <v>13</v>
      </c>
      <c r="L9" s="214">
        <v>110</v>
      </c>
      <c r="M9" s="250" t="s">
        <v>328</v>
      </c>
      <c r="N9" s="336"/>
      <c r="O9" s="317">
        <f t="shared" si="0"/>
        <v>0</v>
      </c>
    </row>
    <row r="10" ht="15.75" spans="1:15">
      <c r="A10" s="211">
        <f t="shared" si="1"/>
        <v>1</v>
      </c>
      <c r="B10" s="212" t="s">
        <v>225</v>
      </c>
      <c r="C10" s="213" t="s">
        <v>329</v>
      </c>
      <c r="D10" s="214">
        <v>7</v>
      </c>
      <c r="E10" s="215"/>
      <c r="F10" s="214"/>
      <c r="G10" s="214"/>
      <c r="H10" s="213" t="s">
        <v>330</v>
      </c>
      <c r="I10" s="214" t="s">
        <v>327</v>
      </c>
      <c r="J10" s="214"/>
      <c r="K10" s="214">
        <v>13</v>
      </c>
      <c r="L10" s="214">
        <v>110</v>
      </c>
      <c r="M10" s="384" t="s">
        <v>331</v>
      </c>
      <c r="N10" s="336"/>
      <c r="O10" s="317">
        <f t="shared" si="0"/>
        <v>0</v>
      </c>
    </row>
    <row r="11" ht="15.75" spans="1:15">
      <c r="A11" s="211">
        <f t="shared" si="1"/>
        <v>1</v>
      </c>
      <c r="B11" s="212" t="s">
        <v>64</v>
      </c>
      <c r="C11" s="213" t="s">
        <v>332</v>
      </c>
      <c r="D11" s="214">
        <v>1</v>
      </c>
      <c r="E11" s="215"/>
      <c r="F11" s="214"/>
      <c r="G11" s="214"/>
      <c r="H11" s="213" t="s">
        <v>321</v>
      </c>
      <c r="I11" s="214" t="s">
        <v>315</v>
      </c>
      <c r="J11" s="214"/>
      <c r="K11" s="214">
        <v>7</v>
      </c>
      <c r="L11" s="214">
        <v>40</v>
      </c>
      <c r="M11" s="215" t="s">
        <v>333</v>
      </c>
      <c r="N11" s="336"/>
      <c r="O11" s="317">
        <f t="shared" si="0"/>
        <v>0</v>
      </c>
    </row>
    <row r="12" ht="15.75" spans="1:14">
      <c r="A12" s="211">
        <f t="shared" si="1"/>
        <v>1</v>
      </c>
      <c r="B12" s="212" t="s">
        <v>176</v>
      </c>
      <c r="C12" s="213" t="s">
        <v>334</v>
      </c>
      <c r="D12" s="214">
        <v>3</v>
      </c>
      <c r="E12" s="215"/>
      <c r="F12" s="214"/>
      <c r="G12" s="214"/>
      <c r="H12" s="213" t="s">
        <v>335</v>
      </c>
      <c r="I12" s="214" t="s">
        <v>336</v>
      </c>
      <c r="J12" s="214"/>
      <c r="K12" s="214">
        <v>16</v>
      </c>
      <c r="L12" s="214">
        <v>155</v>
      </c>
      <c r="M12" s="215" t="s">
        <v>25</v>
      </c>
      <c r="N12" s="336"/>
    </row>
    <row r="13" ht="15.75" spans="2:15">
      <c r="B13" s="323"/>
      <c r="C13" s="217"/>
      <c r="D13" s="324"/>
      <c r="E13" s="325"/>
      <c r="F13" s="324"/>
      <c r="G13" s="324"/>
      <c r="H13" s="217"/>
      <c r="I13" s="324"/>
      <c r="J13" s="324"/>
      <c r="K13" s="324"/>
      <c r="L13" s="324"/>
      <c r="M13" s="252"/>
      <c r="N13" s="336"/>
      <c r="O13" s="317">
        <f t="shared" ref="O13:O19" si="2">IF(ISBLANK($AL13),0,1+LEN($AL13)-LEN(SUBSTITUTE($AL13,"●","")))</f>
        <v>0</v>
      </c>
    </row>
    <row r="14" ht="25.5" spans="2:15">
      <c r="B14" s="201" t="str">
        <f ca="1">COUNTA($B16:$B9999)&amp;" Other way(s) to get "&amp;CHAR(34)&amp;$C$1&amp;CHAR(34)&amp;" Tokens"</f>
        <v>2 Other way(s) to get "Anna Ears" Tokens</v>
      </c>
      <c r="C14" s="202"/>
      <c r="D14" s="202"/>
      <c r="E14" s="202"/>
      <c r="F14" s="202"/>
      <c r="G14" s="202"/>
      <c r="H14" s="202"/>
      <c r="I14" s="202"/>
      <c r="J14" s="202"/>
      <c r="K14" s="202"/>
      <c r="L14" s="202"/>
      <c r="M14" s="245"/>
      <c r="N14" s="336"/>
      <c r="O14" s="317">
        <f t="shared" si="2"/>
        <v>0</v>
      </c>
    </row>
    <row r="15" ht="16.5" spans="2:15">
      <c r="B15" s="220" t="s">
        <v>18</v>
      </c>
      <c r="C15" s="221" t="s">
        <v>323</v>
      </c>
      <c r="D15" s="222"/>
      <c r="E15" s="222"/>
      <c r="F15" s="222"/>
      <c r="G15" s="223"/>
      <c r="H15" s="224" t="s">
        <v>324</v>
      </c>
      <c r="I15" s="253" t="s">
        <v>310</v>
      </c>
      <c r="J15" s="254"/>
      <c r="K15" s="254"/>
      <c r="L15" s="254"/>
      <c r="M15" s="255"/>
      <c r="N15" s="336"/>
      <c r="O15" s="317">
        <f t="shared" si="2"/>
        <v>0</v>
      </c>
    </row>
    <row r="16" s="339" customFormat="1" ht="15.75" spans="2:26">
      <c r="B16" s="371" t="s">
        <v>337</v>
      </c>
      <c r="C16" s="289" t="s">
        <v>321</v>
      </c>
      <c r="D16" s="290"/>
      <c r="E16" s="290"/>
      <c r="F16" s="290"/>
      <c r="G16" s="291"/>
      <c r="H16" s="373" t="s">
        <v>336</v>
      </c>
      <c r="I16" s="289" t="s">
        <v>25</v>
      </c>
      <c r="J16" s="290"/>
      <c r="K16" s="290"/>
      <c r="L16" s="290"/>
      <c r="M16" s="291"/>
      <c r="N16" s="331"/>
      <c r="O16" s="385">
        <f t="shared" si="2"/>
        <v>0</v>
      </c>
      <c r="Z16" s="386"/>
    </row>
    <row r="17" s="339" customFormat="1" ht="15.75" spans="2:26">
      <c r="B17" s="371" t="s">
        <v>338</v>
      </c>
      <c r="C17" s="289" t="s">
        <v>339</v>
      </c>
      <c r="D17" s="290"/>
      <c r="E17" s="290"/>
      <c r="F17" s="290"/>
      <c r="G17" s="291"/>
      <c r="H17" s="373" t="s">
        <v>340</v>
      </c>
      <c r="I17" s="289" t="s">
        <v>25</v>
      </c>
      <c r="J17" s="290"/>
      <c r="K17" s="290"/>
      <c r="L17" s="290"/>
      <c r="M17" s="291"/>
      <c r="N17" s="331"/>
      <c r="O17" s="385">
        <f t="shared" si="2"/>
        <v>0</v>
      </c>
      <c r="Z17" s="386"/>
    </row>
    <row r="18" ht="15.75" spans="2:15">
      <c r="B18" s="323"/>
      <c r="C18" s="217"/>
      <c r="D18" s="324"/>
      <c r="E18" s="325"/>
      <c r="F18" s="324"/>
      <c r="G18" s="324"/>
      <c r="H18" s="217"/>
      <c r="I18" s="324"/>
      <c r="J18" s="324"/>
      <c r="K18" s="324"/>
      <c r="L18" s="324"/>
      <c r="M18" s="252"/>
      <c r="N18" s="336"/>
      <c r="O18" s="317">
        <f t="shared" si="2"/>
        <v>0</v>
      </c>
    </row>
    <row r="19" ht="15.75" spans="2:15">
      <c r="B19" s="326"/>
      <c r="C19" s="226"/>
      <c r="D19" s="327"/>
      <c r="E19" s="328"/>
      <c r="F19" s="327"/>
      <c r="G19" s="327"/>
      <c r="H19" s="329"/>
      <c r="I19" s="327"/>
      <c r="J19" s="327"/>
      <c r="K19" s="327"/>
      <c r="L19" s="327"/>
      <c r="M19" s="228"/>
      <c r="N19" s="336"/>
      <c r="O19" s="317">
        <f t="shared" si="2"/>
        <v>0</v>
      </c>
    </row>
    <row r="20" ht="15.75" spans="2:15">
      <c r="B20" s="326"/>
      <c r="C20" s="226"/>
      <c r="D20" s="327"/>
      <c r="E20" s="330"/>
      <c r="F20" s="327"/>
      <c r="G20" s="327"/>
      <c r="H20" s="226"/>
      <c r="I20" s="327"/>
      <c r="J20" s="327"/>
      <c r="K20" s="327"/>
      <c r="L20" s="327"/>
      <c r="M20" s="226"/>
      <c r="N20" s="336"/>
      <c r="O20" s="317">
        <f t="shared" ref="O20:O35" si="3">IF(ISBLANK($AL20),0,1+LEN($AL20)-LEN(SUBSTITUTE($AL20,"●","")))</f>
        <v>0</v>
      </c>
    </row>
    <row r="21" ht="15.75" spans="2:15">
      <c r="B21" s="326"/>
      <c r="C21" s="226"/>
      <c r="D21" s="327"/>
      <c r="E21" s="330"/>
      <c r="F21" s="327"/>
      <c r="G21" s="327"/>
      <c r="H21" s="226"/>
      <c r="I21" s="327"/>
      <c r="J21" s="327"/>
      <c r="K21" s="327"/>
      <c r="L21" s="327"/>
      <c r="M21" s="228"/>
      <c r="N21" s="336"/>
      <c r="O21" s="317">
        <f t="shared" si="3"/>
        <v>0</v>
      </c>
    </row>
    <row r="22" ht="15.75" spans="2:15">
      <c r="B22" s="326"/>
      <c r="C22" s="226"/>
      <c r="D22" s="327"/>
      <c r="E22" s="328"/>
      <c r="F22" s="327"/>
      <c r="G22" s="327"/>
      <c r="H22" s="226"/>
      <c r="I22" s="327"/>
      <c r="J22" s="327"/>
      <c r="K22" s="327"/>
      <c r="L22" s="327"/>
      <c r="M22" s="228"/>
      <c r="N22" s="336"/>
      <c r="O22" s="317">
        <f t="shared" si="3"/>
        <v>0</v>
      </c>
    </row>
    <row r="23" ht="15.75" spans="2:15">
      <c r="B23" s="326"/>
      <c r="C23" s="226"/>
      <c r="D23" s="327"/>
      <c r="E23" s="330"/>
      <c r="F23" s="327"/>
      <c r="G23" s="327"/>
      <c r="H23" s="226"/>
      <c r="I23" s="327"/>
      <c r="J23" s="327"/>
      <c r="K23" s="327"/>
      <c r="L23" s="327"/>
      <c r="M23" s="228"/>
      <c r="N23" s="336"/>
      <c r="O23" s="317">
        <f t="shared" si="3"/>
        <v>0</v>
      </c>
    </row>
    <row r="24" ht="15.75" spans="2:15">
      <c r="B24" s="326"/>
      <c r="C24" s="226"/>
      <c r="D24" s="327"/>
      <c r="E24" s="330"/>
      <c r="F24" s="327"/>
      <c r="G24" s="327"/>
      <c r="H24" s="226"/>
      <c r="I24" s="327"/>
      <c r="J24" s="327"/>
      <c r="K24" s="327"/>
      <c r="L24" s="327"/>
      <c r="M24" s="228"/>
      <c r="N24" s="336"/>
      <c r="O24" s="317">
        <f t="shared" si="3"/>
        <v>0</v>
      </c>
    </row>
    <row r="25" ht="15.75" spans="2:15">
      <c r="B25" s="326"/>
      <c r="C25" s="226"/>
      <c r="D25" s="327"/>
      <c r="E25" s="330"/>
      <c r="F25" s="327"/>
      <c r="G25" s="327"/>
      <c r="H25" s="226"/>
      <c r="I25" s="327"/>
      <c r="J25" s="327"/>
      <c r="K25" s="327"/>
      <c r="L25" s="327"/>
      <c r="M25" s="228"/>
      <c r="N25" s="336"/>
      <c r="O25" s="317">
        <f t="shared" si="3"/>
        <v>0</v>
      </c>
    </row>
    <row r="26" ht="15.75" spans="2:15">
      <c r="B26" s="326"/>
      <c r="C26" s="329"/>
      <c r="D26" s="327"/>
      <c r="E26" s="330"/>
      <c r="F26" s="327"/>
      <c r="G26" s="327"/>
      <c r="H26" s="329"/>
      <c r="I26" s="327"/>
      <c r="J26" s="327"/>
      <c r="K26" s="327"/>
      <c r="L26" s="327"/>
      <c r="M26" s="228"/>
      <c r="N26" s="336"/>
      <c r="O26" s="317">
        <f t="shared" si="3"/>
        <v>0</v>
      </c>
    </row>
    <row r="27" ht="15.75" spans="2:15">
      <c r="B27" s="326"/>
      <c r="C27" s="329"/>
      <c r="D27" s="327"/>
      <c r="E27" s="328"/>
      <c r="F27" s="327"/>
      <c r="G27" s="327"/>
      <c r="H27" s="329"/>
      <c r="I27" s="327"/>
      <c r="J27" s="327"/>
      <c r="K27" s="327"/>
      <c r="L27" s="327"/>
      <c r="M27" s="228"/>
      <c r="N27" s="336"/>
      <c r="O27" s="317">
        <f t="shared" si="3"/>
        <v>0</v>
      </c>
    </row>
    <row r="28" ht="15.75" spans="2:15">
      <c r="B28" s="326"/>
      <c r="C28" s="329"/>
      <c r="D28" s="327"/>
      <c r="E28" s="330"/>
      <c r="F28" s="327"/>
      <c r="G28" s="327"/>
      <c r="H28" s="329"/>
      <c r="I28" s="327"/>
      <c r="J28" s="327"/>
      <c r="K28" s="327"/>
      <c r="L28" s="327"/>
      <c r="M28" s="228"/>
      <c r="N28" s="336"/>
      <c r="O28" s="317">
        <f t="shared" si="3"/>
        <v>0</v>
      </c>
    </row>
    <row r="29" ht="15.75" spans="2:15">
      <c r="B29" s="326"/>
      <c r="C29" s="329"/>
      <c r="D29" s="327"/>
      <c r="E29" s="330"/>
      <c r="F29" s="327"/>
      <c r="G29" s="327"/>
      <c r="H29" s="329"/>
      <c r="I29" s="327"/>
      <c r="J29" s="327"/>
      <c r="K29" s="327"/>
      <c r="L29" s="327"/>
      <c r="M29" s="228"/>
      <c r="N29" s="336"/>
      <c r="O29" s="317">
        <f t="shared" si="3"/>
        <v>0</v>
      </c>
    </row>
    <row r="30" ht="15.75" spans="2:15">
      <c r="B30" s="326"/>
      <c r="C30" s="329"/>
      <c r="D30" s="327"/>
      <c r="E30" s="330"/>
      <c r="F30" s="327"/>
      <c r="G30" s="327"/>
      <c r="H30" s="329"/>
      <c r="I30" s="327"/>
      <c r="J30" s="327"/>
      <c r="K30" s="327"/>
      <c r="L30" s="327"/>
      <c r="M30" s="226"/>
      <c r="N30" s="336"/>
      <c r="O30" s="317">
        <f t="shared" si="3"/>
        <v>0</v>
      </c>
    </row>
    <row r="31" ht="15.75" spans="2:15">
      <c r="B31" s="326"/>
      <c r="C31" s="329"/>
      <c r="D31" s="327"/>
      <c r="E31" s="330"/>
      <c r="F31" s="327"/>
      <c r="G31" s="327"/>
      <c r="H31" s="329"/>
      <c r="I31" s="327"/>
      <c r="J31" s="327"/>
      <c r="K31" s="327"/>
      <c r="L31" s="327"/>
      <c r="M31" s="226"/>
      <c r="N31" s="336"/>
      <c r="O31" s="317">
        <f t="shared" si="3"/>
        <v>0</v>
      </c>
    </row>
    <row r="32" spans="2:15">
      <c r="B32" s="331"/>
      <c r="C32" s="332"/>
      <c r="D32" s="333"/>
      <c r="E32" s="334"/>
      <c r="F32" s="333"/>
      <c r="G32" s="333"/>
      <c r="H32" s="332"/>
      <c r="I32" s="333"/>
      <c r="J32" s="333"/>
      <c r="K32" s="333"/>
      <c r="L32" s="333"/>
      <c r="M32" s="231"/>
      <c r="N32" s="336"/>
      <c r="O32" s="317">
        <f t="shared" si="3"/>
        <v>0</v>
      </c>
    </row>
    <row r="33" spans="2:15">
      <c r="B33" s="331"/>
      <c r="C33" s="332"/>
      <c r="D33" s="333"/>
      <c r="E33" s="334"/>
      <c r="F33" s="333"/>
      <c r="G33" s="333"/>
      <c r="H33" s="332"/>
      <c r="I33" s="333"/>
      <c r="J33" s="333"/>
      <c r="K33" s="333"/>
      <c r="L33" s="333"/>
      <c r="M33" s="231"/>
      <c r="N33" s="336"/>
      <c r="O33" s="317">
        <f t="shared" si="3"/>
        <v>0</v>
      </c>
    </row>
    <row r="34" spans="2:15">
      <c r="B34" s="331"/>
      <c r="C34" s="332"/>
      <c r="D34" s="333"/>
      <c r="E34" s="334"/>
      <c r="F34" s="333"/>
      <c r="G34" s="333"/>
      <c r="H34" s="332"/>
      <c r="I34" s="333"/>
      <c r="J34" s="333"/>
      <c r="K34" s="333"/>
      <c r="L34" s="333"/>
      <c r="M34" s="233"/>
      <c r="N34" s="336"/>
      <c r="O34" s="317">
        <f t="shared" si="3"/>
        <v>0</v>
      </c>
    </row>
    <row r="35" spans="2:15">
      <c r="B35" s="331"/>
      <c r="C35" s="332"/>
      <c r="D35" s="333"/>
      <c r="E35" s="335"/>
      <c r="F35" s="333"/>
      <c r="G35" s="333"/>
      <c r="H35" s="332"/>
      <c r="I35" s="333"/>
      <c r="J35" s="333"/>
      <c r="K35" s="333"/>
      <c r="L35" s="333"/>
      <c r="M35" s="233"/>
      <c r="N35" s="336"/>
      <c r="O35" s="317">
        <f t="shared" si="3"/>
        <v>0</v>
      </c>
    </row>
    <row r="36" spans="2:14">
      <c r="B36" s="331"/>
      <c r="C36" s="231"/>
      <c r="D36" s="333"/>
      <c r="E36" s="334"/>
      <c r="F36" s="333"/>
      <c r="G36" s="333"/>
      <c r="H36" s="231"/>
      <c r="I36" s="333"/>
      <c r="J36" s="333"/>
      <c r="K36" s="333"/>
      <c r="L36" s="333"/>
      <c r="M36" s="234"/>
      <c r="N36" s="336"/>
    </row>
    <row r="47" spans="2:15">
      <c r="B47" s="336"/>
      <c r="C47" s="236"/>
      <c r="D47" s="337"/>
      <c r="E47" s="338"/>
      <c r="F47" s="337"/>
      <c r="G47" s="337"/>
      <c r="H47" s="236"/>
      <c r="I47" s="337"/>
      <c r="J47" s="337"/>
      <c r="K47" s="337"/>
      <c r="L47" s="337"/>
      <c r="M47" s="256"/>
      <c r="N47" s="336"/>
      <c r="O47" s="344"/>
    </row>
    <row r="48" spans="2:15">
      <c r="B48" s="331"/>
      <c r="C48" s="332"/>
      <c r="D48" s="333"/>
      <c r="E48" s="334"/>
      <c r="F48" s="333"/>
      <c r="G48" s="333"/>
      <c r="H48" s="332"/>
      <c r="I48" s="333"/>
      <c r="J48" s="333"/>
      <c r="K48" s="333"/>
      <c r="L48" s="333"/>
      <c r="M48" s="231"/>
      <c r="N48" s="336"/>
      <c r="O48" s="344"/>
    </row>
    <row r="49" spans="2:15">
      <c r="B49" s="331"/>
      <c r="C49" s="332"/>
      <c r="D49" s="333"/>
      <c r="E49" s="334"/>
      <c r="F49" s="333"/>
      <c r="G49" s="333"/>
      <c r="H49" s="332"/>
      <c r="I49" s="333"/>
      <c r="J49" s="333"/>
      <c r="K49" s="333"/>
      <c r="L49" s="333"/>
      <c r="M49" s="233"/>
      <c r="N49" s="336"/>
      <c r="O49" s="344"/>
    </row>
    <row r="50" spans="2:15">
      <c r="B50" s="331"/>
      <c r="C50" s="332"/>
      <c r="D50" s="333"/>
      <c r="E50" s="335"/>
      <c r="F50" s="333"/>
      <c r="G50" s="333"/>
      <c r="H50" s="332"/>
      <c r="I50" s="333"/>
      <c r="J50" s="333"/>
      <c r="K50" s="333"/>
      <c r="L50" s="333"/>
      <c r="M50" s="233"/>
      <c r="N50" s="336"/>
      <c r="O50" s="344"/>
    </row>
    <row r="51" spans="2:13">
      <c r="B51" s="339"/>
      <c r="C51" s="240"/>
      <c r="D51" s="340"/>
      <c r="E51" s="341"/>
      <c r="F51" s="340"/>
      <c r="G51" s="340"/>
      <c r="H51" s="240"/>
      <c r="I51" s="340"/>
      <c r="J51" s="340"/>
      <c r="K51" s="340"/>
      <c r="L51" s="340"/>
      <c r="M51"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Daisy Bow</v>
      </c>
      <c r="Z1" s="259" t="str">
        <f ca="1">MID(CELL("filename",$Z$1),FIND("]",CELL("filename",$Z$1))+1,255)</f>
        <v>Daisy_Bow</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Daisy Duck ● Halloween Daisy Duck Costume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5 Task(s) from 6 character(s) that could drop "Daisy Bow"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229</v>
      </c>
      <c r="C9" s="213" t="s">
        <v>435</v>
      </c>
      <c r="D9" s="214">
        <v>2</v>
      </c>
      <c r="E9" s="215"/>
      <c r="F9" s="214"/>
      <c r="G9" s="214"/>
      <c r="H9" s="213" t="s">
        <v>436</v>
      </c>
      <c r="I9" s="214" t="s">
        <v>327</v>
      </c>
      <c r="J9" s="214"/>
      <c r="K9" s="214">
        <v>13</v>
      </c>
      <c r="L9" s="214">
        <v>110</v>
      </c>
      <c r="M9" s="215" t="s">
        <v>437</v>
      </c>
      <c r="N9" s="235"/>
      <c r="O9" s="188">
        <f t="shared" si="0"/>
        <v>0</v>
      </c>
    </row>
    <row r="10" ht="15.75" spans="1:15">
      <c r="A10" s="211">
        <f t="shared" si="1"/>
        <v>2</v>
      </c>
      <c r="B10" s="212" t="s">
        <v>438</v>
      </c>
      <c r="C10" s="213" t="s">
        <v>650</v>
      </c>
      <c r="D10" s="214">
        <v>2</v>
      </c>
      <c r="E10" s="215" t="s">
        <v>141</v>
      </c>
      <c r="F10" s="214">
        <v>2</v>
      </c>
      <c r="G10" s="214"/>
      <c r="H10" s="213"/>
      <c r="I10" s="214" t="s">
        <v>313</v>
      </c>
      <c r="J10" s="215"/>
      <c r="K10" s="214">
        <v>13</v>
      </c>
      <c r="L10" s="249">
        <v>100</v>
      </c>
      <c r="M10" s="250" t="s">
        <v>651</v>
      </c>
      <c r="N10" s="235"/>
      <c r="O10" s="188">
        <f t="shared" si="0"/>
        <v>0</v>
      </c>
    </row>
    <row r="11" ht="15.75" spans="1:14">
      <c r="A11" s="211">
        <f t="shared" si="1"/>
        <v>1</v>
      </c>
      <c r="B11" s="212" t="s">
        <v>105</v>
      </c>
      <c r="C11" s="250" t="s">
        <v>652</v>
      </c>
      <c r="D11" s="249">
        <v>1</v>
      </c>
      <c r="E11" s="250"/>
      <c r="F11" s="249"/>
      <c r="G11" s="249"/>
      <c r="H11" s="250" t="s">
        <v>440</v>
      </c>
      <c r="I11" s="249" t="s">
        <v>313</v>
      </c>
      <c r="J11" s="249"/>
      <c r="K11" s="249">
        <v>10</v>
      </c>
      <c r="L11" s="214">
        <v>75</v>
      </c>
      <c r="M11" s="250" t="s">
        <v>92</v>
      </c>
      <c r="N11" s="235"/>
    </row>
    <row r="12" ht="15.75" spans="1:14">
      <c r="A12" s="211">
        <f t="shared" si="1"/>
        <v>1</v>
      </c>
      <c r="B12" s="212" t="s">
        <v>165</v>
      </c>
      <c r="C12" s="250" t="s">
        <v>653</v>
      </c>
      <c r="D12" s="249">
        <v>3</v>
      </c>
      <c r="E12" s="250"/>
      <c r="F12" s="249"/>
      <c r="G12" s="249"/>
      <c r="H12" s="250" t="s">
        <v>410</v>
      </c>
      <c r="I12" s="249" t="s">
        <v>327</v>
      </c>
      <c r="J12" s="249"/>
      <c r="K12" s="249">
        <v>13</v>
      </c>
      <c r="L12" s="214">
        <v>110</v>
      </c>
      <c r="M12" s="250" t="s">
        <v>654</v>
      </c>
      <c r="N12" s="235"/>
    </row>
    <row r="13" ht="15.75" spans="1:15">
      <c r="A13" s="211">
        <f t="shared" si="1"/>
        <v>1</v>
      </c>
      <c r="B13" s="212" t="s">
        <v>73</v>
      </c>
      <c r="C13" s="213" t="s">
        <v>655</v>
      </c>
      <c r="D13" s="214">
        <v>1</v>
      </c>
      <c r="E13" s="215"/>
      <c r="F13" s="214"/>
      <c r="G13" s="214"/>
      <c r="H13" s="215"/>
      <c r="I13" s="214" t="s">
        <v>327</v>
      </c>
      <c r="J13" s="214"/>
      <c r="K13" s="214">
        <v>13</v>
      </c>
      <c r="L13" s="214">
        <v>110</v>
      </c>
      <c r="M13" s="215" t="s">
        <v>656</v>
      </c>
      <c r="N13" s="235"/>
      <c r="O13" s="188">
        <f t="shared" ref="O13:O16"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0 Other way(s) to get "Daisy Bow" Tokens</v>
      </c>
      <c r="C15" s="202"/>
      <c r="D15" s="202"/>
      <c r="E15" s="202"/>
      <c r="F15" s="202"/>
      <c r="G15" s="202"/>
      <c r="H15" s="202"/>
      <c r="I15" s="202"/>
      <c r="J15" s="202"/>
      <c r="K15" s="202"/>
      <c r="L15" s="202"/>
      <c r="M15" s="245"/>
      <c r="N15" s="235"/>
      <c r="O15" s="188">
        <f t="shared" si="2"/>
        <v>0</v>
      </c>
    </row>
    <row r="16" ht="16.5" spans="2:15">
      <c r="B16" s="220" t="s">
        <v>18</v>
      </c>
      <c r="C16" s="277" t="s">
        <v>323</v>
      </c>
      <c r="D16" s="278"/>
      <c r="E16" s="278"/>
      <c r="F16" s="278"/>
      <c r="G16" s="279"/>
      <c r="H16" s="224" t="s">
        <v>324</v>
      </c>
      <c r="I16" s="281" t="s">
        <v>310</v>
      </c>
      <c r="J16" s="282"/>
      <c r="K16" s="282"/>
      <c r="L16" s="282"/>
      <c r="M16" s="283"/>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4">
    <mergeCell ref="B6:M6"/>
    <mergeCell ref="B15:M15"/>
    <mergeCell ref="C16:G16"/>
    <mergeCell ref="I16:M16"/>
  </mergeCells>
  <pageMargins left="0.75" right="0.75" top="1" bottom="1" header="0.511805555555556" footer="0.511805555555556"/>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Daisy Ears</v>
      </c>
      <c r="Z1" s="259" t="str">
        <f ca="1">MID(CELL("filename",$Z$1),FIND("]",CELL("filename",$Z$1))+1,255)</f>
        <v>Daisy_Ears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Daisy Duck</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4 Task(s) from 5 character(s) that could drop "Daisy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229</v>
      </c>
      <c r="C9" s="213" t="s">
        <v>657</v>
      </c>
      <c r="D9" s="214">
        <v>3</v>
      </c>
      <c r="E9" s="215"/>
      <c r="F9" s="214"/>
      <c r="G9" s="214"/>
      <c r="H9" s="213"/>
      <c r="I9" s="214" t="s">
        <v>336</v>
      </c>
      <c r="J9" s="214"/>
      <c r="K9" s="214">
        <v>16</v>
      </c>
      <c r="L9" s="214">
        <v>155</v>
      </c>
      <c r="M9" s="215" t="s">
        <v>658</v>
      </c>
      <c r="N9" s="235"/>
      <c r="O9" s="188">
        <f t="shared" si="0"/>
        <v>0</v>
      </c>
    </row>
    <row r="10" ht="15.75" spans="1:15">
      <c r="A10" s="211">
        <f t="shared" si="1"/>
        <v>2</v>
      </c>
      <c r="B10" s="212" t="s">
        <v>659</v>
      </c>
      <c r="C10" s="213" t="s">
        <v>660</v>
      </c>
      <c r="D10" s="214">
        <v>2</v>
      </c>
      <c r="E10" s="215" t="s">
        <v>48</v>
      </c>
      <c r="F10" s="214">
        <v>2</v>
      </c>
      <c r="G10" s="214"/>
      <c r="H10" s="213"/>
      <c r="I10" s="214" t="s">
        <v>327</v>
      </c>
      <c r="J10" s="214"/>
      <c r="K10" s="214">
        <v>17</v>
      </c>
      <c r="L10" s="249">
        <v>150</v>
      </c>
      <c r="M10" s="250" t="s">
        <v>661</v>
      </c>
      <c r="N10" s="235"/>
      <c r="O10" s="188">
        <f t="shared" si="0"/>
        <v>0</v>
      </c>
    </row>
    <row r="11" ht="15.75" spans="1:15">
      <c r="A11" s="211">
        <f t="shared" si="1"/>
        <v>1</v>
      </c>
      <c r="B11" s="212" t="s">
        <v>31</v>
      </c>
      <c r="C11" s="250" t="s">
        <v>662</v>
      </c>
      <c r="D11" s="249">
        <v>4</v>
      </c>
      <c r="E11" s="250"/>
      <c r="F11" s="249"/>
      <c r="G11" s="249"/>
      <c r="H11" s="250" t="s">
        <v>410</v>
      </c>
      <c r="I11" s="249" t="s">
        <v>336</v>
      </c>
      <c r="J11" s="249"/>
      <c r="K11" s="249">
        <v>16</v>
      </c>
      <c r="L11" s="214">
        <v>155</v>
      </c>
      <c r="M11" s="250" t="s">
        <v>663</v>
      </c>
      <c r="N11" s="235"/>
      <c r="O11" s="188">
        <f t="shared" si="0"/>
        <v>0</v>
      </c>
    </row>
    <row r="12" ht="15.75" spans="1:15">
      <c r="A12" s="211">
        <f t="shared" si="1"/>
        <v>1</v>
      </c>
      <c r="B12" s="212" t="s">
        <v>150</v>
      </c>
      <c r="C12" s="213" t="s">
        <v>387</v>
      </c>
      <c r="D12" s="214">
        <v>3</v>
      </c>
      <c r="E12" s="215"/>
      <c r="F12" s="214"/>
      <c r="G12" s="214"/>
      <c r="H12" s="215" t="s">
        <v>354</v>
      </c>
      <c r="I12" s="214" t="s">
        <v>336</v>
      </c>
      <c r="J12" s="214"/>
      <c r="K12" s="214">
        <v>16</v>
      </c>
      <c r="L12" s="214">
        <v>155</v>
      </c>
      <c r="M12" s="215" t="s">
        <v>490</v>
      </c>
      <c r="N12" s="235"/>
      <c r="O12" s="188">
        <f t="shared" ref="O12:O16"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1 Other way(s) to get "Daisy Ears" Tokens</v>
      </c>
      <c r="C14" s="202"/>
      <c r="D14" s="202"/>
      <c r="E14" s="202"/>
      <c r="F14" s="202"/>
      <c r="G14" s="202"/>
      <c r="H14" s="202"/>
      <c r="I14" s="202"/>
      <c r="J14" s="202"/>
      <c r="K14" s="202"/>
      <c r="L14" s="202"/>
      <c r="M14" s="245"/>
      <c r="N14" s="235"/>
      <c r="O14" s="188">
        <f t="shared" si="2"/>
        <v>0</v>
      </c>
    </row>
    <row r="15" ht="16.5" spans="2:15">
      <c r="B15" s="220" t="s">
        <v>18</v>
      </c>
      <c r="C15" s="277" t="s">
        <v>323</v>
      </c>
      <c r="D15" s="278"/>
      <c r="E15" s="278"/>
      <c r="F15" s="278"/>
      <c r="G15" s="279"/>
      <c r="H15" s="224" t="s">
        <v>324</v>
      </c>
      <c r="I15" s="281" t="s">
        <v>310</v>
      </c>
      <c r="J15" s="282"/>
      <c r="K15" s="282"/>
      <c r="L15" s="282"/>
      <c r="M15" s="283"/>
      <c r="N15" s="235"/>
      <c r="O15" s="188">
        <f t="shared" si="2"/>
        <v>0</v>
      </c>
    </row>
    <row r="16" ht="15.75" spans="2:15">
      <c r="B16" s="260" t="s">
        <v>399</v>
      </c>
      <c r="C16" s="261" t="s">
        <v>664</v>
      </c>
      <c r="D16" s="262"/>
      <c r="E16" s="262"/>
      <c r="F16" s="262"/>
      <c r="G16" s="263"/>
      <c r="H16" s="265" t="s">
        <v>401</v>
      </c>
      <c r="I16" s="266" t="s">
        <v>665</v>
      </c>
      <c r="J16" s="267"/>
      <c r="K16" s="267"/>
      <c r="L16" s="267"/>
      <c r="M16" s="268"/>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Dale Ears</v>
      </c>
      <c r="Z1" s="259" t="str">
        <f ca="1">MID(CELL("filename",$Z$1),FIND("]",CELL("filename",$Z$1))+1,255)</f>
        <v>Dale_Ears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Dale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4 Task(s) from 4 character(s) that could drop "Dale Ears"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58</v>
      </c>
      <c r="C9" s="213" t="s">
        <v>666</v>
      </c>
      <c r="D9" s="214">
        <v>4</v>
      </c>
      <c r="E9" s="215"/>
      <c r="F9" s="214"/>
      <c r="G9" s="214"/>
      <c r="H9" s="213" t="s">
        <v>440</v>
      </c>
      <c r="I9" s="214" t="s">
        <v>336</v>
      </c>
      <c r="J9" s="214"/>
      <c r="K9" s="214">
        <v>16</v>
      </c>
      <c r="L9" s="214">
        <v>155</v>
      </c>
      <c r="M9" s="215" t="s">
        <v>667</v>
      </c>
      <c r="N9" s="235"/>
      <c r="O9" s="188">
        <f t="shared" si="0"/>
        <v>0</v>
      </c>
    </row>
    <row r="10" ht="15.75" spans="1:15">
      <c r="A10" s="211">
        <f t="shared" si="1"/>
        <v>1</v>
      </c>
      <c r="B10" s="212" t="s">
        <v>24</v>
      </c>
      <c r="C10" s="213" t="s">
        <v>668</v>
      </c>
      <c r="D10" s="214">
        <v>2</v>
      </c>
      <c r="E10" s="215"/>
      <c r="F10" s="214"/>
      <c r="G10" s="214"/>
      <c r="H10" s="213" t="s">
        <v>575</v>
      </c>
      <c r="I10" s="214" t="s">
        <v>327</v>
      </c>
      <c r="J10" s="214"/>
      <c r="K10" s="214">
        <v>13</v>
      </c>
      <c r="L10" s="249">
        <v>110</v>
      </c>
      <c r="M10" s="250" t="s">
        <v>96</v>
      </c>
      <c r="N10" s="235"/>
      <c r="O10" s="188">
        <f t="shared" si="0"/>
        <v>0</v>
      </c>
    </row>
    <row r="11" ht="15.75" spans="1:15">
      <c r="A11" s="211">
        <f t="shared" si="1"/>
        <v>1</v>
      </c>
      <c r="B11" s="212" t="s">
        <v>118</v>
      </c>
      <c r="C11" s="250" t="s">
        <v>669</v>
      </c>
      <c r="D11" s="249">
        <v>6</v>
      </c>
      <c r="E11" s="250"/>
      <c r="F11" s="249"/>
      <c r="G11" s="249"/>
      <c r="H11" s="250"/>
      <c r="I11" s="249" t="s">
        <v>336</v>
      </c>
      <c r="J11" s="249"/>
      <c r="K11" s="249">
        <v>16</v>
      </c>
      <c r="L11" s="214">
        <v>155</v>
      </c>
      <c r="M11" s="250" t="s">
        <v>96</v>
      </c>
      <c r="N11" s="235"/>
      <c r="O11" s="188">
        <f t="shared" si="0"/>
        <v>0</v>
      </c>
    </row>
    <row r="12" ht="15.75" spans="1:15">
      <c r="A12" s="211">
        <f t="shared" si="1"/>
        <v>1</v>
      </c>
      <c r="B12" s="212" t="s">
        <v>168</v>
      </c>
      <c r="C12" s="213" t="s">
        <v>670</v>
      </c>
      <c r="D12" s="214">
        <v>5</v>
      </c>
      <c r="E12" s="215"/>
      <c r="F12" s="214"/>
      <c r="G12" s="214"/>
      <c r="H12" s="215" t="s">
        <v>671</v>
      </c>
      <c r="I12" s="214" t="s">
        <v>336</v>
      </c>
      <c r="J12" s="214"/>
      <c r="K12" s="214">
        <v>16</v>
      </c>
      <c r="L12" s="214">
        <v>155</v>
      </c>
      <c r="M12" s="215" t="s">
        <v>672</v>
      </c>
      <c r="N12" s="235"/>
      <c r="O12" s="188">
        <f t="shared" si="0"/>
        <v>0</v>
      </c>
    </row>
    <row r="13" ht="15.75" spans="2:15">
      <c r="B13" s="216"/>
      <c r="C13" s="217"/>
      <c r="D13" s="218"/>
      <c r="E13" s="219"/>
      <c r="F13" s="218"/>
      <c r="G13" s="218"/>
      <c r="H13" s="217"/>
      <c r="I13" s="218"/>
      <c r="J13" s="218"/>
      <c r="K13" s="218"/>
      <c r="L13" s="218"/>
      <c r="M13" s="252"/>
      <c r="N13" s="235"/>
      <c r="O13" s="188">
        <f t="shared" si="0"/>
        <v>0</v>
      </c>
    </row>
    <row r="14" ht="25.5" spans="2:15">
      <c r="B14" s="201" t="str">
        <f ca="1">COUNTA($B16:$B9999)&amp;" Other way(s) to get "&amp;CHAR(34)&amp;$C$1&amp;CHAR(34)&amp;" Tokens"</f>
        <v>1 Other way(s) to get "Dale Ears" Tokens</v>
      </c>
      <c r="C14" s="202"/>
      <c r="D14" s="202"/>
      <c r="E14" s="202"/>
      <c r="F14" s="202"/>
      <c r="G14" s="202"/>
      <c r="H14" s="202"/>
      <c r="I14" s="202"/>
      <c r="J14" s="202"/>
      <c r="K14" s="202"/>
      <c r="L14" s="202"/>
      <c r="M14" s="245"/>
      <c r="N14" s="235"/>
      <c r="O14" s="188">
        <f t="shared" si="0"/>
        <v>0</v>
      </c>
    </row>
    <row r="15" ht="16.5" spans="2:15">
      <c r="B15" s="220" t="s">
        <v>18</v>
      </c>
      <c r="C15" s="277" t="s">
        <v>323</v>
      </c>
      <c r="D15" s="278"/>
      <c r="E15" s="278"/>
      <c r="F15" s="278"/>
      <c r="G15" s="279"/>
      <c r="H15" s="224" t="s">
        <v>324</v>
      </c>
      <c r="I15" s="281" t="s">
        <v>310</v>
      </c>
      <c r="J15" s="282"/>
      <c r="K15" s="282"/>
      <c r="L15" s="282"/>
      <c r="M15" s="283"/>
      <c r="N15" s="235"/>
      <c r="O15" s="188">
        <f t="shared" si="0"/>
        <v>0</v>
      </c>
    </row>
    <row r="16" ht="15.75" spans="2:15">
      <c r="B16" s="260" t="s">
        <v>337</v>
      </c>
      <c r="C16" s="261" t="s">
        <v>575</v>
      </c>
      <c r="D16" s="262"/>
      <c r="E16" s="262"/>
      <c r="F16" s="262"/>
      <c r="G16" s="263"/>
      <c r="H16" s="264" t="s">
        <v>336</v>
      </c>
      <c r="I16" s="266" t="s">
        <v>581</v>
      </c>
      <c r="J16" s="267"/>
      <c r="K16" s="267"/>
      <c r="L16" s="267"/>
      <c r="M16" s="268"/>
      <c r="N16" s="235"/>
      <c r="O16" s="188">
        <f t="shared" si="0"/>
        <v>0</v>
      </c>
    </row>
    <row r="17" ht="15.75" spans="2:15">
      <c r="B17" s="216"/>
      <c r="C17" s="217"/>
      <c r="D17" s="218"/>
      <c r="E17" s="219"/>
      <c r="F17" s="218"/>
      <c r="G17" s="218"/>
      <c r="H17" s="217"/>
      <c r="I17" s="218"/>
      <c r="J17" s="218"/>
      <c r="K17" s="218"/>
      <c r="L17" s="218"/>
      <c r="M17" s="252"/>
      <c r="N17" s="235"/>
      <c r="O17" s="188">
        <f t="shared" ref="O17:O35" si="2">IF(ISBLANK($AL17),0,1+LEN($AL17)-LEN(SUBSTITUTE($AL17,"●","")))</f>
        <v>0</v>
      </c>
    </row>
    <row r="18" ht="15.75" spans="2:15">
      <c r="B18" s="225"/>
      <c r="C18" s="226"/>
      <c r="D18" s="227"/>
      <c r="E18" s="229"/>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6"/>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9"/>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9"/>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6"/>
      <c r="N30" s="235"/>
      <c r="O30" s="188">
        <f t="shared" si="2"/>
        <v>0</v>
      </c>
    </row>
    <row r="31" ht="15.75" spans="2:15">
      <c r="B31" s="225"/>
      <c r="C31" s="226"/>
      <c r="D31" s="227"/>
      <c r="E31" s="228"/>
      <c r="F31" s="227"/>
      <c r="G31" s="227"/>
      <c r="H31" s="226"/>
      <c r="I31" s="227"/>
      <c r="J31" s="227"/>
      <c r="K31" s="227"/>
      <c r="L31" s="227"/>
      <c r="M31" s="226"/>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1"/>
      <c r="N33" s="235"/>
      <c r="O33" s="188">
        <f t="shared" si="2"/>
        <v>0</v>
      </c>
    </row>
    <row r="34" spans="2:15">
      <c r="B34" s="230"/>
      <c r="C34" s="231"/>
      <c r="D34" s="232"/>
      <c r="E34" s="233"/>
      <c r="F34" s="232"/>
      <c r="G34" s="232"/>
      <c r="H34" s="231"/>
      <c r="I34" s="232"/>
      <c r="J34" s="232"/>
      <c r="K34" s="232"/>
      <c r="L34" s="232"/>
      <c r="M34" s="233"/>
      <c r="N34" s="235"/>
      <c r="O34" s="188">
        <f t="shared" si="2"/>
        <v>0</v>
      </c>
    </row>
    <row r="35" spans="2:15">
      <c r="B35" s="230"/>
      <c r="C35" s="231"/>
      <c r="D35" s="232"/>
      <c r="E35" s="234"/>
      <c r="F35" s="232"/>
      <c r="G35" s="232"/>
      <c r="H35" s="231"/>
      <c r="I35" s="232"/>
      <c r="J35" s="232"/>
      <c r="K35" s="232"/>
      <c r="L35" s="232"/>
      <c r="M35" s="233"/>
      <c r="N35" s="235"/>
      <c r="O35" s="188">
        <f t="shared" si="2"/>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Dash Ears</v>
      </c>
      <c r="Z1" s="259" t="str">
        <f ca="1">MID(CELL("filename",$Z$1),FIND("]",CELL("filename",$Z$1))+1,255)</f>
        <v>Dash_Ears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Dash</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SUM($AN$8:$AN$10003)</f>
        <v>0</v>
      </c>
    </row>
    <row r="6" ht="25.5" spans="2:15">
      <c r="B6" s="201" t="str">
        <f ca="1">MATCH("Type",$B$9:$B$9991,0)-3&amp;" Task(s) from "&amp;SUM($A$9:$A$9993)&amp;" character(s) that could drop "&amp;CHAR(34)&amp;$C$1&amp;CHAR(34)&amp;" Tokens"</f>
        <v>6 Task(s) from 6 character(s) that could drop "Dash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4" si="1">COUNTA($E9)+1</f>
        <v>1</v>
      </c>
      <c r="B9" s="212" t="s">
        <v>73</v>
      </c>
      <c r="C9" s="213" t="s">
        <v>414</v>
      </c>
      <c r="D9" s="214">
        <v>1</v>
      </c>
      <c r="E9" s="215"/>
      <c r="F9" s="214"/>
      <c r="G9" s="214" t="s">
        <v>355</v>
      </c>
      <c r="H9" s="213"/>
      <c r="I9" s="214" t="s">
        <v>315</v>
      </c>
      <c r="J9" s="214"/>
      <c r="K9" s="214">
        <v>7</v>
      </c>
      <c r="L9" s="214">
        <v>40</v>
      </c>
      <c r="M9" s="215" t="s">
        <v>673</v>
      </c>
      <c r="N9" s="235"/>
      <c r="O9" s="188">
        <f t="shared" si="0"/>
        <v>0</v>
      </c>
    </row>
    <row r="10" ht="15.75" spans="1:15">
      <c r="A10" s="211">
        <f t="shared" si="1"/>
        <v>1</v>
      </c>
      <c r="B10" s="212" t="s">
        <v>99</v>
      </c>
      <c r="C10" s="213" t="s">
        <v>674</v>
      </c>
      <c r="D10" s="214"/>
      <c r="E10" s="215"/>
      <c r="F10" s="214"/>
      <c r="G10" s="214"/>
      <c r="H10" s="213" t="s">
        <v>611</v>
      </c>
      <c r="I10" s="214" t="s">
        <v>313</v>
      </c>
      <c r="J10" s="214"/>
      <c r="K10" s="214">
        <v>10</v>
      </c>
      <c r="L10" s="249">
        <v>75</v>
      </c>
      <c r="M10" s="250" t="s">
        <v>675</v>
      </c>
      <c r="N10" s="235"/>
      <c r="O10" s="188">
        <f t="shared" si="0"/>
        <v>0</v>
      </c>
    </row>
    <row r="11" ht="15.75" spans="1:15">
      <c r="A11" s="211">
        <f t="shared" si="1"/>
        <v>1</v>
      </c>
      <c r="B11" s="212" t="s">
        <v>676</v>
      </c>
      <c r="C11" s="250" t="s">
        <v>677</v>
      </c>
      <c r="D11" s="249">
        <v>2</v>
      </c>
      <c r="E11" s="250"/>
      <c r="F11" s="249"/>
      <c r="G11" s="249"/>
      <c r="H11" s="250" t="s">
        <v>379</v>
      </c>
      <c r="I11" s="249" t="s">
        <v>315</v>
      </c>
      <c r="J11" s="249"/>
      <c r="K11" s="249">
        <v>7</v>
      </c>
      <c r="L11" s="214">
        <v>40</v>
      </c>
      <c r="M11" s="250" t="s">
        <v>678</v>
      </c>
      <c r="N11" s="235"/>
      <c r="O11" s="188">
        <f t="shared" si="0"/>
        <v>0</v>
      </c>
    </row>
    <row r="12" ht="15.75" spans="1:14">
      <c r="A12" s="211">
        <f t="shared" si="1"/>
        <v>1</v>
      </c>
      <c r="B12" s="212" t="s">
        <v>198</v>
      </c>
      <c r="C12" s="250" t="s">
        <v>679</v>
      </c>
      <c r="D12" s="249"/>
      <c r="E12" s="250"/>
      <c r="F12" s="249"/>
      <c r="G12" s="249"/>
      <c r="H12" s="250" t="s">
        <v>611</v>
      </c>
      <c r="I12" s="249" t="s">
        <v>313</v>
      </c>
      <c r="J12" s="249"/>
      <c r="K12" s="249">
        <v>10</v>
      </c>
      <c r="L12" s="214">
        <v>75</v>
      </c>
      <c r="M12" s="250" t="s">
        <v>98</v>
      </c>
      <c r="N12" s="235"/>
    </row>
    <row r="13" ht="15.75" spans="1:15">
      <c r="A13" s="211">
        <f t="shared" si="1"/>
        <v>1</v>
      </c>
      <c r="B13" s="212" t="s">
        <v>129</v>
      </c>
      <c r="C13" s="213" t="s">
        <v>680</v>
      </c>
      <c r="D13" s="214"/>
      <c r="E13" s="215"/>
      <c r="F13" s="214"/>
      <c r="G13" s="214"/>
      <c r="H13" s="215" t="s">
        <v>611</v>
      </c>
      <c r="I13" s="214" t="s">
        <v>315</v>
      </c>
      <c r="J13" s="214"/>
      <c r="K13" s="214">
        <v>7</v>
      </c>
      <c r="L13" s="214">
        <v>40</v>
      </c>
      <c r="M13" s="215" t="s">
        <v>678</v>
      </c>
      <c r="N13" s="235"/>
      <c r="O13" s="188">
        <f t="shared" ref="O13:O21" si="2">IF(ISBLANK($AL13),0,1+LEN($AL13)-LEN(SUBSTITUTE($AL13,"●","")))</f>
        <v>0</v>
      </c>
    </row>
    <row r="14" ht="15.75" spans="1:14">
      <c r="A14" s="211">
        <f t="shared" si="1"/>
        <v>1</v>
      </c>
      <c r="B14" s="212" t="s">
        <v>64</v>
      </c>
      <c r="C14" s="213" t="s">
        <v>332</v>
      </c>
      <c r="D14" s="214">
        <v>1</v>
      </c>
      <c r="E14" s="215"/>
      <c r="F14" s="214"/>
      <c r="G14" s="214"/>
      <c r="H14" s="213" t="s">
        <v>321</v>
      </c>
      <c r="I14" s="214" t="s">
        <v>315</v>
      </c>
      <c r="J14" s="214"/>
      <c r="K14" s="214">
        <v>7</v>
      </c>
      <c r="L14" s="214">
        <v>40</v>
      </c>
      <c r="M14" s="215" t="s">
        <v>333</v>
      </c>
      <c r="N14" s="235"/>
    </row>
    <row r="15" ht="15.75" spans="2:15">
      <c r="B15" s="216"/>
      <c r="C15" s="217"/>
      <c r="D15" s="218"/>
      <c r="E15" s="219"/>
      <c r="F15" s="218"/>
      <c r="G15" s="218"/>
      <c r="H15" s="217"/>
      <c r="I15" s="218"/>
      <c r="J15" s="218"/>
      <c r="K15" s="218"/>
      <c r="L15" s="218"/>
      <c r="M15" s="252"/>
      <c r="N15" s="235"/>
      <c r="O15" s="188">
        <f t="shared" si="2"/>
        <v>0</v>
      </c>
    </row>
    <row r="16" ht="25.5" spans="2:15">
      <c r="B16" s="201" t="str">
        <f ca="1">COUNTA($B18:$B10001)&amp;" Other way(s) to get "&amp;CHAR(34)&amp;$C$1&amp;CHAR(34)&amp;" Tokens"</f>
        <v>2 Other way(s) to get "Dash Ears" Tokens</v>
      </c>
      <c r="C16" s="202"/>
      <c r="D16" s="202"/>
      <c r="E16" s="202"/>
      <c r="F16" s="202"/>
      <c r="G16" s="202"/>
      <c r="H16" s="202"/>
      <c r="I16" s="202"/>
      <c r="J16" s="202"/>
      <c r="K16" s="202"/>
      <c r="L16" s="202"/>
      <c r="M16" s="245"/>
      <c r="N16" s="235"/>
      <c r="O16" s="188">
        <f t="shared" si="2"/>
        <v>0</v>
      </c>
    </row>
    <row r="17" ht="16.5" spans="2:15">
      <c r="B17" s="220" t="s">
        <v>18</v>
      </c>
      <c r="C17" s="277" t="s">
        <v>323</v>
      </c>
      <c r="D17" s="278"/>
      <c r="E17" s="278"/>
      <c r="F17" s="278"/>
      <c r="G17" s="279"/>
      <c r="H17" s="224" t="s">
        <v>324</v>
      </c>
      <c r="I17" s="281" t="s">
        <v>310</v>
      </c>
      <c r="J17" s="282"/>
      <c r="K17" s="282"/>
      <c r="L17" s="282"/>
      <c r="M17" s="283"/>
      <c r="N17" s="235"/>
      <c r="O17" s="188">
        <f t="shared" si="2"/>
        <v>0</v>
      </c>
    </row>
    <row r="18" ht="30" customHeight="1" spans="2:15">
      <c r="B18" s="260" t="s">
        <v>399</v>
      </c>
      <c r="C18" s="294" t="s">
        <v>681</v>
      </c>
      <c r="D18" s="294"/>
      <c r="E18" s="294"/>
      <c r="F18" s="294"/>
      <c r="G18" s="294"/>
      <c r="H18" s="265" t="s">
        <v>401</v>
      </c>
      <c r="I18" s="266" t="s">
        <v>682</v>
      </c>
      <c r="J18" s="267"/>
      <c r="K18" s="267"/>
      <c r="L18" s="267"/>
      <c r="M18" s="268"/>
      <c r="N18" s="235"/>
      <c r="O18" s="188">
        <f t="shared" si="2"/>
        <v>0</v>
      </c>
    </row>
    <row r="19" ht="15.75" spans="2:15">
      <c r="B19" s="260" t="s">
        <v>338</v>
      </c>
      <c r="C19" s="294" t="s">
        <v>339</v>
      </c>
      <c r="D19" s="294"/>
      <c r="E19" s="294"/>
      <c r="F19" s="294"/>
      <c r="G19" s="294"/>
      <c r="H19" s="265" t="s">
        <v>340</v>
      </c>
      <c r="I19" s="261" t="s">
        <v>98</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6"/>
      <c r="N22" s="235"/>
      <c r="O22" s="188">
        <f t="shared" ref="O22:O37" si="3">IF(ISBLANK($AL22),0,1+LEN($AL22)-LEN(SUBSTITUTE($AL22,"●","")))</f>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6">
    <mergeCell ref="B6:M6"/>
    <mergeCell ref="B16:M16"/>
    <mergeCell ref="C17:G17"/>
    <mergeCell ref="I17:M17"/>
    <mergeCell ref="I18:M18"/>
    <mergeCell ref="I19:M19"/>
  </mergeCells>
  <pageMargins left="0.75" right="0.75" top="1" bottom="1" header="0.511805555555556" footer="0.511805555555556"/>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Dash Trophy</v>
      </c>
      <c r="Z1" s="259" t="str">
        <f ca="1">MID(CELL("filename",$Z$1),FIND("]",CELL("filename",$Z$1))+1,255)</f>
        <v>Dash_Trophy</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Dash</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4 Task(s) from 4 character(s) that could drop "Dash Trophy"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82</v>
      </c>
      <c r="C9" s="213" t="s">
        <v>683</v>
      </c>
      <c r="D9" s="214">
        <v>1</v>
      </c>
      <c r="E9" s="215"/>
      <c r="F9" s="214"/>
      <c r="G9" s="214" t="s">
        <v>355</v>
      </c>
      <c r="H9" s="213"/>
      <c r="I9" s="214" t="s">
        <v>315</v>
      </c>
      <c r="J9" s="214"/>
      <c r="K9" s="214">
        <v>7</v>
      </c>
      <c r="L9" s="214">
        <v>40</v>
      </c>
      <c r="M9" s="215" t="s">
        <v>684</v>
      </c>
      <c r="N9" s="235"/>
      <c r="O9" s="188">
        <f t="shared" si="0"/>
        <v>0</v>
      </c>
    </row>
    <row r="10" ht="15.75" spans="1:15">
      <c r="A10" s="211">
        <f t="shared" si="1"/>
        <v>1</v>
      </c>
      <c r="B10" s="212" t="s">
        <v>99</v>
      </c>
      <c r="C10" s="213" t="s">
        <v>685</v>
      </c>
      <c r="D10" s="214">
        <v>1</v>
      </c>
      <c r="E10" s="215"/>
      <c r="F10" s="214"/>
      <c r="G10" s="214"/>
      <c r="H10" s="213"/>
      <c r="I10" s="214" t="s">
        <v>315</v>
      </c>
      <c r="J10" s="214"/>
      <c r="K10" s="214">
        <v>7</v>
      </c>
      <c r="L10" s="249">
        <v>40</v>
      </c>
      <c r="M10" s="250" t="s">
        <v>686</v>
      </c>
      <c r="N10" s="235"/>
      <c r="O10" s="188">
        <f t="shared" si="0"/>
        <v>0</v>
      </c>
    </row>
    <row r="11" ht="15.75" spans="1:15">
      <c r="A11" s="211">
        <f t="shared" si="1"/>
        <v>1</v>
      </c>
      <c r="B11" s="212" t="s">
        <v>274</v>
      </c>
      <c r="C11" s="250" t="s">
        <v>687</v>
      </c>
      <c r="D11" s="249">
        <v>2</v>
      </c>
      <c r="E11" s="250"/>
      <c r="F11" s="249"/>
      <c r="G11" s="249"/>
      <c r="H11" s="250" t="s">
        <v>379</v>
      </c>
      <c r="I11" s="249" t="s">
        <v>315</v>
      </c>
      <c r="J11" s="249"/>
      <c r="K11" s="249">
        <v>7</v>
      </c>
      <c r="L11" s="214">
        <v>40</v>
      </c>
      <c r="M11" s="250" t="s">
        <v>688</v>
      </c>
      <c r="N11" s="235"/>
      <c r="O11" s="188">
        <f t="shared" si="0"/>
        <v>0</v>
      </c>
    </row>
    <row r="12" ht="15.75" spans="1:14">
      <c r="A12" s="211">
        <f t="shared" si="1"/>
        <v>1</v>
      </c>
      <c r="B12" s="212" t="s">
        <v>114</v>
      </c>
      <c r="C12" s="250" t="s">
        <v>689</v>
      </c>
      <c r="D12" s="249">
        <v>2</v>
      </c>
      <c r="E12" s="250"/>
      <c r="F12" s="249"/>
      <c r="G12" s="249"/>
      <c r="H12" s="250"/>
      <c r="I12" s="249" t="s">
        <v>315</v>
      </c>
      <c r="J12" s="249"/>
      <c r="K12" s="249">
        <v>7</v>
      </c>
      <c r="L12" s="214">
        <v>40</v>
      </c>
      <c r="M12" s="250" t="s">
        <v>690</v>
      </c>
      <c r="N12" s="235"/>
    </row>
    <row r="13" ht="15.75" spans="2:15">
      <c r="B13" s="216"/>
      <c r="C13" s="217"/>
      <c r="D13" s="218"/>
      <c r="E13" s="219"/>
      <c r="F13" s="218"/>
      <c r="G13" s="218"/>
      <c r="H13" s="217"/>
      <c r="I13" s="218"/>
      <c r="J13" s="218"/>
      <c r="K13" s="218"/>
      <c r="L13" s="218"/>
      <c r="M13" s="252"/>
      <c r="N13" s="235"/>
      <c r="O13" s="188">
        <f t="shared" ref="O13:O19" si="2">IF(ISBLANK($AL13),0,1+LEN($AL13)-LEN(SUBSTITUTE($AL13,"●","")))</f>
        <v>0</v>
      </c>
    </row>
    <row r="14" ht="25.5" spans="2:15">
      <c r="B14" s="201" t="str">
        <f ca="1">COUNTA($B16:$B9999)&amp;" Other way(s) to get "&amp;CHAR(34)&amp;$C$1&amp;CHAR(34)&amp;" Tokens"</f>
        <v>2 Other way(s) to get "Dash Trophy" Tokens</v>
      </c>
      <c r="C14" s="202"/>
      <c r="D14" s="202"/>
      <c r="E14" s="202"/>
      <c r="F14" s="202"/>
      <c r="G14" s="202"/>
      <c r="H14" s="202"/>
      <c r="I14" s="202"/>
      <c r="J14" s="202"/>
      <c r="K14" s="202"/>
      <c r="L14" s="202"/>
      <c r="M14" s="245"/>
      <c r="N14" s="235"/>
      <c r="O14" s="188">
        <f t="shared" si="2"/>
        <v>0</v>
      </c>
    </row>
    <row r="15" ht="16.5" spans="2:15">
      <c r="B15" s="220" t="s">
        <v>18</v>
      </c>
      <c r="C15" s="277" t="s">
        <v>323</v>
      </c>
      <c r="D15" s="278"/>
      <c r="E15" s="278"/>
      <c r="F15" s="278"/>
      <c r="G15" s="279"/>
      <c r="H15" s="224" t="s">
        <v>324</v>
      </c>
      <c r="I15" s="281" t="s">
        <v>310</v>
      </c>
      <c r="J15" s="282"/>
      <c r="K15" s="282"/>
      <c r="L15" s="282"/>
      <c r="M15" s="283"/>
      <c r="N15" s="235"/>
      <c r="O15" s="188">
        <f t="shared" si="2"/>
        <v>0</v>
      </c>
    </row>
    <row r="16" ht="15.75" spans="2:15">
      <c r="B16" s="260" t="s">
        <v>337</v>
      </c>
      <c r="C16" s="261" t="s">
        <v>691</v>
      </c>
      <c r="D16" s="262"/>
      <c r="E16" s="262"/>
      <c r="F16" s="262"/>
      <c r="G16" s="263"/>
      <c r="H16" s="264" t="s">
        <v>315</v>
      </c>
      <c r="I16" s="266" t="s">
        <v>692</v>
      </c>
      <c r="J16" s="267"/>
      <c r="K16" s="267"/>
      <c r="L16" s="267"/>
      <c r="M16" s="268"/>
      <c r="N16" s="235"/>
      <c r="O16" s="188">
        <f t="shared" si="2"/>
        <v>0</v>
      </c>
    </row>
    <row r="17" ht="15.75" spans="2:15">
      <c r="B17" s="260" t="s">
        <v>338</v>
      </c>
      <c r="C17" s="261" t="s">
        <v>339</v>
      </c>
      <c r="D17" s="262"/>
      <c r="E17" s="262"/>
      <c r="F17" s="262"/>
      <c r="G17" s="263"/>
      <c r="H17" s="265" t="s">
        <v>340</v>
      </c>
      <c r="I17" s="261" t="s">
        <v>100</v>
      </c>
      <c r="J17" s="262"/>
      <c r="K17" s="262"/>
      <c r="L17" s="262"/>
      <c r="M17" s="263"/>
      <c r="N17" s="235"/>
      <c r="O17" s="188">
        <f t="shared" si="2"/>
        <v>0</v>
      </c>
    </row>
    <row r="18" ht="15.75" spans="2:15">
      <c r="B18" s="216"/>
      <c r="C18" s="217"/>
      <c r="D18" s="218"/>
      <c r="E18" s="219"/>
      <c r="F18" s="218"/>
      <c r="G18" s="218"/>
      <c r="H18" s="217"/>
      <c r="I18" s="218"/>
      <c r="J18" s="218"/>
      <c r="K18" s="218"/>
      <c r="L18" s="218"/>
      <c r="M18" s="252"/>
      <c r="N18" s="235"/>
      <c r="O18" s="188">
        <f t="shared" si="2"/>
        <v>0</v>
      </c>
    </row>
    <row r="19" ht="15.75" spans="2:15">
      <c r="B19" s="225"/>
      <c r="C19" s="226"/>
      <c r="D19" s="227"/>
      <c r="E19" s="229"/>
      <c r="F19" s="227"/>
      <c r="G19" s="227"/>
      <c r="H19" s="226"/>
      <c r="I19" s="227"/>
      <c r="J19" s="227"/>
      <c r="K19" s="227"/>
      <c r="L19" s="227"/>
      <c r="M19" s="228"/>
      <c r="N19" s="235"/>
      <c r="O19" s="188">
        <f t="shared" si="2"/>
        <v>0</v>
      </c>
    </row>
    <row r="20" ht="15.75" spans="2:14">
      <c r="B20" s="225"/>
      <c r="C20" s="226"/>
      <c r="D20" s="227"/>
      <c r="E20" s="228"/>
      <c r="F20" s="227"/>
      <c r="G20" s="227"/>
      <c r="H20" s="226"/>
      <c r="I20" s="227"/>
      <c r="J20" s="227"/>
      <c r="K20" s="227"/>
      <c r="L20" s="227"/>
      <c r="M20" s="226"/>
      <c r="N20" s="235"/>
    </row>
    <row r="21" ht="15.75" spans="2:15">
      <c r="B21" s="225"/>
      <c r="C21" s="226"/>
      <c r="D21" s="227"/>
      <c r="E21" s="228"/>
      <c r="F21" s="227"/>
      <c r="G21" s="227"/>
      <c r="H21" s="226"/>
      <c r="I21" s="227"/>
      <c r="J21" s="227"/>
      <c r="K21" s="227"/>
      <c r="L21" s="227"/>
      <c r="M21" s="228"/>
      <c r="N21" s="235"/>
      <c r="O21" s="188">
        <f t="shared" ref="O20:O35" si="3">IF(ISBLANK($AL21),0,1+LEN($AL21)-LEN(SUBSTITUTE($AL21,"●","")))</f>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Discipline &amp; Strength</v>
      </c>
      <c r="Z1" s="259" t="str">
        <f ca="1">MID(CELL("filename",$Z$1),FIND("]",CELL("filename",$Z$1))+1,255)</f>
        <v>Discipline_and_Strength</v>
      </c>
    </row>
    <row r="2" ht="21.55" customHeight="1" spans="2:12">
      <c r="B2" s="192" t="str">
        <f>Token_List!$D$2</f>
        <v>Rarity</v>
      </c>
      <c r="C2" s="193" t="str">
        <f ca="1">LOOKUP($Z$1,Token_List!$Z$3:$Z$9998,Token_List!$D$3:$D$9998)</f>
        <v>Common</v>
      </c>
      <c r="D2" s="194"/>
      <c r="E2" s="195"/>
      <c r="F2" s="194"/>
      <c r="G2" s="194"/>
      <c r="H2" s="196"/>
      <c r="I2" s="194"/>
      <c r="J2" s="194"/>
      <c r="K2" s="194"/>
      <c r="L2" s="194"/>
    </row>
    <row r="3" ht="21.55" customHeight="1" spans="2:13">
      <c r="B3" s="197" t="str">
        <f>Token_List!$E$2</f>
        <v>Type</v>
      </c>
      <c r="C3" s="191" t="str">
        <f ca="1">LOOKUP($Z$1,Token_List!$Z$3:$Z$9998,Token_List!$E$3:$E$9998)</f>
        <v>Group</v>
      </c>
      <c r="D3" s="194"/>
      <c r="E3" s="195"/>
      <c r="F3" s="194"/>
      <c r="G3" s="194"/>
      <c r="H3" s="196"/>
      <c r="I3" s="194"/>
      <c r="J3" s="194"/>
      <c r="K3" s="194"/>
      <c r="L3" s="194"/>
      <c r="M3" s="243"/>
    </row>
    <row r="4" ht="21.55" customHeight="1" spans="2:13">
      <c r="B4" s="192" t="s">
        <v>294</v>
      </c>
      <c r="C4" s="274" t="str">
        <f ca="1">LOOKUP($Z$1,Token_List!$Z$3:$Z$9998,Token_List!$F$3:$F$9998)</f>
        <v>Li Shang ● Mulan ● Mushu</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SUM($AN$8:$AN$10000)</f>
        <v>0</v>
      </c>
    </row>
    <row r="6" ht="25.5" spans="2:15">
      <c r="B6" s="201" t="str">
        <f ca="1">MATCH("Type",$B$9:$B$9991,0)-3&amp;" Task(s) from "&amp;SUM($A$9:$A$9993)&amp;" character(s) that could drop "&amp;CHAR(34)&amp;$C$1&amp;CHAR(34)&amp;" Tokens"</f>
        <v>3 Task(s) from 3 character(s) that could drop "Discipline &amp; Strength" Tokens</v>
      </c>
      <c r="C6" s="202"/>
      <c r="D6" s="202"/>
      <c r="E6" s="202"/>
      <c r="F6" s="202"/>
      <c r="G6" s="202"/>
      <c r="H6" s="202"/>
      <c r="I6" s="202"/>
      <c r="J6" s="202"/>
      <c r="K6" s="202"/>
      <c r="L6" s="202"/>
      <c r="M6" s="245"/>
      <c r="O6" s="188">
        <f t="shared" ref="O6:O15"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114</v>
      </c>
      <c r="C9" s="213" t="s">
        <v>693</v>
      </c>
      <c r="D9" s="214">
        <v>1</v>
      </c>
      <c r="E9" s="215"/>
      <c r="F9" s="214"/>
      <c r="G9" s="214" t="s">
        <v>355</v>
      </c>
      <c r="H9" s="213"/>
      <c r="I9" s="214" t="s">
        <v>499</v>
      </c>
      <c r="J9" s="214"/>
      <c r="K9" s="214">
        <v>4</v>
      </c>
      <c r="L9" s="214">
        <v>14</v>
      </c>
      <c r="M9" s="215" t="s">
        <v>101</v>
      </c>
      <c r="N9" s="235"/>
      <c r="O9" s="188">
        <f t="shared" si="0"/>
        <v>0</v>
      </c>
    </row>
    <row r="10" ht="15.75" spans="1:15">
      <c r="A10" s="211">
        <f t="shared" si="1"/>
        <v>1</v>
      </c>
      <c r="B10" s="212" t="s">
        <v>174</v>
      </c>
      <c r="C10" s="213" t="s">
        <v>694</v>
      </c>
      <c r="D10" s="214">
        <v>1</v>
      </c>
      <c r="E10" s="215"/>
      <c r="F10" s="214"/>
      <c r="G10" s="214"/>
      <c r="H10" s="213"/>
      <c r="I10" s="214" t="s">
        <v>499</v>
      </c>
      <c r="J10" s="214"/>
      <c r="K10" s="214">
        <v>4</v>
      </c>
      <c r="L10" s="249">
        <v>14</v>
      </c>
      <c r="M10" s="250" t="s">
        <v>101</v>
      </c>
      <c r="N10" s="235"/>
      <c r="O10" s="188">
        <f t="shared" si="0"/>
        <v>0</v>
      </c>
    </row>
    <row r="11" ht="26.25" spans="1:15">
      <c r="A11" s="211">
        <f t="shared" si="1"/>
        <v>1</v>
      </c>
      <c r="B11" s="212" t="s">
        <v>145</v>
      </c>
      <c r="C11" s="250" t="s">
        <v>695</v>
      </c>
      <c r="D11" s="249">
        <v>1</v>
      </c>
      <c r="E11" s="250"/>
      <c r="F11" s="249"/>
      <c r="G11" s="249" t="s">
        <v>355</v>
      </c>
      <c r="H11" s="250"/>
      <c r="I11" s="249" t="s">
        <v>315</v>
      </c>
      <c r="J11" s="249"/>
      <c r="K11" s="249">
        <v>7</v>
      </c>
      <c r="L11" s="214">
        <v>40</v>
      </c>
      <c r="M11" s="250" t="s">
        <v>696</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1 Other way(s) to get "Discipline &amp; Strength" Tokens</v>
      </c>
      <c r="C13" s="202"/>
      <c r="D13" s="202"/>
      <c r="E13" s="202"/>
      <c r="F13" s="202"/>
      <c r="G13" s="202"/>
      <c r="H13" s="202"/>
      <c r="I13" s="202"/>
      <c r="J13" s="202"/>
      <c r="K13" s="202"/>
      <c r="L13" s="202"/>
      <c r="M13" s="245"/>
      <c r="N13" s="235"/>
      <c r="O13" s="188">
        <f t="shared" si="0"/>
        <v>0</v>
      </c>
    </row>
    <row r="14" ht="16.5" spans="2:15">
      <c r="B14" s="220" t="s">
        <v>18</v>
      </c>
      <c r="C14" s="277" t="s">
        <v>323</v>
      </c>
      <c r="D14" s="278"/>
      <c r="E14" s="278"/>
      <c r="F14" s="278"/>
      <c r="G14" s="279"/>
      <c r="H14" s="224" t="s">
        <v>324</v>
      </c>
      <c r="I14" s="281" t="s">
        <v>310</v>
      </c>
      <c r="J14" s="282"/>
      <c r="K14" s="282"/>
      <c r="L14" s="282"/>
      <c r="M14" s="283"/>
      <c r="N14" s="235"/>
      <c r="O14" s="188">
        <f t="shared" si="0"/>
        <v>0</v>
      </c>
    </row>
    <row r="15" ht="15.75" spans="2:15">
      <c r="B15" s="260" t="s">
        <v>338</v>
      </c>
      <c r="C15" s="261" t="s">
        <v>339</v>
      </c>
      <c r="D15" s="262"/>
      <c r="E15" s="262"/>
      <c r="F15" s="262"/>
      <c r="G15" s="263"/>
      <c r="H15" s="264" t="s">
        <v>340</v>
      </c>
      <c r="I15" s="266" t="s">
        <v>101</v>
      </c>
      <c r="J15" s="267"/>
      <c r="K15" s="267"/>
      <c r="L15" s="267"/>
      <c r="M15" s="268"/>
      <c r="N15" s="235"/>
      <c r="O15" s="188">
        <f t="shared" si="0"/>
        <v>0</v>
      </c>
    </row>
    <row r="16" ht="15.75" spans="2:15">
      <c r="B16" s="216"/>
      <c r="C16" s="217"/>
      <c r="D16" s="218"/>
      <c r="E16" s="219"/>
      <c r="F16" s="218"/>
      <c r="G16" s="218"/>
      <c r="H16" s="217"/>
      <c r="I16" s="218"/>
      <c r="J16" s="218"/>
      <c r="K16" s="218"/>
      <c r="L16" s="218"/>
      <c r="M16" s="252"/>
      <c r="N16" s="235"/>
      <c r="O16" s="188">
        <f t="shared" ref="O16:O34" si="2">IF(ISBLANK($AL16),0,1+LEN($AL16)-LEN(SUBSTITUTE($AL16,"●","")))</f>
        <v>0</v>
      </c>
    </row>
    <row r="17" ht="15.75" spans="2:15">
      <c r="B17" s="225"/>
      <c r="C17" s="226"/>
      <c r="D17" s="227"/>
      <c r="E17" s="229"/>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6"/>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6"/>
      <c r="N29" s="235"/>
      <c r="O29" s="188">
        <f t="shared" si="2"/>
        <v>0</v>
      </c>
    </row>
    <row r="30" ht="15.75" spans="2:15">
      <c r="B30" s="225"/>
      <c r="C30" s="226"/>
      <c r="D30" s="227"/>
      <c r="E30" s="228"/>
      <c r="F30" s="227"/>
      <c r="G30" s="227"/>
      <c r="H30" s="226"/>
      <c r="I30" s="227"/>
      <c r="J30" s="227"/>
      <c r="K30" s="227"/>
      <c r="L30" s="227"/>
      <c r="M30" s="226"/>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3"/>
      <c r="N33" s="235"/>
      <c r="O33" s="188">
        <f t="shared" si="2"/>
        <v>0</v>
      </c>
    </row>
    <row r="34" spans="2:15">
      <c r="B34" s="230"/>
      <c r="C34" s="231"/>
      <c r="D34" s="232"/>
      <c r="E34" s="234"/>
      <c r="F34" s="232"/>
      <c r="G34" s="232"/>
      <c r="H34" s="231"/>
      <c r="I34" s="232"/>
      <c r="J34" s="232"/>
      <c r="K34" s="232"/>
      <c r="L34" s="232"/>
      <c r="M34" s="233"/>
      <c r="N34" s="235"/>
      <c r="O34" s="188">
        <f t="shared" si="2"/>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6">
    <mergeCell ref="B6:M6"/>
    <mergeCell ref="B13:M13"/>
    <mergeCell ref="C14:G14"/>
    <mergeCell ref="I14:M14"/>
    <mergeCell ref="C15:G15"/>
    <mergeCell ref="I15:M15"/>
  </mergeCells>
  <pageMargins left="0.75" right="0.75" top="1" bottom="1" header="0.511805555555556" footer="0.511805555555556"/>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Donald Ears</v>
      </c>
      <c r="Z1" s="259" t="str">
        <f ca="1">MID(CELL("filename",$Z$1),FIND("]",CELL("filename",$Z$1))+1,255)</f>
        <v>Donald_Ears</v>
      </c>
    </row>
    <row r="2" ht="21.55" customHeight="1" spans="2:12">
      <c r="B2" s="192" t="str">
        <f>Token_List!$D$2</f>
        <v>Rarity</v>
      </c>
      <c r="C2" s="193" t="str">
        <f ca="1">LOOKUP($Z$1,Token_List!$Z$3:$Z$9998,Token_List!$D$3:$D$9998)</f>
        <v>Legendary</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Donald Duck</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SUM($AN$8:$AN$10004)</f>
        <v>0</v>
      </c>
    </row>
    <row r="6" ht="25.5" spans="2:15">
      <c r="B6" s="201" t="str">
        <f ca="1">MATCH("Type",$B$9:$B$9991,0)-3&amp;" Task(s) from "&amp;SUM($A$9:$A$9993)&amp;" character(s) that could drop "&amp;CHAR(34)&amp;$C$1&amp;CHAR(34)&amp;" Tokens"</f>
        <v>5 Task(s) from 7 character(s) that could drop "Donald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229</v>
      </c>
      <c r="C9" s="213" t="s">
        <v>697</v>
      </c>
      <c r="D9" s="214">
        <v>8</v>
      </c>
      <c r="E9" s="215"/>
      <c r="F9" s="214"/>
      <c r="G9" s="214"/>
      <c r="H9" s="213" t="s">
        <v>698</v>
      </c>
      <c r="I9" s="214" t="s">
        <v>346</v>
      </c>
      <c r="J9" s="214"/>
      <c r="K9" s="214">
        <v>20</v>
      </c>
      <c r="L9" s="214">
        <v>200</v>
      </c>
      <c r="M9" s="215" t="s">
        <v>699</v>
      </c>
      <c r="N9" s="235"/>
      <c r="O9" s="188">
        <f t="shared" si="0"/>
        <v>0</v>
      </c>
    </row>
    <row r="10" ht="15.75" spans="1:15">
      <c r="A10" s="211">
        <f t="shared" si="1"/>
        <v>2</v>
      </c>
      <c r="B10" s="212" t="s">
        <v>700</v>
      </c>
      <c r="C10" s="213" t="s">
        <v>701</v>
      </c>
      <c r="D10" s="214">
        <v>10</v>
      </c>
      <c r="E10" s="215" t="s">
        <v>58</v>
      </c>
      <c r="F10" s="214">
        <v>7</v>
      </c>
      <c r="G10" s="214"/>
      <c r="H10" s="213"/>
      <c r="I10" s="214" t="s">
        <v>411</v>
      </c>
      <c r="J10" s="214"/>
      <c r="K10" s="214">
        <v>37</v>
      </c>
      <c r="L10" s="249">
        <v>370</v>
      </c>
      <c r="M10" s="250" t="s">
        <v>699</v>
      </c>
      <c r="N10" s="235"/>
      <c r="O10" s="188">
        <f t="shared" si="0"/>
        <v>0</v>
      </c>
    </row>
    <row r="11" ht="15.75" spans="1:14">
      <c r="A11" s="211">
        <f t="shared" si="1"/>
        <v>1</v>
      </c>
      <c r="B11" s="212" t="s">
        <v>141</v>
      </c>
      <c r="C11" s="213" t="s">
        <v>702</v>
      </c>
      <c r="D11" s="214">
        <v>3</v>
      </c>
      <c r="E11" s="215"/>
      <c r="F11" s="214"/>
      <c r="G11" s="214"/>
      <c r="H11" s="213"/>
      <c r="I11" s="214" t="s">
        <v>411</v>
      </c>
      <c r="J11" s="214"/>
      <c r="K11" s="214">
        <v>29</v>
      </c>
      <c r="L11" s="249">
        <v>275</v>
      </c>
      <c r="M11" s="250" t="s">
        <v>703</v>
      </c>
      <c r="N11" s="235"/>
    </row>
    <row r="12" ht="15.75" spans="1:14">
      <c r="A12" s="211">
        <f t="shared" si="1"/>
        <v>1</v>
      </c>
      <c r="B12" s="212" t="s">
        <v>95</v>
      </c>
      <c r="C12" s="213" t="s">
        <v>704</v>
      </c>
      <c r="D12" s="214">
        <v>7</v>
      </c>
      <c r="E12" s="215"/>
      <c r="F12" s="214"/>
      <c r="G12" s="214"/>
      <c r="H12" s="213" t="s">
        <v>698</v>
      </c>
      <c r="I12" s="214" t="s">
        <v>411</v>
      </c>
      <c r="J12" s="214"/>
      <c r="K12" s="214">
        <v>29</v>
      </c>
      <c r="L12" s="249">
        <v>275</v>
      </c>
      <c r="M12" s="250" t="s">
        <v>699</v>
      </c>
      <c r="N12" s="235"/>
    </row>
    <row r="13" ht="15.75" spans="1:15">
      <c r="A13" s="211">
        <f t="shared" si="1"/>
        <v>2</v>
      </c>
      <c r="B13" s="212" t="s">
        <v>705</v>
      </c>
      <c r="C13" s="250" t="s">
        <v>706</v>
      </c>
      <c r="D13" s="249">
        <v>3</v>
      </c>
      <c r="E13" s="250" t="s">
        <v>97</v>
      </c>
      <c r="F13" s="249">
        <v>1</v>
      </c>
      <c r="G13" s="249"/>
      <c r="H13" s="250"/>
      <c r="I13" s="249" t="s">
        <v>346</v>
      </c>
      <c r="J13" s="249"/>
      <c r="K13" s="249">
        <v>25</v>
      </c>
      <c r="L13" s="214">
        <v>270</v>
      </c>
      <c r="M13" s="250" t="s">
        <v>699</v>
      </c>
      <c r="N13" s="235"/>
      <c r="O13" s="188">
        <f>IF(ISBLANK($AL13),0,1+LEN($AL13)-LEN(SUBSTITUTE($AL13,"●","")))</f>
        <v>0</v>
      </c>
    </row>
    <row r="14" ht="15.75" spans="2:15">
      <c r="B14" s="216"/>
      <c r="C14" s="217"/>
      <c r="D14" s="218"/>
      <c r="E14" s="219"/>
      <c r="F14" s="218"/>
      <c r="G14" s="218"/>
      <c r="H14" s="217"/>
      <c r="I14" s="218"/>
      <c r="J14" s="218"/>
      <c r="K14" s="218"/>
      <c r="L14" s="218"/>
      <c r="M14" s="252"/>
      <c r="N14" s="235"/>
      <c r="O14" s="188">
        <f t="shared" ref="O14:O38" si="2">IF(ISBLANK($AL14),0,1+LEN($AL14)-LEN(SUBSTITUTE($AL14,"●","")))</f>
        <v>0</v>
      </c>
    </row>
    <row r="15" ht="25.5" spans="2:15">
      <c r="B15" s="201" t="str">
        <f ca="1">COUNTA($B17:$B10000)&amp;" Other way(s) to get "&amp;CHAR(34)&amp;$C$1&amp;CHAR(34)&amp;" Tokens"</f>
        <v>3 Other way(s) to get "Donald Ears"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337</v>
      </c>
      <c r="C17" s="294" t="s">
        <v>707</v>
      </c>
      <c r="D17" s="294"/>
      <c r="E17" s="294"/>
      <c r="F17" s="294"/>
      <c r="G17" s="294"/>
      <c r="H17" s="265" t="s">
        <v>411</v>
      </c>
      <c r="I17" s="313" t="s">
        <v>699</v>
      </c>
      <c r="J17" s="313"/>
      <c r="K17" s="313"/>
      <c r="L17" s="313"/>
      <c r="M17" s="313"/>
      <c r="N17" s="235"/>
      <c r="O17" s="188">
        <f t="shared" si="2"/>
        <v>0</v>
      </c>
    </row>
    <row r="18" ht="15.75" spans="2:15">
      <c r="B18" s="260" t="s">
        <v>365</v>
      </c>
      <c r="C18" s="294" t="s">
        <v>366</v>
      </c>
      <c r="D18" s="294"/>
      <c r="E18" s="294"/>
      <c r="F18" s="294"/>
      <c r="G18" s="294"/>
      <c r="H18" s="265" t="s">
        <v>708</v>
      </c>
      <c r="I18" s="294" t="s">
        <v>103</v>
      </c>
      <c r="J18" s="294"/>
      <c r="K18" s="294"/>
      <c r="L18" s="294"/>
      <c r="M18" s="294"/>
      <c r="N18" s="235"/>
      <c r="O18" s="188">
        <f t="shared" si="2"/>
        <v>0</v>
      </c>
    </row>
    <row r="19" ht="15.75" spans="2:15">
      <c r="B19" s="260" t="s">
        <v>338</v>
      </c>
      <c r="C19" s="294" t="s">
        <v>536</v>
      </c>
      <c r="D19" s="294"/>
      <c r="E19" s="294"/>
      <c r="F19" s="294"/>
      <c r="G19" s="294"/>
      <c r="H19" s="265" t="s">
        <v>537</v>
      </c>
      <c r="I19" s="294" t="s">
        <v>103</v>
      </c>
      <c r="J19" s="294"/>
      <c r="K19" s="294"/>
      <c r="L19" s="294"/>
      <c r="M19" s="294"/>
      <c r="N19" s="235"/>
      <c r="O19" s="188">
        <f t="shared" si="2"/>
        <v>0</v>
      </c>
    </row>
    <row r="20" ht="15.75" spans="2:15">
      <c r="B20" s="310"/>
      <c r="C20" s="311"/>
      <c r="D20" s="308"/>
      <c r="E20" s="312"/>
      <c r="F20" s="308"/>
      <c r="G20" s="308"/>
      <c r="H20" s="311"/>
      <c r="I20" s="308"/>
      <c r="J20" s="308"/>
      <c r="K20" s="308"/>
      <c r="L20" s="308"/>
      <c r="M20" s="309"/>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6"/>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9"/>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8"/>
      <c r="N32" s="235"/>
      <c r="O32" s="188">
        <f t="shared" si="2"/>
        <v>0</v>
      </c>
    </row>
    <row r="33" ht="15.75" spans="2:15">
      <c r="B33" s="225"/>
      <c r="C33" s="226"/>
      <c r="D33" s="227"/>
      <c r="E33" s="228"/>
      <c r="F33" s="227"/>
      <c r="G33" s="227"/>
      <c r="H33" s="226"/>
      <c r="I33" s="227"/>
      <c r="J33" s="227"/>
      <c r="K33" s="227"/>
      <c r="L33" s="227"/>
      <c r="M33" s="226"/>
      <c r="N33" s="235"/>
      <c r="O33" s="188">
        <f t="shared" si="2"/>
        <v>0</v>
      </c>
    </row>
    <row r="34" ht="15.75" spans="2:15">
      <c r="B34" s="225"/>
      <c r="C34" s="226"/>
      <c r="D34" s="227"/>
      <c r="E34" s="228"/>
      <c r="F34" s="227"/>
      <c r="G34" s="227"/>
      <c r="H34" s="226"/>
      <c r="I34" s="227"/>
      <c r="J34" s="227"/>
      <c r="K34" s="227"/>
      <c r="L34" s="227"/>
      <c r="M34" s="226"/>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1"/>
      <c r="N36" s="235"/>
      <c r="O36" s="188">
        <f t="shared" si="2"/>
        <v>0</v>
      </c>
    </row>
    <row r="37" spans="2:15">
      <c r="B37" s="230"/>
      <c r="C37" s="231"/>
      <c r="D37" s="232"/>
      <c r="E37" s="233"/>
      <c r="F37" s="232"/>
      <c r="G37" s="232"/>
      <c r="H37" s="231"/>
      <c r="I37" s="232"/>
      <c r="J37" s="232"/>
      <c r="K37" s="232"/>
      <c r="L37" s="232"/>
      <c r="M37" s="233"/>
      <c r="N37" s="235"/>
      <c r="O37" s="188">
        <f t="shared" si="2"/>
        <v>0</v>
      </c>
    </row>
    <row r="38" spans="2:15">
      <c r="B38" s="230"/>
      <c r="C38" s="231"/>
      <c r="D38" s="232"/>
      <c r="E38" s="234"/>
      <c r="F38" s="232"/>
      <c r="G38" s="232"/>
      <c r="H38" s="231"/>
      <c r="I38" s="232"/>
      <c r="J38" s="232"/>
      <c r="K38" s="232"/>
      <c r="L38" s="232"/>
      <c r="M38" s="233"/>
      <c r="N38" s="235"/>
      <c r="O38" s="188">
        <f t="shared" si="2"/>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10">
    <mergeCell ref="B6:M6"/>
    <mergeCell ref="B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Elizabeth Ears</v>
      </c>
      <c r="Z1" s="259" t="str">
        <f ca="1">MID(CELL("filename",$Z$1),FIND("]",CELL("filename",$Z$1))+1,255)</f>
        <v>Elizabeth_Ears</v>
      </c>
    </row>
    <row r="2" ht="21.55" customHeight="1" spans="2:12">
      <c r="B2" s="192" t="str">
        <f>Token_List!$D$2</f>
        <v>Rarity</v>
      </c>
      <c r="C2" s="193" t="str">
        <f ca="1">LOOKUP($Z$1,Token_List!$Z$3:$Z$9998,Token_List!$D$3:$D$9998)</f>
        <v>Epic</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Elizabeth Swann</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SUM($AN$8:$AN$10003)</f>
        <v>0</v>
      </c>
    </row>
    <row r="6" ht="25.5" spans="2:15">
      <c r="B6" s="201" t="str">
        <f ca="1">MATCH("Type",$B$9:$B$9991,0)-3&amp;" Task(s) from "&amp;SUM($A$9:$A$9993)&amp;" character(s) that could drop "&amp;CHAR(34)&amp;$C$1&amp;CHAR(34)&amp;" Tokens"</f>
        <v>3 Task(s) from 3 character(s) that could drop "Elizabeth Ears"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1" si="1">COUNTA($E9)+1</f>
        <v>1</v>
      </c>
      <c r="B9" s="212" t="s">
        <v>48</v>
      </c>
      <c r="C9" s="213" t="s">
        <v>709</v>
      </c>
      <c r="D9" s="214">
        <v>4</v>
      </c>
      <c r="E9" s="215"/>
      <c r="F9" s="214"/>
      <c r="G9" s="214"/>
      <c r="H9" s="213" t="s">
        <v>351</v>
      </c>
      <c r="I9" s="214" t="s">
        <v>327</v>
      </c>
      <c r="J9" s="214"/>
      <c r="K9" s="214">
        <v>13</v>
      </c>
      <c r="L9" s="214">
        <v>110</v>
      </c>
      <c r="M9" s="215" t="s">
        <v>710</v>
      </c>
      <c r="N9" s="235"/>
      <c r="O9" s="188">
        <f t="shared" si="0"/>
        <v>0</v>
      </c>
    </row>
    <row r="10" ht="15.75" spans="1:15">
      <c r="A10" s="211">
        <f t="shared" si="1"/>
        <v>1</v>
      </c>
      <c r="B10" s="212" t="s">
        <v>158</v>
      </c>
      <c r="C10" s="213" t="s">
        <v>711</v>
      </c>
      <c r="D10" s="214">
        <v>2</v>
      </c>
      <c r="E10" s="215"/>
      <c r="F10" s="214"/>
      <c r="G10" s="214"/>
      <c r="H10" s="213" t="s">
        <v>425</v>
      </c>
      <c r="I10" s="214" t="s">
        <v>313</v>
      </c>
      <c r="J10" s="214"/>
      <c r="K10" s="214">
        <v>10</v>
      </c>
      <c r="L10" s="249">
        <v>75</v>
      </c>
      <c r="M10" s="250" t="s">
        <v>106</v>
      </c>
      <c r="N10" s="235"/>
      <c r="O10" s="188">
        <f t="shared" si="0"/>
        <v>0</v>
      </c>
    </row>
    <row r="11" ht="15.75" spans="1:15">
      <c r="A11" s="211">
        <f t="shared" si="1"/>
        <v>1</v>
      </c>
      <c r="B11" s="212" t="s">
        <v>118</v>
      </c>
      <c r="C11" s="250" t="s">
        <v>712</v>
      </c>
      <c r="D11" s="249">
        <v>2</v>
      </c>
      <c r="E11" s="250"/>
      <c r="F11" s="249"/>
      <c r="G11" s="249"/>
      <c r="H11" s="250" t="s">
        <v>425</v>
      </c>
      <c r="I11" s="249" t="s">
        <v>327</v>
      </c>
      <c r="J11" s="249"/>
      <c r="K11" s="249">
        <v>13</v>
      </c>
      <c r="L11" s="214">
        <v>110</v>
      </c>
      <c r="M11" s="250" t="s">
        <v>713</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4 Other way(s) to get "Elizabeth Ears" Tokens</v>
      </c>
      <c r="C13" s="202"/>
      <c r="D13" s="202"/>
      <c r="E13" s="202"/>
      <c r="F13" s="202"/>
      <c r="G13" s="202"/>
      <c r="H13" s="202"/>
      <c r="I13" s="202"/>
      <c r="J13" s="202"/>
      <c r="K13" s="202"/>
      <c r="L13" s="202"/>
      <c r="M13" s="245"/>
      <c r="N13" s="235"/>
      <c r="O13" s="188">
        <f t="shared" si="0"/>
        <v>0</v>
      </c>
    </row>
    <row r="14" ht="16.5" spans="2:15">
      <c r="B14" s="276" t="s">
        <v>18</v>
      </c>
      <c r="C14" s="277" t="s">
        <v>323</v>
      </c>
      <c r="D14" s="278"/>
      <c r="E14" s="278"/>
      <c r="F14" s="278"/>
      <c r="G14" s="279"/>
      <c r="H14" s="280" t="s">
        <v>324</v>
      </c>
      <c r="I14" s="281" t="s">
        <v>310</v>
      </c>
      <c r="J14" s="282"/>
      <c r="K14" s="282"/>
      <c r="L14" s="282"/>
      <c r="M14" s="283"/>
      <c r="N14" s="235"/>
      <c r="O14" s="188">
        <f t="shared" si="0"/>
        <v>0</v>
      </c>
    </row>
    <row r="15" ht="15.75" spans="2:15">
      <c r="B15" s="260" t="s">
        <v>337</v>
      </c>
      <c r="C15" s="261" t="s">
        <v>714</v>
      </c>
      <c r="D15" s="262"/>
      <c r="E15" s="262"/>
      <c r="F15" s="262"/>
      <c r="G15" s="263"/>
      <c r="H15" s="265" t="s">
        <v>336</v>
      </c>
      <c r="I15" s="266" t="s">
        <v>715</v>
      </c>
      <c r="J15" s="267"/>
      <c r="K15" s="267"/>
      <c r="L15" s="267"/>
      <c r="M15" s="268"/>
      <c r="N15" s="235"/>
      <c r="O15" s="188">
        <f t="shared" si="0"/>
        <v>0</v>
      </c>
    </row>
    <row r="16" ht="15.75" spans="2:15">
      <c r="B16" s="260" t="s">
        <v>338</v>
      </c>
      <c r="C16" s="261" t="s">
        <v>339</v>
      </c>
      <c r="D16" s="262"/>
      <c r="E16" s="262"/>
      <c r="F16" s="262"/>
      <c r="G16" s="263"/>
      <c r="H16" s="265" t="s">
        <v>340</v>
      </c>
      <c r="I16" s="261" t="s">
        <v>106</v>
      </c>
      <c r="J16" s="262"/>
      <c r="K16" s="262"/>
      <c r="L16" s="262"/>
      <c r="M16" s="263"/>
      <c r="N16" s="235"/>
      <c r="O16" s="188">
        <f t="shared" si="0"/>
        <v>0</v>
      </c>
    </row>
    <row r="17" ht="15.75" spans="2:14">
      <c r="B17" s="260" t="s">
        <v>338</v>
      </c>
      <c r="C17" s="261" t="s">
        <v>403</v>
      </c>
      <c r="D17" s="262"/>
      <c r="E17" s="262"/>
      <c r="F17" s="262"/>
      <c r="G17" s="263"/>
      <c r="H17" s="265" t="s">
        <v>336</v>
      </c>
      <c r="I17" s="261" t="s">
        <v>106</v>
      </c>
      <c r="J17" s="262"/>
      <c r="K17" s="262"/>
      <c r="L17" s="262"/>
      <c r="M17" s="263"/>
      <c r="N17" s="235"/>
    </row>
    <row r="18" ht="15.75" spans="2:15">
      <c r="B18" s="260" t="s">
        <v>338</v>
      </c>
      <c r="C18" s="261" t="s">
        <v>307</v>
      </c>
      <c r="D18" s="262"/>
      <c r="E18" s="262"/>
      <c r="F18" s="262"/>
      <c r="G18" s="263"/>
      <c r="H18" s="265" t="s">
        <v>411</v>
      </c>
      <c r="I18" s="261" t="s">
        <v>106</v>
      </c>
      <c r="J18" s="262"/>
      <c r="K18" s="262"/>
      <c r="L18" s="262"/>
      <c r="M18" s="263"/>
      <c r="N18" s="235"/>
      <c r="O18" s="188">
        <f t="shared" ref="O18:O37" si="2">IF(ISBLANK($AL18),0,1+LEN($AL18)-LEN(SUBSTITUTE($AL18,"●","")))</f>
        <v>0</v>
      </c>
    </row>
    <row r="19" ht="15.75" spans="2:15">
      <c r="B19" s="216"/>
      <c r="C19" s="217"/>
      <c r="D19" s="218"/>
      <c r="E19" s="219"/>
      <c r="F19" s="218"/>
      <c r="G19" s="218"/>
      <c r="H19" s="217"/>
      <c r="I19" s="218"/>
      <c r="J19" s="218"/>
      <c r="K19" s="218"/>
      <c r="L19" s="218"/>
      <c r="M19" s="252"/>
      <c r="N19" s="235"/>
      <c r="O19" s="188">
        <f t="shared" si="2"/>
        <v>0</v>
      </c>
    </row>
    <row r="20" ht="15.75" spans="2:15">
      <c r="B20" s="225"/>
      <c r="C20" s="226"/>
      <c r="D20" s="227"/>
      <c r="E20" s="229"/>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6"/>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9"/>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9"/>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6"/>
      <c r="N32" s="235"/>
      <c r="O32" s="188">
        <f t="shared" si="2"/>
        <v>0</v>
      </c>
    </row>
    <row r="33" ht="15.75" spans="2:15">
      <c r="B33" s="225"/>
      <c r="C33" s="226"/>
      <c r="D33" s="227"/>
      <c r="E33" s="228"/>
      <c r="F33" s="227"/>
      <c r="G33" s="227"/>
      <c r="H33" s="226"/>
      <c r="I33" s="227"/>
      <c r="J33" s="227"/>
      <c r="K33" s="227"/>
      <c r="L33" s="227"/>
      <c r="M33" s="226"/>
      <c r="N33" s="235"/>
      <c r="O33" s="188">
        <f t="shared" si="2"/>
        <v>0</v>
      </c>
    </row>
    <row r="34" spans="2:15">
      <c r="B34" s="230"/>
      <c r="C34" s="231"/>
      <c r="D34" s="232"/>
      <c r="E34" s="233"/>
      <c r="F34" s="232"/>
      <c r="G34" s="232"/>
      <c r="H34" s="231"/>
      <c r="I34" s="232"/>
      <c r="J34" s="232"/>
      <c r="K34" s="232"/>
      <c r="L34" s="232"/>
      <c r="M34" s="231"/>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3"/>
      <c r="N36" s="235"/>
      <c r="O36" s="188">
        <f t="shared" si="2"/>
        <v>0</v>
      </c>
    </row>
    <row r="37" spans="2:15">
      <c r="B37" s="230"/>
      <c r="C37" s="231"/>
      <c r="D37" s="232"/>
      <c r="E37" s="234"/>
      <c r="F37" s="232"/>
      <c r="G37" s="232"/>
      <c r="H37" s="231"/>
      <c r="I37" s="232"/>
      <c r="J37" s="232"/>
      <c r="K37" s="232"/>
      <c r="L37" s="232"/>
      <c r="M37" s="233"/>
      <c r="N37" s="235"/>
      <c r="O37" s="188">
        <f t="shared" si="2"/>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12">
    <mergeCell ref="B6:M6"/>
    <mergeCell ref="B13:M13"/>
    <mergeCell ref="C14:G14"/>
    <mergeCell ref="I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Elsa Ears</v>
      </c>
      <c r="Z1" s="259" t="str">
        <f ca="1">MID(CELL("filename",$Z$1),FIND("]",CELL("filename",$Z$1))+1,255)</f>
        <v>Elsa_Ears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Elsa</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SUM($AN$8:$AN$10002)</f>
        <v>0</v>
      </c>
    </row>
    <row r="6" ht="25.5" spans="2:15">
      <c r="B6" s="201" t="str">
        <f ca="1">MATCH("Type",$B$9:$B$9991,0)-3&amp;" Task(s) from "&amp;SUM($A$9:$A$9993)&amp;" character(s) that could drop "&amp;CHAR(34)&amp;$C$1&amp;CHAR(34)&amp;" Tokens"</f>
        <v>3 Task(s) from 3 character(s) that could drop "Elsa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189</v>
      </c>
      <c r="C9" s="213" t="s">
        <v>548</v>
      </c>
      <c r="D9" s="214">
        <v>4</v>
      </c>
      <c r="E9" s="215"/>
      <c r="F9" s="214"/>
      <c r="G9" s="214"/>
      <c r="H9" s="213" t="s">
        <v>549</v>
      </c>
      <c r="I9" s="214" t="s">
        <v>336</v>
      </c>
      <c r="J9" s="214"/>
      <c r="K9" s="214">
        <v>16</v>
      </c>
      <c r="L9" s="214">
        <v>155</v>
      </c>
      <c r="M9" s="215" t="s">
        <v>550</v>
      </c>
      <c r="N9" s="235"/>
      <c r="O9" s="188">
        <f t="shared" si="0"/>
        <v>0</v>
      </c>
    </row>
    <row r="10" ht="15.75" spans="1:15">
      <c r="A10" s="211">
        <f t="shared" si="1"/>
        <v>1</v>
      </c>
      <c r="B10" s="212" t="s">
        <v>28</v>
      </c>
      <c r="C10" s="213" t="s">
        <v>716</v>
      </c>
      <c r="D10" s="214">
        <v>6</v>
      </c>
      <c r="E10" s="215"/>
      <c r="F10" s="214"/>
      <c r="G10" s="214"/>
      <c r="H10" s="213" t="s">
        <v>671</v>
      </c>
      <c r="I10" s="214" t="s">
        <v>313</v>
      </c>
      <c r="J10" s="214"/>
      <c r="K10" s="214">
        <v>10</v>
      </c>
      <c r="L10" s="249">
        <v>75</v>
      </c>
      <c r="M10" s="250" t="s">
        <v>717</v>
      </c>
      <c r="N10" s="235"/>
      <c r="O10" s="188">
        <f t="shared" si="0"/>
        <v>0</v>
      </c>
    </row>
    <row r="11" ht="15.75" spans="1:15">
      <c r="A11" s="211">
        <f t="shared" si="1"/>
        <v>1</v>
      </c>
      <c r="B11" s="212" t="s">
        <v>168</v>
      </c>
      <c r="C11" s="250" t="s">
        <v>718</v>
      </c>
      <c r="D11" s="249">
        <v>2</v>
      </c>
      <c r="E11" s="250"/>
      <c r="F11" s="249"/>
      <c r="G11" s="249"/>
      <c r="H11" s="250" t="s">
        <v>321</v>
      </c>
      <c r="I11" s="249" t="s">
        <v>313</v>
      </c>
      <c r="J11" s="249"/>
      <c r="K11" s="249">
        <v>10</v>
      </c>
      <c r="L11" s="214">
        <v>75</v>
      </c>
      <c r="M11" s="250" t="s">
        <v>719</v>
      </c>
      <c r="N11" s="235"/>
      <c r="O11" s="188">
        <f t="shared" si="0"/>
        <v>0</v>
      </c>
    </row>
    <row r="12" ht="15.75" spans="2:15">
      <c r="B12" s="216"/>
      <c r="C12" s="217"/>
      <c r="D12" s="218"/>
      <c r="E12" s="219"/>
      <c r="F12" s="218"/>
      <c r="G12" s="218"/>
      <c r="H12" s="217"/>
      <c r="I12" s="218"/>
      <c r="J12" s="218"/>
      <c r="K12" s="218"/>
      <c r="L12" s="218"/>
      <c r="M12" s="252"/>
      <c r="N12" s="235"/>
      <c r="O12" s="188">
        <f t="shared" ref="O12:O36" si="2">IF(ISBLANK($AL12),0,1+LEN($AL12)-LEN(SUBSTITUTE($AL12,"●","")))</f>
        <v>0</v>
      </c>
    </row>
    <row r="13" ht="25.5" spans="2:15">
      <c r="B13" s="201" t="str">
        <f ca="1">COUNTA($B15:$B9998)&amp;" Other way(s) to get "&amp;CHAR(34)&amp;$C$1&amp;CHAR(34)&amp;" Tokens"</f>
        <v>4 Other way(s) to get "Elsa Ears" Tokens</v>
      </c>
      <c r="C13" s="202"/>
      <c r="D13" s="202"/>
      <c r="E13" s="202"/>
      <c r="F13" s="202"/>
      <c r="G13" s="202"/>
      <c r="H13" s="202"/>
      <c r="I13" s="202"/>
      <c r="J13" s="202"/>
      <c r="K13" s="202"/>
      <c r="L13" s="202"/>
      <c r="M13" s="245"/>
      <c r="N13" s="235"/>
      <c r="O13" s="188">
        <f t="shared" si="2"/>
        <v>0</v>
      </c>
    </row>
    <row r="14" ht="16.5" spans="2:15">
      <c r="B14" s="276" t="s">
        <v>18</v>
      </c>
      <c r="C14" s="277" t="s">
        <v>323</v>
      </c>
      <c r="D14" s="278"/>
      <c r="E14" s="278"/>
      <c r="F14" s="278"/>
      <c r="G14" s="279"/>
      <c r="H14" s="280" t="s">
        <v>324</v>
      </c>
      <c r="I14" s="281" t="s">
        <v>310</v>
      </c>
      <c r="J14" s="282"/>
      <c r="K14" s="282"/>
      <c r="L14" s="282"/>
      <c r="M14" s="283"/>
      <c r="N14" s="235"/>
      <c r="O14" s="188">
        <f t="shared" si="2"/>
        <v>0</v>
      </c>
    </row>
    <row r="15" ht="15.75" spans="2:15">
      <c r="B15" s="260" t="s">
        <v>337</v>
      </c>
      <c r="C15" s="261" t="s">
        <v>720</v>
      </c>
      <c r="D15" s="262"/>
      <c r="E15" s="262"/>
      <c r="F15" s="262"/>
      <c r="G15" s="263"/>
      <c r="H15" s="265" t="s">
        <v>411</v>
      </c>
      <c r="I15" s="266" t="s">
        <v>721</v>
      </c>
      <c r="J15" s="267"/>
      <c r="K15" s="267"/>
      <c r="L15" s="267"/>
      <c r="M15" s="268"/>
      <c r="N15" s="235"/>
      <c r="O15" s="188">
        <f t="shared" si="2"/>
        <v>0</v>
      </c>
    </row>
    <row r="16" ht="15.75" spans="2:15">
      <c r="B16" s="260" t="s">
        <v>399</v>
      </c>
      <c r="C16" s="261" t="s">
        <v>722</v>
      </c>
      <c r="D16" s="262"/>
      <c r="E16" s="262"/>
      <c r="F16" s="262"/>
      <c r="G16" s="263"/>
      <c r="H16" s="265" t="s">
        <v>401</v>
      </c>
      <c r="I16" s="266" t="s">
        <v>723</v>
      </c>
      <c r="J16" s="267"/>
      <c r="K16" s="267"/>
      <c r="L16" s="267"/>
      <c r="M16" s="268"/>
      <c r="N16" s="235"/>
      <c r="O16" s="188">
        <f t="shared" si="2"/>
        <v>0</v>
      </c>
    </row>
    <row r="17" ht="15.75" spans="2:15">
      <c r="B17" s="260" t="s">
        <v>338</v>
      </c>
      <c r="C17" s="261" t="s">
        <v>403</v>
      </c>
      <c r="D17" s="262"/>
      <c r="E17" s="262"/>
      <c r="F17" s="262"/>
      <c r="G17" s="263"/>
      <c r="H17" s="265" t="s">
        <v>336</v>
      </c>
      <c r="I17" s="261" t="s">
        <v>108</v>
      </c>
      <c r="J17" s="262"/>
      <c r="K17" s="262"/>
      <c r="L17" s="262"/>
      <c r="M17" s="263"/>
      <c r="N17" s="235"/>
      <c r="O17" s="188">
        <f t="shared" si="2"/>
        <v>0</v>
      </c>
    </row>
    <row r="18" ht="15.75" spans="2:15">
      <c r="B18" s="260" t="s">
        <v>338</v>
      </c>
      <c r="C18" s="261" t="s">
        <v>307</v>
      </c>
      <c r="D18" s="262"/>
      <c r="E18" s="262"/>
      <c r="F18" s="262"/>
      <c r="G18" s="263"/>
      <c r="H18" s="265" t="s">
        <v>411</v>
      </c>
      <c r="I18" s="261" t="s">
        <v>108</v>
      </c>
      <c r="J18" s="262"/>
      <c r="K18" s="262"/>
      <c r="L18" s="262"/>
      <c r="M18" s="263"/>
      <c r="N18" s="235"/>
      <c r="O18" s="188">
        <f t="shared" si="2"/>
        <v>0</v>
      </c>
    </row>
    <row r="19" ht="15.75" spans="2:15">
      <c r="B19" s="216"/>
      <c r="C19" s="217"/>
      <c r="D19" s="218"/>
      <c r="E19" s="219"/>
      <c r="F19" s="218"/>
      <c r="G19" s="218"/>
      <c r="H19" s="217"/>
      <c r="I19" s="218"/>
      <c r="J19" s="218"/>
      <c r="K19" s="218"/>
      <c r="L19" s="218"/>
      <c r="M19" s="252"/>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6"/>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9"/>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9"/>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6"/>
      <c r="N31" s="235"/>
      <c r="O31" s="188">
        <f t="shared" si="2"/>
        <v>0</v>
      </c>
    </row>
    <row r="32" ht="15.75" spans="2:15">
      <c r="B32" s="225"/>
      <c r="C32" s="226"/>
      <c r="D32" s="227"/>
      <c r="E32" s="228"/>
      <c r="F32" s="227"/>
      <c r="G32" s="227"/>
      <c r="H32" s="226"/>
      <c r="I32" s="227"/>
      <c r="J32" s="227"/>
      <c r="K32" s="227"/>
      <c r="L32" s="227"/>
      <c r="M32" s="226"/>
      <c r="N32" s="235"/>
      <c r="O32" s="188">
        <f t="shared" si="2"/>
        <v>0</v>
      </c>
    </row>
    <row r="33" spans="2:15">
      <c r="B33" s="230"/>
      <c r="C33" s="231"/>
      <c r="D33" s="232"/>
      <c r="E33" s="233"/>
      <c r="F33" s="232"/>
      <c r="G33" s="232"/>
      <c r="H33" s="231"/>
      <c r="I33" s="232"/>
      <c r="J33" s="232"/>
      <c r="K33" s="232"/>
      <c r="L33" s="232"/>
      <c r="M33" s="231"/>
      <c r="N33" s="235"/>
      <c r="O33" s="188">
        <f t="shared" si="2"/>
        <v>0</v>
      </c>
    </row>
    <row r="34" spans="2:15">
      <c r="B34" s="230"/>
      <c r="C34" s="231"/>
      <c r="D34" s="232"/>
      <c r="E34" s="233"/>
      <c r="F34" s="232"/>
      <c r="G34" s="232"/>
      <c r="H34" s="231"/>
      <c r="I34" s="232"/>
      <c r="J34" s="232"/>
      <c r="K34" s="232"/>
      <c r="L34" s="232"/>
      <c r="M34" s="231"/>
      <c r="N34" s="235"/>
      <c r="O34" s="188">
        <f t="shared" si="2"/>
        <v>0</v>
      </c>
    </row>
    <row r="35" spans="2:15">
      <c r="B35" s="230"/>
      <c r="C35" s="231"/>
      <c r="D35" s="232"/>
      <c r="E35" s="233"/>
      <c r="F35" s="232"/>
      <c r="G35" s="232"/>
      <c r="H35" s="231"/>
      <c r="I35" s="232"/>
      <c r="J35" s="232"/>
      <c r="K35" s="232"/>
      <c r="L35" s="232"/>
      <c r="M35" s="233"/>
      <c r="N35" s="235"/>
      <c r="O35" s="188">
        <f t="shared" si="2"/>
        <v>0</v>
      </c>
    </row>
    <row r="36" spans="2:15">
      <c r="B36" s="230"/>
      <c r="C36" s="231"/>
      <c r="D36" s="232"/>
      <c r="E36" s="234"/>
      <c r="F36" s="232"/>
      <c r="G36" s="232"/>
      <c r="H36" s="231"/>
      <c r="I36" s="232"/>
      <c r="J36" s="232"/>
      <c r="K36" s="232"/>
      <c r="L36" s="232"/>
      <c r="M36" s="233"/>
      <c r="N36" s="235"/>
      <c r="O36" s="188">
        <f t="shared" si="2"/>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12">
    <mergeCell ref="B6:M6"/>
    <mergeCell ref="B13:M13"/>
    <mergeCell ref="C14:G14"/>
    <mergeCell ref="I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EVE Ears</v>
      </c>
      <c r="Z1" s="293" t="str">
        <f ca="1">MID(CELL("filename",$Z$1),FIND("]",CELL("filename",$Z$1))+1,255)</f>
        <v>EVE_Ears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EVE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SUM($AN$8:$AN$10000)</f>
        <v>0</v>
      </c>
    </row>
    <row r="6" ht="25.5" spans="2:15">
      <c r="B6" s="201" t="str">
        <f ca="1">MATCH("Type",$B$9:$B$9991,0)-3&amp;" Task(s) from "&amp;SUM($A$9:$A$9993)&amp;" character(s) that could drop "&amp;CHAR(34)&amp;$C$1&amp;CHAR(34)&amp;" Tokens"</f>
        <v>2 Task(s) from 3 character(s) that could drop "EVE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COUNTA($E9)+1</f>
        <v>2</v>
      </c>
      <c r="B9" s="212" t="s">
        <v>724</v>
      </c>
      <c r="C9" s="213" t="s">
        <v>725</v>
      </c>
      <c r="D9" s="214">
        <v>3</v>
      </c>
      <c r="E9" s="215" t="s">
        <v>31</v>
      </c>
      <c r="F9" s="214">
        <v>3</v>
      </c>
      <c r="G9" s="214"/>
      <c r="H9" s="213" t="s">
        <v>363</v>
      </c>
      <c r="I9" s="214" t="s">
        <v>346</v>
      </c>
      <c r="J9" s="214"/>
      <c r="K9" s="214">
        <v>25</v>
      </c>
      <c r="L9" s="214">
        <v>270</v>
      </c>
      <c r="M9" s="215" t="s">
        <v>726</v>
      </c>
      <c r="N9" s="235"/>
      <c r="O9" s="188">
        <f t="shared" si="0"/>
        <v>0</v>
      </c>
    </row>
    <row r="10" ht="15.75" spans="1:15">
      <c r="A10" s="211">
        <f>COUNTA($E10)+1</f>
        <v>1</v>
      </c>
      <c r="B10" s="212" t="s">
        <v>120</v>
      </c>
      <c r="C10" s="250" t="s">
        <v>727</v>
      </c>
      <c r="D10" s="249">
        <v>2</v>
      </c>
      <c r="E10" s="250"/>
      <c r="F10" s="249"/>
      <c r="G10" s="249"/>
      <c r="H10" s="250" t="s">
        <v>363</v>
      </c>
      <c r="I10" s="249" t="s">
        <v>327</v>
      </c>
      <c r="J10" s="249"/>
      <c r="K10" s="249">
        <v>13</v>
      </c>
      <c r="L10" s="214">
        <v>110</v>
      </c>
      <c r="M10" s="250" t="s">
        <v>728</v>
      </c>
      <c r="N10" s="235"/>
      <c r="O10" s="188">
        <f t="shared" ref="O10:O15" si="1">IF(ISBLANK($AL10),0,1+LEN($AL10)-LEN(SUBSTITUTE($AL10,"●","")))</f>
        <v>0</v>
      </c>
    </row>
    <row r="11" ht="15.75" spans="2:15">
      <c r="B11" s="216"/>
      <c r="C11" s="217"/>
      <c r="D11" s="218"/>
      <c r="E11" s="219"/>
      <c r="F11" s="218"/>
      <c r="G11" s="218"/>
      <c r="H11" s="217"/>
      <c r="I11" s="218"/>
      <c r="J11" s="218"/>
      <c r="K11" s="218"/>
      <c r="L11" s="218"/>
      <c r="M11" s="252"/>
      <c r="N11" s="235"/>
      <c r="O11" s="188">
        <f t="shared" si="1"/>
        <v>0</v>
      </c>
    </row>
    <row r="12" ht="25.5" spans="2:15">
      <c r="B12" s="201" t="str">
        <f ca="1">COUNTA($B14:$B9997)&amp;" Other way(s) to get "&amp;CHAR(34)&amp;$C$1&amp;CHAR(34)&amp;" Tokens"</f>
        <v>2 Other way(s) to get "EVE Ears" Tokens</v>
      </c>
      <c r="C12" s="202"/>
      <c r="D12" s="202"/>
      <c r="E12" s="202"/>
      <c r="F12" s="202"/>
      <c r="G12" s="202"/>
      <c r="H12" s="202"/>
      <c r="I12" s="202"/>
      <c r="J12" s="202"/>
      <c r="K12" s="202"/>
      <c r="L12" s="202"/>
      <c r="M12" s="245"/>
      <c r="N12" s="235"/>
      <c r="O12" s="188">
        <f t="shared" si="1"/>
        <v>0</v>
      </c>
    </row>
    <row r="13" ht="16.5" spans="2:15">
      <c r="B13" s="276" t="s">
        <v>18</v>
      </c>
      <c r="C13" s="277" t="s">
        <v>323</v>
      </c>
      <c r="D13" s="278"/>
      <c r="E13" s="278"/>
      <c r="F13" s="278"/>
      <c r="G13" s="279"/>
      <c r="H13" s="280" t="s">
        <v>324</v>
      </c>
      <c r="I13" s="281" t="s">
        <v>310</v>
      </c>
      <c r="J13" s="282"/>
      <c r="K13" s="282"/>
      <c r="L13" s="282"/>
      <c r="M13" s="283"/>
      <c r="N13" s="235"/>
      <c r="O13" s="188">
        <f t="shared" si="1"/>
        <v>0</v>
      </c>
    </row>
    <row r="14" ht="15.75" spans="2:15">
      <c r="B14" s="260" t="s">
        <v>365</v>
      </c>
      <c r="C14" s="261" t="s">
        <v>366</v>
      </c>
      <c r="D14" s="262"/>
      <c r="E14" s="262"/>
      <c r="F14" s="262"/>
      <c r="G14" s="263"/>
      <c r="H14" s="265" t="s">
        <v>493</v>
      </c>
      <c r="I14" s="266" t="s">
        <v>110</v>
      </c>
      <c r="J14" s="267"/>
      <c r="K14" s="267"/>
      <c r="L14" s="267"/>
      <c r="M14" s="268"/>
      <c r="N14" s="235"/>
      <c r="O14" s="188">
        <f t="shared" si="1"/>
        <v>0</v>
      </c>
    </row>
    <row r="15" ht="15.75" spans="2:15">
      <c r="B15" s="260" t="s">
        <v>399</v>
      </c>
      <c r="C15" s="261" t="s">
        <v>120</v>
      </c>
      <c r="D15" s="262"/>
      <c r="E15" s="262"/>
      <c r="F15" s="262"/>
      <c r="G15" s="263"/>
      <c r="H15" s="265" t="s">
        <v>401</v>
      </c>
      <c r="I15" s="261" t="s">
        <v>419</v>
      </c>
      <c r="J15" s="262"/>
      <c r="K15" s="262"/>
      <c r="L15" s="262"/>
      <c r="M15" s="263"/>
      <c r="N15" s="235"/>
      <c r="O15" s="188">
        <f t="shared" si="1"/>
        <v>0</v>
      </c>
    </row>
    <row r="16" ht="15.75" spans="2:15">
      <c r="B16" s="216"/>
      <c r="C16" s="217"/>
      <c r="D16" s="218"/>
      <c r="E16" s="219"/>
      <c r="F16" s="218"/>
      <c r="G16" s="218"/>
      <c r="H16" s="217"/>
      <c r="I16" s="218"/>
      <c r="J16" s="218"/>
      <c r="K16" s="218"/>
      <c r="L16" s="218"/>
      <c r="M16" s="252"/>
      <c r="N16" s="235"/>
      <c r="O16" s="188">
        <f t="shared" ref="O16:O34" si="2">IF(ISBLANK($AL16),0,1+LEN($AL16)-LEN(SUBSTITUTE($AL16,"●","")))</f>
        <v>0</v>
      </c>
    </row>
    <row r="17" ht="15.75" spans="2:15">
      <c r="B17" s="225"/>
      <c r="C17" s="226"/>
      <c r="D17" s="227"/>
      <c r="E17" s="229"/>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6"/>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6"/>
      <c r="N29" s="235"/>
      <c r="O29" s="188">
        <f t="shared" si="2"/>
        <v>0</v>
      </c>
    </row>
    <row r="30" ht="15.75" spans="2:15">
      <c r="B30" s="225"/>
      <c r="C30" s="226"/>
      <c r="D30" s="227"/>
      <c r="E30" s="228"/>
      <c r="F30" s="227"/>
      <c r="G30" s="227"/>
      <c r="H30" s="226"/>
      <c r="I30" s="227"/>
      <c r="J30" s="227"/>
      <c r="K30" s="227"/>
      <c r="L30" s="227"/>
      <c r="M30" s="226"/>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3"/>
      <c r="N33" s="235"/>
      <c r="O33" s="188">
        <f t="shared" si="2"/>
        <v>0</v>
      </c>
    </row>
    <row r="34" spans="2:15">
      <c r="B34" s="230"/>
      <c r="C34" s="231"/>
      <c r="D34" s="232"/>
      <c r="E34" s="234"/>
      <c r="F34" s="232"/>
      <c r="G34" s="232"/>
      <c r="H34" s="231"/>
      <c r="I34" s="232"/>
      <c r="J34" s="232"/>
      <c r="K34" s="232"/>
      <c r="L34" s="232"/>
      <c r="M34" s="233"/>
      <c r="N34" s="235"/>
      <c r="O34" s="188">
        <f t="shared" si="2"/>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8">
    <mergeCell ref="B6:M6"/>
    <mergeCell ref="B12:M12"/>
    <mergeCell ref="C13:G13"/>
    <mergeCell ref="I13:M13"/>
    <mergeCell ref="C14:G14"/>
    <mergeCell ref="I14:M14"/>
    <mergeCell ref="C15:G15"/>
    <mergeCell ref="I15:M1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292" customWidth="1"/>
    <col min="2" max="2" width="20.5714285714286" style="292" customWidth="1"/>
    <col min="3" max="3" width="29.7142857142857" style="184" customWidth="1"/>
    <col min="4" max="4" width="6.71428571428571" style="315" customWidth="1"/>
    <col min="5" max="5" width="19.1428571428571" style="316" hidden="1" customWidth="1"/>
    <col min="6" max="6" width="8.28571428571429" style="315" customWidth="1"/>
    <col min="7" max="7" width="7.42857142857143" style="315" customWidth="1"/>
    <col min="8" max="8" width="33.2857142857143" style="184" customWidth="1"/>
    <col min="9" max="9" width="9.28571428571429" style="315" customWidth="1"/>
    <col min="10" max="10" width="5.42857142857143" style="315" customWidth="1"/>
    <col min="11" max="11" width="3.85714285714286" style="315" customWidth="1"/>
    <col min="12" max="12" width="6.57142857142857" style="315" customWidth="1"/>
    <col min="13" max="13" width="55.5428571428571" style="187" customWidth="1"/>
    <col min="14" max="14" width="0.857142857142857" style="292" customWidth="1"/>
    <col min="15" max="15" width="9.14285714285714" style="317"/>
    <col min="16" max="25" width="9.14285714285714" style="292"/>
    <col min="26" max="26" width="9.14285714285714" style="318"/>
    <col min="27" max="16384" width="9.14285714285714" style="292"/>
  </cols>
  <sheetData>
    <row r="1" ht="21.55" customHeight="1" spans="2:26">
      <c r="B1" s="319" t="str">
        <f>Token_List!$B$2</f>
        <v>Token Name</v>
      </c>
      <c r="C1" s="193" t="str">
        <f ca="1">LOOKUP($Z$1,Token_List!$Z$3:$Z$9998,Token_List!$B$3:$B$9998)</f>
        <v>Arendelle Medallion</v>
      </c>
      <c r="Z1" s="259" t="str">
        <f ca="1">MID(CELL("filename",$Z$1),FIND("]",CELL("filename",$Z$1))+1,255)</f>
        <v>Arendelle_Medallion</v>
      </c>
    </row>
    <row r="2" ht="21.55" customHeight="1" spans="2:12">
      <c r="B2" s="192" t="str">
        <f>Token_List!$D$2</f>
        <v>Rarity</v>
      </c>
      <c r="C2" s="193" t="str">
        <f ca="1">LOOKUP($Z$1,Token_List!$Z$3:$Z$9998,Token_List!$D$3:$D$9998)</f>
        <v>Uncommon</v>
      </c>
      <c r="D2" s="321"/>
      <c r="E2" s="322"/>
      <c r="F2" s="321"/>
      <c r="G2" s="321"/>
      <c r="H2" s="196"/>
      <c r="I2" s="321"/>
      <c r="J2" s="321"/>
      <c r="K2" s="321"/>
      <c r="L2" s="321"/>
    </row>
    <row r="3" ht="21.55" customHeight="1" spans="2:13">
      <c r="B3" s="192" t="str">
        <f>Token_List!$E$2</f>
        <v>Type</v>
      </c>
      <c r="C3" s="193" t="str">
        <f ca="1">LOOKUP($Z$1,Token_List!$Z$3:$Z$9998,Token_List!$E$3:$E$9998)</f>
        <v>Individual</v>
      </c>
      <c r="D3" s="321"/>
      <c r="E3" s="322"/>
      <c r="F3" s="321"/>
      <c r="G3" s="321"/>
      <c r="H3" s="196"/>
      <c r="I3" s="321"/>
      <c r="J3" s="321"/>
      <c r="K3" s="321"/>
      <c r="L3" s="321"/>
      <c r="M3" s="243"/>
    </row>
    <row r="4" ht="21.55" customHeight="1" spans="2:13">
      <c r="B4" s="192" t="s">
        <v>294</v>
      </c>
      <c r="C4" s="274" t="str">
        <f ca="1">LOOKUP($Z$1,Token_List!$Z$3:$Z$9998,Token_List!$F$3:$F$9998)</f>
        <v>Anna</v>
      </c>
      <c r="D4" s="274"/>
      <c r="E4" s="274"/>
      <c r="F4" s="274"/>
      <c r="G4" s="274"/>
      <c r="H4" s="274"/>
      <c r="I4" s="274"/>
      <c r="J4" s="274"/>
      <c r="K4" s="274"/>
      <c r="L4" s="274"/>
      <c r="M4" s="243"/>
    </row>
    <row r="5" ht="21.55" customHeight="1" spans="2:13">
      <c r="B5" s="298"/>
      <c r="C5" s="274"/>
      <c r="D5" s="274"/>
      <c r="E5" s="274"/>
      <c r="F5" s="274"/>
      <c r="G5" s="274"/>
      <c r="H5" s="274"/>
      <c r="I5" s="274"/>
      <c r="J5" s="274"/>
      <c r="K5" s="274"/>
      <c r="L5" s="274"/>
      <c r="M5" s="383"/>
    </row>
    <row r="6" ht="25.5" spans="2:15">
      <c r="B6" s="201" t="str">
        <f ca="1">MATCH("Type",$B$9:$B$9997,0)-3&amp;" Task(s) from "&amp;SUM($A$9:$A$9999)&amp;" character(s) that could drop "&amp;CHAR(34)&amp;$C$1&amp;CHAR(34)&amp;" Tokens"</f>
        <v>2 Task(s) from 2 character(s) that could drop "Arendelle Medallion" Tokens</v>
      </c>
      <c r="C6" s="202"/>
      <c r="D6" s="202"/>
      <c r="E6" s="202"/>
      <c r="F6" s="202"/>
      <c r="G6" s="202"/>
      <c r="H6" s="202"/>
      <c r="I6" s="202"/>
      <c r="J6" s="202"/>
      <c r="K6" s="202"/>
      <c r="L6" s="202"/>
      <c r="M6" s="245"/>
      <c r="O6" s="317">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336"/>
      <c r="O8" s="317">
        <f t="shared" si="0"/>
        <v>0</v>
      </c>
    </row>
    <row r="9" ht="15.75" spans="1:15">
      <c r="A9" s="211">
        <f>COUNTA($E9)+1</f>
        <v>1</v>
      </c>
      <c r="B9" s="371" t="s">
        <v>141</v>
      </c>
      <c r="C9" s="372" t="s">
        <v>341</v>
      </c>
      <c r="D9" s="373">
        <v>3</v>
      </c>
      <c r="E9" s="374"/>
      <c r="F9" s="373"/>
      <c r="G9" s="373"/>
      <c r="H9" s="372"/>
      <c r="I9" s="373" t="s">
        <v>327</v>
      </c>
      <c r="J9" s="373"/>
      <c r="K9" s="373">
        <v>13</v>
      </c>
      <c r="L9" s="373">
        <v>110</v>
      </c>
      <c r="M9" s="215" t="s">
        <v>342</v>
      </c>
      <c r="N9" s="336"/>
      <c r="O9" s="317">
        <f t="shared" si="0"/>
        <v>0</v>
      </c>
    </row>
    <row r="10" ht="15.75" spans="1:14">
      <c r="A10" s="211">
        <f>COUNTA($E10)+1</f>
        <v>1</v>
      </c>
      <c r="B10" s="371" t="s">
        <v>84</v>
      </c>
      <c r="C10" s="375" t="s">
        <v>343</v>
      </c>
      <c r="D10" s="376">
        <v>3</v>
      </c>
      <c r="E10" s="375"/>
      <c r="F10" s="376"/>
      <c r="G10" s="376"/>
      <c r="H10" s="375" t="s">
        <v>335</v>
      </c>
      <c r="I10" s="376" t="s">
        <v>327</v>
      </c>
      <c r="J10" s="376"/>
      <c r="K10" s="376">
        <v>13</v>
      </c>
      <c r="L10" s="373">
        <v>110</v>
      </c>
      <c r="M10" s="250" t="s">
        <v>344</v>
      </c>
      <c r="N10" s="336"/>
    </row>
    <row r="11" ht="15.75" spans="2:15">
      <c r="B11" s="323"/>
      <c r="C11" s="217"/>
      <c r="D11" s="324"/>
      <c r="E11" s="325"/>
      <c r="F11" s="324"/>
      <c r="G11" s="324"/>
      <c r="H11" s="217"/>
      <c r="I11" s="324"/>
      <c r="J11" s="324"/>
      <c r="K11" s="324"/>
      <c r="L11" s="324"/>
      <c r="M11" s="252"/>
      <c r="N11" s="336"/>
      <c r="O11" s="317">
        <f t="shared" ref="O11:O14" si="1">IF(ISBLANK($AL11),0,1+LEN($AL11)-LEN(SUBSTITUTE($AL11,"●","")))</f>
        <v>0</v>
      </c>
    </row>
    <row r="12" ht="25.5" spans="2:15">
      <c r="B12" s="201" t="str">
        <f ca="1">COUNTA($B14:$B9997)&amp;" Other way(s) to get "&amp;CHAR(34)&amp;$C$1&amp;CHAR(34)&amp;" Tokens"</f>
        <v>2 Other way(s) to get "Arendelle Medallion" Tokens</v>
      </c>
      <c r="C12" s="202"/>
      <c r="D12" s="202"/>
      <c r="E12" s="202"/>
      <c r="F12" s="202"/>
      <c r="G12" s="202"/>
      <c r="H12" s="202"/>
      <c r="I12" s="202"/>
      <c r="J12" s="202"/>
      <c r="K12" s="202"/>
      <c r="L12" s="202"/>
      <c r="M12" s="245"/>
      <c r="N12" s="336"/>
      <c r="O12" s="317">
        <f t="shared" si="1"/>
        <v>0</v>
      </c>
    </row>
    <row r="13" ht="16.5" spans="2:15">
      <c r="B13" s="220" t="s">
        <v>18</v>
      </c>
      <c r="C13" s="221" t="s">
        <v>323</v>
      </c>
      <c r="D13" s="222"/>
      <c r="E13" s="222"/>
      <c r="F13" s="222"/>
      <c r="G13" s="223"/>
      <c r="H13" s="224" t="s">
        <v>324</v>
      </c>
      <c r="I13" s="253" t="s">
        <v>310</v>
      </c>
      <c r="J13" s="254"/>
      <c r="K13" s="254"/>
      <c r="L13" s="254"/>
      <c r="M13" s="255"/>
      <c r="N13" s="336"/>
      <c r="O13" s="317">
        <f t="shared" si="1"/>
        <v>0</v>
      </c>
    </row>
    <row r="14" s="292" customFormat="1" ht="15.75" spans="2:26">
      <c r="B14" s="284" t="s">
        <v>337</v>
      </c>
      <c r="C14" s="261" t="s">
        <v>345</v>
      </c>
      <c r="D14" s="262"/>
      <c r="E14" s="262"/>
      <c r="F14" s="262"/>
      <c r="G14" s="263"/>
      <c r="H14" s="285" t="s">
        <v>346</v>
      </c>
      <c r="I14" s="266" t="s">
        <v>347</v>
      </c>
      <c r="J14" s="267"/>
      <c r="K14" s="267"/>
      <c r="L14" s="267"/>
      <c r="M14" s="268"/>
      <c r="N14" s="336"/>
      <c r="O14" s="317">
        <f t="shared" si="1"/>
        <v>0</v>
      </c>
      <c r="Z14" s="318"/>
    </row>
    <row r="15" s="292" customFormat="1" ht="15.75" spans="2:26">
      <c r="B15" s="284" t="s">
        <v>338</v>
      </c>
      <c r="C15" s="261" t="s">
        <v>339</v>
      </c>
      <c r="D15" s="262"/>
      <c r="E15" s="262"/>
      <c r="F15" s="262"/>
      <c r="G15" s="263"/>
      <c r="H15" s="285" t="s">
        <v>340</v>
      </c>
      <c r="I15" s="266" t="s">
        <v>29</v>
      </c>
      <c r="J15" s="267"/>
      <c r="K15" s="267"/>
      <c r="L15" s="267"/>
      <c r="M15" s="268"/>
      <c r="N15" s="336"/>
      <c r="O15" s="317">
        <f t="shared" ref="O15:O33" si="2">IF(ISBLANK($AL15),0,1+LEN($AL15)-LEN(SUBSTITUTE($AL15,"●","")))</f>
        <v>0</v>
      </c>
      <c r="Z15" s="318"/>
    </row>
    <row r="16" ht="15.75" spans="2:15">
      <c r="B16" s="323"/>
      <c r="C16" s="217"/>
      <c r="D16" s="324"/>
      <c r="E16" s="325"/>
      <c r="F16" s="324"/>
      <c r="G16" s="324"/>
      <c r="H16" s="217"/>
      <c r="I16" s="324"/>
      <c r="J16" s="324"/>
      <c r="K16" s="324"/>
      <c r="L16" s="324"/>
      <c r="M16" s="252"/>
      <c r="N16" s="336"/>
      <c r="O16" s="317">
        <f t="shared" si="2"/>
        <v>0</v>
      </c>
    </row>
    <row r="17" ht="15.75" spans="2:15">
      <c r="B17" s="326"/>
      <c r="C17" s="226"/>
      <c r="D17" s="327"/>
      <c r="E17" s="330"/>
      <c r="F17" s="327"/>
      <c r="G17" s="327"/>
      <c r="H17" s="329"/>
      <c r="I17" s="327"/>
      <c r="J17" s="327"/>
      <c r="K17" s="327"/>
      <c r="L17" s="327"/>
      <c r="M17" s="228"/>
      <c r="N17" s="336"/>
      <c r="O17" s="317">
        <f t="shared" si="2"/>
        <v>0</v>
      </c>
    </row>
    <row r="18" spans="14:15">
      <c r="N18" s="336"/>
      <c r="O18" s="317">
        <f t="shared" si="2"/>
        <v>0</v>
      </c>
    </row>
    <row r="19" ht="15.75" spans="2:15">
      <c r="B19" s="326"/>
      <c r="C19" s="226"/>
      <c r="D19" s="327"/>
      <c r="E19" s="330"/>
      <c r="F19" s="327"/>
      <c r="G19" s="327"/>
      <c r="H19" s="226"/>
      <c r="I19" s="327"/>
      <c r="J19" s="327"/>
      <c r="K19" s="327"/>
      <c r="L19" s="327"/>
      <c r="M19" s="228"/>
      <c r="N19" s="336"/>
      <c r="O19" s="317">
        <f t="shared" si="2"/>
        <v>0</v>
      </c>
    </row>
    <row r="20" ht="15.75" spans="2:15">
      <c r="B20" s="326"/>
      <c r="C20" s="226"/>
      <c r="D20" s="327"/>
      <c r="E20" s="328"/>
      <c r="F20" s="327"/>
      <c r="G20" s="327"/>
      <c r="H20" s="226"/>
      <c r="I20" s="327"/>
      <c r="J20" s="327"/>
      <c r="K20" s="327"/>
      <c r="L20" s="327"/>
      <c r="M20" s="228"/>
      <c r="N20" s="336"/>
      <c r="O20" s="317">
        <f t="shared" si="2"/>
        <v>0</v>
      </c>
    </row>
    <row r="21" ht="15.75" spans="2:15">
      <c r="B21" s="326"/>
      <c r="C21" s="226"/>
      <c r="D21" s="327"/>
      <c r="E21" s="330"/>
      <c r="F21" s="327"/>
      <c r="G21" s="327"/>
      <c r="H21" s="226"/>
      <c r="I21" s="327"/>
      <c r="J21" s="327"/>
      <c r="K21" s="327"/>
      <c r="L21" s="327"/>
      <c r="M21" s="228"/>
      <c r="N21" s="336"/>
      <c r="O21" s="317">
        <f t="shared" si="2"/>
        <v>0</v>
      </c>
    </row>
    <row r="22" ht="15.75" spans="2:15">
      <c r="B22" s="326"/>
      <c r="C22" s="226"/>
      <c r="D22" s="327"/>
      <c r="E22" s="330"/>
      <c r="F22" s="327"/>
      <c r="G22" s="327"/>
      <c r="H22" s="226"/>
      <c r="I22" s="327"/>
      <c r="J22" s="327"/>
      <c r="K22" s="327"/>
      <c r="L22" s="327"/>
      <c r="M22" s="228"/>
      <c r="N22" s="336"/>
      <c r="O22" s="317">
        <f t="shared" si="2"/>
        <v>0</v>
      </c>
    </row>
    <row r="23" ht="15.75" spans="2:15">
      <c r="B23" s="326"/>
      <c r="C23" s="226"/>
      <c r="D23" s="327"/>
      <c r="E23" s="330"/>
      <c r="F23" s="327"/>
      <c r="G23" s="327"/>
      <c r="H23" s="226"/>
      <c r="I23" s="327"/>
      <c r="J23" s="327"/>
      <c r="K23" s="327"/>
      <c r="L23" s="327"/>
      <c r="M23" s="228"/>
      <c r="N23" s="336"/>
      <c r="O23" s="317">
        <f t="shared" si="2"/>
        <v>0</v>
      </c>
    </row>
    <row r="24" ht="15.75" spans="2:15">
      <c r="B24" s="326"/>
      <c r="C24" s="329"/>
      <c r="D24" s="327"/>
      <c r="E24" s="330"/>
      <c r="F24" s="327"/>
      <c r="G24" s="327"/>
      <c r="H24" s="329"/>
      <c r="I24" s="327"/>
      <c r="J24" s="327"/>
      <c r="K24" s="327"/>
      <c r="L24" s="327"/>
      <c r="M24" s="228"/>
      <c r="N24" s="336"/>
      <c r="O24" s="317">
        <f t="shared" si="2"/>
        <v>0</v>
      </c>
    </row>
    <row r="25" ht="15.75" spans="2:15">
      <c r="B25" s="326"/>
      <c r="C25" s="329"/>
      <c r="D25" s="327"/>
      <c r="E25" s="328"/>
      <c r="F25" s="327"/>
      <c r="G25" s="327"/>
      <c r="H25" s="329"/>
      <c r="I25" s="327"/>
      <c r="J25" s="327"/>
      <c r="K25" s="327"/>
      <c r="L25" s="327"/>
      <c r="M25" s="228"/>
      <c r="N25" s="336"/>
      <c r="O25" s="317">
        <f t="shared" si="2"/>
        <v>0</v>
      </c>
    </row>
    <row r="26" ht="15.75" spans="2:15">
      <c r="B26" s="326"/>
      <c r="C26" s="329"/>
      <c r="D26" s="327"/>
      <c r="E26" s="330"/>
      <c r="F26" s="327"/>
      <c r="G26" s="327"/>
      <c r="H26" s="329"/>
      <c r="I26" s="327"/>
      <c r="J26" s="327"/>
      <c r="K26" s="327"/>
      <c r="L26" s="327"/>
      <c r="M26" s="228"/>
      <c r="N26" s="336"/>
      <c r="O26" s="317">
        <f t="shared" si="2"/>
        <v>0</v>
      </c>
    </row>
    <row r="27" ht="15.75" spans="2:15">
      <c r="B27" s="326"/>
      <c r="C27" s="329"/>
      <c r="D27" s="327"/>
      <c r="E27" s="330"/>
      <c r="F27" s="327"/>
      <c r="G27" s="327"/>
      <c r="H27" s="329"/>
      <c r="I27" s="327"/>
      <c r="J27" s="327"/>
      <c r="K27" s="327"/>
      <c r="L27" s="327"/>
      <c r="M27" s="228"/>
      <c r="N27" s="336"/>
      <c r="O27" s="317">
        <f t="shared" si="2"/>
        <v>0</v>
      </c>
    </row>
    <row r="28" ht="15.75" spans="2:15">
      <c r="B28" s="326"/>
      <c r="C28" s="329"/>
      <c r="D28" s="327"/>
      <c r="E28" s="330"/>
      <c r="F28" s="327"/>
      <c r="G28" s="327"/>
      <c r="H28" s="329"/>
      <c r="I28" s="327"/>
      <c r="J28" s="327"/>
      <c r="K28" s="327"/>
      <c r="L28" s="327"/>
      <c r="M28" s="226"/>
      <c r="N28" s="336"/>
      <c r="O28" s="317">
        <f t="shared" si="2"/>
        <v>0</v>
      </c>
    </row>
    <row r="29" ht="15.75" spans="2:15">
      <c r="B29" s="326"/>
      <c r="C29" s="329"/>
      <c r="D29" s="327"/>
      <c r="E29" s="330"/>
      <c r="F29" s="327"/>
      <c r="G29" s="327"/>
      <c r="H29" s="329"/>
      <c r="I29" s="327"/>
      <c r="J29" s="327"/>
      <c r="K29" s="327"/>
      <c r="L29" s="327"/>
      <c r="M29" s="226"/>
      <c r="N29" s="336"/>
      <c r="O29" s="317">
        <f t="shared" si="2"/>
        <v>0</v>
      </c>
    </row>
    <row r="30" spans="2:15">
      <c r="B30" s="331"/>
      <c r="C30" s="332"/>
      <c r="D30" s="333"/>
      <c r="E30" s="334"/>
      <c r="F30" s="333"/>
      <c r="G30" s="333"/>
      <c r="H30" s="332"/>
      <c r="I30" s="333"/>
      <c r="J30" s="333"/>
      <c r="K30" s="333"/>
      <c r="L30" s="333"/>
      <c r="M30" s="231"/>
      <c r="N30" s="336"/>
      <c r="O30" s="317">
        <f t="shared" si="2"/>
        <v>0</v>
      </c>
    </row>
    <row r="31" spans="2:15">
      <c r="B31" s="331"/>
      <c r="C31" s="332"/>
      <c r="D31" s="333"/>
      <c r="E31" s="334"/>
      <c r="F31" s="333"/>
      <c r="G31" s="333"/>
      <c r="H31" s="332"/>
      <c r="I31" s="333"/>
      <c r="J31" s="333"/>
      <c r="K31" s="333"/>
      <c r="L31" s="333"/>
      <c r="M31" s="231"/>
      <c r="N31" s="336"/>
      <c r="O31" s="317">
        <f t="shared" si="2"/>
        <v>0</v>
      </c>
    </row>
    <row r="32" spans="2:15">
      <c r="B32" s="331"/>
      <c r="C32" s="332"/>
      <c r="D32" s="333"/>
      <c r="E32" s="334"/>
      <c r="F32" s="333"/>
      <c r="G32" s="333"/>
      <c r="H32" s="332"/>
      <c r="I32" s="333"/>
      <c r="J32" s="333"/>
      <c r="K32" s="333"/>
      <c r="L32" s="333"/>
      <c r="M32" s="233"/>
      <c r="N32" s="336"/>
      <c r="O32" s="317">
        <f t="shared" si="2"/>
        <v>0</v>
      </c>
    </row>
    <row r="33" spans="2:15">
      <c r="B33" s="331"/>
      <c r="C33" s="332"/>
      <c r="D33" s="333"/>
      <c r="E33" s="335"/>
      <c r="F33" s="333"/>
      <c r="G33" s="333"/>
      <c r="H33" s="332"/>
      <c r="I33" s="333"/>
      <c r="J33" s="333"/>
      <c r="K33" s="333"/>
      <c r="L33" s="333"/>
      <c r="M33" s="233"/>
      <c r="N33" s="336"/>
      <c r="O33" s="317">
        <f t="shared" si="2"/>
        <v>0</v>
      </c>
    </row>
    <row r="34" spans="2:14">
      <c r="B34" s="331"/>
      <c r="C34" s="231"/>
      <c r="D34" s="333"/>
      <c r="E34" s="334"/>
      <c r="F34" s="333"/>
      <c r="G34" s="333"/>
      <c r="H34" s="231"/>
      <c r="I34" s="333"/>
      <c r="J34" s="333"/>
      <c r="K34" s="333"/>
      <c r="L34" s="333"/>
      <c r="M34" s="234"/>
      <c r="N34" s="336"/>
    </row>
    <row r="45" spans="2:15">
      <c r="B45" s="336"/>
      <c r="C45" s="236"/>
      <c r="D45" s="337"/>
      <c r="E45" s="338"/>
      <c r="F45" s="337"/>
      <c r="G45" s="337"/>
      <c r="H45" s="236"/>
      <c r="I45" s="337"/>
      <c r="J45" s="337"/>
      <c r="K45" s="337"/>
      <c r="L45" s="337"/>
      <c r="M45" s="256"/>
      <c r="N45" s="336"/>
      <c r="O45" s="344"/>
    </row>
    <row r="46" spans="2:15">
      <c r="B46" s="331"/>
      <c r="C46" s="332"/>
      <c r="D46" s="333"/>
      <c r="E46" s="334"/>
      <c r="F46" s="333"/>
      <c r="G46" s="333"/>
      <c r="H46" s="332"/>
      <c r="I46" s="333"/>
      <c r="J46" s="333"/>
      <c r="K46" s="333"/>
      <c r="L46" s="333"/>
      <c r="M46" s="231"/>
      <c r="N46" s="336"/>
      <c r="O46" s="344"/>
    </row>
    <row r="47" spans="2:15">
      <c r="B47" s="331"/>
      <c r="C47" s="332"/>
      <c r="D47" s="333"/>
      <c r="E47" s="334"/>
      <c r="F47" s="333"/>
      <c r="G47" s="333"/>
      <c r="H47" s="332"/>
      <c r="I47" s="333"/>
      <c r="J47" s="333"/>
      <c r="K47" s="333"/>
      <c r="L47" s="333"/>
      <c r="M47" s="233"/>
      <c r="N47" s="336"/>
      <c r="O47" s="344"/>
    </row>
    <row r="48" spans="2:15">
      <c r="B48" s="331"/>
      <c r="C48" s="332"/>
      <c r="D48" s="333"/>
      <c r="E48" s="335"/>
      <c r="F48" s="333"/>
      <c r="G48" s="333"/>
      <c r="H48" s="332"/>
      <c r="I48" s="333"/>
      <c r="J48" s="333"/>
      <c r="K48" s="333"/>
      <c r="L48" s="333"/>
      <c r="M48" s="233"/>
      <c r="N48" s="336"/>
      <c r="O48" s="344"/>
    </row>
    <row r="49" spans="2:13">
      <c r="B49" s="339"/>
      <c r="C49" s="240"/>
      <c r="D49" s="340"/>
      <c r="E49" s="341"/>
      <c r="F49" s="340"/>
      <c r="G49" s="340"/>
      <c r="H49" s="240"/>
      <c r="I49" s="340"/>
      <c r="J49" s="340"/>
      <c r="K49" s="340"/>
      <c r="L49" s="340"/>
      <c r="M49" s="258"/>
    </row>
  </sheetData>
  <sheetProtection sheet="1" objects="1"/>
  <mergeCells count="8">
    <mergeCell ref="B6:M6"/>
    <mergeCell ref="B12:M12"/>
    <mergeCell ref="C13:G13"/>
    <mergeCell ref="I13:M13"/>
    <mergeCell ref="C14:G14"/>
    <mergeCell ref="I14:M14"/>
    <mergeCell ref="C15:G15"/>
    <mergeCell ref="I15:M15"/>
  </mergeCells>
  <pageMargins left="0.75" right="0.75" top="1" bottom="1" header="0.511805555555556" footer="0.511805555555556"/>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EVE's Plant</v>
      </c>
      <c r="Z1" s="259" t="str">
        <f ca="1">MID(CELL("filename",$Z$1),FIND("]",CELL("filename",$Z$1))+1,255)</f>
        <v>EVEs_Plant</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EVE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SUM($AN$8:$AN$9999)</f>
        <v>0</v>
      </c>
    </row>
    <row r="6" ht="25.5" spans="2:15">
      <c r="B6" s="201" t="str">
        <f ca="1">MATCH("Type",$B$9:$B$9991,0)-3&amp;" Task(s) from "&amp;SUM($A$9:$A$9993)&amp;" character(s) that could drop "&amp;CHAR(34)&amp;$C$1&amp;CHAR(34)&amp;" Tokens"</f>
        <v>2 Task(s) from 3 character(s) that could drop "EVE's Plant"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COUNTA($E9)+1</f>
        <v>2</v>
      </c>
      <c r="B9" s="212" t="s">
        <v>729</v>
      </c>
      <c r="C9" s="213" t="s">
        <v>730</v>
      </c>
      <c r="D9" s="214"/>
      <c r="E9" s="215" t="s">
        <v>68</v>
      </c>
      <c r="F9" s="214">
        <v>2</v>
      </c>
      <c r="G9" s="214"/>
      <c r="H9" s="213"/>
      <c r="I9" s="214" t="s">
        <v>313</v>
      </c>
      <c r="J9" s="214"/>
      <c r="K9" s="214">
        <v>13</v>
      </c>
      <c r="L9" s="214">
        <v>100</v>
      </c>
      <c r="M9" s="215" t="s">
        <v>731</v>
      </c>
      <c r="N9" s="235"/>
      <c r="O9" s="188">
        <f t="shared" si="0"/>
        <v>0</v>
      </c>
    </row>
    <row r="10" ht="15.75" spans="1:15">
      <c r="A10" s="211">
        <f>COUNTA($E10)+1</f>
        <v>1</v>
      </c>
      <c r="B10" s="212" t="s">
        <v>120</v>
      </c>
      <c r="C10" s="250" t="s">
        <v>732</v>
      </c>
      <c r="D10" s="249">
        <v>1</v>
      </c>
      <c r="E10" s="250"/>
      <c r="F10" s="249"/>
      <c r="G10" s="249"/>
      <c r="H10" s="250"/>
      <c r="I10" s="249" t="s">
        <v>315</v>
      </c>
      <c r="J10" s="249"/>
      <c r="K10" s="249">
        <v>7</v>
      </c>
      <c r="L10" s="214">
        <v>40</v>
      </c>
      <c r="M10" s="250" t="s">
        <v>733</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1 Other way(s) to get "EVE's Plant" Tokens</v>
      </c>
      <c r="C12" s="202"/>
      <c r="D12" s="202"/>
      <c r="E12" s="202"/>
      <c r="F12" s="202"/>
      <c r="G12" s="202"/>
      <c r="H12" s="202"/>
      <c r="I12" s="202"/>
      <c r="J12" s="202"/>
      <c r="K12" s="202"/>
      <c r="L12" s="202"/>
      <c r="M12" s="245"/>
      <c r="N12" s="235"/>
      <c r="O12" s="188">
        <f t="shared" si="0"/>
        <v>0</v>
      </c>
    </row>
    <row r="13" ht="16.5" spans="2:15">
      <c r="B13" s="276" t="s">
        <v>18</v>
      </c>
      <c r="C13" s="277" t="s">
        <v>323</v>
      </c>
      <c r="D13" s="278"/>
      <c r="E13" s="278"/>
      <c r="F13" s="278"/>
      <c r="G13" s="279"/>
      <c r="H13" s="280" t="s">
        <v>324</v>
      </c>
      <c r="I13" s="281" t="s">
        <v>310</v>
      </c>
      <c r="J13" s="282"/>
      <c r="K13" s="282"/>
      <c r="L13" s="282"/>
      <c r="M13" s="283"/>
      <c r="N13" s="235"/>
      <c r="O13" s="188">
        <f t="shared" si="0"/>
        <v>0</v>
      </c>
    </row>
    <row r="14" ht="15.75" spans="2:15">
      <c r="B14" s="260" t="s">
        <v>399</v>
      </c>
      <c r="C14" s="261" t="s">
        <v>120</v>
      </c>
      <c r="D14" s="262"/>
      <c r="E14" s="262"/>
      <c r="F14" s="262"/>
      <c r="G14" s="263"/>
      <c r="H14" s="265" t="s">
        <v>401</v>
      </c>
      <c r="I14" s="261" t="s">
        <v>419</v>
      </c>
      <c r="J14" s="262"/>
      <c r="K14" s="262"/>
      <c r="L14" s="262"/>
      <c r="M14" s="263"/>
      <c r="N14" s="235"/>
      <c r="O14" s="188">
        <f t="shared" si="0"/>
        <v>0</v>
      </c>
    </row>
    <row r="15" ht="15.75" spans="2:15">
      <c r="B15" s="216"/>
      <c r="C15" s="217"/>
      <c r="D15" s="218"/>
      <c r="E15" s="219"/>
      <c r="F15" s="218"/>
      <c r="G15" s="218"/>
      <c r="H15" s="217"/>
      <c r="I15" s="218"/>
      <c r="J15" s="218"/>
      <c r="K15" s="218"/>
      <c r="L15" s="218"/>
      <c r="M15" s="252"/>
      <c r="N15" s="235"/>
      <c r="O15" s="188">
        <f t="shared" ref="O15:O33" si="1">IF(ISBLANK($AL15),0,1+LEN($AL15)-LEN(SUBSTITUTE($AL15,"●","")))</f>
        <v>0</v>
      </c>
    </row>
    <row r="16" ht="15.75" spans="2:15">
      <c r="B16" s="225"/>
      <c r="C16" s="226"/>
      <c r="D16" s="227"/>
      <c r="E16" s="229"/>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8"/>
      <c r="N17" s="235"/>
      <c r="O17" s="188">
        <f t="shared" si="1"/>
        <v>0</v>
      </c>
    </row>
    <row r="18" ht="15.75" spans="2:15">
      <c r="B18" s="225"/>
      <c r="C18" s="226"/>
      <c r="D18" s="227"/>
      <c r="E18" s="228"/>
      <c r="F18" s="227"/>
      <c r="G18" s="227"/>
      <c r="H18" s="226"/>
      <c r="I18" s="227"/>
      <c r="J18" s="227"/>
      <c r="K18" s="227"/>
      <c r="L18" s="227"/>
      <c r="M18" s="226"/>
      <c r="N18" s="235"/>
      <c r="O18" s="188">
        <f t="shared" si="1"/>
        <v>0</v>
      </c>
    </row>
    <row r="19" ht="15.75" spans="2:15">
      <c r="B19" s="225"/>
      <c r="C19" s="226"/>
      <c r="D19" s="227"/>
      <c r="E19" s="228"/>
      <c r="F19" s="227"/>
      <c r="G19" s="227"/>
      <c r="H19" s="226"/>
      <c r="I19" s="227"/>
      <c r="J19" s="227"/>
      <c r="K19" s="227"/>
      <c r="L19" s="227"/>
      <c r="M19" s="228"/>
      <c r="N19" s="235"/>
      <c r="O19" s="188">
        <f t="shared" si="1"/>
        <v>0</v>
      </c>
    </row>
    <row r="20" ht="15.75" spans="2:15">
      <c r="B20" s="225"/>
      <c r="C20" s="226"/>
      <c r="D20" s="227"/>
      <c r="E20" s="229"/>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9"/>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6"/>
      <c r="N28" s="235"/>
      <c r="O28" s="188">
        <f t="shared" si="1"/>
        <v>0</v>
      </c>
    </row>
    <row r="29" ht="15.75" spans="2:15">
      <c r="B29" s="225"/>
      <c r="C29" s="226"/>
      <c r="D29" s="227"/>
      <c r="E29" s="228"/>
      <c r="F29" s="227"/>
      <c r="G29" s="227"/>
      <c r="H29" s="226"/>
      <c r="I29" s="227"/>
      <c r="J29" s="227"/>
      <c r="K29" s="227"/>
      <c r="L29" s="227"/>
      <c r="M29" s="226"/>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1"/>
      <c r="N31" s="235"/>
      <c r="O31" s="188">
        <f t="shared" si="1"/>
        <v>0</v>
      </c>
    </row>
    <row r="32" spans="2:15">
      <c r="B32" s="230"/>
      <c r="C32" s="231"/>
      <c r="D32" s="232"/>
      <c r="E32" s="233"/>
      <c r="F32" s="232"/>
      <c r="G32" s="232"/>
      <c r="H32" s="231"/>
      <c r="I32" s="232"/>
      <c r="J32" s="232"/>
      <c r="K32" s="232"/>
      <c r="L32" s="232"/>
      <c r="M32" s="233"/>
      <c r="N32" s="235"/>
      <c r="O32" s="188">
        <f t="shared" si="1"/>
        <v>0</v>
      </c>
    </row>
    <row r="33" spans="2:15">
      <c r="B33" s="230"/>
      <c r="C33" s="231"/>
      <c r="D33" s="232"/>
      <c r="E33" s="234"/>
      <c r="F33" s="232"/>
      <c r="G33" s="232"/>
      <c r="H33" s="231"/>
      <c r="I33" s="232"/>
      <c r="J33" s="232"/>
      <c r="K33" s="232"/>
      <c r="L33" s="232"/>
      <c r="M33" s="233"/>
      <c r="N33" s="235"/>
      <c r="O33" s="188">
        <f t="shared" si="1"/>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Father's Helmet</v>
      </c>
      <c r="Z1" s="259" t="str">
        <f ca="1">MID(CELL("filename",$Z$1),FIND("]",CELL("filename",$Z$1))+1,255)</f>
        <v>Fathers_Helmet</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Li Shang</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SUM($AN$8:$AN$10002)</f>
        <v>0</v>
      </c>
    </row>
    <row r="6" ht="25.5" spans="2:15">
      <c r="B6" s="201" t="str">
        <f ca="1">MATCH("Type",$B$9:$B$9991,0)-3&amp;" Task(s) from "&amp;SUM($A$9:$A$9993)&amp;" character(s) that could drop "&amp;CHAR(34)&amp;$C$1&amp;CHAR(34)&amp;" Tokens"</f>
        <v>4 Task(s) from 4 character(s) that could drop "Father's Helmet"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189</v>
      </c>
      <c r="C9" s="213" t="s">
        <v>734</v>
      </c>
      <c r="D9" s="214"/>
      <c r="E9" s="215"/>
      <c r="F9" s="214"/>
      <c r="G9" s="214"/>
      <c r="H9" s="213" t="s">
        <v>735</v>
      </c>
      <c r="I9" s="214" t="s">
        <v>313</v>
      </c>
      <c r="J9" s="214"/>
      <c r="K9" s="214">
        <v>10</v>
      </c>
      <c r="L9" s="214">
        <v>75</v>
      </c>
      <c r="M9" s="215" t="s">
        <v>736</v>
      </c>
      <c r="N9" s="235"/>
      <c r="O9" s="188">
        <f t="shared" si="0"/>
        <v>0</v>
      </c>
    </row>
    <row r="10" ht="15.75" spans="1:14">
      <c r="A10" s="211">
        <f t="shared" si="1"/>
        <v>1</v>
      </c>
      <c r="B10" s="212" t="s">
        <v>160</v>
      </c>
      <c r="C10" s="213" t="s">
        <v>737</v>
      </c>
      <c r="D10" s="214">
        <v>2</v>
      </c>
      <c r="E10" s="215"/>
      <c r="F10" s="214"/>
      <c r="G10" s="214"/>
      <c r="H10" s="213" t="s">
        <v>391</v>
      </c>
      <c r="I10" s="214" t="s">
        <v>327</v>
      </c>
      <c r="J10" s="214"/>
      <c r="K10" s="214">
        <v>13</v>
      </c>
      <c r="L10" s="214">
        <v>110</v>
      </c>
      <c r="M10" s="215" t="s">
        <v>738</v>
      </c>
      <c r="N10" s="235"/>
    </row>
    <row r="11" ht="15.75" spans="1:15">
      <c r="A11" s="211">
        <f t="shared" si="1"/>
        <v>1</v>
      </c>
      <c r="B11" s="212" t="s">
        <v>114</v>
      </c>
      <c r="C11" s="213" t="s">
        <v>739</v>
      </c>
      <c r="D11" s="214">
        <v>4</v>
      </c>
      <c r="E11" s="215"/>
      <c r="F11" s="214"/>
      <c r="G11" s="214"/>
      <c r="H11" s="213" t="s">
        <v>507</v>
      </c>
      <c r="I11" s="214" t="s">
        <v>313</v>
      </c>
      <c r="J11" s="214"/>
      <c r="K11" s="214">
        <v>10</v>
      </c>
      <c r="L11" s="249">
        <v>75</v>
      </c>
      <c r="M11" s="250" t="s">
        <v>740</v>
      </c>
      <c r="N11" s="235"/>
      <c r="O11" s="188">
        <f t="shared" ref="O11:O21" si="2">IF(ISBLANK($AL11),0,1+LEN($AL11)-LEN(SUBSTITUTE($AL11,"●","")))</f>
        <v>0</v>
      </c>
    </row>
    <row r="12" ht="15.75" spans="1:15">
      <c r="A12" s="211">
        <f t="shared" si="1"/>
        <v>1</v>
      </c>
      <c r="B12" s="212" t="s">
        <v>174</v>
      </c>
      <c r="C12" s="250" t="s">
        <v>741</v>
      </c>
      <c r="D12" s="249">
        <v>4</v>
      </c>
      <c r="E12" s="250"/>
      <c r="F12" s="249"/>
      <c r="G12" s="249"/>
      <c r="H12" s="250" t="s">
        <v>507</v>
      </c>
      <c r="I12" s="249" t="s">
        <v>313</v>
      </c>
      <c r="J12" s="249"/>
      <c r="K12" s="249">
        <v>10</v>
      </c>
      <c r="L12" s="214">
        <v>75</v>
      </c>
      <c r="M12" s="250" t="s">
        <v>742</v>
      </c>
      <c r="N12" s="235"/>
      <c r="O12" s="188">
        <f t="shared" si="2"/>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4 Other way(s) to get "Father's Helmet"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60" t="s">
        <v>337</v>
      </c>
      <c r="C16" s="261" t="s">
        <v>743</v>
      </c>
      <c r="D16" s="262"/>
      <c r="E16" s="262"/>
      <c r="F16" s="262"/>
      <c r="G16" s="263"/>
      <c r="H16" s="265" t="s">
        <v>411</v>
      </c>
      <c r="I16" s="266" t="s">
        <v>744</v>
      </c>
      <c r="J16" s="267"/>
      <c r="K16" s="267"/>
      <c r="L16" s="267"/>
      <c r="M16" s="268"/>
      <c r="N16" s="235"/>
      <c r="O16" s="188">
        <f t="shared" si="2"/>
        <v>0</v>
      </c>
    </row>
    <row r="17" ht="15.8" customHeight="1" spans="2:15">
      <c r="B17" s="260" t="s">
        <v>337</v>
      </c>
      <c r="C17" s="261" t="s">
        <v>745</v>
      </c>
      <c r="D17" s="262"/>
      <c r="E17" s="262"/>
      <c r="F17" s="262"/>
      <c r="G17" s="263"/>
      <c r="H17" s="265" t="s">
        <v>313</v>
      </c>
      <c r="I17" s="266" t="s">
        <v>740</v>
      </c>
      <c r="J17" s="267"/>
      <c r="K17" s="267"/>
      <c r="L17" s="267"/>
      <c r="M17" s="268"/>
      <c r="N17" s="235"/>
      <c r="O17" s="188">
        <f t="shared" si="2"/>
        <v>0</v>
      </c>
    </row>
    <row r="18" ht="15.75" spans="2:15">
      <c r="B18" s="260" t="s">
        <v>399</v>
      </c>
      <c r="C18" s="261" t="s">
        <v>174</v>
      </c>
      <c r="D18" s="262"/>
      <c r="E18" s="262"/>
      <c r="F18" s="262"/>
      <c r="G18" s="263"/>
      <c r="H18" s="265" t="s">
        <v>401</v>
      </c>
      <c r="I18" s="261" t="s">
        <v>746</v>
      </c>
      <c r="J18" s="262"/>
      <c r="K18" s="262"/>
      <c r="L18" s="262"/>
      <c r="M18" s="263"/>
      <c r="N18" s="235"/>
      <c r="O18" s="188">
        <f t="shared" si="2"/>
        <v>0</v>
      </c>
    </row>
    <row r="19" ht="15.75" spans="2:15">
      <c r="B19" s="260" t="s">
        <v>338</v>
      </c>
      <c r="C19" s="261" t="s">
        <v>339</v>
      </c>
      <c r="D19" s="262"/>
      <c r="E19" s="262"/>
      <c r="F19" s="262"/>
      <c r="G19" s="263"/>
      <c r="H19" s="265" t="s">
        <v>340</v>
      </c>
      <c r="I19" s="261" t="s">
        <v>113</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ref="O22:O36" si="3">IF(ISBLANK($AL22),0,1+LEN($AL22)-LEN(SUBSTITUTE($AL22,"●","")))</f>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12">
    <mergeCell ref="B6:M6"/>
    <mergeCell ref="B14:M14"/>
    <mergeCell ref="C15:G15"/>
    <mergeCell ref="I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Fauna Ears</v>
      </c>
      <c r="Z1" s="259" t="str">
        <f ca="1">MID(CELL("filename",$Z$1),FIND("]",CELL("filename",$Z$1))+1,255)</f>
        <v>Fauna_Ears</v>
      </c>
    </row>
    <row r="2" ht="21.55" customHeight="1" spans="2:12">
      <c r="B2" s="192" t="str">
        <f>Token_List!$D$2</f>
        <v>Rarity</v>
      </c>
      <c r="C2" s="193" t="str">
        <f ca="1">LOOKUP($Z$1,Token_List!$Z$3:$Z$9998,Token_List!$D$3:$D$9998)</f>
        <v>Epic</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Fauna</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SUM($AN$8:$AN$10000)</f>
        <v>0</v>
      </c>
    </row>
    <row r="6" ht="25.5" spans="2:15">
      <c r="B6" s="201" t="str">
        <f ca="1">MATCH("Type",$B$9:$B$9991,0)-3&amp;" Task(s) from "&amp;SUM($A$9:$A$9993)&amp;" character(s) that could drop "&amp;CHAR(34)&amp;$C$1&amp;CHAR(34)&amp;" Tokens"</f>
        <v>4 Task(s) from 4 character(s) that could drop "Fauna Ears" Tokens</v>
      </c>
      <c r="C6" s="202"/>
      <c r="D6" s="202"/>
      <c r="E6" s="202"/>
      <c r="F6" s="202"/>
      <c r="G6" s="202"/>
      <c r="H6" s="202"/>
      <c r="I6" s="202"/>
      <c r="J6" s="202"/>
      <c r="K6" s="202"/>
      <c r="L6" s="202"/>
      <c r="M6" s="245"/>
      <c r="O6" s="188">
        <f t="shared" ref="O6:O15"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2" si="1">COUNTA($E9)+1</f>
        <v>1</v>
      </c>
      <c r="B9" s="212" t="s">
        <v>31</v>
      </c>
      <c r="C9" s="213" t="s">
        <v>463</v>
      </c>
      <c r="D9" s="214">
        <v>4</v>
      </c>
      <c r="E9" s="215"/>
      <c r="F9" s="214"/>
      <c r="G9" s="214"/>
      <c r="H9" s="213" t="s">
        <v>464</v>
      </c>
      <c r="I9" s="214" t="s">
        <v>327</v>
      </c>
      <c r="J9" s="214"/>
      <c r="K9" s="214">
        <v>13</v>
      </c>
      <c r="L9" s="214">
        <v>110</v>
      </c>
      <c r="M9" s="215" t="s">
        <v>465</v>
      </c>
      <c r="N9" s="235"/>
      <c r="O9" s="188">
        <f t="shared" si="0"/>
        <v>0</v>
      </c>
    </row>
    <row r="10" ht="15.75" spans="1:15">
      <c r="A10" s="211">
        <f t="shared" si="1"/>
        <v>1</v>
      </c>
      <c r="B10" s="212" t="s">
        <v>111</v>
      </c>
      <c r="C10" s="213" t="s">
        <v>510</v>
      </c>
      <c r="D10" s="214">
        <v>2</v>
      </c>
      <c r="E10" s="215"/>
      <c r="F10" s="214"/>
      <c r="G10" s="214"/>
      <c r="H10" s="213" t="s">
        <v>363</v>
      </c>
      <c r="I10" s="214" t="s">
        <v>327</v>
      </c>
      <c r="J10" s="214"/>
      <c r="K10" s="214">
        <v>13</v>
      </c>
      <c r="L10" s="249">
        <v>110</v>
      </c>
      <c r="M10" s="250" t="s">
        <v>511</v>
      </c>
      <c r="N10" s="235"/>
      <c r="O10" s="188">
        <f t="shared" si="0"/>
        <v>0</v>
      </c>
    </row>
    <row r="11" ht="15.75" spans="1:15">
      <c r="A11" s="211">
        <f t="shared" si="1"/>
        <v>1</v>
      </c>
      <c r="B11" s="212" t="s">
        <v>135</v>
      </c>
      <c r="C11" s="250" t="s">
        <v>747</v>
      </c>
      <c r="D11" s="249"/>
      <c r="E11" s="250"/>
      <c r="F11" s="249"/>
      <c r="G11" s="249" t="s">
        <v>355</v>
      </c>
      <c r="H11" s="250"/>
      <c r="I11" s="249" t="s">
        <v>336</v>
      </c>
      <c r="J11" s="249"/>
      <c r="K11" s="249">
        <v>16</v>
      </c>
      <c r="L11" s="214">
        <v>155</v>
      </c>
      <c r="M11" s="250" t="s">
        <v>748</v>
      </c>
      <c r="N11" s="235"/>
      <c r="O11" s="188">
        <f t="shared" si="0"/>
        <v>0</v>
      </c>
    </row>
    <row r="12" ht="15.75" spans="1:15">
      <c r="A12" s="211">
        <f t="shared" si="1"/>
        <v>1</v>
      </c>
      <c r="B12" s="212" t="s">
        <v>46</v>
      </c>
      <c r="C12" s="213" t="s">
        <v>749</v>
      </c>
      <c r="D12" s="214">
        <v>2</v>
      </c>
      <c r="E12" s="215"/>
      <c r="F12" s="214"/>
      <c r="G12" s="214"/>
      <c r="H12" s="215" t="s">
        <v>318</v>
      </c>
      <c r="I12" s="214" t="s">
        <v>327</v>
      </c>
      <c r="J12" s="214"/>
      <c r="K12" s="214">
        <v>13</v>
      </c>
      <c r="L12" s="214">
        <v>110</v>
      </c>
      <c r="M12" s="215" t="s">
        <v>750</v>
      </c>
      <c r="N12" s="235"/>
      <c r="O12" s="188">
        <f t="shared" si="0"/>
        <v>0</v>
      </c>
    </row>
    <row r="13" ht="15.75" spans="2:15">
      <c r="B13" s="216"/>
      <c r="C13" s="217"/>
      <c r="D13" s="218"/>
      <c r="E13" s="219"/>
      <c r="F13" s="218"/>
      <c r="G13" s="218"/>
      <c r="H13" s="217"/>
      <c r="I13" s="218"/>
      <c r="J13" s="218"/>
      <c r="K13" s="218"/>
      <c r="L13" s="218"/>
      <c r="M13" s="252"/>
      <c r="N13" s="235"/>
      <c r="O13" s="188">
        <f t="shared" si="0"/>
        <v>0</v>
      </c>
    </row>
    <row r="14" ht="25.5" spans="2:15">
      <c r="B14" s="201" t="str">
        <f ca="1">COUNTA($B16:$B9999)&amp;" Other way(s) to get "&amp;CHAR(34)&amp;$C$1&amp;CHAR(34)&amp;" Tokens"</f>
        <v>0 Other way(s) to get "Fauna Ears" Tokens</v>
      </c>
      <c r="C14" s="202"/>
      <c r="D14" s="202"/>
      <c r="E14" s="202"/>
      <c r="F14" s="202"/>
      <c r="G14" s="202"/>
      <c r="H14" s="202"/>
      <c r="I14" s="202"/>
      <c r="J14" s="202"/>
      <c r="K14" s="202"/>
      <c r="L14" s="202"/>
      <c r="M14" s="245"/>
      <c r="N14" s="235"/>
      <c r="O14" s="188">
        <f t="shared" si="0"/>
        <v>0</v>
      </c>
    </row>
    <row r="15" ht="16.5" spans="2:15">
      <c r="B15" s="276" t="s">
        <v>18</v>
      </c>
      <c r="C15" s="277" t="s">
        <v>323</v>
      </c>
      <c r="D15" s="278"/>
      <c r="E15" s="278"/>
      <c r="F15" s="278"/>
      <c r="G15" s="279"/>
      <c r="H15" s="280" t="s">
        <v>324</v>
      </c>
      <c r="I15" s="281" t="s">
        <v>310</v>
      </c>
      <c r="J15" s="282"/>
      <c r="K15" s="282"/>
      <c r="L15" s="282"/>
      <c r="M15" s="283"/>
      <c r="N15" s="235"/>
      <c r="O15" s="188">
        <f t="shared" si="0"/>
        <v>0</v>
      </c>
    </row>
    <row r="16" ht="15.75" spans="2:15">
      <c r="B16" s="216"/>
      <c r="C16" s="217"/>
      <c r="D16" s="218"/>
      <c r="E16" s="219"/>
      <c r="F16" s="218"/>
      <c r="G16" s="218"/>
      <c r="H16" s="217"/>
      <c r="I16" s="218"/>
      <c r="J16" s="218"/>
      <c r="K16" s="218"/>
      <c r="L16" s="218"/>
      <c r="M16" s="252"/>
      <c r="N16" s="235"/>
      <c r="O16" s="188">
        <f t="shared" ref="O16:O34" si="2">IF(ISBLANK($AL16),0,1+LEN($AL16)-LEN(SUBSTITUTE($AL16,"●","")))</f>
        <v>0</v>
      </c>
    </row>
    <row r="17" ht="15.75" spans="2:15">
      <c r="B17" s="225"/>
      <c r="C17" s="226"/>
      <c r="D17" s="227"/>
      <c r="E17" s="229"/>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6"/>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6"/>
      <c r="N29" s="235"/>
      <c r="O29" s="188">
        <f t="shared" si="2"/>
        <v>0</v>
      </c>
    </row>
    <row r="30" ht="15.75" spans="2:15">
      <c r="B30" s="225"/>
      <c r="C30" s="226"/>
      <c r="D30" s="227"/>
      <c r="E30" s="228"/>
      <c r="F30" s="227"/>
      <c r="G30" s="227"/>
      <c r="H30" s="226"/>
      <c r="I30" s="227"/>
      <c r="J30" s="227"/>
      <c r="K30" s="227"/>
      <c r="L30" s="227"/>
      <c r="M30" s="226"/>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3"/>
      <c r="N33" s="235"/>
      <c r="O33" s="188">
        <f t="shared" si="2"/>
        <v>0</v>
      </c>
    </row>
    <row r="34" spans="2:15">
      <c r="B34" s="230"/>
      <c r="C34" s="231"/>
      <c r="D34" s="232"/>
      <c r="E34" s="234"/>
      <c r="F34" s="232"/>
      <c r="G34" s="232"/>
      <c r="H34" s="231"/>
      <c r="I34" s="232"/>
      <c r="J34" s="232"/>
      <c r="K34" s="232"/>
      <c r="L34" s="232"/>
      <c r="M34" s="233"/>
      <c r="N34" s="235"/>
      <c r="O34" s="188">
        <f t="shared" si="2"/>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4">
    <mergeCell ref="B6:M6"/>
    <mergeCell ref="B14:M14"/>
    <mergeCell ref="C15:G15"/>
    <mergeCell ref="I15:M15"/>
  </mergeCells>
  <pageMargins left="0.75" right="0.75" top="1" bottom="1" header="0.511805555555556" footer="0.511805555555556"/>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Feathered Hat &amp; Sword</v>
      </c>
      <c r="Z1" s="259" t="str">
        <f ca="1">MID(CELL("filename",$Z$1),FIND("]",CELL("filename",$Z$1))+1,255)</f>
        <v>Feathered_Hat_and_Sword</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Will Turner</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2 Task(s) from 3 character(s) that could drop "Feathered Hat &amp; Sword"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2</v>
      </c>
      <c r="B9" s="212" t="s">
        <v>438</v>
      </c>
      <c r="C9" s="213" t="s">
        <v>751</v>
      </c>
      <c r="D9" s="214">
        <v>2</v>
      </c>
      <c r="E9" s="215" t="s">
        <v>141</v>
      </c>
      <c r="F9" s="214">
        <v>3</v>
      </c>
      <c r="G9" s="214"/>
      <c r="H9" s="213" t="s">
        <v>369</v>
      </c>
      <c r="I9" s="214" t="s">
        <v>327</v>
      </c>
      <c r="J9" s="214"/>
      <c r="K9" s="214">
        <v>17</v>
      </c>
      <c r="L9" s="214">
        <v>150</v>
      </c>
      <c r="M9" s="215" t="s">
        <v>752</v>
      </c>
      <c r="N9" s="235"/>
      <c r="O9" s="188">
        <f t="shared" si="0"/>
        <v>0</v>
      </c>
    </row>
    <row r="10" ht="26.25" spans="1:15">
      <c r="A10" s="211">
        <f>COUNTA($E10)+1</f>
        <v>1</v>
      </c>
      <c r="B10" s="212" t="s">
        <v>31</v>
      </c>
      <c r="C10" s="250" t="s">
        <v>407</v>
      </c>
      <c r="D10" s="249">
        <v>3</v>
      </c>
      <c r="E10" s="250"/>
      <c r="F10" s="249"/>
      <c r="G10" s="249"/>
      <c r="H10" s="250" t="s">
        <v>351</v>
      </c>
      <c r="I10" s="249" t="s">
        <v>346</v>
      </c>
      <c r="J10" s="249"/>
      <c r="K10" s="249">
        <v>20</v>
      </c>
      <c r="L10" s="214">
        <v>200</v>
      </c>
      <c r="M10" s="250" t="s">
        <v>408</v>
      </c>
      <c r="N10" s="235"/>
      <c r="O10" s="188">
        <f t="shared" si="0"/>
        <v>0</v>
      </c>
    </row>
    <row r="11" ht="15.75" spans="2:15">
      <c r="B11" s="216"/>
      <c r="C11" s="217"/>
      <c r="D11" s="218"/>
      <c r="E11" s="219"/>
      <c r="F11" s="218"/>
      <c r="G11" s="218"/>
      <c r="H11" s="217"/>
      <c r="I11" s="218"/>
      <c r="J11" s="218"/>
      <c r="K11" s="218"/>
      <c r="L11" s="218"/>
      <c r="M11" s="252"/>
      <c r="N11" s="235"/>
      <c r="O11" s="188">
        <f t="shared" ref="O11:O35" si="1">IF(ISBLANK($AL11),0,1+LEN($AL11)-LEN(SUBSTITUTE($AL11,"●","")))</f>
        <v>0</v>
      </c>
    </row>
    <row r="12" ht="25.5" spans="2:15">
      <c r="B12" s="201" t="str">
        <f ca="1">COUNTA($B14:$B9997)&amp;" Other way(s) to get "&amp;CHAR(34)&amp;$C$1&amp;CHAR(34)&amp;" Tokens"</f>
        <v>4 Other way(s) to get "Feathered Hat &amp; Sword" Tokens</v>
      </c>
      <c r="C12" s="202"/>
      <c r="D12" s="202"/>
      <c r="E12" s="202"/>
      <c r="F12" s="202"/>
      <c r="G12" s="202"/>
      <c r="H12" s="202"/>
      <c r="I12" s="202"/>
      <c r="J12" s="202"/>
      <c r="K12" s="202"/>
      <c r="L12" s="202"/>
      <c r="M12" s="245"/>
      <c r="N12" s="235"/>
      <c r="O12" s="188">
        <f t="shared" si="1"/>
        <v>0</v>
      </c>
    </row>
    <row r="13" ht="16.5" spans="2:15">
      <c r="B13" s="276" t="s">
        <v>18</v>
      </c>
      <c r="C13" s="277" t="s">
        <v>323</v>
      </c>
      <c r="D13" s="278"/>
      <c r="E13" s="278"/>
      <c r="F13" s="278"/>
      <c r="G13" s="279"/>
      <c r="H13" s="280" t="s">
        <v>324</v>
      </c>
      <c r="I13" s="281" t="s">
        <v>310</v>
      </c>
      <c r="J13" s="282"/>
      <c r="K13" s="282"/>
      <c r="L13" s="282"/>
      <c r="M13" s="283"/>
      <c r="N13" s="235"/>
      <c r="O13" s="188">
        <f t="shared" si="1"/>
        <v>0</v>
      </c>
    </row>
    <row r="14" ht="15.75" spans="2:15">
      <c r="B14" s="260" t="s">
        <v>337</v>
      </c>
      <c r="C14" s="261" t="s">
        <v>753</v>
      </c>
      <c r="D14" s="262"/>
      <c r="E14" s="262"/>
      <c r="F14" s="262"/>
      <c r="G14" s="263"/>
      <c r="H14" s="265" t="s">
        <v>327</v>
      </c>
      <c r="I14" s="266" t="s">
        <v>754</v>
      </c>
      <c r="J14" s="267"/>
      <c r="K14" s="267"/>
      <c r="L14" s="267"/>
      <c r="M14" s="268"/>
      <c r="N14" s="235"/>
      <c r="O14" s="188">
        <f t="shared" si="1"/>
        <v>0</v>
      </c>
    </row>
    <row r="15" ht="15.75" spans="2:15">
      <c r="B15" s="260" t="s">
        <v>399</v>
      </c>
      <c r="C15" s="261" t="s">
        <v>755</v>
      </c>
      <c r="D15" s="262"/>
      <c r="E15" s="262"/>
      <c r="F15" s="262"/>
      <c r="G15" s="263"/>
      <c r="H15" s="265" t="s">
        <v>401</v>
      </c>
      <c r="I15" s="261" t="s">
        <v>756</v>
      </c>
      <c r="J15" s="262"/>
      <c r="K15" s="262"/>
      <c r="L15" s="262"/>
      <c r="M15" s="263"/>
      <c r="N15" s="235"/>
      <c r="O15" s="188">
        <f t="shared" si="1"/>
        <v>0</v>
      </c>
    </row>
    <row r="16" ht="15.75" spans="2:15">
      <c r="B16" s="260" t="s">
        <v>338</v>
      </c>
      <c r="C16" s="261" t="s">
        <v>339</v>
      </c>
      <c r="D16" s="262"/>
      <c r="E16" s="262"/>
      <c r="F16" s="262"/>
      <c r="G16" s="263"/>
      <c r="H16" s="265" t="s">
        <v>340</v>
      </c>
      <c r="I16" s="261" t="s">
        <v>117</v>
      </c>
      <c r="J16" s="262"/>
      <c r="K16" s="262"/>
      <c r="L16" s="262"/>
      <c r="M16" s="263"/>
      <c r="N16" s="235"/>
      <c r="O16" s="188">
        <f t="shared" si="1"/>
        <v>0</v>
      </c>
    </row>
    <row r="17" ht="15.75" spans="2:15">
      <c r="B17" s="260" t="s">
        <v>338</v>
      </c>
      <c r="C17" s="261" t="s">
        <v>403</v>
      </c>
      <c r="D17" s="262"/>
      <c r="E17" s="262"/>
      <c r="F17" s="262"/>
      <c r="G17" s="263"/>
      <c r="H17" s="265" t="s">
        <v>336</v>
      </c>
      <c r="I17" s="261" t="s">
        <v>117</v>
      </c>
      <c r="J17" s="262"/>
      <c r="K17" s="262"/>
      <c r="L17" s="262"/>
      <c r="M17" s="263"/>
      <c r="N17" s="235"/>
      <c r="O17" s="188">
        <f t="shared" si="1"/>
        <v>0</v>
      </c>
    </row>
    <row r="18" ht="15.75" spans="2:15">
      <c r="B18" s="216"/>
      <c r="C18" s="217"/>
      <c r="D18" s="218"/>
      <c r="E18" s="219"/>
      <c r="F18" s="218"/>
      <c r="G18" s="218"/>
      <c r="H18" s="217"/>
      <c r="I18" s="218"/>
      <c r="J18" s="218"/>
      <c r="K18" s="218"/>
      <c r="L18" s="218"/>
      <c r="M18" s="252"/>
      <c r="N18" s="235"/>
      <c r="O18" s="188">
        <f t="shared" si="1"/>
        <v>0</v>
      </c>
    </row>
    <row r="19" ht="15.75" spans="2:15">
      <c r="B19" s="225"/>
      <c r="C19" s="226"/>
      <c r="D19" s="227"/>
      <c r="E19" s="228"/>
      <c r="F19" s="227"/>
      <c r="G19" s="227"/>
      <c r="H19" s="226"/>
      <c r="I19" s="227"/>
      <c r="J19" s="227"/>
      <c r="K19" s="227"/>
      <c r="L19" s="227"/>
      <c r="M19" s="228"/>
      <c r="N19" s="235"/>
      <c r="O19" s="188">
        <f t="shared" si="1"/>
        <v>0</v>
      </c>
    </row>
    <row r="20" ht="15.75" spans="2:15">
      <c r="B20" s="225"/>
      <c r="C20" s="226"/>
      <c r="D20" s="227"/>
      <c r="E20" s="228"/>
      <c r="F20" s="227"/>
      <c r="G20" s="227"/>
      <c r="H20" s="226"/>
      <c r="I20" s="227"/>
      <c r="J20" s="227"/>
      <c r="K20" s="227"/>
      <c r="L20" s="227"/>
      <c r="M20" s="226"/>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9"/>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8"/>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9"/>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8"/>
      <c r="N28" s="235"/>
      <c r="O28" s="188">
        <f t="shared" si="1"/>
        <v>0</v>
      </c>
    </row>
    <row r="29" ht="15.75" spans="2:15">
      <c r="B29" s="225"/>
      <c r="C29" s="226"/>
      <c r="D29" s="227"/>
      <c r="E29" s="228"/>
      <c r="F29" s="227"/>
      <c r="G29" s="227"/>
      <c r="H29" s="226"/>
      <c r="I29" s="227"/>
      <c r="J29" s="227"/>
      <c r="K29" s="227"/>
      <c r="L29" s="227"/>
      <c r="M29" s="228"/>
      <c r="N29" s="235"/>
      <c r="O29" s="188">
        <f t="shared" si="1"/>
        <v>0</v>
      </c>
    </row>
    <row r="30" ht="15.75" spans="2:15">
      <c r="B30" s="225"/>
      <c r="C30" s="226"/>
      <c r="D30" s="227"/>
      <c r="E30" s="228"/>
      <c r="F30" s="227"/>
      <c r="G30" s="227"/>
      <c r="H30" s="226"/>
      <c r="I30" s="227"/>
      <c r="J30" s="227"/>
      <c r="K30" s="227"/>
      <c r="L30" s="227"/>
      <c r="M30" s="226"/>
      <c r="N30" s="235"/>
      <c r="O30" s="188">
        <f t="shared" si="1"/>
        <v>0</v>
      </c>
    </row>
    <row r="31" ht="15.75" spans="2:15">
      <c r="B31" s="225"/>
      <c r="C31" s="226"/>
      <c r="D31" s="227"/>
      <c r="E31" s="228"/>
      <c r="F31" s="227"/>
      <c r="G31" s="227"/>
      <c r="H31" s="226"/>
      <c r="I31" s="227"/>
      <c r="J31" s="227"/>
      <c r="K31" s="227"/>
      <c r="L31" s="227"/>
      <c r="M31" s="226"/>
      <c r="N31" s="235"/>
      <c r="O31" s="188">
        <f t="shared" si="1"/>
        <v>0</v>
      </c>
    </row>
    <row r="32" spans="2:15">
      <c r="B32" s="230"/>
      <c r="C32" s="231"/>
      <c r="D32" s="232"/>
      <c r="E32" s="233"/>
      <c r="F32" s="232"/>
      <c r="G32" s="232"/>
      <c r="H32" s="231"/>
      <c r="I32" s="232"/>
      <c r="J32" s="232"/>
      <c r="K32" s="232"/>
      <c r="L32" s="232"/>
      <c r="M32" s="231"/>
      <c r="N32" s="235"/>
      <c r="O32" s="188">
        <f t="shared" si="1"/>
        <v>0</v>
      </c>
    </row>
    <row r="33" spans="2:15">
      <c r="B33" s="230"/>
      <c r="C33" s="231"/>
      <c r="D33" s="232"/>
      <c r="E33" s="233"/>
      <c r="F33" s="232"/>
      <c r="G33" s="232"/>
      <c r="H33" s="231"/>
      <c r="I33" s="232"/>
      <c r="J33" s="232"/>
      <c r="K33" s="232"/>
      <c r="L33" s="232"/>
      <c r="M33" s="231"/>
      <c r="N33" s="235"/>
      <c r="O33" s="188">
        <f t="shared" si="1"/>
        <v>0</v>
      </c>
    </row>
    <row r="34" spans="2:15">
      <c r="B34" s="230"/>
      <c r="C34" s="231"/>
      <c r="D34" s="232"/>
      <c r="E34" s="233"/>
      <c r="F34" s="232"/>
      <c r="G34" s="232"/>
      <c r="H34" s="231"/>
      <c r="I34" s="232"/>
      <c r="J34" s="232"/>
      <c r="K34" s="232"/>
      <c r="L34" s="232"/>
      <c r="M34" s="233"/>
      <c r="N34" s="235"/>
      <c r="O34" s="188">
        <f t="shared" si="1"/>
        <v>0</v>
      </c>
    </row>
    <row r="35" spans="2:15">
      <c r="B35" s="230"/>
      <c r="C35" s="231"/>
      <c r="D35" s="232"/>
      <c r="E35" s="234"/>
      <c r="F35" s="232"/>
      <c r="G35" s="232"/>
      <c r="H35" s="231"/>
      <c r="I35" s="232"/>
      <c r="J35" s="232"/>
      <c r="K35" s="232"/>
      <c r="L35" s="232"/>
      <c r="M35" s="233"/>
      <c r="N35" s="235"/>
      <c r="O35" s="188">
        <f t="shared" si="1"/>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12">
    <mergeCell ref="B6:M6"/>
    <mergeCell ref="B12:M12"/>
    <mergeCell ref="C13:G13"/>
    <mergeCell ref="I13:M13"/>
    <mergeCell ref="C14:G14"/>
    <mergeCell ref="I14:M14"/>
    <mergeCell ref="C15:G15"/>
    <mergeCell ref="I15:M15"/>
    <mergeCell ref="C16:G16"/>
    <mergeCell ref="I16:M16"/>
    <mergeCell ref="C17:G17"/>
    <mergeCell ref="I17:M17"/>
  </mergeCells>
  <pageMargins left="0.75" right="0.75" top="1" bottom="1" header="0.511805555555556" footer="0.511805555555556"/>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Fire Extinguisher</v>
      </c>
      <c r="Z1" s="259" t="str">
        <f ca="1">MID(CELL("filename",$Z$1),FIND("]",CELL("filename",$Z$1))+1,255)</f>
        <v>Fire_Extinguisher</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WALL-E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SUM($AN$8:$AN$9999)</f>
        <v>0</v>
      </c>
    </row>
    <row r="6" ht="25.5" spans="2:15">
      <c r="B6" s="201" t="str">
        <f ca="1">MATCH("Type",$B$9:$B$9991,0)-3&amp;" Task(s) from "&amp;SUM($A$9:$A$9993)&amp;" character(s) that could drop "&amp;CHAR(34)&amp;$C$1&amp;CHAR(34)&amp;" Tokens"</f>
        <v>2 Task(s) from 4 character(s) that could drop "Fire Extinguisher"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2</v>
      </c>
      <c r="B9" s="212" t="s">
        <v>757</v>
      </c>
      <c r="C9" s="213" t="s">
        <v>758</v>
      </c>
      <c r="D9" s="214">
        <v>10</v>
      </c>
      <c r="E9" s="215" t="s">
        <v>253</v>
      </c>
      <c r="F9" s="214">
        <v>2</v>
      </c>
      <c r="G9" s="214"/>
      <c r="H9" s="213" t="s">
        <v>410</v>
      </c>
      <c r="I9" s="214" t="s">
        <v>336</v>
      </c>
      <c r="J9" s="214"/>
      <c r="K9" s="214">
        <v>20</v>
      </c>
      <c r="L9" s="214">
        <v>210</v>
      </c>
      <c r="M9" s="215" t="s">
        <v>119</v>
      </c>
      <c r="N9" s="235"/>
      <c r="O9" s="188">
        <f t="shared" si="0"/>
        <v>0</v>
      </c>
    </row>
    <row r="10" ht="26.25" spans="1:15">
      <c r="A10" s="211">
        <f>COUNTA($E10)+1</f>
        <v>2</v>
      </c>
      <c r="B10" s="212" t="s">
        <v>729</v>
      </c>
      <c r="C10" s="250" t="s">
        <v>730</v>
      </c>
      <c r="D10" s="249"/>
      <c r="E10" s="250" t="s">
        <v>68</v>
      </c>
      <c r="F10" s="249">
        <v>2</v>
      </c>
      <c r="G10" s="249"/>
      <c r="H10" s="250"/>
      <c r="I10" s="249" t="s">
        <v>313</v>
      </c>
      <c r="J10" s="249"/>
      <c r="K10" s="249">
        <v>13</v>
      </c>
      <c r="L10" s="214">
        <v>100</v>
      </c>
      <c r="M10" s="250" t="s">
        <v>731</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1 Other way(s) to get "Fire Extinguisher" Tokens</v>
      </c>
      <c r="C12" s="202"/>
      <c r="D12" s="202"/>
      <c r="E12" s="202"/>
      <c r="F12" s="202"/>
      <c r="G12" s="202"/>
      <c r="H12" s="202"/>
      <c r="I12" s="202"/>
      <c r="J12" s="202"/>
      <c r="K12" s="202"/>
      <c r="L12" s="202"/>
      <c r="M12" s="245"/>
      <c r="N12" s="235"/>
      <c r="O12" s="188">
        <f t="shared" si="0"/>
        <v>0</v>
      </c>
    </row>
    <row r="13" ht="16.5" spans="2:15">
      <c r="B13" s="276" t="s">
        <v>18</v>
      </c>
      <c r="C13" s="277" t="s">
        <v>323</v>
      </c>
      <c r="D13" s="278"/>
      <c r="E13" s="278"/>
      <c r="F13" s="278"/>
      <c r="G13" s="279"/>
      <c r="H13" s="280" t="s">
        <v>324</v>
      </c>
      <c r="I13" s="281" t="s">
        <v>310</v>
      </c>
      <c r="J13" s="282"/>
      <c r="K13" s="282"/>
      <c r="L13" s="282"/>
      <c r="M13" s="283"/>
      <c r="N13" s="235"/>
      <c r="O13" s="188">
        <f t="shared" si="0"/>
        <v>0</v>
      </c>
    </row>
    <row r="14" ht="15.75" spans="2:15">
      <c r="B14" s="284" t="s">
        <v>337</v>
      </c>
      <c r="C14" s="261" t="s">
        <v>363</v>
      </c>
      <c r="D14" s="262"/>
      <c r="E14" s="262"/>
      <c r="F14" s="262"/>
      <c r="G14" s="263"/>
      <c r="H14" s="264" t="s">
        <v>336</v>
      </c>
      <c r="I14" s="266" t="s">
        <v>364</v>
      </c>
      <c r="J14" s="267"/>
      <c r="K14" s="267"/>
      <c r="L14" s="267"/>
      <c r="M14" s="268"/>
      <c r="N14" s="235"/>
      <c r="O14" s="188">
        <f t="shared" si="0"/>
        <v>0</v>
      </c>
    </row>
    <row r="15" ht="15.75" spans="2:15">
      <c r="B15" s="216"/>
      <c r="C15" s="217"/>
      <c r="D15" s="218"/>
      <c r="E15" s="219"/>
      <c r="F15" s="218"/>
      <c r="G15" s="218"/>
      <c r="H15" s="217"/>
      <c r="I15" s="218"/>
      <c r="J15" s="218"/>
      <c r="K15" s="218"/>
      <c r="L15" s="218"/>
      <c r="M15" s="252"/>
      <c r="N15" s="235"/>
      <c r="O15" s="188">
        <f t="shared" ref="O15:O33" si="1">IF(ISBLANK($AL15),0,1+LEN($AL15)-LEN(SUBSTITUTE($AL15,"●","")))</f>
        <v>0</v>
      </c>
    </row>
    <row r="16" ht="15.75" spans="2:15">
      <c r="B16" s="225"/>
      <c r="C16" s="226"/>
      <c r="D16" s="227"/>
      <c r="E16" s="229"/>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8"/>
      <c r="N17" s="235"/>
      <c r="O17" s="188">
        <f t="shared" si="1"/>
        <v>0</v>
      </c>
    </row>
    <row r="18" ht="15.75" spans="2:15">
      <c r="B18" s="225"/>
      <c r="C18" s="226"/>
      <c r="D18" s="227"/>
      <c r="E18" s="228"/>
      <c r="F18" s="227"/>
      <c r="G18" s="227"/>
      <c r="H18" s="226"/>
      <c r="I18" s="227"/>
      <c r="J18" s="227"/>
      <c r="K18" s="227"/>
      <c r="L18" s="227"/>
      <c r="M18" s="226"/>
      <c r="N18" s="235"/>
      <c r="O18" s="188">
        <f t="shared" si="1"/>
        <v>0</v>
      </c>
    </row>
    <row r="19" ht="15.75" spans="2:15">
      <c r="B19" s="225"/>
      <c r="C19" s="226"/>
      <c r="D19" s="227"/>
      <c r="E19" s="228"/>
      <c r="F19" s="227"/>
      <c r="G19" s="227"/>
      <c r="H19" s="226"/>
      <c r="I19" s="227"/>
      <c r="J19" s="227"/>
      <c r="K19" s="227"/>
      <c r="L19" s="227"/>
      <c r="M19" s="228"/>
      <c r="N19" s="235"/>
      <c r="O19" s="188">
        <f t="shared" si="1"/>
        <v>0</v>
      </c>
    </row>
    <row r="20" ht="15.75" spans="2:15">
      <c r="B20" s="225"/>
      <c r="C20" s="226"/>
      <c r="D20" s="227"/>
      <c r="E20" s="229"/>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9"/>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6"/>
      <c r="N28" s="235"/>
      <c r="O28" s="188">
        <f t="shared" si="1"/>
        <v>0</v>
      </c>
    </row>
    <row r="29" ht="15.75" spans="2:15">
      <c r="B29" s="225"/>
      <c r="C29" s="226"/>
      <c r="D29" s="227"/>
      <c r="E29" s="228"/>
      <c r="F29" s="227"/>
      <c r="G29" s="227"/>
      <c r="H29" s="226"/>
      <c r="I29" s="227"/>
      <c r="J29" s="227"/>
      <c r="K29" s="227"/>
      <c r="L29" s="227"/>
      <c r="M29" s="226"/>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1"/>
      <c r="N31" s="235"/>
      <c r="O31" s="188">
        <f t="shared" si="1"/>
        <v>0</v>
      </c>
    </row>
    <row r="32" spans="2:15">
      <c r="B32" s="230"/>
      <c r="C32" s="231"/>
      <c r="D32" s="232"/>
      <c r="E32" s="233"/>
      <c r="F32" s="232"/>
      <c r="G32" s="232"/>
      <c r="H32" s="231"/>
      <c r="I32" s="232"/>
      <c r="J32" s="232"/>
      <c r="K32" s="232"/>
      <c r="L32" s="232"/>
      <c r="M32" s="233"/>
      <c r="N32" s="235"/>
      <c r="O32" s="188">
        <f t="shared" si="1"/>
        <v>0</v>
      </c>
    </row>
    <row r="33" spans="2:15">
      <c r="B33" s="230"/>
      <c r="C33" s="231"/>
      <c r="D33" s="232"/>
      <c r="E33" s="234"/>
      <c r="F33" s="232"/>
      <c r="G33" s="232"/>
      <c r="H33" s="231"/>
      <c r="I33" s="232"/>
      <c r="J33" s="232"/>
      <c r="K33" s="232"/>
      <c r="L33" s="232"/>
      <c r="M33" s="233"/>
      <c r="N33" s="235"/>
      <c r="O33" s="188">
        <f t="shared" si="1"/>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8"/>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Flash Ears</v>
      </c>
      <c r="Z1" s="259" t="str">
        <f ca="1">MID(CELL("filename",$Z$1),FIND("]",CELL("filename",$Z$1))+1,255)</f>
        <v>Flash_Ears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Flash</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SUM($AN$8:$AN$9998)</f>
        <v>0</v>
      </c>
    </row>
    <row r="6" ht="25.5" spans="2:15">
      <c r="B6" s="201" t="str">
        <f ca="1">MATCH("Type",$B$9:$B$9988,0)-3&amp;" Task(s) from "&amp;SUM($A$9:$A$9990)&amp;" character(s) that could drop "&amp;CHAR(34)&amp;$C$1&amp;CHAR(34)&amp;" Tokens"</f>
        <v>2 Task(s) from 2 character(s) that could drop "Flash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58</v>
      </c>
      <c r="C9" s="213" t="s">
        <v>461</v>
      </c>
      <c r="D9" s="214">
        <v>3</v>
      </c>
      <c r="E9" s="215"/>
      <c r="F9" s="214"/>
      <c r="G9" s="214"/>
      <c r="H9" s="213"/>
      <c r="I9" s="214" t="s">
        <v>327</v>
      </c>
      <c r="J9" s="214"/>
      <c r="K9" s="214">
        <v>13</v>
      </c>
      <c r="L9" s="214">
        <v>110</v>
      </c>
      <c r="M9" s="215" t="s">
        <v>462</v>
      </c>
      <c r="N9" s="235"/>
      <c r="O9" s="188">
        <f t="shared" si="0"/>
        <v>0</v>
      </c>
    </row>
    <row r="10" ht="15.75" spans="1:14">
      <c r="A10" s="211">
        <f>COUNTA($E10)+1</f>
        <v>1</v>
      </c>
      <c r="B10" s="212" t="s">
        <v>66</v>
      </c>
      <c r="C10" s="213" t="s">
        <v>759</v>
      </c>
      <c r="D10" s="214">
        <v>3</v>
      </c>
      <c r="E10" s="215"/>
      <c r="F10" s="214"/>
      <c r="G10" s="214"/>
      <c r="H10" s="213" t="s">
        <v>760</v>
      </c>
      <c r="I10" s="214" t="s">
        <v>327</v>
      </c>
      <c r="J10" s="214"/>
      <c r="K10" s="214">
        <v>13</v>
      </c>
      <c r="L10" s="214">
        <v>110</v>
      </c>
      <c r="M10" s="215" t="s">
        <v>761</v>
      </c>
      <c r="N10" s="235"/>
    </row>
    <row r="11" ht="15.75" spans="2:15">
      <c r="B11" s="216"/>
      <c r="C11" s="217"/>
      <c r="D11" s="218"/>
      <c r="E11" s="219"/>
      <c r="F11" s="218"/>
      <c r="G11" s="218"/>
      <c r="H11" s="217"/>
      <c r="I11" s="218"/>
      <c r="J11" s="218"/>
      <c r="K11" s="218"/>
      <c r="L11" s="218"/>
      <c r="M11" s="252"/>
      <c r="N11" s="235"/>
      <c r="O11" s="188">
        <f t="shared" ref="O11:O15" si="1">IF(ISBLANK($AL11),0,1+LEN($AL11)-LEN(SUBSTITUTE($AL11,"●","")))</f>
        <v>0</v>
      </c>
    </row>
    <row r="12" ht="25.5" spans="2:15">
      <c r="B12" s="201" t="str">
        <f ca="1">COUNTA($B14:$B9994)&amp;" Other way(s) to get "&amp;CHAR(34)&amp;$C$1&amp;CHAR(34)&amp;" Tokens"</f>
        <v>2 Other way(s) to get "Flash Ears" Tokens</v>
      </c>
      <c r="C12" s="202"/>
      <c r="D12" s="202"/>
      <c r="E12" s="202"/>
      <c r="F12" s="202"/>
      <c r="G12" s="202"/>
      <c r="H12" s="202"/>
      <c r="I12" s="202"/>
      <c r="J12" s="202"/>
      <c r="K12" s="202"/>
      <c r="L12" s="202"/>
      <c r="M12" s="245"/>
      <c r="N12" s="235"/>
      <c r="O12" s="188">
        <f t="shared" si="1"/>
        <v>0</v>
      </c>
    </row>
    <row r="13" ht="16.5" spans="2:15">
      <c r="B13" s="220" t="s">
        <v>18</v>
      </c>
      <c r="C13" s="221" t="s">
        <v>323</v>
      </c>
      <c r="D13" s="222"/>
      <c r="E13" s="222"/>
      <c r="F13" s="222"/>
      <c r="G13" s="223"/>
      <c r="H13" s="224" t="s">
        <v>324</v>
      </c>
      <c r="I13" s="253" t="s">
        <v>310</v>
      </c>
      <c r="J13" s="254"/>
      <c r="K13" s="254"/>
      <c r="L13" s="254"/>
      <c r="M13" s="255"/>
      <c r="N13" s="235"/>
      <c r="O13" s="188">
        <f t="shared" si="1"/>
        <v>0</v>
      </c>
    </row>
    <row r="14" ht="15.75" spans="2:15">
      <c r="B14" s="260" t="s">
        <v>337</v>
      </c>
      <c r="C14" s="261" t="s">
        <v>760</v>
      </c>
      <c r="D14" s="262"/>
      <c r="E14" s="262"/>
      <c r="F14" s="262"/>
      <c r="G14" s="263"/>
      <c r="H14" s="264" t="s">
        <v>336</v>
      </c>
      <c r="I14" s="266" t="s">
        <v>563</v>
      </c>
      <c r="J14" s="267"/>
      <c r="K14" s="267"/>
      <c r="L14" s="267"/>
      <c r="M14" s="268"/>
      <c r="N14" s="235"/>
      <c r="O14" s="188">
        <f t="shared" si="1"/>
        <v>0</v>
      </c>
    </row>
    <row r="15" ht="15.75" spans="2:15">
      <c r="B15" s="260" t="s">
        <v>399</v>
      </c>
      <c r="C15" s="261" t="s">
        <v>565</v>
      </c>
      <c r="D15" s="262"/>
      <c r="E15" s="262"/>
      <c r="F15" s="262"/>
      <c r="G15" s="263"/>
      <c r="H15" s="265" t="s">
        <v>401</v>
      </c>
      <c r="I15" s="261" t="s">
        <v>566</v>
      </c>
      <c r="J15" s="262"/>
      <c r="K15" s="262"/>
      <c r="L15" s="262"/>
      <c r="M15" s="263"/>
      <c r="N15" s="235"/>
      <c r="O15" s="188">
        <f t="shared" si="1"/>
        <v>0</v>
      </c>
    </row>
    <row r="16" ht="15.75" spans="2:15">
      <c r="B16" s="216"/>
      <c r="C16" s="217"/>
      <c r="D16" s="218"/>
      <c r="E16" s="219"/>
      <c r="F16" s="218"/>
      <c r="G16" s="218"/>
      <c r="H16" s="217"/>
      <c r="I16" s="218"/>
      <c r="J16" s="218"/>
      <c r="K16" s="218"/>
      <c r="L16" s="218"/>
      <c r="M16" s="252"/>
      <c r="N16" s="235"/>
      <c r="O16" s="188">
        <f t="shared" ref="O16:O32" si="2">IF(ISBLANK($AL16),0,1+LEN($AL16)-LEN(SUBSTITUTE($AL16,"●","")))</f>
        <v>0</v>
      </c>
    </row>
    <row r="17" ht="15.75" spans="2:15">
      <c r="B17" s="225"/>
      <c r="C17" s="226"/>
      <c r="D17" s="227"/>
      <c r="E17" s="228"/>
      <c r="F17" s="227"/>
      <c r="G17" s="227"/>
      <c r="H17" s="226"/>
      <c r="I17" s="227"/>
      <c r="J17" s="227"/>
      <c r="K17" s="227"/>
      <c r="L17" s="227"/>
      <c r="M17" s="226"/>
      <c r="N17" s="235"/>
      <c r="O17" s="188">
        <f t="shared" si="2"/>
        <v>0</v>
      </c>
    </row>
    <row r="18" ht="15.75" spans="2:15">
      <c r="B18" s="225"/>
      <c r="C18" s="226"/>
      <c r="D18" s="227"/>
      <c r="E18" s="228"/>
      <c r="F18" s="227"/>
      <c r="G18" s="227"/>
      <c r="H18" s="226"/>
      <c r="I18" s="227"/>
      <c r="J18" s="227"/>
      <c r="K18" s="227"/>
      <c r="L18" s="227"/>
      <c r="M18" s="228"/>
      <c r="N18" s="235"/>
      <c r="O18" s="188">
        <f t="shared" si="2"/>
        <v>0</v>
      </c>
    </row>
    <row r="19" ht="15.75" spans="2:15">
      <c r="B19" s="225"/>
      <c r="C19" s="226"/>
      <c r="D19" s="227"/>
      <c r="E19" s="229"/>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9"/>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6"/>
      <c r="N27" s="235"/>
      <c r="O27" s="188">
        <f t="shared" si="2"/>
        <v>0</v>
      </c>
    </row>
    <row r="28" ht="15.75" spans="2:15">
      <c r="B28" s="225"/>
      <c r="C28" s="226"/>
      <c r="D28" s="227"/>
      <c r="E28" s="228"/>
      <c r="F28" s="227"/>
      <c r="G28" s="227"/>
      <c r="H28" s="226"/>
      <c r="I28" s="227"/>
      <c r="J28" s="227"/>
      <c r="K28" s="227"/>
      <c r="L28" s="227"/>
      <c r="M28" s="226"/>
      <c r="N28" s="235"/>
      <c r="O28" s="188">
        <f t="shared" si="2"/>
        <v>0</v>
      </c>
    </row>
    <row r="29" spans="2:15">
      <c r="B29" s="230"/>
      <c r="C29" s="231"/>
      <c r="D29" s="232"/>
      <c r="E29" s="233"/>
      <c r="F29" s="232"/>
      <c r="G29" s="232"/>
      <c r="H29" s="231"/>
      <c r="I29" s="232"/>
      <c r="J29" s="232"/>
      <c r="K29" s="232"/>
      <c r="L29" s="232"/>
      <c r="M29" s="231"/>
      <c r="N29" s="235"/>
      <c r="O29" s="188">
        <f t="shared" si="2"/>
        <v>0</v>
      </c>
    </row>
    <row r="30" spans="2:15">
      <c r="B30" s="230"/>
      <c r="C30" s="231"/>
      <c r="D30" s="232"/>
      <c r="E30" s="233"/>
      <c r="F30" s="232"/>
      <c r="G30" s="232"/>
      <c r="H30" s="231"/>
      <c r="I30" s="232"/>
      <c r="J30" s="232"/>
      <c r="K30" s="232"/>
      <c r="L30" s="232"/>
      <c r="M30" s="231"/>
      <c r="N30" s="235"/>
      <c r="O30" s="188">
        <f t="shared" si="2"/>
        <v>0</v>
      </c>
    </row>
    <row r="31" spans="2:15">
      <c r="B31" s="230"/>
      <c r="C31" s="231"/>
      <c r="D31" s="232"/>
      <c r="E31" s="233"/>
      <c r="F31" s="232"/>
      <c r="G31" s="232"/>
      <c r="H31" s="231"/>
      <c r="I31" s="232"/>
      <c r="J31" s="232"/>
      <c r="K31" s="232"/>
      <c r="L31" s="232"/>
      <c r="M31" s="233"/>
      <c r="N31" s="235"/>
      <c r="O31" s="188">
        <f t="shared" si="2"/>
        <v>0</v>
      </c>
    </row>
    <row r="32" spans="2:15">
      <c r="B32" s="230"/>
      <c r="C32" s="231"/>
      <c r="D32" s="232"/>
      <c r="E32" s="234"/>
      <c r="F32" s="232"/>
      <c r="G32" s="232"/>
      <c r="H32" s="231"/>
      <c r="I32" s="232"/>
      <c r="J32" s="232"/>
      <c r="K32" s="232"/>
      <c r="L32" s="232"/>
      <c r="M32" s="233"/>
      <c r="N32" s="235"/>
      <c r="O32" s="188">
        <f t="shared" si="2"/>
        <v>0</v>
      </c>
    </row>
    <row r="33" spans="2:14">
      <c r="B33" s="230"/>
      <c r="C33" s="231"/>
      <c r="D33" s="232"/>
      <c r="E33" s="233"/>
      <c r="F33" s="232"/>
      <c r="G33" s="232"/>
      <c r="H33" s="231"/>
      <c r="I33" s="232"/>
      <c r="J33" s="232"/>
      <c r="K33" s="232"/>
      <c r="L33" s="232"/>
      <c r="M33" s="234"/>
      <c r="N33" s="235"/>
    </row>
    <row r="44" spans="2:15">
      <c r="B44" s="235"/>
      <c r="C44" s="236"/>
      <c r="D44" s="237"/>
      <c r="E44" s="238"/>
      <c r="F44" s="237"/>
      <c r="G44" s="237"/>
      <c r="H44" s="236"/>
      <c r="I44" s="237"/>
      <c r="J44" s="237"/>
      <c r="K44" s="237"/>
      <c r="L44" s="237"/>
      <c r="M44" s="256"/>
      <c r="N44" s="235"/>
      <c r="O44" s="257"/>
    </row>
    <row r="45" spans="2:15">
      <c r="B45" s="230"/>
      <c r="C45" s="231"/>
      <c r="D45" s="232"/>
      <c r="E45" s="233"/>
      <c r="F45" s="232"/>
      <c r="G45" s="232"/>
      <c r="H45" s="231"/>
      <c r="I45" s="232"/>
      <c r="J45" s="232"/>
      <c r="K45" s="232"/>
      <c r="L45" s="232"/>
      <c r="M45" s="231"/>
      <c r="N45" s="235"/>
      <c r="O45" s="257"/>
    </row>
    <row r="46" spans="2:15">
      <c r="B46" s="230"/>
      <c r="C46" s="231"/>
      <c r="D46" s="232"/>
      <c r="E46" s="233"/>
      <c r="F46" s="232"/>
      <c r="G46" s="232"/>
      <c r="H46" s="231"/>
      <c r="I46" s="232"/>
      <c r="J46" s="232"/>
      <c r="K46" s="232"/>
      <c r="L46" s="232"/>
      <c r="M46" s="233"/>
      <c r="N46" s="235"/>
      <c r="O46" s="257"/>
    </row>
    <row r="47" spans="2:15">
      <c r="B47" s="230"/>
      <c r="C47" s="231"/>
      <c r="D47" s="232"/>
      <c r="E47" s="234"/>
      <c r="F47" s="232"/>
      <c r="G47" s="232"/>
      <c r="H47" s="231"/>
      <c r="I47" s="232"/>
      <c r="J47" s="232"/>
      <c r="K47" s="232"/>
      <c r="L47" s="232"/>
      <c r="M47" s="233"/>
      <c r="N47" s="235"/>
      <c r="O47" s="257"/>
    </row>
    <row r="48" spans="2:13">
      <c r="B48" s="239"/>
      <c r="C48" s="240"/>
      <c r="D48" s="241"/>
      <c r="E48" s="242"/>
      <c r="F48" s="241"/>
      <c r="G48" s="241"/>
      <c r="H48" s="240"/>
      <c r="I48" s="241"/>
      <c r="J48" s="241"/>
      <c r="K48" s="241"/>
      <c r="L48" s="241"/>
      <c r="M48" s="258"/>
    </row>
  </sheetData>
  <sheetProtection sheet="1" objects="1"/>
  <mergeCells count="8">
    <mergeCell ref="B6:M6"/>
    <mergeCell ref="B12:M12"/>
    <mergeCell ref="C13:G13"/>
    <mergeCell ref="I13:M13"/>
    <mergeCell ref="C14:G14"/>
    <mergeCell ref="I14:M14"/>
    <mergeCell ref="C15:G15"/>
    <mergeCell ref="I15:M15"/>
  </mergeCells>
  <pageMargins left="0.75" right="0.75" top="1" bottom="1" header="0.511805555555556" footer="0.511805555555556"/>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7"/>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Flash's Mug</v>
      </c>
      <c r="Z1" s="259" t="str">
        <f ca="1">MID(CELL("filename",$Z$1),FIND("]",CELL("filename",$Z$1))+1,255)</f>
        <v>Flashs_Mug</v>
      </c>
    </row>
    <row r="2" ht="21" spans="2:12">
      <c r="B2" s="192" t="str">
        <f>Token_List!$D$2</f>
        <v>Rarity</v>
      </c>
      <c r="C2" s="193" t="str">
        <f ca="1">LOOKUP($Z$1,Token_List!$Z$3:$Z$9998,Token_List!$D$3:$D$9998)</f>
        <v>Uncommon</v>
      </c>
      <c r="D2" s="194"/>
      <c r="E2" s="195"/>
      <c r="F2" s="194"/>
      <c r="G2" s="194"/>
      <c r="H2" s="196"/>
      <c r="I2" s="194"/>
      <c r="J2" s="194"/>
      <c r="K2" s="194"/>
      <c r="L2" s="194"/>
    </row>
    <row r="3" ht="21" spans="2:13">
      <c r="B3" s="197" t="str">
        <f>Token_List!$E$2</f>
        <v>Type</v>
      </c>
      <c r="C3" s="191" t="str">
        <f ca="1">LOOKUP($Z$1,Token_List!$Z$3:$Z$9998,Token_List!$E$3:$E$9998)</f>
        <v>Individual</v>
      </c>
      <c r="D3" s="194"/>
      <c r="E3" s="195"/>
      <c r="F3" s="194"/>
      <c r="G3" s="194"/>
      <c r="H3" s="196"/>
      <c r="I3" s="194"/>
      <c r="J3" s="194"/>
      <c r="K3" s="194"/>
      <c r="L3" s="194"/>
      <c r="M3" s="243"/>
    </row>
    <row r="4" ht="21" spans="2:13">
      <c r="B4" s="197" t="s">
        <v>294</v>
      </c>
      <c r="C4" s="193" t="str">
        <f ca="1">LOOKUP($Z$1,Token_List!$Z$3:$Z$9998,Token_List!$F$3:$F$9998)</f>
        <v>Flash</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SUM($AN$8:$AN$9997)</f>
        <v>0</v>
      </c>
    </row>
    <row r="6" ht="25.5" spans="2:15">
      <c r="B6" s="201" t="str">
        <f ca="1">MATCH("Type",$B$9:$B$9987,0)-3&amp;" Task(s) from "&amp;SUM($A$9:$A$9989)&amp;" character(s) that could drop "&amp;CHAR(34)&amp;$C$1&amp;CHAR(34)&amp;" Tokens"</f>
        <v>2 Task(s) from 2 character(s) that could drop "Flash's Mug"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53</v>
      </c>
      <c r="C9" s="213" t="s">
        <v>762</v>
      </c>
      <c r="D9" s="214">
        <v>1</v>
      </c>
      <c r="E9" s="215"/>
      <c r="F9" s="214"/>
      <c r="G9" s="214"/>
      <c r="H9" s="213" t="s">
        <v>429</v>
      </c>
      <c r="I9" s="214" t="s">
        <v>327</v>
      </c>
      <c r="J9" s="214"/>
      <c r="K9" s="214">
        <v>13</v>
      </c>
      <c r="L9" s="214">
        <v>110</v>
      </c>
      <c r="M9" s="215" t="s">
        <v>763</v>
      </c>
      <c r="N9" s="235"/>
      <c r="O9" s="188">
        <f t="shared" si="0"/>
        <v>0</v>
      </c>
    </row>
    <row r="10" ht="15.75" spans="1:14">
      <c r="A10" s="211">
        <f>COUNTA($E10)+1</f>
        <v>1</v>
      </c>
      <c r="B10" s="212" t="s">
        <v>209</v>
      </c>
      <c r="C10" s="213" t="s">
        <v>764</v>
      </c>
      <c r="D10" s="214">
        <v>5</v>
      </c>
      <c r="E10" s="215"/>
      <c r="F10" s="214"/>
      <c r="G10" s="214"/>
      <c r="H10" s="213" t="s">
        <v>760</v>
      </c>
      <c r="I10" s="214" t="s">
        <v>327</v>
      </c>
      <c r="J10" s="214"/>
      <c r="K10" s="214">
        <v>13</v>
      </c>
      <c r="L10" s="214">
        <v>110</v>
      </c>
      <c r="M10" s="215" t="s">
        <v>123</v>
      </c>
      <c r="N10" s="235"/>
    </row>
    <row r="11" ht="15.75" spans="2:15">
      <c r="B11" s="216"/>
      <c r="C11" s="217"/>
      <c r="D11" s="218"/>
      <c r="E11" s="219"/>
      <c r="F11" s="218"/>
      <c r="G11" s="218"/>
      <c r="H11" s="217"/>
      <c r="I11" s="218"/>
      <c r="J11" s="218"/>
      <c r="K11" s="218"/>
      <c r="L11" s="218"/>
      <c r="M11" s="252"/>
      <c r="N11" s="235"/>
      <c r="O11" s="188">
        <f t="shared" ref="O11:O14" si="1">IF(ISBLANK($AL11),0,1+LEN($AL11)-LEN(SUBSTITUTE($AL11,"●","")))</f>
        <v>0</v>
      </c>
    </row>
    <row r="12" ht="25.5" spans="2:15">
      <c r="B12" s="201" t="str">
        <f ca="1">COUNTA($B14:$B9993)&amp;" Other way(s) to get "&amp;CHAR(34)&amp;$C$1&amp;CHAR(34)&amp;" Tokens"</f>
        <v>1 Other way(s) to get "Flash's Mug" Tokens</v>
      </c>
      <c r="C12" s="202"/>
      <c r="D12" s="202"/>
      <c r="E12" s="202"/>
      <c r="F12" s="202"/>
      <c r="G12" s="202"/>
      <c r="H12" s="202"/>
      <c r="I12" s="202"/>
      <c r="J12" s="202"/>
      <c r="K12" s="202"/>
      <c r="L12" s="202"/>
      <c r="M12" s="245"/>
      <c r="N12" s="235"/>
      <c r="O12" s="188">
        <f t="shared" si="1"/>
        <v>0</v>
      </c>
    </row>
    <row r="13" ht="16.5" spans="2:15">
      <c r="B13" s="220" t="s">
        <v>18</v>
      </c>
      <c r="C13" s="221" t="s">
        <v>323</v>
      </c>
      <c r="D13" s="222"/>
      <c r="E13" s="222"/>
      <c r="F13" s="222"/>
      <c r="G13" s="223"/>
      <c r="H13" s="224" t="s">
        <v>324</v>
      </c>
      <c r="I13" s="253" t="s">
        <v>310</v>
      </c>
      <c r="J13" s="254"/>
      <c r="K13" s="254"/>
      <c r="L13" s="254"/>
      <c r="M13" s="255"/>
      <c r="N13" s="235"/>
      <c r="O13" s="188">
        <f t="shared" si="1"/>
        <v>0</v>
      </c>
    </row>
    <row r="14" ht="15.75" spans="2:15">
      <c r="B14" s="260" t="s">
        <v>337</v>
      </c>
      <c r="C14" s="261" t="s">
        <v>560</v>
      </c>
      <c r="D14" s="262"/>
      <c r="E14" s="262"/>
      <c r="F14" s="262"/>
      <c r="G14" s="263"/>
      <c r="H14" s="264" t="s">
        <v>537</v>
      </c>
      <c r="I14" s="266" t="s">
        <v>123</v>
      </c>
      <c r="J14" s="267"/>
      <c r="K14" s="267"/>
      <c r="L14" s="267"/>
      <c r="M14" s="268"/>
      <c r="N14" s="235"/>
      <c r="O14" s="188">
        <f t="shared" si="1"/>
        <v>0</v>
      </c>
    </row>
    <row r="15" ht="15.75" spans="2:15">
      <c r="B15" s="216"/>
      <c r="C15" s="217"/>
      <c r="D15" s="218"/>
      <c r="E15" s="219"/>
      <c r="F15" s="218"/>
      <c r="G15" s="218"/>
      <c r="H15" s="217"/>
      <c r="I15" s="218"/>
      <c r="J15" s="218"/>
      <c r="K15" s="218"/>
      <c r="L15" s="218"/>
      <c r="M15" s="252"/>
      <c r="N15" s="235"/>
      <c r="O15" s="188">
        <f t="shared" ref="O15:O31" si="2">IF(ISBLANK($AL15),0,1+LEN($AL15)-LEN(SUBSTITUTE($AL15,"●","")))</f>
        <v>0</v>
      </c>
    </row>
    <row r="16" ht="15.75" spans="2:15">
      <c r="B16" s="225"/>
      <c r="C16" s="226"/>
      <c r="D16" s="227"/>
      <c r="E16" s="228"/>
      <c r="F16" s="227"/>
      <c r="G16" s="227"/>
      <c r="H16" s="226"/>
      <c r="I16" s="227"/>
      <c r="J16" s="227"/>
      <c r="K16" s="227"/>
      <c r="L16" s="227"/>
      <c r="M16" s="226"/>
      <c r="N16" s="235"/>
      <c r="O16" s="188">
        <f t="shared" si="2"/>
        <v>0</v>
      </c>
    </row>
    <row r="17" ht="15.75" spans="2:15">
      <c r="B17" s="225"/>
      <c r="C17" s="226"/>
      <c r="D17" s="227"/>
      <c r="E17" s="228"/>
      <c r="F17" s="227"/>
      <c r="G17" s="227"/>
      <c r="H17" s="226"/>
      <c r="I17" s="227"/>
      <c r="J17" s="227"/>
      <c r="K17" s="227"/>
      <c r="L17" s="227"/>
      <c r="M17" s="228"/>
      <c r="N17" s="235"/>
      <c r="O17" s="188">
        <f t="shared" si="2"/>
        <v>0</v>
      </c>
    </row>
    <row r="18" ht="15.75" spans="2:15">
      <c r="B18" s="225"/>
      <c r="C18" s="226"/>
      <c r="D18" s="227"/>
      <c r="E18" s="229"/>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9"/>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6"/>
      <c r="N26" s="235"/>
      <c r="O26" s="188">
        <f t="shared" si="2"/>
        <v>0</v>
      </c>
    </row>
    <row r="27" ht="15.75" spans="2:15">
      <c r="B27" s="225"/>
      <c r="C27" s="226"/>
      <c r="D27" s="227"/>
      <c r="E27" s="228"/>
      <c r="F27" s="227"/>
      <c r="G27" s="227"/>
      <c r="H27" s="226"/>
      <c r="I27" s="227"/>
      <c r="J27" s="227"/>
      <c r="K27" s="227"/>
      <c r="L27" s="227"/>
      <c r="M27" s="226"/>
      <c r="N27" s="235"/>
      <c r="O27" s="188">
        <f t="shared" si="2"/>
        <v>0</v>
      </c>
    </row>
    <row r="28" spans="2:15">
      <c r="B28" s="230"/>
      <c r="C28" s="231"/>
      <c r="D28" s="232"/>
      <c r="E28" s="233"/>
      <c r="F28" s="232"/>
      <c r="G28" s="232"/>
      <c r="H28" s="231"/>
      <c r="I28" s="232"/>
      <c r="J28" s="232"/>
      <c r="K28" s="232"/>
      <c r="L28" s="232"/>
      <c r="M28" s="231"/>
      <c r="N28" s="235"/>
      <c r="O28" s="188">
        <f t="shared" si="2"/>
        <v>0</v>
      </c>
    </row>
    <row r="29" spans="2:15">
      <c r="B29" s="230"/>
      <c r="C29" s="231"/>
      <c r="D29" s="232"/>
      <c r="E29" s="233"/>
      <c r="F29" s="232"/>
      <c r="G29" s="232"/>
      <c r="H29" s="231"/>
      <c r="I29" s="232"/>
      <c r="J29" s="232"/>
      <c r="K29" s="232"/>
      <c r="L29" s="232"/>
      <c r="M29" s="231"/>
      <c r="N29" s="235"/>
      <c r="O29" s="188">
        <f t="shared" si="2"/>
        <v>0</v>
      </c>
    </row>
    <row r="30" spans="2:15">
      <c r="B30" s="230"/>
      <c r="C30" s="231"/>
      <c r="D30" s="232"/>
      <c r="E30" s="233"/>
      <c r="F30" s="232"/>
      <c r="G30" s="232"/>
      <c r="H30" s="231"/>
      <c r="I30" s="232"/>
      <c r="J30" s="232"/>
      <c r="K30" s="232"/>
      <c r="L30" s="232"/>
      <c r="M30" s="233"/>
      <c r="N30" s="235"/>
      <c r="O30" s="188">
        <f t="shared" si="2"/>
        <v>0</v>
      </c>
    </row>
    <row r="31" spans="2:15">
      <c r="B31" s="230"/>
      <c r="C31" s="231"/>
      <c r="D31" s="232"/>
      <c r="E31" s="234"/>
      <c r="F31" s="232"/>
      <c r="G31" s="232"/>
      <c r="H31" s="231"/>
      <c r="I31" s="232"/>
      <c r="J31" s="232"/>
      <c r="K31" s="232"/>
      <c r="L31" s="232"/>
      <c r="M31" s="233"/>
      <c r="N31" s="235"/>
      <c r="O31" s="188">
        <f t="shared" si="2"/>
        <v>0</v>
      </c>
    </row>
    <row r="32" spans="2:14">
      <c r="B32" s="230"/>
      <c r="C32" s="231"/>
      <c r="D32" s="232"/>
      <c r="E32" s="233"/>
      <c r="F32" s="232"/>
      <c r="G32" s="232"/>
      <c r="H32" s="231"/>
      <c r="I32" s="232"/>
      <c r="J32" s="232"/>
      <c r="K32" s="232"/>
      <c r="L32" s="232"/>
      <c r="M32" s="234"/>
      <c r="N32" s="235"/>
    </row>
    <row r="43" spans="2:15">
      <c r="B43" s="235"/>
      <c r="C43" s="236"/>
      <c r="D43" s="237"/>
      <c r="E43" s="238"/>
      <c r="F43" s="237"/>
      <c r="G43" s="237"/>
      <c r="H43" s="236"/>
      <c r="I43" s="237"/>
      <c r="J43" s="237"/>
      <c r="K43" s="237"/>
      <c r="L43" s="237"/>
      <c r="M43" s="256"/>
      <c r="N43" s="235"/>
      <c r="O43" s="257"/>
    </row>
    <row r="44" spans="2:15">
      <c r="B44" s="230"/>
      <c r="C44" s="231"/>
      <c r="D44" s="232"/>
      <c r="E44" s="233"/>
      <c r="F44" s="232"/>
      <c r="G44" s="232"/>
      <c r="H44" s="231"/>
      <c r="I44" s="232"/>
      <c r="J44" s="232"/>
      <c r="K44" s="232"/>
      <c r="L44" s="232"/>
      <c r="M44" s="231"/>
      <c r="N44" s="235"/>
      <c r="O44" s="257"/>
    </row>
    <row r="45" spans="2:15">
      <c r="B45" s="230"/>
      <c r="C45" s="231"/>
      <c r="D45" s="232"/>
      <c r="E45" s="233"/>
      <c r="F45" s="232"/>
      <c r="G45" s="232"/>
      <c r="H45" s="231"/>
      <c r="I45" s="232"/>
      <c r="J45" s="232"/>
      <c r="K45" s="232"/>
      <c r="L45" s="232"/>
      <c r="M45" s="233"/>
      <c r="N45" s="235"/>
      <c r="O45" s="257"/>
    </row>
    <row r="46" spans="2:15">
      <c r="B46" s="230"/>
      <c r="C46" s="231"/>
      <c r="D46" s="232"/>
      <c r="E46" s="234"/>
      <c r="F46" s="232"/>
      <c r="G46" s="232"/>
      <c r="H46" s="231"/>
      <c r="I46" s="232"/>
      <c r="J46" s="232"/>
      <c r="K46" s="232"/>
      <c r="L46" s="232"/>
      <c r="M46" s="233"/>
      <c r="N46" s="235"/>
      <c r="O46" s="257"/>
    </row>
    <row r="47" spans="2:13">
      <c r="B47" s="239"/>
      <c r="C47" s="240"/>
      <c r="D47" s="241"/>
      <c r="E47" s="242"/>
      <c r="F47" s="241"/>
      <c r="G47" s="241"/>
      <c r="H47" s="240"/>
      <c r="I47" s="241"/>
      <c r="J47" s="241"/>
      <c r="K47" s="241"/>
      <c r="L47" s="241"/>
      <c r="M47"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Flora Ears</v>
      </c>
      <c r="Z1" s="259" t="str">
        <f ca="1">MID(CELL("filename",$Z$1),FIND("]",CELL("filename",$Z$1))+1,255)</f>
        <v>Flora_Ears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Flora</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5 Task(s) from 6 character(s) that could drop "Flora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3" si="1">COUNTA($E9)+1</f>
        <v>1</v>
      </c>
      <c r="B9" s="212" t="s">
        <v>31</v>
      </c>
      <c r="C9" s="213" t="s">
        <v>407</v>
      </c>
      <c r="D9" s="214">
        <v>3</v>
      </c>
      <c r="E9" s="215"/>
      <c r="F9" s="214"/>
      <c r="G9" s="214"/>
      <c r="H9" s="213" t="s">
        <v>351</v>
      </c>
      <c r="I9" s="214" t="s">
        <v>346</v>
      </c>
      <c r="J9" s="214"/>
      <c r="K9" s="214">
        <v>20</v>
      </c>
      <c r="L9" s="214">
        <v>200</v>
      </c>
      <c r="M9" s="215" t="s">
        <v>408</v>
      </c>
      <c r="N9" s="235"/>
      <c r="O9" s="188">
        <f t="shared" si="0"/>
        <v>0</v>
      </c>
    </row>
    <row r="10" ht="15.75" spans="1:15">
      <c r="A10" s="211">
        <f t="shared" si="1"/>
        <v>2</v>
      </c>
      <c r="B10" s="212" t="s">
        <v>765</v>
      </c>
      <c r="C10" s="213" t="s">
        <v>766</v>
      </c>
      <c r="D10" s="214"/>
      <c r="E10" s="215" t="s">
        <v>156</v>
      </c>
      <c r="F10" s="214">
        <v>2</v>
      </c>
      <c r="G10" s="214"/>
      <c r="H10" s="213"/>
      <c r="I10" s="214" t="s">
        <v>336</v>
      </c>
      <c r="J10" s="214"/>
      <c r="K10" s="214">
        <v>20</v>
      </c>
      <c r="L10" s="249">
        <v>210</v>
      </c>
      <c r="M10" s="250" t="s">
        <v>767</v>
      </c>
      <c r="N10" s="235"/>
      <c r="O10" s="188">
        <f t="shared" si="0"/>
        <v>0</v>
      </c>
    </row>
    <row r="11" ht="15.75" spans="1:14">
      <c r="A11" s="211">
        <f t="shared" si="1"/>
        <v>1</v>
      </c>
      <c r="B11" s="212" t="s">
        <v>68</v>
      </c>
      <c r="C11" s="250" t="s">
        <v>624</v>
      </c>
      <c r="D11" s="249">
        <v>2</v>
      </c>
      <c r="E11" s="250"/>
      <c r="F11" s="249"/>
      <c r="G11" s="249"/>
      <c r="H11" s="250" t="s">
        <v>456</v>
      </c>
      <c r="I11" s="249" t="s">
        <v>336</v>
      </c>
      <c r="J11" s="249"/>
      <c r="K11" s="249">
        <v>16</v>
      </c>
      <c r="L11" s="214">
        <v>155</v>
      </c>
      <c r="M11" s="250" t="s">
        <v>768</v>
      </c>
      <c r="N11" s="235"/>
    </row>
    <row r="12" ht="15.75" spans="1:14">
      <c r="A12" s="211">
        <f t="shared" si="1"/>
        <v>1</v>
      </c>
      <c r="B12" s="212" t="s">
        <v>127</v>
      </c>
      <c r="C12" s="250" t="s">
        <v>769</v>
      </c>
      <c r="D12" s="249">
        <v>2</v>
      </c>
      <c r="E12" s="250"/>
      <c r="F12" s="249"/>
      <c r="G12" s="249"/>
      <c r="H12" s="250"/>
      <c r="I12" s="249" t="s">
        <v>346</v>
      </c>
      <c r="J12" s="249"/>
      <c r="K12" s="249">
        <v>20</v>
      </c>
      <c r="L12" s="214">
        <v>200</v>
      </c>
      <c r="M12" s="250" t="s">
        <v>124</v>
      </c>
      <c r="N12" s="235"/>
    </row>
    <row r="13" ht="15.75" spans="1:15">
      <c r="A13" s="211">
        <f t="shared" si="1"/>
        <v>1</v>
      </c>
      <c r="B13" s="212" t="s">
        <v>183</v>
      </c>
      <c r="C13" s="213" t="s">
        <v>770</v>
      </c>
      <c r="D13" s="214"/>
      <c r="E13" s="215"/>
      <c r="F13" s="214"/>
      <c r="G13" s="214"/>
      <c r="H13" s="215"/>
      <c r="I13" s="214" t="s">
        <v>327</v>
      </c>
      <c r="J13" s="214"/>
      <c r="K13" s="214">
        <v>13</v>
      </c>
      <c r="L13" s="214">
        <v>110</v>
      </c>
      <c r="M13" s="215" t="s">
        <v>771</v>
      </c>
      <c r="N13" s="235"/>
      <c r="O13" s="188">
        <f t="shared" ref="O13:O16"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0 Other way(s) to get "Flora Ears"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4">
    <mergeCell ref="B6:M6"/>
    <mergeCell ref="B15:M15"/>
    <mergeCell ref="C16:G16"/>
    <mergeCell ref="I16:M16"/>
  </mergeCells>
  <pageMargins left="0.75" right="0.75" top="1" bottom="1" header="0.511805555555556" footer="0.511805555555556"/>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5"/>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Flynn Ears</v>
      </c>
      <c r="Z1" s="259" t="str">
        <f ca="1">MID(CELL("filename",$Z$1),FIND("]",CELL("filename",$Z$1))+1,255)</f>
        <v>Flynn_Ears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Flynn</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SUM($AN$8:$AN$10005)</f>
        <v>0</v>
      </c>
    </row>
    <row r="6" ht="25.5" spans="2:15">
      <c r="B6" s="201" t="str">
        <f ca="1">MATCH("Type",$B$9:$B$9991,0)-3&amp;" Task(s) from "&amp;SUM($A$9:$A$9993)&amp;" character(s) that could drop "&amp;CHAR(34)&amp;$C$1&amp;CHAR(34)&amp;" Tokens"</f>
        <v>7 Task(s) from 7 character(s) that could drop "Flynn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5" si="1">COUNTA($E9)+1</f>
        <v>1</v>
      </c>
      <c r="B9" s="212" t="s">
        <v>58</v>
      </c>
      <c r="C9" s="213" t="s">
        <v>666</v>
      </c>
      <c r="D9" s="214">
        <v>4</v>
      </c>
      <c r="E9" s="215"/>
      <c r="F9" s="214"/>
      <c r="G9" s="214"/>
      <c r="H9" s="213" t="s">
        <v>440</v>
      </c>
      <c r="I9" s="214" t="s">
        <v>336</v>
      </c>
      <c r="J9" s="214"/>
      <c r="K9" s="214">
        <v>16</v>
      </c>
      <c r="L9" s="214">
        <v>155</v>
      </c>
      <c r="M9" s="215" t="s">
        <v>667</v>
      </c>
      <c r="N9" s="235"/>
      <c r="O9" s="188">
        <f t="shared" si="0"/>
        <v>0</v>
      </c>
    </row>
    <row r="10" ht="15.75" spans="1:15">
      <c r="A10" s="211">
        <f t="shared" si="1"/>
        <v>1</v>
      </c>
      <c r="B10" s="212" t="s">
        <v>165</v>
      </c>
      <c r="C10" s="213" t="s">
        <v>772</v>
      </c>
      <c r="D10" s="214">
        <v>4</v>
      </c>
      <c r="E10" s="215"/>
      <c r="F10" s="214"/>
      <c r="G10" s="214"/>
      <c r="H10" s="213" t="s">
        <v>464</v>
      </c>
      <c r="I10" s="214" t="s">
        <v>411</v>
      </c>
      <c r="J10" s="214"/>
      <c r="K10" s="214">
        <v>29</v>
      </c>
      <c r="L10" s="249">
        <v>275</v>
      </c>
      <c r="M10" s="250" t="s">
        <v>773</v>
      </c>
      <c r="N10" s="235"/>
      <c r="O10" s="188">
        <f t="shared" si="0"/>
        <v>0</v>
      </c>
    </row>
    <row r="11" ht="15.75" spans="1:15">
      <c r="A11" s="211">
        <f t="shared" si="1"/>
        <v>1</v>
      </c>
      <c r="B11" s="212" t="s">
        <v>31</v>
      </c>
      <c r="C11" s="250" t="s">
        <v>774</v>
      </c>
      <c r="D11" s="249">
        <v>5</v>
      </c>
      <c r="E11" s="250"/>
      <c r="F11" s="249"/>
      <c r="G11" s="249"/>
      <c r="H11" s="250" t="s">
        <v>354</v>
      </c>
      <c r="I11" s="249" t="s">
        <v>411</v>
      </c>
      <c r="J11" s="249"/>
      <c r="K11" s="249">
        <v>29</v>
      </c>
      <c r="L11" s="214">
        <v>275</v>
      </c>
      <c r="M11" s="250" t="s">
        <v>126</v>
      </c>
      <c r="N11" s="235"/>
      <c r="O11" s="188">
        <f t="shared" si="0"/>
        <v>0</v>
      </c>
    </row>
    <row r="12" ht="15.75" spans="1:14">
      <c r="A12" s="211">
        <f t="shared" si="1"/>
        <v>1</v>
      </c>
      <c r="B12" s="212" t="s">
        <v>253</v>
      </c>
      <c r="C12" s="250" t="s">
        <v>409</v>
      </c>
      <c r="D12" s="249">
        <v>5</v>
      </c>
      <c r="E12" s="250"/>
      <c r="F12" s="249"/>
      <c r="G12" s="249"/>
      <c r="H12" s="250" t="s">
        <v>410</v>
      </c>
      <c r="I12" s="249" t="s">
        <v>411</v>
      </c>
      <c r="J12" s="249"/>
      <c r="K12" s="249">
        <v>29</v>
      </c>
      <c r="L12" s="214">
        <v>275</v>
      </c>
      <c r="M12" s="250" t="s">
        <v>413</v>
      </c>
      <c r="N12" s="235"/>
    </row>
    <row r="13" ht="15.75" spans="1:14">
      <c r="A13" s="211">
        <f t="shared" si="1"/>
        <v>1</v>
      </c>
      <c r="B13" s="212" t="s">
        <v>53</v>
      </c>
      <c r="C13" s="250" t="s">
        <v>762</v>
      </c>
      <c r="D13" s="249">
        <v>1</v>
      </c>
      <c r="E13" s="250"/>
      <c r="F13" s="249"/>
      <c r="G13" s="249"/>
      <c r="H13" s="250" t="s">
        <v>429</v>
      </c>
      <c r="I13" s="249" t="s">
        <v>327</v>
      </c>
      <c r="J13" s="249"/>
      <c r="K13" s="249">
        <v>13</v>
      </c>
      <c r="L13" s="214">
        <v>110</v>
      </c>
      <c r="M13" s="250" t="s">
        <v>763</v>
      </c>
      <c r="N13" s="235"/>
    </row>
    <row r="14" ht="15.75" spans="1:14">
      <c r="A14" s="211">
        <f t="shared" si="1"/>
        <v>1</v>
      </c>
      <c r="B14" s="212" t="s">
        <v>120</v>
      </c>
      <c r="C14" s="250" t="s">
        <v>775</v>
      </c>
      <c r="D14" s="249">
        <v>1</v>
      </c>
      <c r="E14" s="250"/>
      <c r="F14" s="249"/>
      <c r="G14" s="249"/>
      <c r="H14" s="250"/>
      <c r="I14" s="249" t="s">
        <v>336</v>
      </c>
      <c r="J14" s="249"/>
      <c r="K14" s="249">
        <v>16</v>
      </c>
      <c r="L14" s="214">
        <v>155</v>
      </c>
      <c r="M14" s="250" t="s">
        <v>126</v>
      </c>
      <c r="N14" s="235"/>
    </row>
    <row r="15" ht="15.75" spans="1:15">
      <c r="A15" s="211">
        <f t="shared" si="1"/>
        <v>1</v>
      </c>
      <c r="B15" s="212" t="s">
        <v>91</v>
      </c>
      <c r="C15" s="213" t="s">
        <v>776</v>
      </c>
      <c r="D15" s="214"/>
      <c r="E15" s="215"/>
      <c r="F15" s="214"/>
      <c r="G15" s="214"/>
      <c r="H15" s="215" t="s">
        <v>578</v>
      </c>
      <c r="I15" s="214" t="s">
        <v>346</v>
      </c>
      <c r="J15" s="214"/>
      <c r="K15" s="214">
        <v>20</v>
      </c>
      <c r="L15" s="214">
        <v>200</v>
      </c>
      <c r="M15" s="215" t="s">
        <v>126</v>
      </c>
      <c r="N15" s="235"/>
      <c r="O15" s="188">
        <f t="shared" ref="O15:O20" si="2">IF(ISBLANK($AL15),0,1+LEN($AL15)-LEN(SUBSTITUTE($AL15,"●","")))</f>
        <v>0</v>
      </c>
    </row>
    <row r="16" ht="15.75" spans="2:15">
      <c r="B16" s="216"/>
      <c r="C16" s="217"/>
      <c r="D16" s="218"/>
      <c r="E16" s="219"/>
      <c r="F16" s="218"/>
      <c r="G16" s="218"/>
      <c r="H16" s="217"/>
      <c r="I16" s="218"/>
      <c r="J16" s="218"/>
      <c r="K16" s="218"/>
      <c r="L16" s="218"/>
      <c r="M16" s="252"/>
      <c r="N16" s="235"/>
      <c r="O16" s="188">
        <f t="shared" si="2"/>
        <v>0</v>
      </c>
    </row>
    <row r="17" ht="25.5" spans="2:15">
      <c r="B17" s="201" t="str">
        <f ca="1">COUNTA($B19:$B10002)&amp;" Other way(s) to get "&amp;CHAR(34)&amp;$C$1&amp;CHAR(34)&amp;" Tokens"</f>
        <v>2 Other way(s) to get "Flynn Ears" Tokens</v>
      </c>
      <c r="C17" s="202"/>
      <c r="D17" s="202"/>
      <c r="E17" s="202"/>
      <c r="F17" s="202"/>
      <c r="G17" s="202"/>
      <c r="H17" s="202"/>
      <c r="I17" s="202"/>
      <c r="J17" s="202"/>
      <c r="K17" s="202"/>
      <c r="L17" s="202"/>
      <c r="M17" s="245"/>
      <c r="N17" s="235"/>
      <c r="O17" s="188">
        <f t="shared" si="2"/>
        <v>0</v>
      </c>
    </row>
    <row r="18" ht="16.5" spans="2:15">
      <c r="B18" s="276" t="s">
        <v>18</v>
      </c>
      <c r="C18" s="277" t="s">
        <v>323</v>
      </c>
      <c r="D18" s="278"/>
      <c r="E18" s="278"/>
      <c r="F18" s="278"/>
      <c r="G18" s="279"/>
      <c r="H18" s="280" t="s">
        <v>324</v>
      </c>
      <c r="I18" s="281" t="s">
        <v>310</v>
      </c>
      <c r="J18" s="282"/>
      <c r="K18" s="282"/>
      <c r="L18" s="282"/>
      <c r="M18" s="283"/>
      <c r="N18" s="235"/>
      <c r="O18" s="188">
        <f t="shared" si="2"/>
        <v>0</v>
      </c>
    </row>
    <row r="19" ht="15.75" spans="2:15">
      <c r="B19" s="260" t="s">
        <v>338</v>
      </c>
      <c r="C19" s="261" t="s">
        <v>403</v>
      </c>
      <c r="D19" s="262"/>
      <c r="E19" s="262"/>
      <c r="F19" s="262"/>
      <c r="G19" s="263"/>
      <c r="H19" s="264" t="s">
        <v>336</v>
      </c>
      <c r="I19" s="266" t="s">
        <v>126</v>
      </c>
      <c r="J19" s="267"/>
      <c r="K19" s="267"/>
      <c r="L19" s="267"/>
      <c r="M19" s="268"/>
      <c r="N19" s="235"/>
      <c r="O19" s="188">
        <f t="shared" si="2"/>
        <v>0</v>
      </c>
    </row>
    <row r="20" ht="15.75" spans="2:15">
      <c r="B20" s="260" t="s">
        <v>338</v>
      </c>
      <c r="C20" s="261" t="s">
        <v>307</v>
      </c>
      <c r="D20" s="262"/>
      <c r="E20" s="262"/>
      <c r="F20" s="262"/>
      <c r="G20" s="263"/>
      <c r="H20" s="264" t="s">
        <v>411</v>
      </c>
      <c r="I20" s="266" t="s">
        <v>126</v>
      </c>
      <c r="J20" s="267"/>
      <c r="K20" s="267"/>
      <c r="L20" s="267"/>
      <c r="M20" s="268"/>
      <c r="N20" s="235"/>
      <c r="O20" s="188">
        <f t="shared" si="2"/>
        <v>0</v>
      </c>
    </row>
    <row r="21" ht="15.75" spans="2:15">
      <c r="B21" s="216"/>
      <c r="C21" s="217"/>
      <c r="D21" s="218"/>
      <c r="E21" s="219"/>
      <c r="F21" s="218"/>
      <c r="G21" s="218"/>
      <c r="H21" s="217"/>
      <c r="I21" s="218"/>
      <c r="J21" s="218"/>
      <c r="K21" s="218"/>
      <c r="L21" s="218"/>
      <c r="M21" s="252"/>
      <c r="N21" s="235"/>
      <c r="O21" s="188">
        <f t="shared" ref="O21:O39" si="3">IF(ISBLANK($AL21),0,1+LEN($AL21)-LEN(SUBSTITUTE($AL21,"●","")))</f>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6"/>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9"/>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8"/>
      <c r="N32" s="235"/>
      <c r="O32" s="188">
        <f t="shared" si="3"/>
        <v>0</v>
      </c>
    </row>
    <row r="33" ht="15.75" spans="2:15">
      <c r="B33" s="225"/>
      <c r="C33" s="226"/>
      <c r="D33" s="227"/>
      <c r="E33" s="228"/>
      <c r="F33" s="227"/>
      <c r="G33" s="227"/>
      <c r="H33" s="226"/>
      <c r="I33" s="227"/>
      <c r="J33" s="227"/>
      <c r="K33" s="227"/>
      <c r="L33" s="227"/>
      <c r="M33" s="228"/>
      <c r="N33" s="235"/>
      <c r="O33" s="188">
        <f t="shared" si="3"/>
        <v>0</v>
      </c>
    </row>
    <row r="34" ht="15.75" spans="2:15">
      <c r="B34" s="225"/>
      <c r="C34" s="226"/>
      <c r="D34" s="227"/>
      <c r="E34" s="228"/>
      <c r="F34" s="227"/>
      <c r="G34" s="227"/>
      <c r="H34" s="226"/>
      <c r="I34" s="227"/>
      <c r="J34" s="227"/>
      <c r="K34" s="227"/>
      <c r="L34" s="227"/>
      <c r="M34" s="226"/>
      <c r="N34" s="235"/>
      <c r="O34" s="188">
        <f t="shared" si="3"/>
        <v>0</v>
      </c>
    </row>
    <row r="35" ht="15.75" spans="2:15">
      <c r="B35" s="225"/>
      <c r="C35" s="226"/>
      <c r="D35" s="227"/>
      <c r="E35" s="228"/>
      <c r="F35" s="227"/>
      <c r="G35" s="227"/>
      <c r="H35" s="226"/>
      <c r="I35" s="227"/>
      <c r="J35" s="227"/>
      <c r="K35" s="227"/>
      <c r="L35" s="227"/>
      <c r="M35" s="226"/>
      <c r="N35" s="235"/>
      <c r="O35" s="188">
        <f t="shared" si="3"/>
        <v>0</v>
      </c>
    </row>
    <row r="36" spans="2:15">
      <c r="B36" s="230"/>
      <c r="C36" s="231"/>
      <c r="D36" s="232"/>
      <c r="E36" s="233"/>
      <c r="F36" s="232"/>
      <c r="G36" s="232"/>
      <c r="H36" s="231"/>
      <c r="I36" s="232"/>
      <c r="J36" s="232"/>
      <c r="K36" s="232"/>
      <c r="L36" s="232"/>
      <c r="M36" s="231"/>
      <c r="N36" s="235"/>
      <c r="O36" s="188">
        <f t="shared" si="3"/>
        <v>0</v>
      </c>
    </row>
    <row r="37" spans="2:15">
      <c r="B37" s="230"/>
      <c r="C37" s="231"/>
      <c r="D37" s="232"/>
      <c r="E37" s="233"/>
      <c r="F37" s="232"/>
      <c r="G37" s="232"/>
      <c r="H37" s="231"/>
      <c r="I37" s="232"/>
      <c r="J37" s="232"/>
      <c r="K37" s="232"/>
      <c r="L37" s="232"/>
      <c r="M37" s="231"/>
      <c r="N37" s="235"/>
      <c r="O37" s="188">
        <f t="shared" si="3"/>
        <v>0</v>
      </c>
    </row>
    <row r="38" spans="2:15">
      <c r="B38" s="230"/>
      <c r="C38" s="231"/>
      <c r="D38" s="232"/>
      <c r="E38" s="233"/>
      <c r="F38" s="232"/>
      <c r="G38" s="232"/>
      <c r="H38" s="231"/>
      <c r="I38" s="232"/>
      <c r="J38" s="232"/>
      <c r="K38" s="232"/>
      <c r="L38" s="232"/>
      <c r="M38" s="233"/>
      <c r="N38" s="235"/>
      <c r="O38" s="188">
        <f t="shared" si="3"/>
        <v>0</v>
      </c>
    </row>
    <row r="39" spans="2:15">
      <c r="B39" s="230"/>
      <c r="C39" s="231"/>
      <c r="D39" s="232"/>
      <c r="E39" s="234"/>
      <c r="F39" s="232"/>
      <c r="G39" s="232"/>
      <c r="H39" s="231"/>
      <c r="I39" s="232"/>
      <c r="J39" s="232"/>
      <c r="K39" s="232"/>
      <c r="L39" s="232"/>
      <c r="M39" s="233"/>
      <c r="N39" s="235"/>
      <c r="O39" s="188">
        <f t="shared" si="3"/>
        <v>0</v>
      </c>
    </row>
    <row r="40" spans="2:14">
      <c r="B40" s="230"/>
      <c r="C40" s="231"/>
      <c r="D40" s="232"/>
      <c r="E40" s="233"/>
      <c r="F40" s="232"/>
      <c r="G40" s="232"/>
      <c r="H40" s="231"/>
      <c r="I40" s="232"/>
      <c r="J40" s="232"/>
      <c r="K40" s="232"/>
      <c r="L40" s="232"/>
      <c r="M40" s="234"/>
      <c r="N40" s="235"/>
    </row>
    <row r="51" spans="2:15">
      <c r="B51" s="235"/>
      <c r="C51" s="236"/>
      <c r="D51" s="237"/>
      <c r="E51" s="238"/>
      <c r="F51" s="237"/>
      <c r="G51" s="237"/>
      <c r="H51" s="236"/>
      <c r="I51" s="237"/>
      <c r="J51" s="237"/>
      <c r="K51" s="237"/>
      <c r="L51" s="237"/>
      <c r="M51" s="256"/>
      <c r="N51" s="235"/>
      <c r="O51" s="257"/>
    </row>
    <row r="52" spans="2:15">
      <c r="B52" s="230"/>
      <c r="C52" s="231"/>
      <c r="D52" s="232"/>
      <c r="E52" s="233"/>
      <c r="F52" s="232"/>
      <c r="G52" s="232"/>
      <c r="H52" s="231"/>
      <c r="I52" s="232"/>
      <c r="J52" s="232"/>
      <c r="K52" s="232"/>
      <c r="L52" s="232"/>
      <c r="M52" s="231"/>
      <c r="N52" s="235"/>
      <c r="O52" s="257"/>
    </row>
    <row r="53" spans="2:15">
      <c r="B53" s="230"/>
      <c r="C53" s="231"/>
      <c r="D53" s="232"/>
      <c r="E53" s="233"/>
      <c r="F53" s="232"/>
      <c r="G53" s="232"/>
      <c r="H53" s="231"/>
      <c r="I53" s="232"/>
      <c r="J53" s="232"/>
      <c r="K53" s="232"/>
      <c r="L53" s="232"/>
      <c r="M53" s="233"/>
      <c r="N53" s="235"/>
      <c r="O53" s="257"/>
    </row>
    <row r="54" spans="2:15">
      <c r="B54" s="230"/>
      <c r="C54" s="231"/>
      <c r="D54" s="232"/>
      <c r="E54" s="234"/>
      <c r="F54" s="232"/>
      <c r="G54" s="232"/>
      <c r="H54" s="231"/>
      <c r="I54" s="232"/>
      <c r="J54" s="232"/>
      <c r="K54" s="232"/>
      <c r="L54" s="232"/>
      <c r="M54" s="233"/>
      <c r="N54" s="235"/>
      <c r="O54" s="257"/>
    </row>
    <row r="55" spans="2:13">
      <c r="B55" s="239"/>
      <c r="C55" s="240"/>
      <c r="D55" s="241"/>
      <c r="E55" s="242"/>
      <c r="F55" s="241"/>
      <c r="G55" s="241"/>
      <c r="H55" s="240"/>
      <c r="I55" s="241"/>
      <c r="J55" s="241"/>
      <c r="K55" s="241"/>
      <c r="L55" s="241"/>
      <c r="M55" s="258"/>
    </row>
  </sheetData>
  <sheetProtection sheet="1" objects="1"/>
  <mergeCells count="8">
    <mergeCell ref="B6:M6"/>
    <mergeCell ref="B17:M17"/>
    <mergeCell ref="C18:G18"/>
    <mergeCell ref="I18:M18"/>
    <mergeCell ref="C19:G19"/>
    <mergeCell ref="I19:M19"/>
    <mergeCell ref="C20:G20"/>
    <mergeCell ref="I20:M20"/>
  </mergeCells>
  <pageMargins left="0.75" right="0.75" top="1" bottom="1" header="0.511805555555556" footer="0.511805555555556"/>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Frozone Ears</v>
      </c>
      <c r="Z1" s="259" t="str">
        <f ca="1">MID(CELL("filename",$Z$1),FIND("]",CELL("filename",$Z$1))+1,255)</f>
        <v>Frozone_Ears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Frozone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SUM($AN$8:$AN$10003)</f>
        <v>0</v>
      </c>
    </row>
    <row r="6" ht="25.5" spans="2:15">
      <c r="B6" s="201" t="str">
        <f ca="1">MATCH("Type",$B$9:$B$9991,0)-3&amp;" Task(s) from "&amp;SUM($A$9:$A$9993)&amp;" character(s) that could drop "&amp;CHAR(34)&amp;$C$1&amp;CHAR(34)&amp;" Tokens"</f>
        <v>5 Task(s) from 7 character(s) that could drop "Frozone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2</v>
      </c>
      <c r="B9" s="212" t="s">
        <v>438</v>
      </c>
      <c r="C9" s="213" t="s">
        <v>751</v>
      </c>
      <c r="D9" s="214">
        <v>2</v>
      </c>
      <c r="E9" s="215" t="s">
        <v>141</v>
      </c>
      <c r="F9" s="214">
        <v>3</v>
      </c>
      <c r="G9" s="214"/>
      <c r="H9" s="213" t="s">
        <v>369</v>
      </c>
      <c r="I9" s="214" t="s">
        <v>327</v>
      </c>
      <c r="J9" s="214"/>
      <c r="K9" s="214">
        <v>17</v>
      </c>
      <c r="L9" s="214">
        <v>150</v>
      </c>
      <c r="M9" s="215" t="s">
        <v>752</v>
      </c>
      <c r="N9" s="235"/>
      <c r="O9" s="188">
        <f t="shared" si="0"/>
        <v>0</v>
      </c>
    </row>
    <row r="10" ht="15.75" spans="1:15">
      <c r="A10" s="211">
        <f t="shared" si="1"/>
        <v>1</v>
      </c>
      <c r="B10" s="212" t="s">
        <v>281</v>
      </c>
      <c r="C10" s="250" t="s">
        <v>777</v>
      </c>
      <c r="D10" s="249"/>
      <c r="E10" s="250"/>
      <c r="F10" s="249"/>
      <c r="G10" s="249"/>
      <c r="H10" s="250" t="s">
        <v>691</v>
      </c>
      <c r="I10" s="249" t="s">
        <v>313</v>
      </c>
      <c r="J10" s="249"/>
      <c r="K10" s="249">
        <v>10</v>
      </c>
      <c r="L10" s="214">
        <v>75</v>
      </c>
      <c r="M10" s="250" t="s">
        <v>778</v>
      </c>
      <c r="N10" s="235"/>
      <c r="O10" s="188">
        <f t="shared" si="0"/>
        <v>0</v>
      </c>
    </row>
    <row r="11" ht="15.75" spans="1:14">
      <c r="A11" s="211">
        <f t="shared" si="1"/>
        <v>1</v>
      </c>
      <c r="B11" s="212" t="s">
        <v>129</v>
      </c>
      <c r="C11" s="250" t="s">
        <v>779</v>
      </c>
      <c r="D11" s="249"/>
      <c r="E11" s="250"/>
      <c r="F11" s="249"/>
      <c r="G11" s="249"/>
      <c r="H11" s="250" t="s">
        <v>691</v>
      </c>
      <c r="I11" s="249" t="s">
        <v>313</v>
      </c>
      <c r="J11" s="249"/>
      <c r="K11" s="249">
        <v>10</v>
      </c>
      <c r="L11" s="214">
        <v>75</v>
      </c>
      <c r="M11" s="250" t="s">
        <v>780</v>
      </c>
      <c r="N11" s="235"/>
    </row>
    <row r="12" ht="15.75" spans="1:14">
      <c r="A12" s="211">
        <f t="shared" si="1"/>
        <v>1</v>
      </c>
      <c r="B12" s="212" t="s">
        <v>274</v>
      </c>
      <c r="C12" s="250" t="s">
        <v>781</v>
      </c>
      <c r="D12" s="249">
        <v>5</v>
      </c>
      <c r="E12" s="250"/>
      <c r="F12" s="249"/>
      <c r="G12" s="249"/>
      <c r="H12" s="250" t="s">
        <v>611</v>
      </c>
      <c r="I12" s="249" t="s">
        <v>313</v>
      </c>
      <c r="J12" s="249"/>
      <c r="K12" s="249">
        <v>10</v>
      </c>
      <c r="L12" s="214">
        <v>75</v>
      </c>
      <c r="M12" s="250" t="s">
        <v>782</v>
      </c>
      <c r="N12" s="235"/>
    </row>
    <row r="13" ht="15.75" spans="1:14">
      <c r="A13" s="211">
        <f t="shared" si="1"/>
        <v>2</v>
      </c>
      <c r="B13" s="212" t="s">
        <v>783</v>
      </c>
      <c r="C13" s="250" t="s">
        <v>784</v>
      </c>
      <c r="D13" s="249">
        <v>5</v>
      </c>
      <c r="E13" s="250" t="s">
        <v>145</v>
      </c>
      <c r="F13" s="249">
        <v>6</v>
      </c>
      <c r="G13" s="249"/>
      <c r="H13" s="250"/>
      <c r="I13" s="249" t="s">
        <v>327</v>
      </c>
      <c r="J13" s="249"/>
      <c r="K13" s="249">
        <v>17</v>
      </c>
      <c r="L13" s="214">
        <v>150</v>
      </c>
      <c r="M13" s="250" t="s">
        <v>785</v>
      </c>
      <c r="N13" s="235"/>
    </row>
    <row r="14" ht="15.75" spans="2:15">
      <c r="B14" s="216"/>
      <c r="C14" s="217"/>
      <c r="D14" s="218"/>
      <c r="E14" s="219"/>
      <c r="F14" s="218"/>
      <c r="G14" s="218"/>
      <c r="H14" s="217"/>
      <c r="I14" s="218"/>
      <c r="J14" s="218"/>
      <c r="K14" s="218"/>
      <c r="L14" s="218"/>
      <c r="M14" s="252"/>
      <c r="N14" s="235"/>
      <c r="O14" s="188">
        <f t="shared" ref="O14:O18" si="2">IF(ISBLANK($AL14),0,1+LEN($AL14)-LEN(SUBSTITUTE($AL14,"●","")))</f>
        <v>0</v>
      </c>
    </row>
    <row r="15" ht="25.5" spans="2:15">
      <c r="B15" s="201" t="str">
        <f ca="1">COUNTA($B17:$B10000)&amp;" Other way(s) to get "&amp;CHAR(34)&amp;$C$1&amp;CHAR(34)&amp;" Tokens"</f>
        <v>2 Other way(s) to get "Frozone Ears"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337</v>
      </c>
      <c r="C17" s="261" t="s">
        <v>354</v>
      </c>
      <c r="D17" s="262"/>
      <c r="E17" s="262"/>
      <c r="F17" s="262"/>
      <c r="G17" s="263"/>
      <c r="H17" s="264" t="s">
        <v>336</v>
      </c>
      <c r="I17" s="266" t="s">
        <v>786</v>
      </c>
      <c r="J17" s="267"/>
      <c r="K17" s="267"/>
      <c r="L17" s="267"/>
      <c r="M17" s="268"/>
      <c r="N17" s="235"/>
      <c r="O17" s="188">
        <f t="shared" si="2"/>
        <v>0</v>
      </c>
    </row>
    <row r="18" ht="15.75" spans="2:15">
      <c r="B18" s="260" t="s">
        <v>338</v>
      </c>
      <c r="C18" s="261" t="s">
        <v>339</v>
      </c>
      <c r="D18" s="262"/>
      <c r="E18" s="262"/>
      <c r="F18" s="262"/>
      <c r="G18" s="263"/>
      <c r="H18" s="265" t="s">
        <v>340</v>
      </c>
      <c r="I18" s="261" t="s">
        <v>128</v>
      </c>
      <c r="J18" s="262"/>
      <c r="K18" s="262"/>
      <c r="L18" s="262"/>
      <c r="M18" s="263"/>
      <c r="N18" s="235"/>
      <c r="O18" s="188">
        <f t="shared" si="2"/>
        <v>0</v>
      </c>
    </row>
    <row r="19" ht="15.75" spans="2:15">
      <c r="B19" s="216"/>
      <c r="C19" s="217"/>
      <c r="D19" s="218"/>
      <c r="E19" s="219"/>
      <c r="F19" s="218"/>
      <c r="G19" s="218"/>
      <c r="H19" s="217"/>
      <c r="I19" s="218"/>
      <c r="J19" s="218"/>
      <c r="K19" s="218"/>
      <c r="L19" s="218"/>
      <c r="M19" s="252"/>
      <c r="N19" s="235"/>
      <c r="O19" s="188">
        <f t="shared" ref="O19:O37" si="3">IF(ISBLANK($AL19),0,1+LEN($AL19)-LEN(SUBSTITUTE($AL19,"●","")))</f>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6"/>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8">
    <mergeCell ref="B6:M6"/>
    <mergeCell ref="B15:M15"/>
    <mergeCell ref="C16:G16"/>
    <mergeCell ref="I16:M16"/>
    <mergeCell ref="C17:G17"/>
    <mergeCell ref="I17:M17"/>
    <mergeCell ref="C18:G18"/>
    <mergeCell ref="I18:M18"/>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317" customWidth="1"/>
    <col min="2" max="2" width="20.5714285714286" style="292" customWidth="1"/>
    <col min="3" max="3" width="29.7142857142857" style="184" customWidth="1"/>
    <col min="4" max="4" width="6.71428571428571" style="315" customWidth="1"/>
    <col min="5" max="5" width="19.1428571428571" style="316" hidden="1" customWidth="1"/>
    <col min="6" max="6" width="8.28571428571429" style="315" customWidth="1"/>
    <col min="7" max="7" width="7.42857142857143" style="315" customWidth="1"/>
    <col min="8" max="8" width="33.2857142857143" style="184" customWidth="1"/>
    <col min="9" max="9" width="9.28571428571429" style="315" customWidth="1"/>
    <col min="10" max="10" width="5.42857142857143" style="315" customWidth="1"/>
    <col min="11" max="11" width="3.85714285714286" style="315" customWidth="1"/>
    <col min="12" max="12" width="6.57142857142857" style="315" customWidth="1"/>
    <col min="13" max="13" width="55.5428571428571" style="187" customWidth="1"/>
    <col min="14" max="14" width="0.857142857142857" style="292" customWidth="1"/>
    <col min="15" max="15" width="9.14285714285714" style="317"/>
    <col min="16" max="25" width="9.14285714285714" style="292"/>
    <col min="26" max="26" width="9.14285714285714" style="318"/>
    <col min="27" max="16384" width="9.14285714285714" style="292"/>
  </cols>
  <sheetData>
    <row r="1" ht="21.55" customHeight="1" spans="2:26">
      <c r="B1" s="319" t="str">
        <f>Token_List!$B$2</f>
        <v>Token Name</v>
      </c>
      <c r="C1" s="193" t="str">
        <f ca="1">LOOKUP($Z$1,Token_List!$Z$3:$Z$9998,Token_List!$B$3:$B$9998)</f>
        <v>Astro Blasters Blaster</v>
      </c>
      <c r="D1" s="320" t="s">
        <v>348</v>
      </c>
      <c r="E1" s="320"/>
      <c r="Z1" s="259" t="str">
        <f ca="1">MID(CELL("filename",$Z$1),FIND("]",CELL("filename",$Z$1))+1,255)</f>
        <v>Astro_Blasters_Blaster</v>
      </c>
    </row>
    <row r="2" ht="21.55" customHeight="1" spans="2:12">
      <c r="B2" s="192" t="str">
        <f>Token_List!$D$2</f>
        <v>Rarity</v>
      </c>
      <c r="C2" s="193" t="str">
        <f ca="1">LOOKUP($Z$1,Token_List!$Z$3:$Z$9998,Token_List!$D$3:$D$9998)</f>
        <v>Uncommon</v>
      </c>
      <c r="D2" s="321"/>
      <c r="E2" s="322"/>
      <c r="F2" s="321"/>
      <c r="G2" s="321"/>
      <c r="H2" s="196"/>
      <c r="I2" s="321"/>
      <c r="J2" s="321"/>
      <c r="K2" s="321"/>
      <c r="L2" s="321"/>
    </row>
    <row r="3" ht="21.55" customHeight="1" spans="2:13">
      <c r="B3" s="192" t="str">
        <f>Token_List!$E$2</f>
        <v>Type</v>
      </c>
      <c r="C3" s="193" t="str">
        <f ca="1">LOOKUP($Z$1,Token_List!$Z$3:$Z$9998,Token_List!$E$3:$E$9998)</f>
        <v>Individual</v>
      </c>
      <c r="D3" s="211"/>
      <c r="E3" s="322"/>
      <c r="F3" s="321"/>
      <c r="G3" s="321"/>
      <c r="H3" s="196"/>
      <c r="I3" s="321"/>
      <c r="J3" s="321"/>
      <c r="K3" s="321"/>
      <c r="L3" s="321"/>
      <c r="M3" s="243"/>
    </row>
    <row r="4" ht="21.55" customHeight="1" spans="2:13">
      <c r="B4" s="192" t="s">
        <v>294</v>
      </c>
      <c r="C4" s="274" t="str">
        <f ca="1">LOOKUP($Z$1,Token_List!$Z$3:$Z$9998,Token_List!$F$3:$F$9998)</f>
        <v>Buzz Lightyear</v>
      </c>
      <c r="D4" s="274"/>
      <c r="E4" s="274"/>
      <c r="F4" s="274"/>
      <c r="G4" s="274"/>
      <c r="H4" s="274"/>
      <c r="I4" s="274"/>
      <c r="J4" s="274"/>
      <c r="K4" s="274"/>
      <c r="L4" s="274"/>
      <c r="M4" s="243"/>
    </row>
    <row r="5" ht="21.55" customHeight="1" spans="2:12">
      <c r="B5" s="298"/>
      <c r="C5" s="274"/>
      <c r="D5" s="274"/>
      <c r="E5" s="274"/>
      <c r="F5" s="274"/>
      <c r="G5" s="274"/>
      <c r="H5" s="274"/>
      <c r="I5" s="274"/>
      <c r="J5" s="274"/>
      <c r="K5" s="274"/>
      <c r="L5" s="274"/>
    </row>
    <row r="6" ht="25.5" spans="2:15">
      <c r="B6" s="377" t="str">
        <f ca="1">MATCH("Type",$B$9:$B$9997,0)-3&amp;" Task(s) from "&amp;SUM($A$9:$A$9999)&amp;" character(s) that could drop "&amp;CHAR(34)&amp;$C$1&amp;CHAR(34)&amp;" Tokens"</f>
        <v>4 Task(s) from 6 character(s) that could drop "Astro Blasters Blaster" Tokens</v>
      </c>
      <c r="C6" s="378"/>
      <c r="D6" s="378"/>
      <c r="E6" s="378"/>
      <c r="F6" s="378"/>
      <c r="G6" s="378"/>
      <c r="H6" s="378"/>
      <c r="I6" s="378"/>
      <c r="J6" s="378"/>
      <c r="K6" s="378"/>
      <c r="L6" s="378"/>
      <c r="M6" s="380"/>
      <c r="O6" s="317">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336"/>
      <c r="O8" s="317">
        <f t="shared" si="0"/>
        <v>0</v>
      </c>
    </row>
    <row r="9" ht="15.75" spans="1:15">
      <c r="A9" s="211">
        <f t="shared" ref="A9:A12" si="1">COUNTA($E9)+1</f>
        <v>2</v>
      </c>
      <c r="B9" s="212" t="s">
        <v>349</v>
      </c>
      <c r="C9" s="213" t="s">
        <v>350</v>
      </c>
      <c r="D9" s="214">
        <v>1</v>
      </c>
      <c r="E9" s="215" t="s">
        <v>259</v>
      </c>
      <c r="F9" s="214">
        <v>2</v>
      </c>
      <c r="G9" s="214"/>
      <c r="H9" s="213" t="s">
        <v>351</v>
      </c>
      <c r="I9" s="214" t="s">
        <v>336</v>
      </c>
      <c r="J9" s="214"/>
      <c r="K9" s="214">
        <v>20</v>
      </c>
      <c r="L9" s="214">
        <v>210</v>
      </c>
      <c r="M9" s="215" t="s">
        <v>352</v>
      </c>
      <c r="N9" s="336"/>
      <c r="O9" s="317">
        <f t="shared" si="0"/>
        <v>0</v>
      </c>
    </row>
    <row r="10" ht="15.75" spans="1:15">
      <c r="A10" s="211">
        <f t="shared" si="1"/>
        <v>1</v>
      </c>
      <c r="B10" s="212" t="s">
        <v>48</v>
      </c>
      <c r="C10" s="250" t="s">
        <v>353</v>
      </c>
      <c r="D10" s="249">
        <v>2</v>
      </c>
      <c r="E10" s="250"/>
      <c r="F10" s="249"/>
      <c r="G10" s="249"/>
      <c r="H10" s="250" t="s">
        <v>354</v>
      </c>
      <c r="I10" s="249" t="s">
        <v>313</v>
      </c>
      <c r="J10" s="249" t="s">
        <v>355</v>
      </c>
      <c r="K10" s="249">
        <v>10</v>
      </c>
      <c r="L10" s="214">
        <v>75</v>
      </c>
      <c r="M10" s="250" t="s">
        <v>356</v>
      </c>
      <c r="N10" s="336"/>
      <c r="O10" s="317">
        <f t="shared" si="0"/>
        <v>0</v>
      </c>
    </row>
    <row r="11" ht="15.75" spans="1:14">
      <c r="A11" s="211">
        <f t="shared" si="1"/>
        <v>1</v>
      </c>
      <c r="B11" s="212" t="s">
        <v>216</v>
      </c>
      <c r="C11" s="213" t="s">
        <v>357</v>
      </c>
      <c r="D11" s="214">
        <v>1</v>
      </c>
      <c r="E11" s="215"/>
      <c r="F11" s="214"/>
      <c r="G11" s="214" t="s">
        <v>355</v>
      </c>
      <c r="H11" s="215"/>
      <c r="I11" s="214" t="s">
        <v>315</v>
      </c>
      <c r="J11" s="214"/>
      <c r="K11" s="214">
        <v>7</v>
      </c>
      <c r="L11" s="214">
        <v>40</v>
      </c>
      <c r="M11" s="215" t="s">
        <v>358</v>
      </c>
      <c r="N11" s="336"/>
    </row>
    <row r="12" ht="26.25" spans="1:14">
      <c r="A12" s="211">
        <f t="shared" si="1"/>
        <v>2</v>
      </c>
      <c r="B12" s="212" t="s">
        <v>359</v>
      </c>
      <c r="C12" s="250" t="s">
        <v>360</v>
      </c>
      <c r="D12" s="249">
        <v>1</v>
      </c>
      <c r="E12" s="250" t="s">
        <v>73</v>
      </c>
      <c r="F12" s="249">
        <v>3</v>
      </c>
      <c r="G12" s="249"/>
      <c r="H12" s="250" t="s">
        <v>361</v>
      </c>
      <c r="I12" s="249" t="s">
        <v>313</v>
      </c>
      <c r="J12" s="249"/>
      <c r="K12" s="249">
        <v>13</v>
      </c>
      <c r="L12" s="214">
        <v>100</v>
      </c>
      <c r="M12" s="250" t="s">
        <v>362</v>
      </c>
      <c r="N12" s="336"/>
    </row>
    <row r="13" ht="15.75" spans="2:15">
      <c r="B13" s="323"/>
      <c r="C13" s="217"/>
      <c r="D13" s="324"/>
      <c r="E13" s="325"/>
      <c r="F13" s="324"/>
      <c r="G13" s="324"/>
      <c r="H13" s="217"/>
      <c r="I13" s="324"/>
      <c r="J13" s="324"/>
      <c r="K13" s="324"/>
      <c r="L13" s="324"/>
      <c r="M13" s="252"/>
      <c r="N13" s="336"/>
      <c r="O13" s="317">
        <f t="shared" ref="O13:O17" si="2">IF(ISBLANK($AL13),0,1+LEN($AL13)-LEN(SUBSTITUTE($AL13,"●","")))</f>
        <v>0</v>
      </c>
    </row>
    <row r="14" ht="25.5" spans="2:15">
      <c r="B14" s="377" t="str">
        <f ca="1">COUNTA($B16:$B9999)&amp;" Other way(s) to get "&amp;CHAR(34)&amp;$C$1&amp;CHAR(34)&amp;" Tokens"</f>
        <v>2 Other way(s) to get "Astro Blasters Blaster" Tokens</v>
      </c>
      <c r="C14" s="378"/>
      <c r="D14" s="378"/>
      <c r="E14" s="378"/>
      <c r="F14" s="378"/>
      <c r="G14" s="378"/>
      <c r="H14" s="378"/>
      <c r="I14" s="378"/>
      <c r="J14" s="378"/>
      <c r="K14" s="378"/>
      <c r="L14" s="378"/>
      <c r="M14" s="380"/>
      <c r="N14" s="336"/>
      <c r="O14" s="317">
        <f t="shared" si="2"/>
        <v>0</v>
      </c>
    </row>
    <row r="15" ht="16.5" spans="2:15">
      <c r="B15" s="220" t="s">
        <v>18</v>
      </c>
      <c r="C15" s="221" t="s">
        <v>323</v>
      </c>
      <c r="D15" s="222"/>
      <c r="E15" s="222"/>
      <c r="F15" s="222"/>
      <c r="G15" s="223"/>
      <c r="H15" s="224" t="s">
        <v>324</v>
      </c>
      <c r="I15" s="253" t="s">
        <v>310</v>
      </c>
      <c r="J15" s="254"/>
      <c r="K15" s="254"/>
      <c r="L15" s="254"/>
      <c r="M15" s="255"/>
      <c r="N15" s="336"/>
      <c r="O15" s="317">
        <f t="shared" si="2"/>
        <v>0</v>
      </c>
    </row>
    <row r="16" ht="15.75" spans="2:15">
      <c r="B16" s="284" t="s">
        <v>337</v>
      </c>
      <c r="C16" s="261" t="s">
        <v>363</v>
      </c>
      <c r="D16" s="262"/>
      <c r="E16" s="262"/>
      <c r="F16" s="262"/>
      <c r="G16" s="263"/>
      <c r="H16" s="264" t="s">
        <v>336</v>
      </c>
      <c r="I16" s="266" t="s">
        <v>364</v>
      </c>
      <c r="J16" s="267"/>
      <c r="K16" s="267"/>
      <c r="L16" s="267"/>
      <c r="M16" s="268"/>
      <c r="N16" s="336"/>
      <c r="O16" s="317">
        <f t="shared" si="2"/>
        <v>0</v>
      </c>
    </row>
    <row r="17" ht="15.75" spans="2:15">
      <c r="B17" s="284" t="s">
        <v>365</v>
      </c>
      <c r="C17" s="261" t="s">
        <v>366</v>
      </c>
      <c r="D17" s="262"/>
      <c r="E17" s="262"/>
      <c r="F17" s="262"/>
      <c r="G17" s="263"/>
      <c r="H17" s="265" t="s">
        <v>367</v>
      </c>
      <c r="I17" s="261" t="s">
        <v>60</v>
      </c>
      <c r="J17" s="262"/>
      <c r="K17" s="262"/>
      <c r="L17" s="262"/>
      <c r="M17" s="263"/>
      <c r="N17" s="336"/>
      <c r="O17" s="317">
        <f t="shared" si="2"/>
        <v>0</v>
      </c>
    </row>
    <row r="18" ht="15.75" spans="2:15">
      <c r="B18" s="323"/>
      <c r="C18" s="217"/>
      <c r="D18" s="324"/>
      <c r="E18" s="325"/>
      <c r="F18" s="324"/>
      <c r="G18" s="324"/>
      <c r="H18" s="217"/>
      <c r="I18" s="324"/>
      <c r="J18" s="324"/>
      <c r="K18" s="324"/>
      <c r="L18" s="324"/>
      <c r="M18" s="252"/>
      <c r="N18" s="336"/>
      <c r="O18" s="317">
        <f t="shared" ref="O18:O36" si="3">IF(ISBLANK($AL18),0,1+LEN($AL18)-LEN(SUBSTITUTE($AL18,"●","")))</f>
        <v>0</v>
      </c>
    </row>
    <row r="19" ht="15.75" spans="2:15">
      <c r="B19" s="326"/>
      <c r="C19" s="226"/>
      <c r="D19" s="327"/>
      <c r="E19" s="328"/>
      <c r="F19" s="327"/>
      <c r="G19" s="327"/>
      <c r="H19" s="329"/>
      <c r="I19" s="327"/>
      <c r="J19" s="327"/>
      <c r="K19" s="327"/>
      <c r="L19" s="327"/>
      <c r="M19" s="228"/>
      <c r="N19" s="336"/>
      <c r="O19" s="317">
        <f t="shared" si="3"/>
        <v>0</v>
      </c>
    </row>
    <row r="20" ht="15.75" spans="2:15">
      <c r="B20" s="326"/>
      <c r="C20" s="226"/>
      <c r="D20" s="327"/>
      <c r="E20" s="330"/>
      <c r="F20" s="327"/>
      <c r="G20" s="327"/>
      <c r="H20" s="329"/>
      <c r="I20" s="327"/>
      <c r="J20" s="327"/>
      <c r="K20" s="327"/>
      <c r="L20" s="327"/>
      <c r="M20" s="228"/>
      <c r="N20" s="336"/>
      <c r="O20" s="317">
        <f t="shared" si="3"/>
        <v>0</v>
      </c>
    </row>
    <row r="21" ht="15.75" spans="2:15">
      <c r="B21" s="326"/>
      <c r="C21" s="226"/>
      <c r="D21" s="327"/>
      <c r="E21" s="330"/>
      <c r="F21" s="327"/>
      <c r="G21" s="327"/>
      <c r="H21" s="226"/>
      <c r="I21" s="327"/>
      <c r="J21" s="327"/>
      <c r="K21" s="327"/>
      <c r="L21" s="327"/>
      <c r="M21" s="226"/>
      <c r="N21" s="336"/>
      <c r="O21" s="317">
        <f t="shared" si="3"/>
        <v>0</v>
      </c>
    </row>
    <row r="22" ht="15.75" spans="2:15">
      <c r="B22" s="326"/>
      <c r="C22" s="226"/>
      <c r="D22" s="327"/>
      <c r="E22" s="330"/>
      <c r="F22" s="327"/>
      <c r="G22" s="327"/>
      <c r="H22" s="226"/>
      <c r="I22" s="327"/>
      <c r="J22" s="327"/>
      <c r="K22" s="327"/>
      <c r="L22" s="327"/>
      <c r="M22" s="228"/>
      <c r="N22" s="336"/>
      <c r="O22" s="317">
        <f t="shared" si="3"/>
        <v>0</v>
      </c>
    </row>
    <row r="23" ht="15.75" spans="2:15">
      <c r="B23" s="326"/>
      <c r="C23" s="226"/>
      <c r="D23" s="327"/>
      <c r="E23" s="328"/>
      <c r="F23" s="327"/>
      <c r="G23" s="327"/>
      <c r="H23" s="226"/>
      <c r="I23" s="327"/>
      <c r="J23" s="327"/>
      <c r="K23" s="327"/>
      <c r="L23" s="327"/>
      <c r="M23" s="228"/>
      <c r="N23" s="336"/>
      <c r="O23" s="317">
        <f t="shared" si="3"/>
        <v>0</v>
      </c>
    </row>
    <row r="24" ht="15.75" spans="2:15">
      <c r="B24" s="326"/>
      <c r="C24" s="226"/>
      <c r="D24" s="327"/>
      <c r="E24" s="330"/>
      <c r="F24" s="327"/>
      <c r="G24" s="327"/>
      <c r="H24" s="226"/>
      <c r="I24" s="327"/>
      <c r="J24" s="327"/>
      <c r="K24" s="327"/>
      <c r="L24" s="327"/>
      <c r="M24" s="228"/>
      <c r="N24" s="336"/>
      <c r="O24" s="317">
        <f t="shared" si="3"/>
        <v>0</v>
      </c>
    </row>
    <row r="25" ht="15.75" spans="2:15">
      <c r="B25" s="326"/>
      <c r="C25" s="226"/>
      <c r="D25" s="327"/>
      <c r="E25" s="330"/>
      <c r="F25" s="327"/>
      <c r="G25" s="327"/>
      <c r="H25" s="226"/>
      <c r="I25" s="327"/>
      <c r="J25" s="327"/>
      <c r="K25" s="327"/>
      <c r="L25" s="327"/>
      <c r="M25" s="228"/>
      <c r="N25" s="336"/>
      <c r="O25" s="317">
        <f t="shared" si="3"/>
        <v>0</v>
      </c>
    </row>
    <row r="26" ht="15.75" spans="2:15">
      <c r="B26" s="326"/>
      <c r="C26" s="226"/>
      <c r="D26" s="327"/>
      <c r="E26" s="330"/>
      <c r="F26" s="327"/>
      <c r="G26" s="327"/>
      <c r="H26" s="226"/>
      <c r="I26" s="327"/>
      <c r="J26" s="327"/>
      <c r="K26" s="327"/>
      <c r="L26" s="327"/>
      <c r="M26" s="228"/>
      <c r="N26" s="336"/>
      <c r="O26" s="317">
        <f t="shared" si="3"/>
        <v>0</v>
      </c>
    </row>
    <row r="27" ht="15.75" spans="2:15">
      <c r="B27" s="326"/>
      <c r="C27" s="329"/>
      <c r="D27" s="327"/>
      <c r="E27" s="330"/>
      <c r="F27" s="327"/>
      <c r="G27" s="327"/>
      <c r="H27" s="329"/>
      <c r="I27" s="327"/>
      <c r="J27" s="327"/>
      <c r="K27" s="327"/>
      <c r="L27" s="327"/>
      <c r="M27" s="228"/>
      <c r="N27" s="336"/>
      <c r="O27" s="317">
        <f t="shared" si="3"/>
        <v>0</v>
      </c>
    </row>
    <row r="28" ht="15.75" spans="2:15">
      <c r="B28" s="326"/>
      <c r="C28" s="329"/>
      <c r="D28" s="327"/>
      <c r="E28" s="328"/>
      <c r="F28" s="327"/>
      <c r="G28" s="327"/>
      <c r="H28" s="329"/>
      <c r="I28" s="327"/>
      <c r="J28" s="327"/>
      <c r="K28" s="327"/>
      <c r="L28" s="327"/>
      <c r="M28" s="228"/>
      <c r="N28" s="336"/>
      <c r="O28" s="317">
        <f t="shared" si="3"/>
        <v>0</v>
      </c>
    </row>
    <row r="29" ht="15.75" spans="2:15">
      <c r="B29" s="326"/>
      <c r="C29" s="329"/>
      <c r="D29" s="327"/>
      <c r="E29" s="330"/>
      <c r="F29" s="327"/>
      <c r="G29" s="327"/>
      <c r="H29" s="329"/>
      <c r="I29" s="327"/>
      <c r="J29" s="327"/>
      <c r="K29" s="327"/>
      <c r="L29" s="327"/>
      <c r="M29" s="228"/>
      <c r="N29" s="336"/>
      <c r="O29" s="317">
        <f t="shared" si="3"/>
        <v>0</v>
      </c>
    </row>
    <row r="30" ht="15.75" spans="2:15">
      <c r="B30" s="326"/>
      <c r="C30" s="329"/>
      <c r="D30" s="327"/>
      <c r="E30" s="330"/>
      <c r="F30" s="327"/>
      <c r="G30" s="327"/>
      <c r="H30" s="329"/>
      <c r="I30" s="327"/>
      <c r="J30" s="327"/>
      <c r="K30" s="327"/>
      <c r="L30" s="327"/>
      <c r="M30" s="228"/>
      <c r="N30" s="336"/>
      <c r="O30" s="317">
        <f t="shared" si="3"/>
        <v>0</v>
      </c>
    </row>
    <row r="31" ht="15.75" spans="2:15">
      <c r="B31" s="326"/>
      <c r="C31" s="329"/>
      <c r="D31" s="327"/>
      <c r="E31" s="330"/>
      <c r="F31" s="327"/>
      <c r="G31" s="327"/>
      <c r="H31" s="329"/>
      <c r="I31" s="327"/>
      <c r="J31" s="327"/>
      <c r="K31" s="327"/>
      <c r="L31" s="327"/>
      <c r="M31" s="226"/>
      <c r="N31" s="336"/>
      <c r="O31" s="317">
        <f t="shared" si="3"/>
        <v>0</v>
      </c>
    </row>
    <row r="32" ht="15.75" spans="2:15">
      <c r="B32" s="326"/>
      <c r="C32" s="329"/>
      <c r="D32" s="327"/>
      <c r="E32" s="330"/>
      <c r="F32" s="327"/>
      <c r="G32" s="327"/>
      <c r="H32" s="329"/>
      <c r="I32" s="327"/>
      <c r="J32" s="327"/>
      <c r="K32" s="327"/>
      <c r="L32" s="327"/>
      <c r="M32" s="226"/>
      <c r="N32" s="336"/>
      <c r="O32" s="317">
        <f t="shared" si="3"/>
        <v>0</v>
      </c>
    </row>
    <row r="33" spans="2:15">
      <c r="B33" s="331"/>
      <c r="C33" s="332"/>
      <c r="D33" s="333"/>
      <c r="E33" s="334"/>
      <c r="F33" s="333"/>
      <c r="G33" s="333"/>
      <c r="H33" s="332"/>
      <c r="I33" s="333"/>
      <c r="J33" s="333"/>
      <c r="K33" s="333"/>
      <c r="L33" s="333"/>
      <c r="M33" s="231"/>
      <c r="N33" s="336"/>
      <c r="O33" s="317">
        <f t="shared" si="3"/>
        <v>0</v>
      </c>
    </row>
    <row r="34" spans="2:15">
      <c r="B34" s="331"/>
      <c r="C34" s="332"/>
      <c r="D34" s="333"/>
      <c r="E34" s="334"/>
      <c r="F34" s="333"/>
      <c r="G34" s="333"/>
      <c r="H34" s="332"/>
      <c r="I34" s="333"/>
      <c r="J34" s="333"/>
      <c r="K34" s="333"/>
      <c r="L34" s="333"/>
      <c r="M34" s="231"/>
      <c r="N34" s="336"/>
      <c r="O34" s="317">
        <f t="shared" si="3"/>
        <v>0</v>
      </c>
    </row>
    <row r="35" spans="2:15">
      <c r="B35" s="331"/>
      <c r="C35" s="332"/>
      <c r="D35" s="333"/>
      <c r="E35" s="334"/>
      <c r="F35" s="333"/>
      <c r="G35" s="333"/>
      <c r="H35" s="332"/>
      <c r="I35" s="333"/>
      <c r="J35" s="333"/>
      <c r="K35" s="333"/>
      <c r="L35" s="333"/>
      <c r="M35" s="233"/>
      <c r="N35" s="336"/>
      <c r="O35" s="317">
        <f t="shared" si="3"/>
        <v>0</v>
      </c>
    </row>
    <row r="36" spans="2:15">
      <c r="B36" s="331"/>
      <c r="C36" s="332"/>
      <c r="D36" s="333"/>
      <c r="E36" s="335"/>
      <c r="F36" s="333"/>
      <c r="G36" s="333"/>
      <c r="H36" s="332"/>
      <c r="I36" s="333"/>
      <c r="J36" s="333"/>
      <c r="K36" s="333"/>
      <c r="L36" s="333"/>
      <c r="M36" s="233"/>
      <c r="N36" s="336"/>
      <c r="O36" s="317">
        <f t="shared" si="3"/>
        <v>0</v>
      </c>
    </row>
    <row r="37" spans="2:14">
      <c r="B37" s="331"/>
      <c r="C37" s="231"/>
      <c r="D37" s="333"/>
      <c r="E37" s="334"/>
      <c r="F37" s="333"/>
      <c r="G37" s="333"/>
      <c r="H37" s="231"/>
      <c r="I37" s="333"/>
      <c r="J37" s="333"/>
      <c r="K37" s="333"/>
      <c r="L37" s="333"/>
      <c r="M37" s="234"/>
      <c r="N37" s="336"/>
    </row>
    <row r="48" spans="2:15">
      <c r="B48" s="336"/>
      <c r="C48" s="236"/>
      <c r="D48" s="337"/>
      <c r="E48" s="338"/>
      <c r="F48" s="337"/>
      <c r="G48" s="337"/>
      <c r="H48" s="236"/>
      <c r="I48" s="337"/>
      <c r="J48" s="337"/>
      <c r="K48" s="337"/>
      <c r="L48" s="337"/>
      <c r="M48" s="256"/>
      <c r="N48" s="336"/>
      <c r="O48" s="344"/>
    </row>
    <row r="49" spans="2:15">
      <c r="B49" s="331"/>
      <c r="C49" s="332"/>
      <c r="D49" s="333"/>
      <c r="E49" s="334"/>
      <c r="F49" s="333"/>
      <c r="G49" s="333"/>
      <c r="H49" s="332"/>
      <c r="I49" s="333"/>
      <c r="J49" s="333"/>
      <c r="K49" s="333"/>
      <c r="L49" s="333"/>
      <c r="M49" s="231"/>
      <c r="N49" s="336"/>
      <c r="O49" s="344"/>
    </row>
    <row r="50" spans="2:15">
      <c r="B50" s="331"/>
      <c r="C50" s="332"/>
      <c r="D50" s="333"/>
      <c r="E50" s="334"/>
      <c r="F50" s="333"/>
      <c r="G50" s="333"/>
      <c r="H50" s="332"/>
      <c r="I50" s="333"/>
      <c r="J50" s="333"/>
      <c r="K50" s="333"/>
      <c r="L50" s="333"/>
      <c r="M50" s="233"/>
      <c r="N50" s="336"/>
      <c r="O50" s="344"/>
    </row>
    <row r="51" spans="2:15">
      <c r="B51" s="331"/>
      <c r="C51" s="332"/>
      <c r="D51" s="333"/>
      <c r="E51" s="335"/>
      <c r="F51" s="333"/>
      <c r="G51" s="333"/>
      <c r="H51" s="332"/>
      <c r="I51" s="333"/>
      <c r="J51" s="333"/>
      <c r="K51" s="333"/>
      <c r="L51" s="333"/>
      <c r="M51" s="233"/>
      <c r="N51" s="336"/>
      <c r="O51" s="344"/>
    </row>
    <row r="52" spans="2:13">
      <c r="B52" s="339"/>
      <c r="C52" s="240"/>
      <c r="D52" s="340"/>
      <c r="E52" s="341"/>
      <c r="F52" s="340"/>
      <c r="G52" s="340"/>
      <c r="H52" s="240"/>
      <c r="I52" s="340"/>
      <c r="J52" s="340"/>
      <c r="K52" s="340"/>
      <c r="L52" s="340"/>
      <c r="M52"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Frozone Skis</v>
      </c>
      <c r="Z1" s="259" t="str">
        <f ca="1">MID(CELL("filename",$Z$1),FIND("]",CELL("filename",$Z$1))+1,255)</f>
        <v>Frozone_Skis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Frozone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SUM($AN$8:$AN$10002)</f>
        <v>0</v>
      </c>
    </row>
    <row r="6" ht="25.5" spans="2:15">
      <c r="B6" s="201" t="str">
        <f ca="1">MATCH("Type",$B$9:$B$9991,0)-3&amp;" Task(s) from "&amp;SUM($A$9:$A$9993)&amp;" character(s) that could drop "&amp;CHAR(34)&amp;$C$1&amp;CHAR(34)&amp;" Tokens"</f>
        <v>5 Task(s) from 5 character(s) that could drop "Frozone Skis"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259</v>
      </c>
      <c r="C9" s="213" t="s">
        <v>551</v>
      </c>
      <c r="D9" s="214">
        <v>3</v>
      </c>
      <c r="E9" s="215"/>
      <c r="F9" s="214"/>
      <c r="G9" s="214"/>
      <c r="H9" s="213" t="s">
        <v>354</v>
      </c>
      <c r="I9" s="214" t="s">
        <v>336</v>
      </c>
      <c r="J9" s="214"/>
      <c r="K9" s="214">
        <v>16</v>
      </c>
      <c r="L9" s="214">
        <v>155</v>
      </c>
      <c r="M9" s="215" t="s">
        <v>552</v>
      </c>
      <c r="N9" s="235"/>
      <c r="O9" s="188">
        <f t="shared" si="0"/>
        <v>0</v>
      </c>
    </row>
    <row r="10" ht="15.75" spans="1:15">
      <c r="A10" s="211">
        <f t="shared" si="1"/>
        <v>1</v>
      </c>
      <c r="B10" s="212" t="s">
        <v>676</v>
      </c>
      <c r="C10" s="213" t="s">
        <v>787</v>
      </c>
      <c r="D10" s="214">
        <v>4</v>
      </c>
      <c r="E10" s="215"/>
      <c r="F10" s="214"/>
      <c r="G10" s="214"/>
      <c r="H10" s="213" t="s">
        <v>691</v>
      </c>
      <c r="I10" s="214" t="s">
        <v>315</v>
      </c>
      <c r="J10" s="214"/>
      <c r="K10" s="214">
        <v>7</v>
      </c>
      <c r="L10" s="249">
        <v>40</v>
      </c>
      <c r="M10" s="250" t="s">
        <v>788</v>
      </c>
      <c r="N10" s="235"/>
      <c r="O10" s="188">
        <f t="shared" si="0"/>
        <v>0</v>
      </c>
    </row>
    <row r="11" ht="15.75" spans="1:15">
      <c r="A11" s="211">
        <f t="shared" si="1"/>
        <v>1</v>
      </c>
      <c r="B11" s="212" t="s">
        <v>198</v>
      </c>
      <c r="C11" s="250" t="s">
        <v>789</v>
      </c>
      <c r="D11" s="249"/>
      <c r="E11" s="250"/>
      <c r="F11" s="249"/>
      <c r="G11" s="249"/>
      <c r="H11" s="250" t="s">
        <v>379</v>
      </c>
      <c r="I11" s="249" t="s">
        <v>315</v>
      </c>
      <c r="J11" s="249"/>
      <c r="K11" s="249">
        <v>7</v>
      </c>
      <c r="L11" s="214">
        <v>40</v>
      </c>
      <c r="M11" s="250" t="s">
        <v>790</v>
      </c>
      <c r="N11" s="235"/>
      <c r="O11" s="188">
        <f t="shared" si="0"/>
        <v>0</v>
      </c>
    </row>
    <row r="12" ht="15.75" spans="1:15">
      <c r="A12" s="211">
        <f t="shared" si="1"/>
        <v>1</v>
      </c>
      <c r="B12" s="212" t="s">
        <v>129</v>
      </c>
      <c r="C12" s="213" t="s">
        <v>779</v>
      </c>
      <c r="D12" s="214"/>
      <c r="E12" s="215"/>
      <c r="F12" s="214"/>
      <c r="G12" s="214"/>
      <c r="H12" s="215" t="s">
        <v>691</v>
      </c>
      <c r="I12" s="214" t="s">
        <v>313</v>
      </c>
      <c r="J12" s="214"/>
      <c r="K12" s="214">
        <v>10</v>
      </c>
      <c r="L12" s="214">
        <v>75</v>
      </c>
      <c r="M12" s="215" t="s">
        <v>780</v>
      </c>
      <c r="N12" s="235"/>
      <c r="O12" s="188">
        <f t="shared" si="0"/>
        <v>0</v>
      </c>
    </row>
    <row r="13" ht="15.75" spans="1:14">
      <c r="A13" s="211">
        <f t="shared" si="1"/>
        <v>1</v>
      </c>
      <c r="B13" s="212" t="s">
        <v>176</v>
      </c>
      <c r="C13" s="250" t="s">
        <v>608</v>
      </c>
      <c r="D13" s="249">
        <v>2</v>
      </c>
      <c r="E13" s="250"/>
      <c r="F13" s="249"/>
      <c r="G13" s="249"/>
      <c r="H13" s="250" t="s">
        <v>381</v>
      </c>
      <c r="I13" s="249" t="s">
        <v>327</v>
      </c>
      <c r="J13" s="249"/>
      <c r="K13" s="249">
        <v>13</v>
      </c>
      <c r="L13" s="214">
        <v>110</v>
      </c>
      <c r="M13" s="250" t="s">
        <v>609</v>
      </c>
      <c r="N13" s="235"/>
    </row>
    <row r="14" ht="15.75" spans="2:15">
      <c r="B14" s="216"/>
      <c r="C14" s="217"/>
      <c r="D14" s="218"/>
      <c r="E14" s="219"/>
      <c r="F14" s="218"/>
      <c r="G14" s="218"/>
      <c r="H14" s="217"/>
      <c r="I14" s="218"/>
      <c r="J14" s="218"/>
      <c r="K14" s="218"/>
      <c r="L14" s="218"/>
      <c r="M14" s="252"/>
      <c r="N14" s="235"/>
      <c r="O14" s="188">
        <f t="shared" ref="O14:O17" si="2">IF(ISBLANK($AL14),0,1+LEN($AL14)-LEN(SUBSTITUTE($AL14,"●","")))</f>
        <v>0</v>
      </c>
    </row>
    <row r="15" ht="25.5" spans="2:15">
      <c r="B15" s="201" t="str">
        <f ca="1">COUNTA($B17:$B10000)&amp;" Other way(s) to get "&amp;CHAR(34)&amp;$C$1&amp;CHAR(34)&amp;" Tokens"</f>
        <v>1 Other way(s) to get "Frozone Skis"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337</v>
      </c>
      <c r="C17" s="261" t="s">
        <v>611</v>
      </c>
      <c r="D17" s="262"/>
      <c r="E17" s="262"/>
      <c r="F17" s="262"/>
      <c r="G17" s="263"/>
      <c r="H17" s="265" t="s">
        <v>313</v>
      </c>
      <c r="I17" s="266" t="s">
        <v>791</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ref="O18:O36" si="3">IF(ISBLANK($AL18),0,1+LEN($AL18)-LEN(SUBSTITUTE($AL18,"●","")))</f>
        <v>0</v>
      </c>
    </row>
    <row r="19" ht="15.75" spans="2:15">
      <c r="B19" s="225"/>
      <c r="C19" s="226"/>
      <c r="D19" s="227"/>
      <c r="E19" s="229"/>
      <c r="F19" s="227"/>
      <c r="G19" s="227"/>
      <c r="H19" s="226"/>
      <c r="I19" s="227"/>
      <c r="J19" s="227"/>
      <c r="K19" s="227"/>
      <c r="L19" s="227"/>
      <c r="M19" s="228"/>
      <c r="N19" s="235"/>
      <c r="O19" s="188">
        <f t="shared" si="3"/>
        <v>0</v>
      </c>
    </row>
    <row r="20" spans="14:15">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Gaston Ears</v>
      </c>
      <c r="Z1" s="259" t="str">
        <f ca="1">MID(CELL("filename",$Z$1),FIND("]",CELL("filename",$Z$1))+1,255)</f>
        <v>Gaston_Ears</v>
      </c>
    </row>
    <row r="2" ht="21.55" customHeight="1" spans="2:12">
      <c r="B2" s="192" t="str">
        <f>Token_List!$D$2</f>
        <v>Rarity</v>
      </c>
      <c r="C2" s="193" t="str">
        <f ca="1">LOOKUP($Z$1,Token_List!$Z$3:$Z$9998,Token_List!$D$3:$D$9998)</f>
        <v>Epic</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Gaston</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SUM($AN$8:$AN$10003)</f>
        <v>0</v>
      </c>
    </row>
    <row r="6" ht="25.5" spans="2:15">
      <c r="B6" s="201" t="str">
        <f ca="1">MATCH("Type",$B$9:$B$9991,0)-3&amp;" Task(s) from "&amp;SUM($A$9:$A$9993)&amp;" character(s) that could drop "&amp;CHAR(34)&amp;$C$1&amp;CHAR(34)&amp;" Tokens"</f>
        <v>5 Task(s) from 8 character(s) that could drop "Gaston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2</v>
      </c>
      <c r="B9" s="212" t="s">
        <v>792</v>
      </c>
      <c r="C9" s="213" t="s">
        <v>793</v>
      </c>
      <c r="D9" s="214">
        <v>9</v>
      </c>
      <c r="E9" s="215" t="s">
        <v>153</v>
      </c>
      <c r="F9" s="214">
        <v>10</v>
      </c>
      <c r="G9" s="214"/>
      <c r="H9" s="213" t="s">
        <v>321</v>
      </c>
      <c r="I9" s="214" t="s">
        <v>411</v>
      </c>
      <c r="J9" s="214"/>
      <c r="K9" s="214">
        <v>37</v>
      </c>
      <c r="L9" s="214">
        <v>370</v>
      </c>
      <c r="M9" s="215" t="s">
        <v>794</v>
      </c>
      <c r="N9" s="235"/>
      <c r="O9" s="188">
        <f t="shared" si="0"/>
        <v>0</v>
      </c>
    </row>
    <row r="10" ht="15.75" spans="1:15">
      <c r="A10" s="211">
        <f t="shared" si="1"/>
        <v>2</v>
      </c>
      <c r="B10" s="212" t="s">
        <v>795</v>
      </c>
      <c r="C10" s="250" t="s">
        <v>796</v>
      </c>
      <c r="D10" s="249">
        <v>3</v>
      </c>
      <c r="E10" s="250" t="s">
        <v>80</v>
      </c>
      <c r="F10" s="249">
        <v>4</v>
      </c>
      <c r="G10" s="249"/>
      <c r="H10" s="250"/>
      <c r="I10" s="249" t="s">
        <v>327</v>
      </c>
      <c r="J10" s="249"/>
      <c r="K10" s="249">
        <v>17</v>
      </c>
      <c r="L10" s="214">
        <v>150</v>
      </c>
      <c r="M10" s="250" t="s">
        <v>797</v>
      </c>
      <c r="N10" s="235"/>
      <c r="O10" s="188">
        <f t="shared" si="0"/>
        <v>0</v>
      </c>
    </row>
    <row r="11" ht="15.75" spans="1:14">
      <c r="A11" s="211">
        <f t="shared" si="1"/>
        <v>1</v>
      </c>
      <c r="B11" s="212" t="s">
        <v>393</v>
      </c>
      <c r="C11" s="250" t="s">
        <v>394</v>
      </c>
      <c r="D11" s="249">
        <v>3</v>
      </c>
      <c r="E11" s="250"/>
      <c r="F11" s="249"/>
      <c r="G11" s="249"/>
      <c r="H11" s="250" t="s">
        <v>335</v>
      </c>
      <c r="I11" s="249" t="s">
        <v>327</v>
      </c>
      <c r="J11" s="249"/>
      <c r="K11" s="249">
        <v>13</v>
      </c>
      <c r="L11" s="214">
        <v>110</v>
      </c>
      <c r="M11" s="250" t="s">
        <v>395</v>
      </c>
      <c r="N11" s="235"/>
    </row>
    <row r="12" ht="15.75" spans="1:14">
      <c r="A12" s="211">
        <f t="shared" si="1"/>
        <v>2</v>
      </c>
      <c r="B12" s="212" t="s">
        <v>798</v>
      </c>
      <c r="C12" s="250" t="s">
        <v>799</v>
      </c>
      <c r="D12" s="249">
        <v>3</v>
      </c>
      <c r="E12" s="250" t="s">
        <v>84</v>
      </c>
      <c r="F12" s="249">
        <v>4</v>
      </c>
      <c r="G12" s="249"/>
      <c r="H12" s="250"/>
      <c r="I12" s="249" t="s">
        <v>327</v>
      </c>
      <c r="J12" s="249"/>
      <c r="K12" s="249">
        <v>17</v>
      </c>
      <c r="L12" s="214">
        <v>150</v>
      </c>
      <c r="M12" s="250" t="s">
        <v>131</v>
      </c>
      <c r="N12" s="235"/>
    </row>
    <row r="13" ht="15.75" spans="1:14">
      <c r="A13" s="211">
        <f t="shared" si="1"/>
        <v>1</v>
      </c>
      <c r="B13" s="212" t="s">
        <v>204</v>
      </c>
      <c r="C13" s="250" t="s">
        <v>800</v>
      </c>
      <c r="D13" s="249">
        <v>1</v>
      </c>
      <c r="E13" s="250"/>
      <c r="F13" s="249"/>
      <c r="G13" s="249"/>
      <c r="H13" s="250" t="s">
        <v>591</v>
      </c>
      <c r="I13" s="249" t="s">
        <v>315</v>
      </c>
      <c r="J13" s="249"/>
      <c r="K13" s="249">
        <v>7</v>
      </c>
      <c r="L13" s="214">
        <v>40</v>
      </c>
      <c r="M13" s="250" t="s">
        <v>801</v>
      </c>
      <c r="N13" s="235"/>
    </row>
    <row r="14" ht="15.75" spans="2:15">
      <c r="B14" s="216"/>
      <c r="C14" s="217"/>
      <c r="D14" s="218"/>
      <c r="E14" s="219"/>
      <c r="F14" s="218"/>
      <c r="G14" s="218"/>
      <c r="H14" s="217"/>
      <c r="I14" s="218"/>
      <c r="J14" s="218"/>
      <c r="K14" s="218"/>
      <c r="L14" s="218"/>
      <c r="M14" s="252"/>
      <c r="N14" s="235"/>
      <c r="O14" s="188">
        <f t="shared" ref="O14:O18" si="2">IF(ISBLANK($AL14),0,1+LEN($AL14)-LEN(SUBSTITUTE($AL14,"●","")))</f>
        <v>0</v>
      </c>
    </row>
    <row r="15" ht="25.5" spans="2:15">
      <c r="B15" s="201" t="str">
        <f ca="1">COUNTA($B17:$B10000)&amp;" Other way(s) to get "&amp;CHAR(34)&amp;$C$1&amp;CHAR(34)&amp;" Tokens"</f>
        <v>2 Other way(s) to get "Gaston Ears"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338</v>
      </c>
      <c r="C17" s="261" t="s">
        <v>307</v>
      </c>
      <c r="D17" s="262"/>
      <c r="E17" s="262"/>
      <c r="F17" s="262"/>
      <c r="G17" s="263"/>
      <c r="H17" s="264" t="s">
        <v>411</v>
      </c>
      <c r="I17" s="266" t="s">
        <v>131</v>
      </c>
      <c r="J17" s="267"/>
      <c r="K17" s="267"/>
      <c r="L17" s="267"/>
      <c r="M17" s="268"/>
      <c r="N17" s="235"/>
      <c r="O17" s="188">
        <f t="shared" si="2"/>
        <v>0</v>
      </c>
    </row>
    <row r="18" ht="15.75" spans="2:15">
      <c r="B18" s="260" t="s">
        <v>338</v>
      </c>
      <c r="C18" s="261" t="s">
        <v>536</v>
      </c>
      <c r="D18" s="262"/>
      <c r="E18" s="262"/>
      <c r="F18" s="262"/>
      <c r="G18" s="263"/>
      <c r="H18" s="264" t="s">
        <v>537</v>
      </c>
      <c r="I18" s="266" t="s">
        <v>131</v>
      </c>
      <c r="J18" s="267"/>
      <c r="K18" s="267"/>
      <c r="L18" s="267"/>
      <c r="M18" s="268"/>
      <c r="N18" s="235"/>
      <c r="O18" s="188">
        <f t="shared" si="2"/>
        <v>0</v>
      </c>
    </row>
    <row r="19" ht="15.75" spans="2:15">
      <c r="B19" s="216"/>
      <c r="C19" s="217"/>
      <c r="D19" s="218"/>
      <c r="E19" s="219"/>
      <c r="F19" s="218"/>
      <c r="G19" s="218"/>
      <c r="H19" s="217"/>
      <c r="I19" s="218"/>
      <c r="J19" s="218"/>
      <c r="K19" s="218"/>
      <c r="L19" s="218"/>
      <c r="M19" s="252"/>
      <c r="N19" s="235"/>
      <c r="O19" s="188">
        <f t="shared" ref="O19:O37" si="3">IF(ISBLANK($AL19),0,1+LEN($AL19)-LEN(SUBSTITUTE($AL19,"●","")))</f>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6"/>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8">
    <mergeCell ref="B6:M6"/>
    <mergeCell ref="B15:M15"/>
    <mergeCell ref="C16:G16"/>
    <mergeCell ref="I16:M16"/>
    <mergeCell ref="C17:G17"/>
    <mergeCell ref="I17:M17"/>
    <mergeCell ref="C18:G18"/>
    <mergeCell ref="I18:M18"/>
  </mergeCells>
  <pageMargins left="0.75" right="0.75" top="1" bottom="1" header="0.511805555555556" footer="0.511805555555556"/>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8"/>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Glass Slipper</v>
      </c>
      <c r="Z1" s="259" t="str">
        <f ca="1">MID(CELL("filename",$Z$1),FIND("]",CELL("filename",$Z$1))+1,255)</f>
        <v>Glass_Slipper</v>
      </c>
    </row>
    <row r="2" ht="21.55" customHeight="1" spans="2:12">
      <c r="B2" s="192" t="str">
        <f>Token_List!$D$2</f>
        <v>Rarity</v>
      </c>
      <c r="C2" s="193" t="str">
        <f ca="1">LOOKUP($Z$1,Token_List!$Z$3:$Z$9998,Token_List!$D$3:$D$9998)</f>
        <v>Epic</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Cinderella</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SUM($AN$8:$AN$9998)</f>
        <v>0</v>
      </c>
    </row>
    <row r="6" ht="25.5" spans="2:15">
      <c r="B6" s="201" t="str">
        <f ca="1">MATCH("Type",$B$9:$B$9991,0)-3&amp;" Task(s) from "&amp;SUM($A$9:$A$9993)&amp;" character(s) that could drop "&amp;CHAR(34)&amp;$C$1&amp;CHAR(34)&amp;" Tokens"</f>
        <v>2 Task(s) from 2 character(s) that could drop "Glass Slipper" Tokens</v>
      </c>
      <c r="C6" s="202"/>
      <c r="D6" s="202"/>
      <c r="E6" s="202"/>
      <c r="F6" s="202"/>
      <c r="G6" s="202"/>
      <c r="H6" s="202"/>
      <c r="I6" s="202"/>
      <c r="J6" s="202"/>
      <c r="K6" s="202"/>
      <c r="L6" s="202"/>
      <c r="M6" s="245"/>
      <c r="O6" s="188">
        <f t="shared" ref="O6:O13"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82</v>
      </c>
      <c r="C9" s="213" t="s">
        <v>479</v>
      </c>
      <c r="D9" s="214">
        <v>2</v>
      </c>
      <c r="E9" s="215"/>
      <c r="F9" s="214"/>
      <c r="G9" s="214"/>
      <c r="H9" s="213" t="s">
        <v>480</v>
      </c>
      <c r="I9" s="214" t="s">
        <v>346</v>
      </c>
      <c r="J9" s="214"/>
      <c r="K9" s="214">
        <v>20</v>
      </c>
      <c r="L9" s="214">
        <v>200</v>
      </c>
      <c r="M9" s="215" t="s">
        <v>481</v>
      </c>
      <c r="N9" s="235"/>
      <c r="O9" s="188">
        <f t="shared" si="0"/>
        <v>0</v>
      </c>
    </row>
    <row r="10" ht="15.75" spans="1:15">
      <c r="A10" s="211">
        <f>COUNTA($E10)+1</f>
        <v>1</v>
      </c>
      <c r="B10" s="212" t="s">
        <v>73</v>
      </c>
      <c r="C10" s="213" t="s">
        <v>655</v>
      </c>
      <c r="D10" s="214">
        <v>1</v>
      </c>
      <c r="E10" s="215"/>
      <c r="F10" s="214"/>
      <c r="G10" s="214"/>
      <c r="H10" s="213"/>
      <c r="I10" s="214" t="s">
        <v>327</v>
      </c>
      <c r="J10" s="214"/>
      <c r="K10" s="214">
        <v>13</v>
      </c>
      <c r="L10" s="249">
        <v>110</v>
      </c>
      <c r="M10" s="250" t="s">
        <v>656</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0 Other way(s) to get "Glass Slipper" Tokens</v>
      </c>
      <c r="C12" s="202"/>
      <c r="D12" s="202"/>
      <c r="E12" s="202"/>
      <c r="F12" s="202"/>
      <c r="G12" s="202"/>
      <c r="H12" s="202"/>
      <c r="I12" s="202"/>
      <c r="J12" s="202"/>
      <c r="K12" s="202"/>
      <c r="L12" s="202"/>
      <c r="M12" s="245"/>
      <c r="N12" s="235"/>
      <c r="O12" s="188">
        <f t="shared" si="0"/>
        <v>0</v>
      </c>
    </row>
    <row r="13" ht="16.5" spans="2:15">
      <c r="B13" s="276" t="s">
        <v>18</v>
      </c>
      <c r="C13" s="277" t="s">
        <v>323</v>
      </c>
      <c r="D13" s="278"/>
      <c r="E13" s="278"/>
      <c r="F13" s="278"/>
      <c r="G13" s="279"/>
      <c r="H13" s="280" t="s">
        <v>324</v>
      </c>
      <c r="I13" s="281" t="s">
        <v>310</v>
      </c>
      <c r="J13" s="282"/>
      <c r="K13" s="282"/>
      <c r="L13" s="282"/>
      <c r="M13" s="283"/>
      <c r="N13" s="235"/>
      <c r="O13" s="188">
        <f t="shared" si="0"/>
        <v>0</v>
      </c>
    </row>
    <row r="14" ht="15.75" spans="2:15">
      <c r="B14" s="216"/>
      <c r="C14" s="217"/>
      <c r="D14" s="218"/>
      <c r="E14" s="219"/>
      <c r="F14" s="218"/>
      <c r="G14" s="218"/>
      <c r="H14" s="217"/>
      <c r="I14" s="218"/>
      <c r="J14" s="218"/>
      <c r="K14" s="218"/>
      <c r="L14" s="218"/>
      <c r="M14" s="252"/>
      <c r="N14" s="235"/>
      <c r="O14" s="188">
        <f t="shared" ref="O14:O32" si="1">IF(ISBLANK($AL14),0,1+LEN($AL14)-LEN(SUBSTITUTE($AL14,"●","")))</f>
        <v>0</v>
      </c>
    </row>
    <row r="15" ht="15.75" spans="2:15">
      <c r="B15" s="225"/>
      <c r="C15" s="226"/>
      <c r="D15" s="227"/>
      <c r="E15" s="229"/>
      <c r="F15" s="227"/>
      <c r="G15" s="227"/>
      <c r="H15" s="226"/>
      <c r="I15" s="227"/>
      <c r="J15" s="227"/>
      <c r="K15" s="227"/>
      <c r="L15" s="227"/>
      <c r="M15" s="228"/>
      <c r="N15" s="235"/>
      <c r="O15" s="188">
        <f t="shared" si="1"/>
        <v>0</v>
      </c>
    </row>
    <row r="16" ht="15.75" spans="2:15">
      <c r="B16" s="225"/>
      <c r="C16" s="226"/>
      <c r="D16" s="227"/>
      <c r="E16" s="228"/>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6"/>
      <c r="N17" s="235"/>
      <c r="O17" s="188">
        <f t="shared" si="1"/>
        <v>0</v>
      </c>
    </row>
    <row r="18" ht="15.75" spans="2:15">
      <c r="B18" s="225"/>
      <c r="C18" s="226"/>
      <c r="D18" s="227"/>
      <c r="E18" s="228"/>
      <c r="F18" s="227"/>
      <c r="G18" s="227"/>
      <c r="H18" s="226"/>
      <c r="I18" s="227"/>
      <c r="J18" s="227"/>
      <c r="K18" s="227"/>
      <c r="L18" s="227"/>
      <c r="M18" s="228"/>
      <c r="N18" s="235"/>
      <c r="O18" s="188">
        <f t="shared" si="1"/>
        <v>0</v>
      </c>
    </row>
    <row r="19" ht="15.75" spans="2:15">
      <c r="B19" s="225"/>
      <c r="C19" s="226"/>
      <c r="D19" s="227"/>
      <c r="E19" s="229"/>
      <c r="F19" s="227"/>
      <c r="G19" s="227"/>
      <c r="H19" s="226"/>
      <c r="I19" s="227"/>
      <c r="J19" s="227"/>
      <c r="K19" s="227"/>
      <c r="L19" s="227"/>
      <c r="M19" s="228"/>
      <c r="N19" s="235"/>
      <c r="O19" s="188">
        <f t="shared" si="1"/>
        <v>0</v>
      </c>
    </row>
    <row r="20" ht="15.75" spans="2:15">
      <c r="B20" s="225"/>
      <c r="C20" s="226"/>
      <c r="D20" s="227"/>
      <c r="E20" s="228"/>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9"/>
      <c r="F24" s="227"/>
      <c r="G24" s="227"/>
      <c r="H24" s="226"/>
      <c r="I24" s="227"/>
      <c r="J24" s="227"/>
      <c r="K24" s="227"/>
      <c r="L24" s="227"/>
      <c r="M24" s="228"/>
      <c r="N24" s="235"/>
      <c r="O24" s="188">
        <f t="shared" si="1"/>
        <v>0</v>
      </c>
    </row>
    <row r="25" ht="15.75" spans="2:15">
      <c r="B25" s="225"/>
      <c r="C25" s="226"/>
      <c r="D25" s="227"/>
      <c r="E25" s="228"/>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6"/>
      <c r="N27" s="235"/>
      <c r="O27" s="188">
        <f t="shared" si="1"/>
        <v>0</v>
      </c>
    </row>
    <row r="28" ht="15.75" spans="2:15">
      <c r="B28" s="225"/>
      <c r="C28" s="226"/>
      <c r="D28" s="227"/>
      <c r="E28" s="228"/>
      <c r="F28" s="227"/>
      <c r="G28" s="227"/>
      <c r="H28" s="226"/>
      <c r="I28" s="227"/>
      <c r="J28" s="227"/>
      <c r="K28" s="227"/>
      <c r="L28" s="227"/>
      <c r="M28" s="226"/>
      <c r="N28" s="235"/>
      <c r="O28" s="188">
        <f t="shared" si="1"/>
        <v>0</v>
      </c>
    </row>
    <row r="29" spans="2:15">
      <c r="B29" s="230"/>
      <c r="C29" s="231"/>
      <c r="D29" s="232"/>
      <c r="E29" s="233"/>
      <c r="F29" s="232"/>
      <c r="G29" s="232"/>
      <c r="H29" s="231"/>
      <c r="I29" s="232"/>
      <c r="J29" s="232"/>
      <c r="K29" s="232"/>
      <c r="L29" s="232"/>
      <c r="M29" s="231"/>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3"/>
      <c r="N31" s="235"/>
      <c r="O31" s="188">
        <f t="shared" si="1"/>
        <v>0</v>
      </c>
    </row>
    <row r="32" spans="2:15">
      <c r="B32" s="230"/>
      <c r="C32" s="231"/>
      <c r="D32" s="232"/>
      <c r="E32" s="234"/>
      <c r="F32" s="232"/>
      <c r="G32" s="232"/>
      <c r="H32" s="231"/>
      <c r="I32" s="232"/>
      <c r="J32" s="232"/>
      <c r="K32" s="232"/>
      <c r="L32" s="232"/>
      <c r="M32" s="233"/>
      <c r="N32" s="235"/>
      <c r="O32" s="188">
        <f t="shared" si="1"/>
        <v>0</v>
      </c>
    </row>
    <row r="33" spans="2:14">
      <c r="B33" s="230"/>
      <c r="C33" s="231"/>
      <c r="D33" s="232"/>
      <c r="E33" s="233"/>
      <c r="F33" s="232"/>
      <c r="G33" s="232"/>
      <c r="H33" s="231"/>
      <c r="I33" s="232"/>
      <c r="J33" s="232"/>
      <c r="K33" s="232"/>
      <c r="L33" s="232"/>
      <c r="M33" s="234"/>
      <c r="N33" s="235"/>
    </row>
    <row r="44" spans="2:15">
      <c r="B44" s="235"/>
      <c r="C44" s="236"/>
      <c r="D44" s="237"/>
      <c r="E44" s="238"/>
      <c r="F44" s="237"/>
      <c r="G44" s="237"/>
      <c r="H44" s="236"/>
      <c r="I44" s="237"/>
      <c r="J44" s="237"/>
      <c r="K44" s="237"/>
      <c r="L44" s="237"/>
      <c r="M44" s="256"/>
      <c r="N44" s="235"/>
      <c r="O44" s="257"/>
    </row>
    <row r="45" spans="2:15">
      <c r="B45" s="230"/>
      <c r="C45" s="231"/>
      <c r="D45" s="232"/>
      <c r="E45" s="233"/>
      <c r="F45" s="232"/>
      <c r="G45" s="232"/>
      <c r="H45" s="231"/>
      <c r="I45" s="232"/>
      <c r="J45" s="232"/>
      <c r="K45" s="232"/>
      <c r="L45" s="232"/>
      <c r="M45" s="231"/>
      <c r="N45" s="235"/>
      <c r="O45" s="257"/>
    </row>
    <row r="46" spans="2:15">
      <c r="B46" s="230"/>
      <c r="C46" s="231"/>
      <c r="D46" s="232"/>
      <c r="E46" s="233"/>
      <c r="F46" s="232"/>
      <c r="G46" s="232"/>
      <c r="H46" s="231"/>
      <c r="I46" s="232"/>
      <c r="J46" s="232"/>
      <c r="K46" s="232"/>
      <c r="L46" s="232"/>
      <c r="M46" s="233"/>
      <c r="N46" s="235"/>
      <c r="O46" s="257"/>
    </row>
    <row r="47" spans="2:15">
      <c r="B47" s="230"/>
      <c r="C47" s="231"/>
      <c r="D47" s="232"/>
      <c r="E47" s="234"/>
      <c r="F47" s="232"/>
      <c r="G47" s="232"/>
      <c r="H47" s="231"/>
      <c r="I47" s="232"/>
      <c r="J47" s="232"/>
      <c r="K47" s="232"/>
      <c r="L47" s="232"/>
      <c r="M47" s="233"/>
      <c r="N47" s="235"/>
      <c r="O47" s="257"/>
    </row>
    <row r="48" spans="2:13">
      <c r="B48" s="239"/>
      <c r="C48" s="240"/>
      <c r="D48" s="241"/>
      <c r="E48" s="242"/>
      <c r="F48" s="241"/>
      <c r="G48" s="241"/>
      <c r="H48" s="240"/>
      <c r="I48" s="241"/>
      <c r="J48" s="241"/>
      <c r="K48" s="241"/>
      <c r="L48" s="241"/>
      <c r="M48" s="258"/>
    </row>
  </sheetData>
  <sheetProtection sheet="1" objects="1"/>
  <mergeCells count="4">
    <mergeCell ref="B6:M6"/>
    <mergeCell ref="B12:M12"/>
    <mergeCell ref="C13:G13"/>
    <mergeCell ref="I13:M13"/>
  </mergeCells>
  <pageMargins left="0.75" right="0.75" top="1" bottom="1" header="0.511805555555556" footer="0.511805555555556"/>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Glowing Lantern</v>
      </c>
      <c r="Z1" s="259" t="str">
        <f ca="1">MID(CELL("filename",$Z$1),FIND("]",CELL("filename",$Z$1))+1,255)</f>
        <v>Glowing_Lantern</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Rapunzel</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SUM($AN$8:$AN$10004)</f>
        <v>0</v>
      </c>
    </row>
    <row r="6" ht="25.5" spans="2:15">
      <c r="B6" s="201" t="str">
        <f ca="1">MATCH("Type",$B$9:$B$9991,0)-3&amp;" Task(s) from "&amp;SUM($A$9:$A$9993)&amp;" character(s) that could drop "&amp;CHAR(34)&amp;$C$1&amp;CHAR(34)&amp;" Tokens"</f>
        <v>8 Task(s) from 10 character(s) that could drop "Glowing Lantern"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6" si="1">COUNTA($E9)+1</f>
        <v>2</v>
      </c>
      <c r="B9" s="212" t="s">
        <v>438</v>
      </c>
      <c r="C9" s="213" t="s">
        <v>751</v>
      </c>
      <c r="D9" s="214">
        <v>2</v>
      </c>
      <c r="E9" s="215" t="s">
        <v>141</v>
      </c>
      <c r="F9" s="214">
        <v>3</v>
      </c>
      <c r="G9" s="214"/>
      <c r="H9" s="213" t="s">
        <v>369</v>
      </c>
      <c r="I9" s="214" t="s">
        <v>327</v>
      </c>
      <c r="J9" s="214"/>
      <c r="K9" s="214">
        <v>17</v>
      </c>
      <c r="L9" s="214">
        <v>150</v>
      </c>
      <c r="M9" s="215" t="s">
        <v>752</v>
      </c>
      <c r="N9" s="235"/>
      <c r="O9" s="188">
        <f t="shared" si="0"/>
        <v>0</v>
      </c>
    </row>
    <row r="10" ht="15.75" spans="1:15">
      <c r="A10" s="211">
        <f t="shared" si="1"/>
        <v>1</v>
      </c>
      <c r="B10" s="212" t="s">
        <v>194</v>
      </c>
      <c r="C10" s="213" t="s">
        <v>802</v>
      </c>
      <c r="D10" s="214">
        <v>1</v>
      </c>
      <c r="E10" s="215"/>
      <c r="F10" s="214"/>
      <c r="G10" s="214"/>
      <c r="H10" s="213" t="s">
        <v>406</v>
      </c>
      <c r="I10" s="214" t="s">
        <v>336</v>
      </c>
      <c r="J10" s="214"/>
      <c r="K10" s="214">
        <v>16</v>
      </c>
      <c r="L10" s="249">
        <v>155</v>
      </c>
      <c r="M10" s="250" t="s">
        <v>134</v>
      </c>
      <c r="N10" s="235"/>
      <c r="O10" s="188">
        <f t="shared" si="0"/>
        <v>0</v>
      </c>
    </row>
    <row r="11" ht="15.75" spans="1:14">
      <c r="A11" s="211">
        <f t="shared" si="1"/>
        <v>1</v>
      </c>
      <c r="B11" s="212" t="s">
        <v>165</v>
      </c>
      <c r="C11" s="213" t="s">
        <v>803</v>
      </c>
      <c r="D11" s="214">
        <v>2</v>
      </c>
      <c r="E11" s="215"/>
      <c r="F11" s="214"/>
      <c r="G11" s="214"/>
      <c r="H11" s="213" t="s">
        <v>467</v>
      </c>
      <c r="I11" s="214" t="s">
        <v>327</v>
      </c>
      <c r="J11" s="214"/>
      <c r="K11" s="214">
        <v>13</v>
      </c>
      <c r="L11" s="249">
        <v>110</v>
      </c>
      <c r="M11" s="250" t="s">
        <v>804</v>
      </c>
      <c r="N11" s="235"/>
    </row>
    <row r="12" ht="26.25" spans="1:14">
      <c r="A12" s="211">
        <f t="shared" si="1"/>
        <v>1</v>
      </c>
      <c r="B12" s="212" t="s">
        <v>31</v>
      </c>
      <c r="C12" s="213" t="s">
        <v>463</v>
      </c>
      <c r="D12" s="214">
        <v>4</v>
      </c>
      <c r="E12" s="215"/>
      <c r="F12" s="214"/>
      <c r="G12" s="214"/>
      <c r="H12" s="213" t="s">
        <v>464</v>
      </c>
      <c r="I12" s="214" t="s">
        <v>327</v>
      </c>
      <c r="J12" s="214"/>
      <c r="K12" s="214">
        <v>13</v>
      </c>
      <c r="L12" s="249">
        <v>110</v>
      </c>
      <c r="M12" s="250" t="s">
        <v>465</v>
      </c>
      <c r="N12" s="235"/>
    </row>
    <row r="13" ht="15.75" spans="1:14">
      <c r="A13" s="211">
        <f t="shared" si="1"/>
        <v>1</v>
      </c>
      <c r="B13" s="212" t="s">
        <v>55</v>
      </c>
      <c r="C13" s="213" t="s">
        <v>545</v>
      </c>
      <c r="D13" s="214">
        <v>6</v>
      </c>
      <c r="E13" s="215"/>
      <c r="F13" s="214"/>
      <c r="G13" s="214"/>
      <c r="H13" s="213" t="s">
        <v>456</v>
      </c>
      <c r="I13" s="214" t="s">
        <v>313</v>
      </c>
      <c r="J13" s="214"/>
      <c r="K13" s="214">
        <v>10</v>
      </c>
      <c r="L13" s="249">
        <v>75</v>
      </c>
      <c r="M13" s="250" t="s">
        <v>805</v>
      </c>
      <c r="N13" s="235"/>
    </row>
    <row r="14" ht="26.25" spans="1:14">
      <c r="A14" s="211">
        <f t="shared" si="1"/>
        <v>2</v>
      </c>
      <c r="B14" s="212" t="s">
        <v>806</v>
      </c>
      <c r="C14" s="213" t="s">
        <v>807</v>
      </c>
      <c r="D14" s="214">
        <v>10</v>
      </c>
      <c r="E14" s="215" t="s">
        <v>135</v>
      </c>
      <c r="F14" s="214"/>
      <c r="G14" s="214"/>
      <c r="H14" s="213"/>
      <c r="I14" s="214" t="s">
        <v>315</v>
      </c>
      <c r="J14" s="214"/>
      <c r="K14" s="214">
        <v>9</v>
      </c>
      <c r="L14" s="249">
        <v>55</v>
      </c>
      <c r="M14" s="250" t="s">
        <v>134</v>
      </c>
      <c r="N14" s="235"/>
    </row>
    <row r="15" ht="15.75" spans="1:14">
      <c r="A15" s="211">
        <f t="shared" si="1"/>
        <v>1</v>
      </c>
      <c r="B15" s="212" t="s">
        <v>127</v>
      </c>
      <c r="C15" s="213" t="s">
        <v>631</v>
      </c>
      <c r="D15" s="214">
        <v>1</v>
      </c>
      <c r="E15" s="215"/>
      <c r="F15" s="214"/>
      <c r="G15" s="214"/>
      <c r="H15" s="213"/>
      <c r="I15" s="214" t="s">
        <v>313</v>
      </c>
      <c r="J15" s="214"/>
      <c r="K15" s="214">
        <v>10</v>
      </c>
      <c r="L15" s="249">
        <v>75</v>
      </c>
      <c r="M15" s="250" t="s">
        <v>632</v>
      </c>
      <c r="N15" s="235"/>
    </row>
    <row r="16" ht="15.75" spans="1:15">
      <c r="A16" s="211">
        <f t="shared" si="1"/>
        <v>1</v>
      </c>
      <c r="B16" s="212" t="s">
        <v>183</v>
      </c>
      <c r="C16" s="213" t="s">
        <v>808</v>
      </c>
      <c r="D16" s="214"/>
      <c r="E16" s="215"/>
      <c r="F16" s="214"/>
      <c r="G16" s="214"/>
      <c r="H16" s="215" t="s">
        <v>637</v>
      </c>
      <c r="I16" s="214" t="s">
        <v>327</v>
      </c>
      <c r="J16" s="214"/>
      <c r="K16" s="214">
        <v>13</v>
      </c>
      <c r="L16" s="214">
        <v>110</v>
      </c>
      <c r="M16" s="215" t="s">
        <v>809</v>
      </c>
      <c r="N16" s="235"/>
      <c r="O16" s="188">
        <f t="shared" ref="O16:O19" si="2">IF(ISBLANK($AL16),0,1+LEN($AL16)-LEN(SUBSTITUTE($AL16,"●","")))</f>
        <v>0</v>
      </c>
    </row>
    <row r="17" ht="15.75" spans="2:15">
      <c r="B17" s="216"/>
      <c r="C17" s="217"/>
      <c r="D17" s="218"/>
      <c r="E17" s="219"/>
      <c r="F17" s="218"/>
      <c r="G17" s="218"/>
      <c r="H17" s="217"/>
      <c r="I17" s="218"/>
      <c r="J17" s="218"/>
      <c r="K17" s="218"/>
      <c r="L17" s="218"/>
      <c r="M17" s="252"/>
      <c r="N17" s="235"/>
      <c r="O17" s="188">
        <f t="shared" si="2"/>
        <v>0</v>
      </c>
    </row>
    <row r="18" ht="25.5" spans="2:15">
      <c r="B18" s="201" t="str">
        <f ca="1">COUNTA($B20:$B10003)&amp;" Other way(s) to get "&amp;CHAR(34)&amp;$C$1&amp;CHAR(34)&amp;" Tokens"</f>
        <v>0 Other way(s) to get "Glowing Lantern" Tokens</v>
      </c>
      <c r="C18" s="202"/>
      <c r="D18" s="202"/>
      <c r="E18" s="202"/>
      <c r="F18" s="202"/>
      <c r="G18" s="202"/>
      <c r="H18" s="202"/>
      <c r="I18" s="202"/>
      <c r="J18" s="202"/>
      <c r="K18" s="202"/>
      <c r="L18" s="202"/>
      <c r="M18" s="245"/>
      <c r="N18" s="235"/>
      <c r="O18" s="188">
        <f t="shared" si="2"/>
        <v>0</v>
      </c>
    </row>
    <row r="19" ht="16.5" spans="2:15">
      <c r="B19" s="276" t="s">
        <v>18</v>
      </c>
      <c r="C19" s="277" t="s">
        <v>323</v>
      </c>
      <c r="D19" s="278"/>
      <c r="E19" s="278"/>
      <c r="F19" s="278"/>
      <c r="G19" s="279"/>
      <c r="H19" s="280" t="s">
        <v>324</v>
      </c>
      <c r="I19" s="281" t="s">
        <v>310</v>
      </c>
      <c r="J19" s="282"/>
      <c r="K19" s="282"/>
      <c r="L19" s="282"/>
      <c r="M19" s="283"/>
      <c r="N19" s="235"/>
      <c r="O19" s="188">
        <f t="shared" si="2"/>
        <v>0</v>
      </c>
    </row>
    <row r="20" ht="15.75" spans="2:15">
      <c r="B20" s="216"/>
      <c r="C20" s="217"/>
      <c r="D20" s="218"/>
      <c r="E20" s="219"/>
      <c r="F20" s="218"/>
      <c r="G20" s="218"/>
      <c r="H20" s="217"/>
      <c r="I20" s="218"/>
      <c r="J20" s="218"/>
      <c r="K20" s="218"/>
      <c r="L20" s="218"/>
      <c r="M20" s="252"/>
      <c r="N20" s="235"/>
      <c r="O20" s="188">
        <f t="shared" ref="O20:O38" si="3">IF(ISBLANK($AL20),0,1+LEN($AL20)-LEN(SUBSTITUTE($AL20,"●","")))</f>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6"/>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9"/>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8"/>
      <c r="N32" s="235"/>
      <c r="O32" s="188">
        <f t="shared" si="3"/>
        <v>0</v>
      </c>
    </row>
    <row r="33" ht="15.75" spans="2:15">
      <c r="B33" s="225"/>
      <c r="C33" s="226"/>
      <c r="D33" s="227"/>
      <c r="E33" s="228"/>
      <c r="F33" s="227"/>
      <c r="G33" s="227"/>
      <c r="H33" s="226"/>
      <c r="I33" s="227"/>
      <c r="J33" s="227"/>
      <c r="K33" s="227"/>
      <c r="L33" s="227"/>
      <c r="M33" s="226"/>
      <c r="N33" s="235"/>
      <c r="O33" s="188">
        <f t="shared" si="3"/>
        <v>0</v>
      </c>
    </row>
    <row r="34" ht="15.75" spans="2:15">
      <c r="B34" s="225"/>
      <c r="C34" s="226"/>
      <c r="D34" s="227"/>
      <c r="E34" s="228"/>
      <c r="F34" s="227"/>
      <c r="G34" s="227"/>
      <c r="H34" s="226"/>
      <c r="I34" s="227"/>
      <c r="J34" s="227"/>
      <c r="K34" s="227"/>
      <c r="L34" s="227"/>
      <c r="M34" s="226"/>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1"/>
      <c r="N36" s="235"/>
      <c r="O36" s="188">
        <f t="shared" si="3"/>
        <v>0</v>
      </c>
    </row>
    <row r="37" spans="2:15">
      <c r="B37" s="230"/>
      <c r="C37" s="231"/>
      <c r="D37" s="232"/>
      <c r="E37" s="233"/>
      <c r="F37" s="232"/>
      <c r="G37" s="232"/>
      <c r="H37" s="231"/>
      <c r="I37" s="232"/>
      <c r="J37" s="232"/>
      <c r="K37" s="232"/>
      <c r="L37" s="232"/>
      <c r="M37" s="233"/>
      <c r="N37" s="235"/>
      <c r="O37" s="188">
        <f t="shared" si="3"/>
        <v>0</v>
      </c>
    </row>
    <row r="38" spans="2:15">
      <c r="B38" s="230"/>
      <c r="C38" s="231"/>
      <c r="D38" s="232"/>
      <c r="E38" s="234"/>
      <c r="F38" s="232"/>
      <c r="G38" s="232"/>
      <c r="H38" s="231"/>
      <c r="I38" s="232"/>
      <c r="J38" s="232"/>
      <c r="K38" s="232"/>
      <c r="L38" s="232"/>
      <c r="M38" s="233"/>
      <c r="N38" s="235"/>
      <c r="O38" s="188">
        <f t="shared" si="3"/>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4">
    <mergeCell ref="B6:M6"/>
    <mergeCell ref="B18:M18"/>
    <mergeCell ref="C19:G19"/>
    <mergeCell ref="I19:M19"/>
  </mergeCells>
  <pageMargins left="0.75" right="0.75" top="1" bottom="1" header="0.511805555555556" footer="0.511805555555556"/>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Gold Crown</v>
      </c>
      <c r="Z1" s="259" t="str">
        <f ca="1">MID(CELL("filename",$Z$1),FIND("]",CELL("filename",$Z$1))+1,255)</f>
        <v>Gold_Crown</v>
      </c>
    </row>
    <row r="2" ht="21.55" customHeight="1" spans="2:12">
      <c r="B2" s="192" t="str">
        <f>Token_List!$D$2</f>
        <v>Rarity</v>
      </c>
      <c r="C2" s="193" t="str">
        <f ca="1">LOOKUP($Z$1,Token_List!$Z$3:$Z$9998,Token_List!$D$3:$D$9998)</f>
        <v>Epic</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Aurora</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SUM($AN$8:$AN$10003)</f>
        <v>0</v>
      </c>
    </row>
    <row r="6" ht="25.5" spans="2:15">
      <c r="B6" s="201" t="str">
        <f ca="1">MATCH("Type",$B$9:$B$9991,0)-3&amp;" Task(s) from "&amp;SUM($A$9:$A$9993)&amp;" character(s) that could drop "&amp;CHAR(34)&amp;$C$1&amp;CHAR(34)&amp;" Tokens"</f>
        <v>5 Task(s) from 6 character(s) that could drop "Gold Crown"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3" si="1">COUNTA($E9)+1</f>
        <v>2</v>
      </c>
      <c r="B9" s="212" t="s">
        <v>458</v>
      </c>
      <c r="C9" s="213" t="s">
        <v>810</v>
      </c>
      <c r="D9" s="214">
        <v>8</v>
      </c>
      <c r="E9" s="215" t="s">
        <v>194</v>
      </c>
      <c r="F9" s="214">
        <v>8</v>
      </c>
      <c r="G9" s="214"/>
      <c r="H9" s="213"/>
      <c r="I9" s="214" t="s">
        <v>313</v>
      </c>
      <c r="J9" s="214"/>
      <c r="K9" s="214">
        <v>13</v>
      </c>
      <c r="L9" s="214">
        <v>100</v>
      </c>
      <c r="M9" s="215" t="s">
        <v>136</v>
      </c>
      <c r="N9" s="235"/>
      <c r="O9" s="188">
        <f t="shared" si="0"/>
        <v>0</v>
      </c>
    </row>
    <row r="10" ht="15.75" spans="1:15">
      <c r="A10" s="211">
        <f t="shared" si="1"/>
        <v>1</v>
      </c>
      <c r="B10" s="212" t="s">
        <v>58</v>
      </c>
      <c r="C10" s="250" t="s">
        <v>461</v>
      </c>
      <c r="D10" s="249">
        <v>3</v>
      </c>
      <c r="E10" s="250"/>
      <c r="F10" s="249"/>
      <c r="G10" s="249"/>
      <c r="H10" s="250"/>
      <c r="I10" s="249" t="s">
        <v>327</v>
      </c>
      <c r="J10" s="249"/>
      <c r="K10" s="249">
        <v>13</v>
      </c>
      <c r="L10" s="214">
        <v>110</v>
      </c>
      <c r="M10" s="250" t="s">
        <v>462</v>
      </c>
      <c r="N10" s="235"/>
      <c r="O10" s="188">
        <f t="shared" si="0"/>
        <v>0</v>
      </c>
    </row>
    <row r="11" ht="15.75" spans="1:14">
      <c r="A11" s="211">
        <f t="shared" si="1"/>
        <v>1</v>
      </c>
      <c r="B11" s="212" t="s">
        <v>135</v>
      </c>
      <c r="C11" s="250" t="s">
        <v>600</v>
      </c>
      <c r="D11" s="249"/>
      <c r="E11" s="250"/>
      <c r="F11" s="249"/>
      <c r="G11" s="249"/>
      <c r="H11" s="250" t="s">
        <v>480</v>
      </c>
      <c r="I11" s="249" t="s">
        <v>327</v>
      </c>
      <c r="J11" s="249"/>
      <c r="K11" s="249">
        <v>13</v>
      </c>
      <c r="L11" s="214">
        <v>110</v>
      </c>
      <c r="M11" s="250" t="s">
        <v>601</v>
      </c>
      <c r="N11" s="235"/>
    </row>
    <row r="12" ht="15.75" spans="1:14">
      <c r="A12" s="211">
        <f t="shared" si="1"/>
        <v>1</v>
      </c>
      <c r="B12" s="212" t="s">
        <v>116</v>
      </c>
      <c r="C12" s="250" t="s">
        <v>431</v>
      </c>
      <c r="D12" s="249">
        <v>1</v>
      </c>
      <c r="E12" s="250"/>
      <c r="F12" s="249"/>
      <c r="G12" s="249"/>
      <c r="H12" s="250" t="s">
        <v>318</v>
      </c>
      <c r="I12" s="249" t="s">
        <v>313</v>
      </c>
      <c r="J12" s="249"/>
      <c r="K12" s="249">
        <v>10</v>
      </c>
      <c r="L12" s="214">
        <v>75</v>
      </c>
      <c r="M12" s="250" t="s">
        <v>432</v>
      </c>
      <c r="N12" s="235"/>
    </row>
    <row r="13" ht="15.75" spans="1:15">
      <c r="A13" s="211">
        <f t="shared" si="1"/>
        <v>1</v>
      </c>
      <c r="B13" s="212" t="s">
        <v>46</v>
      </c>
      <c r="C13" s="213" t="s">
        <v>811</v>
      </c>
      <c r="D13" s="214">
        <v>1</v>
      </c>
      <c r="E13" s="215"/>
      <c r="F13" s="214"/>
      <c r="G13" s="214"/>
      <c r="H13" s="215"/>
      <c r="I13" s="214" t="s">
        <v>315</v>
      </c>
      <c r="J13" s="214"/>
      <c r="K13" s="214">
        <v>7</v>
      </c>
      <c r="L13" s="214">
        <v>40</v>
      </c>
      <c r="M13" s="215" t="s">
        <v>812</v>
      </c>
      <c r="N13" s="235"/>
      <c r="O13" s="188">
        <f t="shared" ref="O13:O18"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2 Other way(s) to get "Gold Crown"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338</v>
      </c>
      <c r="C17" s="261" t="s">
        <v>307</v>
      </c>
      <c r="D17" s="262"/>
      <c r="E17" s="262"/>
      <c r="F17" s="262"/>
      <c r="G17" s="263"/>
      <c r="H17" s="265" t="s">
        <v>411</v>
      </c>
      <c r="I17" s="266" t="s">
        <v>136</v>
      </c>
      <c r="J17" s="267"/>
      <c r="K17" s="267"/>
      <c r="L17" s="267"/>
      <c r="M17" s="268"/>
      <c r="N17" s="235"/>
      <c r="O17" s="188">
        <f t="shared" si="2"/>
        <v>0</v>
      </c>
    </row>
    <row r="18" ht="15.75" spans="2:15">
      <c r="B18" s="260" t="s">
        <v>338</v>
      </c>
      <c r="C18" s="261" t="s">
        <v>536</v>
      </c>
      <c r="D18" s="262"/>
      <c r="E18" s="262"/>
      <c r="F18" s="262"/>
      <c r="G18" s="263"/>
      <c r="H18" s="265" t="s">
        <v>537</v>
      </c>
      <c r="I18" s="266" t="s">
        <v>136</v>
      </c>
      <c r="J18" s="267"/>
      <c r="K18" s="267"/>
      <c r="L18" s="267"/>
      <c r="M18" s="268"/>
      <c r="N18" s="235"/>
      <c r="O18" s="188">
        <f t="shared" si="2"/>
        <v>0</v>
      </c>
    </row>
    <row r="19" ht="15.75" spans="2:15">
      <c r="B19" s="216"/>
      <c r="C19" s="217"/>
      <c r="D19" s="218"/>
      <c r="E19" s="219"/>
      <c r="F19" s="218"/>
      <c r="G19" s="218"/>
      <c r="H19" s="217"/>
      <c r="I19" s="218"/>
      <c r="J19" s="218"/>
      <c r="K19" s="218"/>
      <c r="L19" s="218"/>
      <c r="M19" s="252"/>
      <c r="N19" s="235"/>
      <c r="O19" s="188">
        <f t="shared" ref="O19:O37" si="3">IF(ISBLANK($AL19),0,1+LEN($AL19)-LEN(SUBSTITUTE($AL19,"●","")))</f>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6"/>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8">
    <mergeCell ref="B6:M6"/>
    <mergeCell ref="B15:M15"/>
    <mergeCell ref="C16:G16"/>
    <mergeCell ref="I16:M16"/>
    <mergeCell ref="C17:G17"/>
    <mergeCell ref="I17:M17"/>
    <mergeCell ref="C18:G18"/>
    <mergeCell ref="I18:M18"/>
  </mergeCells>
  <pageMargins left="0.75" right="0.75" top="1" bottom="1" header="0.511805555555556" footer="0.511805555555556"/>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Gold Floral Fabric</v>
      </c>
      <c r="Z1" s="259" t="str">
        <f ca="1">MID(CELL("filename",$Z$1),FIND("]",CELL("filename",$Z$1))+1,255)</f>
        <v>Gold_Floral_Fabric</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Fabric</v>
      </c>
      <c r="D3" s="194"/>
      <c r="E3" s="195"/>
      <c r="F3" s="194"/>
      <c r="G3" s="194"/>
      <c r="H3" s="196"/>
      <c r="I3" s="194"/>
      <c r="J3" s="194"/>
      <c r="K3" s="194"/>
      <c r="L3" s="194"/>
      <c r="M3" s="243"/>
    </row>
    <row r="4" ht="21.55" customHeight="1" spans="2:13">
      <c r="B4" s="192" t="s">
        <v>294</v>
      </c>
      <c r="C4" s="274" t="str">
        <f ca="1">LOOKUP($Z$1,Token_List!$Z$3:$Z$9998,Token_List!$F$3:$F$9998)</f>
        <v>Formal Suit Beast ● Formal Dress Belle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SUM($AN$8:$AN$10002)</f>
        <v>0</v>
      </c>
    </row>
    <row r="6" ht="25.5" spans="2:15">
      <c r="B6" s="201" t="str">
        <f ca="1">MATCH("Type",$B$9:$B$9991,0)-3&amp;" Task(s) from "&amp;SUM($A$9:$A$9993)&amp;" character(s) that could drop "&amp;CHAR(34)&amp;$C$1&amp;CHAR(34)&amp;" Tokens"</f>
        <v>5 Task(s) from 9 character(s) that could drop "Gold Floral Fabric"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58</v>
      </c>
      <c r="C9" s="213" t="s">
        <v>813</v>
      </c>
      <c r="D9" s="214">
        <v>1</v>
      </c>
      <c r="E9" s="215"/>
      <c r="F9" s="214"/>
      <c r="G9" s="214"/>
      <c r="H9" s="213"/>
      <c r="I9" s="214" t="s">
        <v>346</v>
      </c>
      <c r="J9" s="214"/>
      <c r="K9" s="214">
        <v>20</v>
      </c>
      <c r="L9" s="214">
        <v>200</v>
      </c>
      <c r="M9" s="215" t="s">
        <v>814</v>
      </c>
      <c r="N9" s="235"/>
      <c r="O9" s="188">
        <f t="shared" si="0"/>
        <v>0</v>
      </c>
    </row>
    <row r="10" ht="15.75" spans="1:14">
      <c r="A10" s="211">
        <f t="shared" si="1"/>
        <v>2</v>
      </c>
      <c r="B10" s="212" t="s">
        <v>659</v>
      </c>
      <c r="C10" s="213" t="s">
        <v>660</v>
      </c>
      <c r="D10" s="214">
        <v>2</v>
      </c>
      <c r="E10" s="215" t="s">
        <v>48</v>
      </c>
      <c r="F10" s="214">
        <v>2</v>
      </c>
      <c r="G10" s="214"/>
      <c r="H10" s="213"/>
      <c r="I10" s="214" t="s">
        <v>327</v>
      </c>
      <c r="J10" s="214"/>
      <c r="K10" s="214">
        <v>17</v>
      </c>
      <c r="L10" s="214">
        <v>150</v>
      </c>
      <c r="M10" s="215" t="s">
        <v>661</v>
      </c>
      <c r="N10" s="235"/>
    </row>
    <row r="11" ht="26.25" spans="1:14">
      <c r="A11" s="211">
        <f t="shared" si="1"/>
        <v>2</v>
      </c>
      <c r="B11" s="212" t="s">
        <v>518</v>
      </c>
      <c r="C11" s="213" t="s">
        <v>519</v>
      </c>
      <c r="D11" s="214">
        <v>2</v>
      </c>
      <c r="E11" s="215" t="s">
        <v>55</v>
      </c>
      <c r="F11" s="214"/>
      <c r="G11" s="214"/>
      <c r="H11" s="213" t="s">
        <v>456</v>
      </c>
      <c r="I11" s="214" t="s">
        <v>327</v>
      </c>
      <c r="J11" s="214"/>
      <c r="K11" s="214">
        <v>17</v>
      </c>
      <c r="L11" s="214">
        <v>150</v>
      </c>
      <c r="M11" s="215" t="s">
        <v>520</v>
      </c>
      <c r="N11" s="235"/>
    </row>
    <row r="12" ht="26.25" spans="1:14">
      <c r="A12" s="211">
        <f t="shared" si="1"/>
        <v>2</v>
      </c>
      <c r="B12" s="212" t="s">
        <v>389</v>
      </c>
      <c r="C12" s="213" t="s">
        <v>390</v>
      </c>
      <c r="D12" s="214">
        <v>2</v>
      </c>
      <c r="E12" s="215" t="s">
        <v>163</v>
      </c>
      <c r="F12" s="214">
        <v>3</v>
      </c>
      <c r="G12" s="214"/>
      <c r="H12" s="213" t="s">
        <v>391</v>
      </c>
      <c r="I12" s="214" t="s">
        <v>336</v>
      </c>
      <c r="J12" s="214"/>
      <c r="K12" s="214">
        <v>20</v>
      </c>
      <c r="L12" s="214">
        <v>210</v>
      </c>
      <c r="M12" s="215" t="s">
        <v>392</v>
      </c>
      <c r="N12" s="235"/>
    </row>
    <row r="13" ht="15.75" spans="1:15">
      <c r="A13" s="211">
        <f t="shared" si="1"/>
        <v>2</v>
      </c>
      <c r="B13" s="212" t="s">
        <v>795</v>
      </c>
      <c r="C13" s="213" t="s">
        <v>796</v>
      </c>
      <c r="D13" s="214">
        <v>3</v>
      </c>
      <c r="E13" s="215" t="s">
        <v>80</v>
      </c>
      <c r="F13" s="214">
        <v>4</v>
      </c>
      <c r="G13" s="214"/>
      <c r="H13" s="213"/>
      <c r="I13" s="214" t="s">
        <v>327</v>
      </c>
      <c r="J13" s="214"/>
      <c r="K13" s="214">
        <v>17</v>
      </c>
      <c r="L13" s="249">
        <v>150</v>
      </c>
      <c r="M13" s="250" t="s">
        <v>797</v>
      </c>
      <c r="N13" s="235"/>
      <c r="O13" s="188">
        <f t="shared" ref="O13:O17"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1 Other way(s) to get "Gold Floral Fabric"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338</v>
      </c>
      <c r="C17" s="261" t="s">
        <v>307</v>
      </c>
      <c r="D17" s="262"/>
      <c r="E17" s="262"/>
      <c r="F17" s="262"/>
      <c r="G17" s="263"/>
      <c r="H17" s="265" t="s">
        <v>411</v>
      </c>
      <c r="I17" s="266" t="s">
        <v>137</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ref="O18:O36" si="3">IF(ISBLANK($AL18),0,1+LEN($AL18)-LEN(SUBSTITUTE($AL18,"●","")))</f>
        <v>0</v>
      </c>
    </row>
    <row r="19" ht="15.75" spans="2:15">
      <c r="B19" s="225"/>
      <c r="C19" s="226"/>
      <c r="D19" s="227"/>
      <c r="E19" s="229"/>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Golden Gloves</v>
      </c>
      <c r="Z1" s="259" t="str">
        <f ca="1">MID(CELL("filename",$Z$1),FIND("]",CELL("filename",$Z$1))+1,255)</f>
        <v>Golden_Gloves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Belle</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SUM($AN$8:$AN$10004)</f>
        <v>0</v>
      </c>
    </row>
    <row r="6" ht="25.5" spans="2:15">
      <c r="B6" s="201" t="str">
        <f ca="1">MATCH("Type",$B$9:$B$9991,0)-3&amp;" Task(s) from "&amp;SUM($A$9:$A$9993)&amp;" character(s) that could drop "&amp;CHAR(34)&amp;$C$1&amp;CHAR(34)&amp;" Tokens"</f>
        <v>6 Task(s) from 6 character(s) that could drop "Golden Gloves"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4" si="1">COUNTA($E9)+1</f>
        <v>1</v>
      </c>
      <c r="B9" s="212" t="s">
        <v>225</v>
      </c>
      <c r="C9" s="213" t="s">
        <v>815</v>
      </c>
      <c r="D9" s="214">
        <v>2</v>
      </c>
      <c r="E9" s="215"/>
      <c r="F9" s="214"/>
      <c r="G9" s="214"/>
      <c r="H9" s="213" t="s">
        <v>330</v>
      </c>
      <c r="I9" s="214" t="s">
        <v>313</v>
      </c>
      <c r="J9" s="214"/>
      <c r="K9" s="214">
        <v>10</v>
      </c>
      <c r="L9" s="214">
        <v>75</v>
      </c>
      <c r="M9" s="215" t="s">
        <v>816</v>
      </c>
      <c r="N9" s="235"/>
      <c r="O9" s="188">
        <f t="shared" si="0"/>
        <v>0</v>
      </c>
    </row>
    <row r="10" ht="15.75" spans="1:15">
      <c r="A10" s="211">
        <f t="shared" si="1"/>
        <v>1</v>
      </c>
      <c r="B10" s="212" t="s">
        <v>168</v>
      </c>
      <c r="C10" s="213" t="s">
        <v>670</v>
      </c>
      <c r="D10" s="214">
        <v>5</v>
      </c>
      <c r="E10" s="215"/>
      <c r="F10" s="214"/>
      <c r="G10" s="214"/>
      <c r="H10" s="213" t="s">
        <v>671</v>
      </c>
      <c r="I10" s="214" t="s">
        <v>336</v>
      </c>
      <c r="J10" s="214"/>
      <c r="K10" s="214">
        <v>16</v>
      </c>
      <c r="L10" s="249">
        <v>155</v>
      </c>
      <c r="M10" s="250" t="s">
        <v>672</v>
      </c>
      <c r="N10" s="235"/>
      <c r="O10" s="188">
        <f t="shared" si="0"/>
        <v>0</v>
      </c>
    </row>
    <row r="11" ht="15.75" spans="1:14">
      <c r="A11" s="211">
        <f t="shared" si="1"/>
        <v>1</v>
      </c>
      <c r="B11" s="212" t="s">
        <v>176</v>
      </c>
      <c r="C11" s="213" t="s">
        <v>380</v>
      </c>
      <c r="D11" s="214">
        <v>2</v>
      </c>
      <c r="E11" s="215"/>
      <c r="F11" s="214"/>
      <c r="G11" s="214"/>
      <c r="H11" s="213" t="s">
        <v>381</v>
      </c>
      <c r="I11" s="214" t="s">
        <v>313</v>
      </c>
      <c r="J11" s="214"/>
      <c r="K11" s="214">
        <v>10</v>
      </c>
      <c r="L11" s="249">
        <v>75</v>
      </c>
      <c r="M11" s="250" t="s">
        <v>382</v>
      </c>
      <c r="N11" s="235"/>
    </row>
    <row r="12" ht="15.75" spans="1:14">
      <c r="A12" s="211">
        <f t="shared" si="1"/>
        <v>1</v>
      </c>
      <c r="B12" s="212" t="s">
        <v>204</v>
      </c>
      <c r="C12" s="213" t="s">
        <v>619</v>
      </c>
      <c r="D12" s="214">
        <v>2</v>
      </c>
      <c r="E12" s="215"/>
      <c r="F12" s="214"/>
      <c r="G12" s="214"/>
      <c r="H12" s="213" t="s">
        <v>381</v>
      </c>
      <c r="I12" s="214" t="s">
        <v>313</v>
      </c>
      <c r="J12" s="214"/>
      <c r="K12" s="214">
        <v>10</v>
      </c>
      <c r="L12" s="249">
        <v>75</v>
      </c>
      <c r="M12" s="250" t="s">
        <v>620</v>
      </c>
      <c r="N12" s="235"/>
    </row>
    <row r="13" ht="15.75" spans="1:15">
      <c r="A13" s="211">
        <f t="shared" si="1"/>
        <v>1</v>
      </c>
      <c r="B13" s="212" t="s">
        <v>80</v>
      </c>
      <c r="C13" s="250" t="s">
        <v>817</v>
      </c>
      <c r="D13" s="249">
        <v>1</v>
      </c>
      <c r="E13" s="250"/>
      <c r="F13" s="249"/>
      <c r="G13" s="249"/>
      <c r="H13" s="250" t="s">
        <v>591</v>
      </c>
      <c r="I13" s="249" t="s">
        <v>315</v>
      </c>
      <c r="J13" s="249"/>
      <c r="K13" s="249">
        <v>7</v>
      </c>
      <c r="L13" s="214">
        <v>40</v>
      </c>
      <c r="M13" s="250" t="s">
        <v>818</v>
      </c>
      <c r="N13" s="235"/>
      <c r="O13" s="188">
        <f t="shared" ref="O13:O19" si="2">IF(ISBLANK($AL13),0,1+LEN($AL13)-LEN(SUBSTITUTE($AL13,"●","")))</f>
        <v>0</v>
      </c>
    </row>
    <row r="14" ht="15.75" spans="1:15">
      <c r="A14" s="211">
        <f t="shared" si="1"/>
        <v>1</v>
      </c>
      <c r="B14" s="212" t="s">
        <v>132</v>
      </c>
      <c r="C14" s="213" t="s">
        <v>819</v>
      </c>
      <c r="D14" s="214">
        <v>3</v>
      </c>
      <c r="E14" s="215"/>
      <c r="F14" s="214"/>
      <c r="G14" s="214"/>
      <c r="H14" s="215" t="s">
        <v>335</v>
      </c>
      <c r="I14" s="214" t="s">
        <v>313</v>
      </c>
      <c r="J14" s="214"/>
      <c r="K14" s="214">
        <v>10</v>
      </c>
      <c r="L14" s="214">
        <v>75</v>
      </c>
      <c r="M14" s="215" t="s">
        <v>820</v>
      </c>
      <c r="N14" s="235"/>
      <c r="O14" s="188">
        <f t="shared" si="2"/>
        <v>0</v>
      </c>
    </row>
    <row r="15" ht="15.75" spans="2:15">
      <c r="B15" s="216"/>
      <c r="C15" s="217"/>
      <c r="D15" s="218"/>
      <c r="E15" s="219"/>
      <c r="F15" s="218"/>
      <c r="G15" s="218"/>
      <c r="H15" s="217"/>
      <c r="I15" s="218"/>
      <c r="J15" s="218"/>
      <c r="K15" s="218"/>
      <c r="L15" s="218"/>
      <c r="M15" s="252"/>
      <c r="N15" s="235"/>
      <c r="O15" s="188">
        <f t="shared" si="2"/>
        <v>0</v>
      </c>
    </row>
    <row r="16" ht="25.5" spans="2:15">
      <c r="B16" s="201" t="str">
        <f ca="1">COUNTA($B18:$B10001)&amp;" Other way(s) to get "&amp;CHAR(34)&amp;$C$1&amp;CHAR(34)&amp;" Tokens"</f>
        <v>2 Other way(s) to get "Golden Gloves" Tokens</v>
      </c>
      <c r="C16" s="202"/>
      <c r="D16" s="202"/>
      <c r="E16" s="202"/>
      <c r="F16" s="202"/>
      <c r="G16" s="202"/>
      <c r="H16" s="202"/>
      <c r="I16" s="202"/>
      <c r="J16" s="202"/>
      <c r="K16" s="202"/>
      <c r="L16" s="202"/>
      <c r="M16" s="245"/>
      <c r="N16" s="235"/>
      <c r="O16" s="188">
        <f t="shared" si="2"/>
        <v>0</v>
      </c>
    </row>
    <row r="17" ht="16.5" spans="2:15">
      <c r="B17" s="276" t="s">
        <v>18</v>
      </c>
      <c r="C17" s="277" t="s">
        <v>323</v>
      </c>
      <c r="D17" s="278"/>
      <c r="E17" s="278"/>
      <c r="F17" s="278"/>
      <c r="G17" s="279"/>
      <c r="H17" s="280" t="s">
        <v>324</v>
      </c>
      <c r="I17" s="281" t="s">
        <v>310</v>
      </c>
      <c r="J17" s="282"/>
      <c r="K17" s="282"/>
      <c r="L17" s="282"/>
      <c r="M17" s="283"/>
      <c r="N17" s="235"/>
      <c r="O17" s="188">
        <f t="shared" si="2"/>
        <v>0</v>
      </c>
    </row>
    <row r="18" ht="15.75" spans="2:15">
      <c r="B18" s="260" t="s">
        <v>337</v>
      </c>
      <c r="C18" s="261" t="s">
        <v>591</v>
      </c>
      <c r="D18" s="262"/>
      <c r="E18" s="262"/>
      <c r="F18" s="262"/>
      <c r="G18" s="263"/>
      <c r="H18" s="264" t="s">
        <v>327</v>
      </c>
      <c r="I18" s="266" t="s">
        <v>592</v>
      </c>
      <c r="J18" s="267"/>
      <c r="K18" s="267"/>
      <c r="L18" s="267"/>
      <c r="M18" s="268"/>
      <c r="N18" s="235"/>
      <c r="O18" s="188">
        <f t="shared" si="2"/>
        <v>0</v>
      </c>
    </row>
    <row r="19" ht="15.75" spans="2:15">
      <c r="B19" s="260" t="s">
        <v>338</v>
      </c>
      <c r="C19" s="261" t="s">
        <v>403</v>
      </c>
      <c r="D19" s="262"/>
      <c r="E19" s="262"/>
      <c r="F19" s="262"/>
      <c r="G19" s="263"/>
      <c r="H19" s="265" t="s">
        <v>336</v>
      </c>
      <c r="I19" s="261" t="s">
        <v>139</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ref="O20:O38" si="3">IF(ISBLANK($AL20),0,1+LEN($AL20)-LEN(SUBSTITUTE($AL20,"●","")))</f>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6"/>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9"/>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8"/>
      <c r="N32" s="235"/>
      <c r="O32" s="188">
        <f t="shared" si="3"/>
        <v>0</v>
      </c>
    </row>
    <row r="33" ht="15.75" spans="2:15">
      <c r="B33" s="225"/>
      <c r="C33" s="226"/>
      <c r="D33" s="227"/>
      <c r="E33" s="228"/>
      <c r="F33" s="227"/>
      <c r="G33" s="227"/>
      <c r="H33" s="226"/>
      <c r="I33" s="227"/>
      <c r="J33" s="227"/>
      <c r="K33" s="227"/>
      <c r="L33" s="227"/>
      <c r="M33" s="226"/>
      <c r="N33" s="235"/>
      <c r="O33" s="188">
        <f t="shared" si="3"/>
        <v>0</v>
      </c>
    </row>
    <row r="34" ht="15.75" spans="2:15">
      <c r="B34" s="225"/>
      <c r="C34" s="226"/>
      <c r="D34" s="227"/>
      <c r="E34" s="228"/>
      <c r="F34" s="227"/>
      <c r="G34" s="227"/>
      <c r="H34" s="226"/>
      <c r="I34" s="227"/>
      <c r="J34" s="227"/>
      <c r="K34" s="227"/>
      <c r="L34" s="227"/>
      <c r="M34" s="226"/>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1"/>
      <c r="N36" s="235"/>
      <c r="O36" s="188">
        <f t="shared" si="3"/>
        <v>0</v>
      </c>
    </row>
    <row r="37" spans="2:15">
      <c r="B37" s="230"/>
      <c r="C37" s="231"/>
      <c r="D37" s="232"/>
      <c r="E37" s="233"/>
      <c r="F37" s="232"/>
      <c r="G37" s="232"/>
      <c r="H37" s="231"/>
      <c r="I37" s="232"/>
      <c r="J37" s="232"/>
      <c r="K37" s="232"/>
      <c r="L37" s="232"/>
      <c r="M37" s="233"/>
      <c r="N37" s="235"/>
      <c r="O37" s="188">
        <f t="shared" si="3"/>
        <v>0</v>
      </c>
    </row>
    <row r="38" spans="2:15">
      <c r="B38" s="230"/>
      <c r="C38" s="231"/>
      <c r="D38" s="232"/>
      <c r="E38" s="234"/>
      <c r="F38" s="232"/>
      <c r="G38" s="232"/>
      <c r="H38" s="231"/>
      <c r="I38" s="232"/>
      <c r="J38" s="232"/>
      <c r="K38" s="232"/>
      <c r="L38" s="232"/>
      <c r="M38" s="233"/>
      <c r="N38" s="235"/>
      <c r="O38" s="188">
        <f t="shared" si="3"/>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8">
    <mergeCell ref="B6:M6"/>
    <mergeCell ref="B16:M16"/>
    <mergeCell ref="C17:G17"/>
    <mergeCell ref="I17:M17"/>
    <mergeCell ref="C18:G18"/>
    <mergeCell ref="I18:M18"/>
    <mergeCell ref="C19:G19"/>
    <mergeCell ref="I19:M19"/>
  </mergeCells>
  <pageMargins left="0.75" right="0.75" top="1" bottom="1" header="0.511805555555556" footer="0.511805555555556"/>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Goofy Ears</v>
      </c>
      <c r="Z1" s="259" t="str">
        <f ca="1">MID(CELL("filename",$Z$1),FIND("]",CELL("filename",$Z$1))+1,255)</f>
        <v>Goofy_Ears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Goofy</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SUM($AN$8:$AN$9999)</f>
        <v>0</v>
      </c>
    </row>
    <row r="6" ht="25.5" spans="2:15">
      <c r="B6" s="201" t="str">
        <f ca="1">MATCH("Type",$B$9:$B$9991,0)-3&amp;" Task(s) from "&amp;SUM($A$9:$A$9993)&amp;" character(s) that could drop "&amp;CHAR(34)&amp;$C$1&amp;CHAR(34)&amp;" Tokens"</f>
        <v>3 Task(s) from 3 character(s) that could drop "Goofy Ears"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189</v>
      </c>
      <c r="C9" s="213" t="s">
        <v>375</v>
      </c>
      <c r="D9" s="214">
        <v>3</v>
      </c>
      <c r="E9" s="215"/>
      <c r="F9" s="214"/>
      <c r="G9" s="214" t="s">
        <v>355</v>
      </c>
      <c r="H9" s="213"/>
      <c r="I9" s="214" t="s">
        <v>313</v>
      </c>
      <c r="J9" s="214"/>
      <c r="K9" s="214">
        <v>10</v>
      </c>
      <c r="L9" s="214">
        <v>75</v>
      </c>
      <c r="M9" s="215" t="s">
        <v>376</v>
      </c>
      <c r="N9" s="235"/>
      <c r="O9" s="188">
        <f t="shared" si="0"/>
        <v>0</v>
      </c>
    </row>
    <row r="10" ht="15.75" spans="1:15">
      <c r="A10" s="211">
        <f t="shared" si="1"/>
        <v>1</v>
      </c>
      <c r="B10" s="212" t="s">
        <v>259</v>
      </c>
      <c r="C10" s="213" t="s">
        <v>582</v>
      </c>
      <c r="D10" s="214">
        <v>2</v>
      </c>
      <c r="E10" s="215"/>
      <c r="F10" s="214"/>
      <c r="G10" s="214"/>
      <c r="H10" s="213"/>
      <c r="I10" s="214" t="s">
        <v>327</v>
      </c>
      <c r="J10" s="214" t="s">
        <v>355</v>
      </c>
      <c r="K10" s="214">
        <v>13</v>
      </c>
      <c r="L10" s="249">
        <v>110</v>
      </c>
      <c r="M10" s="250" t="s">
        <v>583</v>
      </c>
      <c r="N10" s="235"/>
      <c r="O10" s="188">
        <f t="shared" si="0"/>
        <v>0</v>
      </c>
    </row>
    <row r="11" ht="15.75" spans="1:15">
      <c r="A11" s="211">
        <f t="shared" si="1"/>
        <v>1</v>
      </c>
      <c r="B11" s="212" t="s">
        <v>225</v>
      </c>
      <c r="C11" s="250" t="s">
        <v>815</v>
      </c>
      <c r="D11" s="249">
        <v>2</v>
      </c>
      <c r="E11" s="250"/>
      <c r="F11" s="249"/>
      <c r="G11" s="249"/>
      <c r="H11" s="250" t="s">
        <v>330</v>
      </c>
      <c r="I11" s="249" t="s">
        <v>313</v>
      </c>
      <c r="J11" s="249"/>
      <c r="K11" s="249">
        <v>10</v>
      </c>
      <c r="L11" s="214">
        <v>75</v>
      </c>
      <c r="M11" s="250" t="s">
        <v>816</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0 Other way(s) to get "Goofy Ears" Tokens</v>
      </c>
      <c r="C13" s="202"/>
      <c r="D13" s="202"/>
      <c r="E13" s="202"/>
      <c r="F13" s="202"/>
      <c r="G13" s="202"/>
      <c r="H13" s="202"/>
      <c r="I13" s="202"/>
      <c r="J13" s="202"/>
      <c r="K13" s="202"/>
      <c r="L13" s="202"/>
      <c r="M13" s="245"/>
      <c r="N13" s="235"/>
      <c r="O13" s="188">
        <f t="shared" si="0"/>
        <v>0</v>
      </c>
    </row>
    <row r="14" ht="16.5" spans="2:15">
      <c r="B14" s="276" t="s">
        <v>18</v>
      </c>
      <c r="C14" s="277" t="s">
        <v>323</v>
      </c>
      <c r="D14" s="278"/>
      <c r="E14" s="278"/>
      <c r="F14" s="278"/>
      <c r="G14" s="279"/>
      <c r="H14" s="280" t="s">
        <v>324</v>
      </c>
      <c r="I14" s="281" t="s">
        <v>310</v>
      </c>
      <c r="J14" s="282"/>
      <c r="K14" s="282"/>
      <c r="L14" s="282"/>
      <c r="M14" s="283"/>
      <c r="N14" s="235"/>
      <c r="O14" s="188">
        <f t="shared" si="0"/>
        <v>0</v>
      </c>
    </row>
    <row r="15" ht="15.75" spans="2:15">
      <c r="B15" s="216"/>
      <c r="C15" s="217"/>
      <c r="D15" s="218"/>
      <c r="E15" s="219"/>
      <c r="F15" s="218"/>
      <c r="G15" s="218"/>
      <c r="H15" s="217"/>
      <c r="I15" s="218"/>
      <c r="J15" s="218"/>
      <c r="K15" s="218"/>
      <c r="L15" s="218"/>
      <c r="M15" s="252"/>
      <c r="N15" s="235"/>
      <c r="O15" s="188">
        <f t="shared" ref="O15:O33" si="2">IF(ISBLANK($AL15),0,1+LEN($AL15)-LEN(SUBSTITUTE($AL15,"●","")))</f>
        <v>0</v>
      </c>
    </row>
    <row r="16" ht="15.75" spans="2:15">
      <c r="B16" s="225"/>
      <c r="C16" s="226"/>
      <c r="D16" s="227"/>
      <c r="E16" s="229"/>
      <c r="F16" s="227"/>
      <c r="G16" s="227"/>
      <c r="H16" s="226"/>
      <c r="I16" s="227"/>
      <c r="J16" s="227"/>
      <c r="K16" s="227"/>
      <c r="L16" s="227"/>
      <c r="M16" s="228"/>
      <c r="N16" s="235"/>
      <c r="O16" s="188">
        <f t="shared" si="2"/>
        <v>0</v>
      </c>
    </row>
    <row r="17" ht="15.75" spans="2:15">
      <c r="B17" s="225"/>
      <c r="C17" s="226"/>
      <c r="D17" s="227"/>
      <c r="E17" s="228"/>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6"/>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9"/>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6"/>
      <c r="N28" s="235"/>
      <c r="O28" s="188">
        <f t="shared" si="2"/>
        <v>0</v>
      </c>
    </row>
    <row r="29" ht="15.75" spans="2:15">
      <c r="B29" s="225"/>
      <c r="C29" s="226"/>
      <c r="D29" s="227"/>
      <c r="E29" s="228"/>
      <c r="F29" s="227"/>
      <c r="G29" s="227"/>
      <c r="H29" s="226"/>
      <c r="I29" s="227"/>
      <c r="J29" s="227"/>
      <c r="K29" s="227"/>
      <c r="L29" s="227"/>
      <c r="M29" s="226"/>
      <c r="N29" s="235"/>
      <c r="O29" s="188">
        <f t="shared" si="2"/>
        <v>0</v>
      </c>
    </row>
    <row r="30" spans="2:15">
      <c r="B30" s="230"/>
      <c r="C30" s="231"/>
      <c r="D30" s="232"/>
      <c r="E30" s="233"/>
      <c r="F30" s="232"/>
      <c r="G30" s="232"/>
      <c r="H30" s="231"/>
      <c r="I30" s="232"/>
      <c r="J30" s="232"/>
      <c r="K30" s="232"/>
      <c r="L30" s="232"/>
      <c r="M30" s="231"/>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3"/>
      <c r="N32" s="235"/>
      <c r="O32" s="188">
        <f t="shared" si="2"/>
        <v>0</v>
      </c>
    </row>
    <row r="33" spans="2:15">
      <c r="B33" s="230"/>
      <c r="C33" s="231"/>
      <c r="D33" s="232"/>
      <c r="E33" s="234"/>
      <c r="F33" s="232"/>
      <c r="G33" s="232"/>
      <c r="H33" s="231"/>
      <c r="I33" s="232"/>
      <c r="J33" s="232"/>
      <c r="K33" s="232"/>
      <c r="L33" s="232"/>
      <c r="M33" s="233"/>
      <c r="N33" s="235"/>
      <c r="O33" s="188">
        <f t="shared" si="2"/>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4">
    <mergeCell ref="B6:M6"/>
    <mergeCell ref="B13:M13"/>
    <mergeCell ref="C14:G14"/>
    <mergeCell ref="I14:M14"/>
  </mergeCells>
  <pageMargins left="0.75" right="0.75" top="1" bottom="1" header="0.511805555555556" footer="0.511805555555556"/>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8"/>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Goofy's Hat</v>
      </c>
      <c r="Z1" s="259" t="str">
        <f ca="1">MID(CELL("filename",$Z$1),FIND("]",CELL("filename",$Z$1))+1,255)</f>
        <v>Goofys_Hat</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Goofy ● Easter Goofy Costume ● Halloween Goofy Costume</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SUM($AN$8:$AN$9998)</f>
        <v>0</v>
      </c>
    </row>
    <row r="6" ht="25.5" spans="2:15">
      <c r="B6" s="201" t="str">
        <f ca="1">MATCH("Type",$B$9:$B$9991,0)-3&amp;" Task(s) from "&amp;SUM($A$9:$A$9993)&amp;" character(s) that could drop "&amp;CHAR(34)&amp;$C$1&amp;CHAR(34)&amp;" Tokens"</f>
        <v>1 Task(s) from 1 character(s) that could drop "Goofy's Hat" Tokens</v>
      </c>
      <c r="C6" s="202"/>
      <c r="D6" s="202"/>
      <c r="E6" s="202"/>
      <c r="F6" s="202"/>
      <c r="G6" s="202"/>
      <c r="H6" s="202"/>
      <c r="I6" s="202"/>
      <c r="J6" s="202"/>
      <c r="K6" s="202"/>
      <c r="L6" s="202"/>
      <c r="M6" s="245"/>
      <c r="O6" s="188">
        <f t="shared" ref="O6:O13"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189</v>
      </c>
      <c r="C9" s="213" t="s">
        <v>821</v>
      </c>
      <c r="D9" s="214">
        <v>2</v>
      </c>
      <c r="E9" s="215"/>
      <c r="F9" s="214"/>
      <c r="G9" s="214" t="s">
        <v>355</v>
      </c>
      <c r="H9" s="213"/>
      <c r="I9" s="214" t="s">
        <v>315</v>
      </c>
      <c r="J9" s="214"/>
      <c r="K9" s="214">
        <v>7</v>
      </c>
      <c r="L9" s="214">
        <v>40</v>
      </c>
      <c r="M9" s="215" t="s">
        <v>822</v>
      </c>
      <c r="N9" s="235"/>
      <c r="O9" s="188">
        <f t="shared" si="0"/>
        <v>0</v>
      </c>
    </row>
    <row r="10" ht="15.75" spans="2:15">
      <c r="B10" s="216"/>
      <c r="C10" s="217"/>
      <c r="D10" s="218"/>
      <c r="E10" s="219"/>
      <c r="F10" s="218"/>
      <c r="G10" s="218"/>
      <c r="H10" s="217"/>
      <c r="I10" s="218"/>
      <c r="J10" s="218"/>
      <c r="K10" s="218"/>
      <c r="L10" s="218"/>
      <c r="M10" s="252"/>
      <c r="N10" s="235"/>
      <c r="O10" s="188">
        <f t="shared" si="0"/>
        <v>0</v>
      </c>
    </row>
    <row r="11" ht="25.5" spans="2:15">
      <c r="B11" s="201" t="str">
        <f ca="1">COUNTA($B13:$B9996)&amp;" Other way(s) to get "&amp;CHAR(34)&amp;$C$1&amp;CHAR(34)&amp;" Tokens"</f>
        <v>1 Other way(s) to get "Goofy's Hat" Tokens</v>
      </c>
      <c r="C11" s="202"/>
      <c r="D11" s="202"/>
      <c r="E11" s="202"/>
      <c r="F11" s="202"/>
      <c r="G11" s="202"/>
      <c r="H11" s="202"/>
      <c r="I11" s="202"/>
      <c r="J11" s="202"/>
      <c r="K11" s="202"/>
      <c r="L11" s="202"/>
      <c r="M11" s="245"/>
      <c r="N11" s="235"/>
      <c r="O11" s="188">
        <f t="shared" si="0"/>
        <v>0</v>
      </c>
    </row>
    <row r="12" ht="16.5" spans="2:15">
      <c r="B12" s="276" t="s">
        <v>18</v>
      </c>
      <c r="C12" s="277" t="s">
        <v>323</v>
      </c>
      <c r="D12" s="278"/>
      <c r="E12" s="278"/>
      <c r="F12" s="278"/>
      <c r="G12" s="279"/>
      <c r="H12" s="280" t="s">
        <v>324</v>
      </c>
      <c r="I12" s="281" t="s">
        <v>310</v>
      </c>
      <c r="J12" s="282"/>
      <c r="K12" s="282"/>
      <c r="L12" s="282"/>
      <c r="M12" s="283"/>
      <c r="N12" s="235"/>
      <c r="O12" s="188">
        <f t="shared" si="0"/>
        <v>0</v>
      </c>
    </row>
    <row r="13" ht="15.75" spans="2:15">
      <c r="B13" s="260" t="s">
        <v>337</v>
      </c>
      <c r="C13" s="261" t="s">
        <v>369</v>
      </c>
      <c r="D13" s="262"/>
      <c r="E13" s="262"/>
      <c r="F13" s="262"/>
      <c r="G13" s="263"/>
      <c r="H13" s="264" t="s">
        <v>315</v>
      </c>
      <c r="I13" s="305" t="s">
        <v>823</v>
      </c>
      <c r="J13" s="306"/>
      <c r="K13" s="306"/>
      <c r="L13" s="306"/>
      <c r="M13" s="307"/>
      <c r="N13" s="235"/>
      <c r="O13" s="188">
        <f t="shared" si="0"/>
        <v>0</v>
      </c>
    </row>
    <row r="14" ht="15.75" spans="2:15">
      <c r="B14" s="216"/>
      <c r="C14" s="217"/>
      <c r="D14" s="218"/>
      <c r="E14" s="219"/>
      <c r="F14" s="218"/>
      <c r="G14" s="218"/>
      <c r="H14" s="217"/>
      <c r="I14" s="308"/>
      <c r="J14" s="308"/>
      <c r="K14" s="308"/>
      <c r="L14" s="308"/>
      <c r="M14" s="309"/>
      <c r="N14" s="235"/>
      <c r="O14" s="188">
        <f t="shared" ref="O14:O32" si="1">IF(ISBLANK($AL14),0,1+LEN($AL14)-LEN(SUBSTITUTE($AL14,"●","")))</f>
        <v>0</v>
      </c>
    </row>
    <row r="15" ht="15.75" spans="2:15">
      <c r="B15" s="225"/>
      <c r="C15" s="226"/>
      <c r="D15" s="227"/>
      <c r="E15" s="229"/>
      <c r="F15" s="227"/>
      <c r="G15" s="227"/>
      <c r="H15" s="226"/>
      <c r="I15" s="227"/>
      <c r="J15" s="227"/>
      <c r="K15" s="227"/>
      <c r="L15" s="227"/>
      <c r="M15" s="228"/>
      <c r="N15" s="235"/>
      <c r="O15" s="188">
        <f t="shared" si="1"/>
        <v>0</v>
      </c>
    </row>
    <row r="16" ht="15.75" spans="2:15">
      <c r="B16" s="225"/>
      <c r="C16" s="226"/>
      <c r="D16" s="227"/>
      <c r="E16" s="228"/>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6"/>
      <c r="N17" s="235"/>
      <c r="O17" s="188">
        <f t="shared" si="1"/>
        <v>0</v>
      </c>
    </row>
    <row r="18" ht="15.75" spans="2:15">
      <c r="B18" s="225"/>
      <c r="C18" s="226"/>
      <c r="D18" s="227"/>
      <c r="E18" s="228"/>
      <c r="F18" s="227"/>
      <c r="G18" s="227"/>
      <c r="H18" s="226"/>
      <c r="I18" s="227"/>
      <c r="J18" s="227"/>
      <c r="K18" s="227"/>
      <c r="L18" s="227"/>
      <c r="M18" s="228"/>
      <c r="N18" s="235"/>
      <c r="O18" s="188">
        <f t="shared" si="1"/>
        <v>0</v>
      </c>
    </row>
    <row r="19" ht="15.75" spans="2:15">
      <c r="B19" s="225"/>
      <c r="C19" s="226"/>
      <c r="D19" s="227"/>
      <c r="E19" s="229"/>
      <c r="F19" s="227"/>
      <c r="G19" s="227"/>
      <c r="H19" s="226"/>
      <c r="I19" s="227"/>
      <c r="J19" s="227"/>
      <c r="K19" s="227"/>
      <c r="L19" s="227"/>
      <c r="M19" s="228"/>
      <c r="N19" s="235"/>
      <c r="O19" s="188">
        <f t="shared" si="1"/>
        <v>0</v>
      </c>
    </row>
    <row r="20" ht="15.75" spans="2:15">
      <c r="B20" s="225"/>
      <c r="C20" s="226"/>
      <c r="D20" s="227"/>
      <c r="E20" s="228"/>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9"/>
      <c r="F24" s="227"/>
      <c r="G24" s="227"/>
      <c r="H24" s="226"/>
      <c r="I24" s="227"/>
      <c r="J24" s="227"/>
      <c r="K24" s="227"/>
      <c r="L24" s="227"/>
      <c r="M24" s="228"/>
      <c r="N24" s="235"/>
      <c r="O24" s="188">
        <f t="shared" si="1"/>
        <v>0</v>
      </c>
    </row>
    <row r="25" ht="15.75" spans="2:15">
      <c r="B25" s="225"/>
      <c r="C25" s="226"/>
      <c r="D25" s="227"/>
      <c r="E25" s="228"/>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6"/>
      <c r="N27" s="235"/>
      <c r="O27" s="188">
        <f t="shared" si="1"/>
        <v>0</v>
      </c>
    </row>
    <row r="28" ht="15.75" spans="2:15">
      <c r="B28" s="225"/>
      <c r="C28" s="226"/>
      <c r="D28" s="227"/>
      <c r="E28" s="228"/>
      <c r="F28" s="227"/>
      <c r="G28" s="227"/>
      <c r="H28" s="226"/>
      <c r="I28" s="227"/>
      <c r="J28" s="227"/>
      <c r="K28" s="227"/>
      <c r="L28" s="227"/>
      <c r="M28" s="226"/>
      <c r="N28" s="235"/>
      <c r="O28" s="188">
        <f t="shared" si="1"/>
        <v>0</v>
      </c>
    </row>
    <row r="29" spans="2:15">
      <c r="B29" s="230"/>
      <c r="C29" s="231"/>
      <c r="D29" s="232"/>
      <c r="E29" s="233"/>
      <c r="F29" s="232"/>
      <c r="G29" s="232"/>
      <c r="H29" s="231"/>
      <c r="I29" s="232"/>
      <c r="J29" s="232"/>
      <c r="K29" s="232"/>
      <c r="L29" s="232"/>
      <c r="M29" s="231"/>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3"/>
      <c r="N31" s="235"/>
      <c r="O31" s="188">
        <f t="shared" si="1"/>
        <v>0</v>
      </c>
    </row>
    <row r="32" spans="2:15">
      <c r="B32" s="230"/>
      <c r="C32" s="231"/>
      <c r="D32" s="232"/>
      <c r="E32" s="234"/>
      <c r="F32" s="232"/>
      <c r="G32" s="232"/>
      <c r="H32" s="231"/>
      <c r="I32" s="232"/>
      <c r="J32" s="232"/>
      <c r="K32" s="232"/>
      <c r="L32" s="232"/>
      <c r="M32" s="233"/>
      <c r="N32" s="235"/>
      <c r="O32" s="188">
        <f t="shared" si="1"/>
        <v>0</v>
      </c>
    </row>
    <row r="33" spans="2:14">
      <c r="B33" s="230"/>
      <c r="C33" s="231"/>
      <c r="D33" s="232"/>
      <c r="E33" s="233"/>
      <c r="F33" s="232"/>
      <c r="G33" s="232"/>
      <c r="H33" s="231"/>
      <c r="I33" s="232"/>
      <c r="J33" s="232"/>
      <c r="K33" s="232"/>
      <c r="L33" s="232"/>
      <c r="M33" s="234"/>
      <c r="N33" s="235"/>
    </row>
    <row r="44" spans="2:15">
      <c r="B44" s="235"/>
      <c r="C44" s="236"/>
      <c r="D44" s="237"/>
      <c r="E44" s="238"/>
      <c r="F44" s="237"/>
      <c r="G44" s="237"/>
      <c r="H44" s="236"/>
      <c r="I44" s="237"/>
      <c r="J44" s="237"/>
      <c r="K44" s="237"/>
      <c r="L44" s="237"/>
      <c r="M44" s="256"/>
      <c r="N44" s="235"/>
      <c r="O44" s="257"/>
    </row>
    <row r="45" spans="2:15">
      <c r="B45" s="230"/>
      <c r="C45" s="231"/>
      <c r="D45" s="232"/>
      <c r="E45" s="233"/>
      <c r="F45" s="232"/>
      <c r="G45" s="232"/>
      <c r="H45" s="231"/>
      <c r="I45" s="232"/>
      <c r="J45" s="232"/>
      <c r="K45" s="232"/>
      <c r="L45" s="232"/>
      <c r="M45" s="231"/>
      <c r="N45" s="235"/>
      <c r="O45" s="257"/>
    </row>
    <row r="46" spans="2:15">
      <c r="B46" s="230"/>
      <c r="C46" s="231"/>
      <c r="D46" s="232"/>
      <c r="E46" s="233"/>
      <c r="F46" s="232"/>
      <c r="G46" s="232"/>
      <c r="H46" s="231"/>
      <c r="I46" s="232"/>
      <c r="J46" s="232"/>
      <c r="K46" s="232"/>
      <c r="L46" s="232"/>
      <c r="M46" s="233"/>
      <c r="N46" s="235"/>
      <c r="O46" s="257"/>
    </row>
    <row r="47" spans="2:15">
      <c r="B47" s="230"/>
      <c r="C47" s="231"/>
      <c r="D47" s="232"/>
      <c r="E47" s="234"/>
      <c r="F47" s="232"/>
      <c r="G47" s="232"/>
      <c r="H47" s="231"/>
      <c r="I47" s="232"/>
      <c r="J47" s="232"/>
      <c r="K47" s="232"/>
      <c r="L47" s="232"/>
      <c r="M47" s="233"/>
      <c r="N47" s="235"/>
      <c r="O47" s="257"/>
    </row>
    <row r="48" spans="2:13">
      <c r="B48" s="239"/>
      <c r="C48" s="240"/>
      <c r="D48" s="241"/>
      <c r="E48" s="242"/>
      <c r="F48" s="241"/>
      <c r="G48" s="241"/>
      <c r="H48" s="240"/>
      <c r="I48" s="241"/>
      <c r="J48" s="241"/>
      <c r="K48" s="241"/>
      <c r="L48" s="241"/>
      <c r="M48" s="258"/>
    </row>
  </sheetData>
  <sheetProtection sheet="1" objects="1"/>
  <mergeCells count="6">
    <mergeCell ref="B6:M6"/>
    <mergeCell ref="B11:M11"/>
    <mergeCell ref="C12:G12"/>
    <mergeCell ref="I12:M12"/>
    <mergeCell ref="C13:G13"/>
    <mergeCell ref="I13:M13"/>
  </mergeCells>
  <pageMargins left="0.75" right="0.75" top="1" bottom="1" header="0.511805555555556" footer="0.511805555555556"/>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Great Stone Dragon</v>
      </c>
      <c r="Z1" s="259" t="str">
        <f ca="1">MID(CELL("filename",$Z$1),FIND("]",CELL("filename",$Z$1))+1,255)</f>
        <v>Great_Stone_Dragon</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Mushu</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4 Task(s) from 5 character(s) that could drop "Great Stone Dragon"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2" si="1">COUNTA($E9)+1</f>
        <v>1</v>
      </c>
      <c r="B9" s="212" t="s">
        <v>48</v>
      </c>
      <c r="C9" s="213" t="s">
        <v>709</v>
      </c>
      <c r="D9" s="214">
        <v>4</v>
      </c>
      <c r="E9" s="215"/>
      <c r="F9" s="214"/>
      <c r="G9" s="214"/>
      <c r="H9" s="213" t="s">
        <v>351</v>
      </c>
      <c r="I9" s="214" t="s">
        <v>327</v>
      </c>
      <c r="J9" s="214"/>
      <c r="K9" s="214">
        <v>13</v>
      </c>
      <c r="L9" s="214">
        <v>110</v>
      </c>
      <c r="M9" s="215" t="s">
        <v>710</v>
      </c>
      <c r="N9" s="235"/>
      <c r="O9" s="188">
        <f t="shared" si="0"/>
        <v>0</v>
      </c>
    </row>
    <row r="10" ht="15.75" spans="1:15">
      <c r="A10" s="211">
        <f t="shared" si="1"/>
        <v>1</v>
      </c>
      <c r="B10" s="212" t="s">
        <v>114</v>
      </c>
      <c r="C10" s="213" t="s">
        <v>824</v>
      </c>
      <c r="D10" s="214">
        <v>6</v>
      </c>
      <c r="E10" s="215"/>
      <c r="F10" s="214"/>
      <c r="G10" s="214"/>
      <c r="H10" s="213" t="s">
        <v>825</v>
      </c>
      <c r="I10" s="214" t="s">
        <v>327</v>
      </c>
      <c r="J10" s="214"/>
      <c r="K10" s="214">
        <v>13</v>
      </c>
      <c r="L10" s="249">
        <v>110</v>
      </c>
      <c r="M10" s="250" t="s">
        <v>826</v>
      </c>
      <c r="N10" s="235"/>
      <c r="O10" s="188">
        <f t="shared" si="0"/>
        <v>0</v>
      </c>
    </row>
    <row r="11" ht="15.75" spans="1:15">
      <c r="A11" s="211">
        <f t="shared" si="1"/>
        <v>2</v>
      </c>
      <c r="B11" s="212" t="s">
        <v>783</v>
      </c>
      <c r="C11" s="250" t="s">
        <v>784</v>
      </c>
      <c r="D11" s="249">
        <v>5</v>
      </c>
      <c r="E11" s="250" t="s">
        <v>145</v>
      </c>
      <c r="F11" s="249">
        <v>6</v>
      </c>
      <c r="G11" s="249"/>
      <c r="H11" s="250"/>
      <c r="I11" s="249" t="s">
        <v>327</v>
      </c>
      <c r="J11" s="249"/>
      <c r="K11" s="249">
        <v>17</v>
      </c>
      <c r="L11" s="214">
        <v>150</v>
      </c>
      <c r="M11" s="250" t="s">
        <v>785</v>
      </c>
      <c r="N11" s="235"/>
      <c r="O11" s="188">
        <f t="shared" si="0"/>
        <v>0</v>
      </c>
    </row>
    <row r="12" ht="15.75" spans="1:15">
      <c r="A12" s="211">
        <f t="shared" si="1"/>
        <v>1</v>
      </c>
      <c r="B12" s="212" t="s">
        <v>204</v>
      </c>
      <c r="C12" s="213" t="s">
        <v>827</v>
      </c>
      <c r="D12" s="214">
        <v>7</v>
      </c>
      <c r="E12" s="215"/>
      <c r="F12" s="214"/>
      <c r="G12" s="214"/>
      <c r="H12" s="215" t="s">
        <v>335</v>
      </c>
      <c r="I12" s="214" t="s">
        <v>327</v>
      </c>
      <c r="J12" s="214"/>
      <c r="K12" s="214">
        <v>13</v>
      </c>
      <c r="L12" s="214">
        <v>110</v>
      </c>
      <c r="M12" s="215" t="s">
        <v>828</v>
      </c>
      <c r="N12" s="235"/>
      <c r="O12" s="188">
        <f t="shared" ref="O12:O19"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2 Other way(s) to get "Great Stone Dragon"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60" t="s">
        <v>337</v>
      </c>
      <c r="C16" s="261" t="s">
        <v>825</v>
      </c>
      <c r="D16" s="262"/>
      <c r="E16" s="262"/>
      <c r="F16" s="262"/>
      <c r="G16" s="263"/>
      <c r="H16" s="265" t="s">
        <v>346</v>
      </c>
      <c r="I16" s="266" t="s">
        <v>829</v>
      </c>
      <c r="J16" s="267"/>
      <c r="K16" s="267"/>
      <c r="L16" s="267"/>
      <c r="M16" s="268"/>
      <c r="N16" s="235"/>
      <c r="O16" s="188">
        <f t="shared" si="2"/>
        <v>0</v>
      </c>
    </row>
    <row r="17" ht="15.75" spans="2:15">
      <c r="B17" s="260" t="s">
        <v>338</v>
      </c>
      <c r="C17" s="261" t="s">
        <v>339</v>
      </c>
      <c r="D17" s="262"/>
      <c r="E17" s="262"/>
      <c r="F17" s="262"/>
      <c r="G17" s="263"/>
      <c r="H17" s="265" t="s">
        <v>340</v>
      </c>
      <c r="I17" s="261" t="s">
        <v>144</v>
      </c>
      <c r="J17" s="262"/>
      <c r="K17" s="262"/>
      <c r="L17" s="262"/>
      <c r="M17" s="263"/>
      <c r="N17" s="235"/>
      <c r="O17" s="188">
        <f t="shared" si="2"/>
        <v>0</v>
      </c>
    </row>
    <row r="18" ht="15.75" spans="2:15">
      <c r="B18" s="216"/>
      <c r="C18" s="217"/>
      <c r="D18" s="218"/>
      <c r="E18" s="219"/>
      <c r="F18" s="218"/>
      <c r="G18" s="218"/>
      <c r="H18" s="217"/>
      <c r="I18" s="218"/>
      <c r="J18" s="218"/>
      <c r="K18" s="218"/>
      <c r="L18" s="218"/>
      <c r="M18" s="252"/>
      <c r="N18" s="235"/>
      <c r="O18" s="188">
        <f t="shared" si="2"/>
        <v>0</v>
      </c>
    </row>
    <row r="19" ht="15.75" spans="2:15">
      <c r="B19" s="225"/>
      <c r="C19" s="226"/>
      <c r="D19" s="227"/>
      <c r="E19" s="229"/>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6"/>
      <c r="N20" s="235"/>
      <c r="O20" s="188">
        <f t="shared" ref="O20:O35" si="3">IF(ISBLANK($AL20),0,1+LEN($AL20)-LEN(SUBSTITUTE($AL20,"●","")))</f>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Aurora Ears</v>
      </c>
      <c r="Z1" s="259" t="str">
        <f ca="1">MID(CELL("filename",$Z$1),FIND("]",CELL("filename",$Z$1))+1,255)</f>
        <v>Aurora_Ears</v>
      </c>
    </row>
    <row r="2" ht="21.55" customHeight="1" spans="2:12">
      <c r="B2" s="192" t="str">
        <f>Token_List!$D$2</f>
        <v>Rarity</v>
      </c>
      <c r="C2" s="193" t="str">
        <f ca="1">LOOKUP($Z$1,Token_List!$Z$3:$Z$9998,Token_List!$D$3:$D$9998)</f>
        <v>Epic</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Aurora</v>
      </c>
      <c r="D4" s="274"/>
      <c r="E4" s="274"/>
      <c r="F4" s="274"/>
      <c r="G4" s="274"/>
      <c r="H4" s="274"/>
      <c r="I4" s="274"/>
      <c r="J4" s="274"/>
      <c r="K4" s="274"/>
      <c r="L4" s="274"/>
      <c r="M4" s="243"/>
    </row>
    <row r="5" ht="21.55" customHeight="1" spans="2:13">
      <c r="B5" s="298"/>
      <c r="C5" s="274"/>
      <c r="D5" s="274"/>
      <c r="E5" s="274"/>
      <c r="F5" s="274"/>
      <c r="G5" s="274"/>
      <c r="H5" s="274"/>
      <c r="I5" s="274"/>
      <c r="J5" s="274"/>
      <c r="K5" s="274"/>
      <c r="L5" s="274"/>
      <c r="M5" s="379"/>
    </row>
    <row r="6" ht="25.5" spans="2:15">
      <c r="B6" s="377" t="str">
        <f ca="1">MATCH("Type",$B$9:$B$9997,0)-3&amp;" Task(s) from "&amp;SUM($A$9:$A$9999)&amp;" character(s) that could drop "&amp;CHAR(34)&amp;$C$1&amp;CHAR(34)&amp;" Tokens"</f>
        <v>4 Task(s) from 4 character(s) that could drop "Aurora Ears" Tokens</v>
      </c>
      <c r="C6" s="378"/>
      <c r="D6" s="378"/>
      <c r="E6" s="378"/>
      <c r="F6" s="378"/>
      <c r="G6" s="378"/>
      <c r="H6" s="378"/>
      <c r="I6" s="378"/>
      <c r="J6" s="378"/>
      <c r="K6" s="378"/>
      <c r="L6" s="378"/>
      <c r="M6" s="380"/>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95</v>
      </c>
      <c r="C9" s="213" t="s">
        <v>368</v>
      </c>
      <c r="D9" s="214">
        <v>3</v>
      </c>
      <c r="E9" s="215"/>
      <c r="F9" s="214"/>
      <c r="G9" s="214"/>
      <c r="H9" s="213" t="s">
        <v>369</v>
      </c>
      <c r="I9" s="214" t="s">
        <v>336</v>
      </c>
      <c r="J9" s="214"/>
      <c r="K9" s="214">
        <v>16</v>
      </c>
      <c r="L9" s="214">
        <v>155</v>
      </c>
      <c r="M9" s="215" t="s">
        <v>370</v>
      </c>
      <c r="N9" s="235"/>
      <c r="O9" s="188">
        <f t="shared" si="0"/>
        <v>0</v>
      </c>
    </row>
    <row r="10" ht="15.75" spans="1:15">
      <c r="A10" s="211">
        <f t="shared" si="1"/>
        <v>1</v>
      </c>
      <c r="B10" s="212" t="s">
        <v>165</v>
      </c>
      <c r="C10" s="213" t="s">
        <v>371</v>
      </c>
      <c r="D10" s="214">
        <v>2</v>
      </c>
      <c r="E10" s="215"/>
      <c r="F10" s="214"/>
      <c r="G10" s="214"/>
      <c r="H10" s="213" t="s">
        <v>351</v>
      </c>
      <c r="I10" s="214" t="s">
        <v>346</v>
      </c>
      <c r="J10" s="214"/>
      <c r="K10" s="214">
        <v>20</v>
      </c>
      <c r="L10" s="249">
        <v>200</v>
      </c>
      <c r="M10" s="250" t="s">
        <v>372</v>
      </c>
      <c r="N10" s="235"/>
      <c r="O10" s="188">
        <f t="shared" si="0"/>
        <v>0</v>
      </c>
    </row>
    <row r="11" ht="15.75" spans="1:15">
      <c r="A11" s="211">
        <f t="shared" si="1"/>
        <v>1</v>
      </c>
      <c r="B11" s="212" t="s">
        <v>225</v>
      </c>
      <c r="C11" s="250" t="s">
        <v>329</v>
      </c>
      <c r="D11" s="249">
        <v>7</v>
      </c>
      <c r="E11" s="250"/>
      <c r="F11" s="249"/>
      <c r="G11" s="249"/>
      <c r="H11" s="250" t="s">
        <v>330</v>
      </c>
      <c r="I11" s="249" t="s">
        <v>327</v>
      </c>
      <c r="J11" s="249"/>
      <c r="K11" s="249">
        <v>13</v>
      </c>
      <c r="L11" s="214">
        <v>110</v>
      </c>
      <c r="M11" s="250" t="s">
        <v>331</v>
      </c>
      <c r="N11" s="235"/>
      <c r="O11" s="188">
        <f t="shared" si="0"/>
        <v>0</v>
      </c>
    </row>
    <row r="12" ht="15.75" spans="1:15">
      <c r="A12" s="211">
        <f t="shared" si="1"/>
        <v>1</v>
      </c>
      <c r="B12" s="212" t="s">
        <v>125</v>
      </c>
      <c r="C12" s="213" t="s">
        <v>317</v>
      </c>
      <c r="D12" s="214">
        <v>2</v>
      </c>
      <c r="E12" s="215"/>
      <c r="F12" s="214"/>
      <c r="G12" s="214"/>
      <c r="H12" s="215" t="s">
        <v>318</v>
      </c>
      <c r="I12" s="214" t="s">
        <v>313</v>
      </c>
      <c r="J12" s="214"/>
      <c r="K12" s="214">
        <v>10</v>
      </c>
      <c r="L12" s="214">
        <v>75</v>
      </c>
      <c r="M12" s="215" t="s">
        <v>319</v>
      </c>
      <c r="N12" s="235"/>
      <c r="O12" s="188">
        <f t="shared" si="0"/>
        <v>0</v>
      </c>
    </row>
    <row r="13" ht="15.75" spans="2:15">
      <c r="B13" s="216"/>
      <c r="C13" s="217"/>
      <c r="D13" s="218"/>
      <c r="E13" s="219"/>
      <c r="F13" s="218"/>
      <c r="G13" s="218"/>
      <c r="H13" s="217"/>
      <c r="I13" s="218"/>
      <c r="J13" s="218"/>
      <c r="K13" s="218"/>
      <c r="L13" s="218"/>
      <c r="M13" s="252"/>
      <c r="N13" s="235"/>
      <c r="O13" s="188">
        <f t="shared" si="0"/>
        <v>0</v>
      </c>
    </row>
    <row r="14" ht="25.5" spans="2:15">
      <c r="B14" s="377" t="str">
        <f ca="1">COUNTA($B16:$B9999)&amp;" Other way(s) to get "&amp;CHAR(34)&amp;$C$1&amp;CHAR(34)&amp;" Tokens"</f>
        <v>1 Other way(s) to get "Aurora Ears" Tokens</v>
      </c>
      <c r="C14" s="378"/>
      <c r="D14" s="378"/>
      <c r="E14" s="378"/>
      <c r="F14" s="378"/>
      <c r="G14" s="378"/>
      <c r="H14" s="378"/>
      <c r="I14" s="378"/>
      <c r="J14" s="378"/>
      <c r="K14" s="378"/>
      <c r="L14" s="378"/>
      <c r="M14" s="380"/>
      <c r="N14" s="235"/>
      <c r="O14" s="188">
        <f t="shared" si="0"/>
        <v>0</v>
      </c>
    </row>
    <row r="15" ht="16.5" spans="2:15">
      <c r="B15" s="220" t="s">
        <v>18</v>
      </c>
      <c r="C15" s="277" t="s">
        <v>323</v>
      </c>
      <c r="D15" s="278"/>
      <c r="E15" s="278"/>
      <c r="F15" s="278"/>
      <c r="G15" s="279"/>
      <c r="H15" s="224" t="s">
        <v>324</v>
      </c>
      <c r="I15" s="253" t="s">
        <v>310</v>
      </c>
      <c r="J15" s="254"/>
      <c r="K15" s="254"/>
      <c r="L15" s="254"/>
      <c r="M15" s="255"/>
      <c r="N15" s="235"/>
      <c r="O15" s="188">
        <f t="shared" si="0"/>
        <v>0</v>
      </c>
    </row>
    <row r="16" ht="15.75" spans="2:15">
      <c r="B16" s="260" t="s">
        <v>337</v>
      </c>
      <c r="C16" s="381" t="s">
        <v>373</v>
      </c>
      <c r="D16" s="186"/>
      <c r="F16" s="186"/>
      <c r="G16" s="382"/>
      <c r="H16" s="265" t="s">
        <v>346</v>
      </c>
      <c r="I16" s="266" t="s">
        <v>374</v>
      </c>
      <c r="J16" s="267"/>
      <c r="K16" s="267"/>
      <c r="L16" s="267"/>
      <c r="M16" s="268"/>
      <c r="N16" s="235"/>
      <c r="O16" s="188">
        <f t="shared" si="0"/>
        <v>0</v>
      </c>
    </row>
    <row r="17" ht="15.75" spans="2:15">
      <c r="B17" s="216"/>
      <c r="C17" s="311"/>
      <c r="D17" s="308"/>
      <c r="E17" s="312"/>
      <c r="F17" s="308"/>
      <c r="G17" s="308"/>
      <c r="H17" s="217"/>
      <c r="I17" s="218"/>
      <c r="J17" s="218"/>
      <c r="K17" s="218"/>
      <c r="L17" s="218"/>
      <c r="M17" s="252"/>
      <c r="N17" s="235"/>
      <c r="O17" s="188">
        <f t="shared" ref="O17:O35" si="2">IF(ISBLANK($AL17),0,1+LEN($AL17)-LEN(SUBSTITUTE($AL17,"●","")))</f>
        <v>0</v>
      </c>
    </row>
    <row r="18" ht="15.75" spans="2:15">
      <c r="B18" s="225"/>
      <c r="C18" s="226"/>
      <c r="D18" s="227"/>
      <c r="E18" s="229"/>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6"/>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9"/>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9"/>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6"/>
      <c r="N30" s="235"/>
      <c r="O30" s="188">
        <f t="shared" si="2"/>
        <v>0</v>
      </c>
    </row>
    <row r="31" ht="15.75" spans="2:15">
      <c r="B31" s="225"/>
      <c r="C31" s="226"/>
      <c r="D31" s="227"/>
      <c r="E31" s="228"/>
      <c r="F31" s="227"/>
      <c r="G31" s="227"/>
      <c r="H31" s="226"/>
      <c r="I31" s="227"/>
      <c r="J31" s="227"/>
      <c r="K31" s="227"/>
      <c r="L31" s="227"/>
      <c r="M31" s="226"/>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1"/>
      <c r="N33" s="235"/>
      <c r="O33" s="188">
        <f t="shared" si="2"/>
        <v>0</v>
      </c>
    </row>
    <row r="34" spans="2:15">
      <c r="B34" s="230"/>
      <c r="C34" s="231"/>
      <c r="D34" s="232"/>
      <c r="E34" s="233"/>
      <c r="F34" s="232"/>
      <c r="G34" s="232"/>
      <c r="H34" s="231"/>
      <c r="I34" s="232"/>
      <c r="J34" s="232"/>
      <c r="K34" s="232"/>
      <c r="L34" s="232"/>
      <c r="M34" s="233"/>
      <c r="N34" s="235"/>
      <c r="O34" s="188">
        <f t="shared" si="2"/>
        <v>0</v>
      </c>
    </row>
    <row r="35" spans="2:15">
      <c r="B35" s="230"/>
      <c r="C35" s="231"/>
      <c r="D35" s="232"/>
      <c r="E35" s="234"/>
      <c r="F35" s="232"/>
      <c r="G35" s="232"/>
      <c r="H35" s="231"/>
      <c r="I35" s="232"/>
      <c r="J35" s="232"/>
      <c r="K35" s="232"/>
      <c r="L35" s="232"/>
      <c r="M35" s="233"/>
      <c r="N35" s="235"/>
      <c r="O35" s="188">
        <f t="shared" si="2"/>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Green Dot Fabric</v>
      </c>
      <c r="Z1" s="259" t="str">
        <f ca="1">MID(CELL("filename",$Z$1),FIND("]",CELL("filename",$Z$1))+1,255)</f>
        <v>Green_Dot_Fabric</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Fabric</v>
      </c>
      <c r="D3" s="194"/>
      <c r="E3" s="195"/>
      <c r="F3" s="194"/>
      <c r="G3" s="194"/>
      <c r="H3" s="196"/>
      <c r="I3" s="194"/>
      <c r="J3" s="194"/>
      <c r="K3" s="194"/>
      <c r="L3" s="194"/>
      <c r="M3" s="243"/>
    </row>
    <row r="4" ht="21.55" customHeight="1" spans="2:13">
      <c r="B4" s="197" t="s">
        <v>294</v>
      </c>
      <c r="C4" s="299" t="str">
        <f ca="1">LOOKUP($Z$1,Token_List!$Z$3:$Z$9998,Token_List!$F$3:$F$9998)</f>
        <v>Easter Mickey Mouse Costume ● Easter Goofy Costume ● Halloween Goofy Costume ● Halloween Daisy Duck Costume ● Holiday Minnie Mouse Costume</v>
      </c>
      <c r="D4" s="299"/>
      <c r="E4" s="299"/>
      <c r="F4" s="299"/>
      <c r="G4" s="299"/>
      <c r="H4" s="299"/>
      <c r="I4" s="299"/>
      <c r="J4" s="299"/>
      <c r="K4" s="299"/>
      <c r="L4" s="299"/>
      <c r="M4" s="299"/>
    </row>
    <row r="5" ht="21.55" customHeight="1" spans="2:15">
      <c r="B5" s="198"/>
      <c r="C5" s="299"/>
      <c r="D5" s="299"/>
      <c r="E5" s="299"/>
      <c r="F5" s="299"/>
      <c r="G5" s="299"/>
      <c r="H5" s="299"/>
      <c r="I5" s="299"/>
      <c r="J5" s="299"/>
      <c r="K5" s="299"/>
      <c r="L5" s="299"/>
      <c r="M5" s="304"/>
      <c r="O5" s="188">
        <f>SUM($AN$8:$AN$10003)</f>
        <v>0</v>
      </c>
    </row>
    <row r="6" ht="25.5" spans="2:15">
      <c r="B6" s="201" t="str">
        <f ca="1">MATCH("Type",$B$9:$B$9991,0)-3&amp;" Task(s) from "&amp;SUM($A$9:$A$9993)&amp;" character(s) that could drop "&amp;CHAR(34)&amp;$C$1&amp;CHAR(34)&amp;" Tokens"</f>
        <v>4 Task(s) from 4 character(s) that could drop "Green Dot Fabric" Tokens</v>
      </c>
      <c r="C6" s="202"/>
      <c r="D6" s="202"/>
      <c r="E6" s="202"/>
      <c r="F6" s="202"/>
      <c r="G6" s="202"/>
      <c r="H6" s="202"/>
      <c r="I6" s="202"/>
      <c r="J6" s="202"/>
      <c r="K6" s="202"/>
      <c r="L6" s="202"/>
      <c r="M6" s="245"/>
      <c r="O6" s="188">
        <f t="shared" ref="O6:O37"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229</v>
      </c>
      <c r="C9" s="213" t="s">
        <v>830</v>
      </c>
      <c r="D9" s="214"/>
      <c r="E9" s="215"/>
      <c r="F9" s="214"/>
      <c r="G9" s="214"/>
      <c r="H9" s="213" t="s">
        <v>831</v>
      </c>
      <c r="I9" s="214" t="s">
        <v>327</v>
      </c>
      <c r="J9" s="214"/>
      <c r="K9" s="214">
        <v>13</v>
      </c>
      <c r="L9" s="214">
        <v>110</v>
      </c>
      <c r="M9" s="215" t="s">
        <v>146</v>
      </c>
      <c r="N9" s="235"/>
      <c r="O9" s="188">
        <f t="shared" si="0"/>
        <v>0</v>
      </c>
    </row>
    <row r="10" ht="15.75" spans="1:15">
      <c r="A10" s="211">
        <f t="shared" si="1"/>
        <v>1</v>
      </c>
      <c r="B10" s="212" t="s">
        <v>189</v>
      </c>
      <c r="C10" s="213" t="s">
        <v>420</v>
      </c>
      <c r="D10" s="214">
        <v>2</v>
      </c>
      <c r="E10" s="215"/>
      <c r="F10" s="214"/>
      <c r="G10" s="214"/>
      <c r="H10" s="213" t="s">
        <v>421</v>
      </c>
      <c r="I10" s="214" t="s">
        <v>327</v>
      </c>
      <c r="J10" s="214"/>
      <c r="K10" s="214">
        <v>13</v>
      </c>
      <c r="L10" s="249">
        <v>110</v>
      </c>
      <c r="M10" s="250" t="s">
        <v>422</v>
      </c>
      <c r="N10" s="235"/>
      <c r="O10" s="188">
        <f t="shared" si="0"/>
        <v>0</v>
      </c>
    </row>
    <row r="11" ht="15.75" spans="1:15">
      <c r="A11" s="211">
        <f t="shared" si="1"/>
        <v>1</v>
      </c>
      <c r="B11" s="212" t="s">
        <v>194</v>
      </c>
      <c r="C11" s="250" t="s">
        <v>832</v>
      </c>
      <c r="D11" s="249">
        <v>3</v>
      </c>
      <c r="E11" s="250"/>
      <c r="F11" s="249"/>
      <c r="G11" s="249"/>
      <c r="H11" s="250" t="s">
        <v>833</v>
      </c>
      <c r="I11" s="249" t="s">
        <v>336</v>
      </c>
      <c r="J11" s="249"/>
      <c r="K11" s="249">
        <v>16</v>
      </c>
      <c r="L11" s="214">
        <v>155</v>
      </c>
      <c r="M11" s="250" t="s">
        <v>834</v>
      </c>
      <c r="N11" s="235"/>
      <c r="O11" s="188">
        <f t="shared" si="0"/>
        <v>0</v>
      </c>
    </row>
    <row r="12" ht="15.75" spans="1:15">
      <c r="A12" s="211">
        <f t="shared" si="1"/>
        <v>1</v>
      </c>
      <c r="B12" s="212" t="s">
        <v>253</v>
      </c>
      <c r="C12" s="213" t="s">
        <v>835</v>
      </c>
      <c r="D12" s="214">
        <v>10</v>
      </c>
      <c r="E12" s="215"/>
      <c r="F12" s="214"/>
      <c r="G12" s="214"/>
      <c r="H12" s="215" t="s">
        <v>836</v>
      </c>
      <c r="I12" s="214" t="s">
        <v>346</v>
      </c>
      <c r="J12" s="214"/>
      <c r="K12" s="214">
        <v>20</v>
      </c>
      <c r="L12" s="214">
        <v>200</v>
      </c>
      <c r="M12" s="215" t="s">
        <v>146</v>
      </c>
      <c r="N12" s="235"/>
      <c r="O12" s="188">
        <f t="shared" si="0"/>
        <v>0</v>
      </c>
    </row>
    <row r="13" ht="15.75" spans="2:15">
      <c r="B13" s="216"/>
      <c r="C13" s="217"/>
      <c r="D13" s="218"/>
      <c r="E13" s="219"/>
      <c r="F13" s="218"/>
      <c r="G13" s="218"/>
      <c r="H13" s="217"/>
      <c r="I13" s="218"/>
      <c r="J13" s="218"/>
      <c r="K13" s="218"/>
      <c r="L13" s="218"/>
      <c r="M13" s="252"/>
      <c r="N13" s="235"/>
      <c r="O13" s="188">
        <f t="shared" si="0"/>
        <v>0</v>
      </c>
    </row>
    <row r="14" ht="25.5" spans="2:15">
      <c r="B14" s="201" t="str">
        <f ca="1">COUNTA($B16:$B9999)&amp;" Other way(s) to get "&amp;CHAR(34)&amp;$C$1&amp;CHAR(34)&amp;" Tokens"</f>
        <v>3 Other way(s) to get "Green Dot Fabric" Tokens</v>
      </c>
      <c r="C14" s="202"/>
      <c r="D14" s="202"/>
      <c r="E14" s="202"/>
      <c r="F14" s="202"/>
      <c r="G14" s="202"/>
      <c r="H14" s="202"/>
      <c r="I14" s="202"/>
      <c r="J14" s="202"/>
      <c r="K14" s="202"/>
      <c r="L14" s="202"/>
      <c r="M14" s="245"/>
      <c r="N14" s="235"/>
      <c r="O14" s="188">
        <f t="shared" si="0"/>
        <v>0</v>
      </c>
    </row>
    <row r="15" ht="16.5" spans="2:15">
      <c r="B15" s="276" t="s">
        <v>18</v>
      </c>
      <c r="C15" s="277" t="s">
        <v>323</v>
      </c>
      <c r="D15" s="278"/>
      <c r="E15" s="278"/>
      <c r="F15" s="278"/>
      <c r="G15" s="279"/>
      <c r="H15" s="280" t="s">
        <v>324</v>
      </c>
      <c r="I15" s="281" t="s">
        <v>310</v>
      </c>
      <c r="J15" s="282"/>
      <c r="K15" s="282"/>
      <c r="L15" s="282"/>
      <c r="M15" s="283"/>
      <c r="N15" s="235"/>
      <c r="O15" s="188">
        <f t="shared" si="0"/>
        <v>0</v>
      </c>
    </row>
    <row r="16" ht="15.75" spans="2:15">
      <c r="B16" s="260" t="s">
        <v>365</v>
      </c>
      <c r="C16" s="261" t="s">
        <v>366</v>
      </c>
      <c r="D16" s="262"/>
      <c r="E16" s="262"/>
      <c r="F16" s="262"/>
      <c r="G16" s="263"/>
      <c r="H16" s="265" t="s">
        <v>837</v>
      </c>
      <c r="I16" s="266" t="s">
        <v>146</v>
      </c>
      <c r="J16" s="267"/>
      <c r="K16" s="267"/>
      <c r="L16" s="267"/>
      <c r="M16" s="268"/>
      <c r="N16" s="235"/>
      <c r="O16" s="188">
        <f t="shared" si="0"/>
        <v>0</v>
      </c>
    </row>
    <row r="17" ht="15.75" spans="2:15">
      <c r="B17" s="260" t="s">
        <v>338</v>
      </c>
      <c r="C17" s="261" t="s">
        <v>403</v>
      </c>
      <c r="D17" s="262"/>
      <c r="E17" s="262"/>
      <c r="F17" s="262"/>
      <c r="G17" s="263"/>
      <c r="H17" s="265" t="s">
        <v>336</v>
      </c>
      <c r="I17" s="266" t="s">
        <v>146</v>
      </c>
      <c r="J17" s="267"/>
      <c r="K17" s="267"/>
      <c r="L17" s="267"/>
      <c r="M17" s="268"/>
      <c r="N17" s="235"/>
      <c r="O17" s="188">
        <f t="shared" si="0"/>
        <v>0</v>
      </c>
    </row>
    <row r="18" ht="15.75" spans="2:15">
      <c r="B18" s="260" t="s">
        <v>338</v>
      </c>
      <c r="C18" s="261" t="s">
        <v>307</v>
      </c>
      <c r="D18" s="262"/>
      <c r="E18" s="262"/>
      <c r="F18" s="262"/>
      <c r="G18" s="263"/>
      <c r="H18" s="265" t="s">
        <v>411</v>
      </c>
      <c r="I18" s="266" t="s">
        <v>146</v>
      </c>
      <c r="J18" s="267"/>
      <c r="K18" s="267"/>
      <c r="L18" s="267"/>
      <c r="M18" s="268"/>
      <c r="N18" s="235"/>
      <c r="O18" s="188">
        <f t="shared" si="0"/>
        <v>0</v>
      </c>
    </row>
    <row r="19" ht="15.75" spans="2:15">
      <c r="B19" s="216"/>
      <c r="C19" s="217"/>
      <c r="D19" s="218"/>
      <c r="E19" s="219"/>
      <c r="F19" s="218"/>
      <c r="G19" s="218"/>
      <c r="H19" s="217"/>
      <c r="I19" s="218"/>
      <c r="J19" s="218"/>
      <c r="K19" s="218"/>
      <c r="L19" s="218"/>
      <c r="M19" s="252"/>
      <c r="N19" s="235"/>
      <c r="O19" s="188">
        <f t="shared" si="0"/>
        <v>0</v>
      </c>
    </row>
    <row r="20" ht="15.75" spans="2:15">
      <c r="B20" s="225"/>
      <c r="C20" s="226"/>
      <c r="D20" s="227"/>
      <c r="E20" s="229"/>
      <c r="F20" s="227"/>
      <c r="G20" s="227"/>
      <c r="H20" s="226"/>
      <c r="I20" s="227"/>
      <c r="J20" s="227"/>
      <c r="K20" s="227"/>
      <c r="L20" s="227"/>
      <c r="M20" s="228"/>
      <c r="N20" s="235"/>
      <c r="O20" s="188">
        <f t="shared" si="0"/>
        <v>0</v>
      </c>
    </row>
    <row r="21" ht="15.75" spans="2:15">
      <c r="B21" s="225"/>
      <c r="C21" s="226"/>
      <c r="D21" s="227"/>
      <c r="E21" s="228"/>
      <c r="F21" s="227"/>
      <c r="G21" s="227"/>
      <c r="H21" s="226"/>
      <c r="I21" s="227"/>
      <c r="J21" s="227"/>
      <c r="K21" s="227"/>
      <c r="L21" s="227"/>
      <c r="M21" s="228"/>
      <c r="N21" s="235"/>
      <c r="O21" s="188">
        <f t="shared" si="0"/>
        <v>0</v>
      </c>
    </row>
    <row r="22" ht="15.75" spans="2:15">
      <c r="B22" s="225"/>
      <c r="C22" s="226"/>
      <c r="D22" s="227"/>
      <c r="E22" s="228"/>
      <c r="F22" s="227"/>
      <c r="G22" s="227"/>
      <c r="H22" s="226"/>
      <c r="I22" s="227"/>
      <c r="J22" s="227"/>
      <c r="K22" s="227"/>
      <c r="L22" s="227"/>
      <c r="M22" s="226"/>
      <c r="N22" s="235"/>
      <c r="O22" s="188">
        <f t="shared" si="0"/>
        <v>0</v>
      </c>
    </row>
    <row r="23" ht="15.75" spans="2:15">
      <c r="B23" s="225"/>
      <c r="C23" s="226"/>
      <c r="D23" s="227"/>
      <c r="E23" s="228"/>
      <c r="F23" s="227"/>
      <c r="G23" s="227"/>
      <c r="H23" s="226"/>
      <c r="I23" s="227"/>
      <c r="J23" s="227"/>
      <c r="K23" s="227"/>
      <c r="L23" s="227"/>
      <c r="M23" s="228"/>
      <c r="N23" s="235"/>
      <c r="O23" s="188">
        <f t="shared" si="0"/>
        <v>0</v>
      </c>
    </row>
    <row r="24" ht="15.75" spans="2:15">
      <c r="B24" s="225"/>
      <c r="C24" s="226"/>
      <c r="D24" s="227"/>
      <c r="E24" s="229"/>
      <c r="F24" s="227"/>
      <c r="G24" s="227"/>
      <c r="H24" s="226"/>
      <c r="I24" s="227"/>
      <c r="J24" s="227"/>
      <c r="K24" s="227"/>
      <c r="L24" s="227"/>
      <c r="M24" s="228"/>
      <c r="N24" s="235"/>
      <c r="O24" s="188">
        <f t="shared" si="0"/>
        <v>0</v>
      </c>
    </row>
    <row r="25" ht="15.75" spans="2:15">
      <c r="B25" s="225"/>
      <c r="C25" s="226"/>
      <c r="D25" s="227"/>
      <c r="E25" s="228"/>
      <c r="F25" s="227"/>
      <c r="G25" s="227"/>
      <c r="H25" s="226"/>
      <c r="I25" s="227"/>
      <c r="J25" s="227"/>
      <c r="K25" s="227"/>
      <c r="L25" s="227"/>
      <c r="M25" s="228"/>
      <c r="N25" s="235"/>
      <c r="O25" s="188">
        <f t="shared" si="0"/>
        <v>0</v>
      </c>
    </row>
    <row r="26" ht="15.75" spans="2:15">
      <c r="B26" s="225"/>
      <c r="C26" s="226"/>
      <c r="D26" s="227"/>
      <c r="E26" s="228"/>
      <c r="F26" s="227"/>
      <c r="G26" s="227"/>
      <c r="H26" s="226"/>
      <c r="I26" s="227"/>
      <c r="J26" s="227"/>
      <c r="K26" s="227"/>
      <c r="L26" s="227"/>
      <c r="M26" s="228"/>
      <c r="N26" s="235"/>
      <c r="O26" s="188">
        <f t="shared" si="0"/>
        <v>0</v>
      </c>
    </row>
    <row r="27" ht="15.75" spans="2:15">
      <c r="B27" s="225"/>
      <c r="C27" s="226"/>
      <c r="D27" s="227"/>
      <c r="E27" s="228"/>
      <c r="F27" s="227"/>
      <c r="G27" s="227"/>
      <c r="H27" s="226"/>
      <c r="I27" s="227"/>
      <c r="J27" s="227"/>
      <c r="K27" s="227"/>
      <c r="L27" s="227"/>
      <c r="M27" s="228"/>
      <c r="N27" s="235"/>
      <c r="O27" s="188">
        <f t="shared" si="0"/>
        <v>0</v>
      </c>
    </row>
    <row r="28" ht="15.75" spans="2:15">
      <c r="B28" s="225"/>
      <c r="C28" s="226"/>
      <c r="D28" s="227"/>
      <c r="E28" s="228"/>
      <c r="F28" s="227"/>
      <c r="G28" s="227"/>
      <c r="H28" s="226"/>
      <c r="I28" s="227"/>
      <c r="J28" s="227"/>
      <c r="K28" s="227"/>
      <c r="L28" s="227"/>
      <c r="M28" s="228"/>
      <c r="N28" s="235"/>
      <c r="O28" s="188">
        <f t="shared" si="0"/>
        <v>0</v>
      </c>
    </row>
    <row r="29" ht="15.75" spans="2:15">
      <c r="B29" s="225"/>
      <c r="C29" s="226"/>
      <c r="D29" s="227"/>
      <c r="E29" s="229"/>
      <c r="F29" s="227"/>
      <c r="G29" s="227"/>
      <c r="H29" s="226"/>
      <c r="I29" s="227"/>
      <c r="J29" s="227"/>
      <c r="K29" s="227"/>
      <c r="L29" s="227"/>
      <c r="M29" s="228"/>
      <c r="N29" s="235"/>
      <c r="O29" s="188">
        <f t="shared" si="0"/>
        <v>0</v>
      </c>
    </row>
    <row r="30" ht="15.75" spans="2:15">
      <c r="B30" s="225"/>
      <c r="C30" s="226"/>
      <c r="D30" s="227"/>
      <c r="E30" s="228"/>
      <c r="F30" s="227"/>
      <c r="G30" s="227"/>
      <c r="H30" s="226"/>
      <c r="I30" s="227"/>
      <c r="J30" s="227"/>
      <c r="K30" s="227"/>
      <c r="L30" s="227"/>
      <c r="M30" s="228"/>
      <c r="N30" s="235"/>
      <c r="O30" s="188">
        <f t="shared" si="0"/>
        <v>0</v>
      </c>
    </row>
    <row r="31" ht="15.75" spans="2:15">
      <c r="B31" s="225"/>
      <c r="C31" s="226"/>
      <c r="D31" s="227"/>
      <c r="E31" s="228"/>
      <c r="F31" s="227"/>
      <c r="G31" s="227"/>
      <c r="H31" s="226"/>
      <c r="I31" s="227"/>
      <c r="J31" s="227"/>
      <c r="K31" s="227"/>
      <c r="L31" s="227"/>
      <c r="M31" s="228"/>
      <c r="N31" s="235"/>
      <c r="O31" s="188">
        <f t="shared" si="0"/>
        <v>0</v>
      </c>
    </row>
    <row r="32" ht="15.75" spans="2:15">
      <c r="B32" s="225"/>
      <c r="C32" s="226"/>
      <c r="D32" s="227"/>
      <c r="E32" s="228"/>
      <c r="F32" s="227"/>
      <c r="G32" s="227"/>
      <c r="H32" s="226"/>
      <c r="I32" s="227"/>
      <c r="J32" s="227"/>
      <c r="K32" s="227"/>
      <c r="L32" s="227"/>
      <c r="M32" s="226"/>
      <c r="N32" s="235"/>
      <c r="O32" s="188">
        <f t="shared" si="0"/>
        <v>0</v>
      </c>
    </row>
    <row r="33" ht="15.75" spans="2:15">
      <c r="B33" s="225"/>
      <c r="C33" s="226"/>
      <c r="D33" s="227"/>
      <c r="E33" s="228"/>
      <c r="F33" s="227"/>
      <c r="G33" s="227"/>
      <c r="H33" s="226"/>
      <c r="I33" s="227"/>
      <c r="J33" s="227"/>
      <c r="K33" s="227"/>
      <c r="L33" s="227"/>
      <c r="M33" s="226"/>
      <c r="N33" s="235"/>
      <c r="O33" s="188">
        <f t="shared" si="0"/>
        <v>0</v>
      </c>
    </row>
    <row r="34" spans="2:15">
      <c r="B34" s="230"/>
      <c r="C34" s="231"/>
      <c r="D34" s="232"/>
      <c r="E34" s="233"/>
      <c r="F34" s="232"/>
      <c r="G34" s="232"/>
      <c r="H34" s="231"/>
      <c r="I34" s="232"/>
      <c r="J34" s="232"/>
      <c r="K34" s="232"/>
      <c r="L34" s="232"/>
      <c r="M34" s="231"/>
      <c r="N34" s="235"/>
      <c r="O34" s="188">
        <f t="shared" si="0"/>
        <v>0</v>
      </c>
    </row>
    <row r="35" spans="2:15">
      <c r="B35" s="230"/>
      <c r="C35" s="231"/>
      <c r="D35" s="232"/>
      <c r="E35" s="233"/>
      <c r="F35" s="232"/>
      <c r="G35" s="232"/>
      <c r="H35" s="231"/>
      <c r="I35" s="232"/>
      <c r="J35" s="232"/>
      <c r="K35" s="232"/>
      <c r="L35" s="232"/>
      <c r="M35" s="231"/>
      <c r="N35" s="235"/>
      <c r="O35" s="188">
        <f t="shared" si="0"/>
        <v>0</v>
      </c>
    </row>
    <row r="36" spans="2:15">
      <c r="B36" s="230"/>
      <c r="C36" s="231"/>
      <c r="D36" s="232"/>
      <c r="E36" s="233"/>
      <c r="F36" s="232"/>
      <c r="G36" s="232"/>
      <c r="H36" s="231"/>
      <c r="I36" s="232"/>
      <c r="J36" s="232"/>
      <c r="K36" s="232"/>
      <c r="L36" s="232"/>
      <c r="M36" s="233"/>
      <c r="N36" s="235"/>
      <c r="O36" s="188">
        <f t="shared" si="0"/>
        <v>0</v>
      </c>
    </row>
    <row r="37" spans="2:15">
      <c r="B37" s="230"/>
      <c r="C37" s="231"/>
      <c r="D37" s="232"/>
      <c r="E37" s="234"/>
      <c r="F37" s="232"/>
      <c r="G37" s="232"/>
      <c r="H37" s="231"/>
      <c r="I37" s="232"/>
      <c r="J37" s="232"/>
      <c r="K37" s="232"/>
      <c r="L37" s="232"/>
      <c r="M37" s="233"/>
      <c r="N37" s="235"/>
      <c r="O37" s="188">
        <f t="shared" si="0"/>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12">
    <mergeCell ref="B6:M6"/>
    <mergeCell ref="B14:M14"/>
    <mergeCell ref="C15:G15"/>
    <mergeCell ref="I15:M15"/>
    <mergeCell ref="C16:G16"/>
    <mergeCell ref="I16:M16"/>
    <mergeCell ref="C17:G17"/>
    <mergeCell ref="I17:M17"/>
    <mergeCell ref="C18:G18"/>
    <mergeCell ref="I18:M18"/>
    <mergeCell ref="B4:B5"/>
    <mergeCell ref="C4:I5"/>
  </mergeCells>
  <pageMargins left="0.75" right="0.75" top="1" bottom="1" header="0.511805555555556" footer="0.511805555555556"/>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Green Fairy Hat</v>
      </c>
      <c r="Z1" s="259" t="str">
        <f ca="1">MID(CELL("filename",$Z$1),FIND("]",CELL("filename",$Z$1))+1,255)</f>
        <v>Green_Fairy_Hat</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Fauna</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SUM($AN$8:$AN$10003)</f>
        <v>0</v>
      </c>
    </row>
    <row r="6" ht="25.5" spans="2:15">
      <c r="B6" s="201" t="str">
        <f ca="1">MATCH("Type",$B$9:$B$9991,0)-3&amp;" Task(s) from "&amp;SUM($A$9:$A$9993)&amp;" character(s) that could drop "&amp;CHAR(34)&amp;$C$1&amp;CHAR(34)&amp;" Tokens"</f>
        <v>6 Task(s) from 9 character(s) that could drop "Green Fairy Hat"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4" si="1">COUNTA($E9)+1</f>
        <v>1</v>
      </c>
      <c r="B9" s="212" t="s">
        <v>141</v>
      </c>
      <c r="C9" s="213" t="s">
        <v>704</v>
      </c>
      <c r="D9" s="214">
        <v>7</v>
      </c>
      <c r="E9" s="215"/>
      <c r="F9" s="214"/>
      <c r="G9" s="214"/>
      <c r="H9" s="213" t="s">
        <v>698</v>
      </c>
      <c r="I9" s="214" t="s">
        <v>346</v>
      </c>
      <c r="J9" s="214"/>
      <c r="K9" s="214">
        <v>20</v>
      </c>
      <c r="L9" s="214">
        <v>200</v>
      </c>
      <c r="M9" s="215" t="s">
        <v>148</v>
      </c>
      <c r="N9" s="235"/>
      <c r="O9" s="188">
        <f t="shared" si="0"/>
        <v>0</v>
      </c>
    </row>
    <row r="10" ht="15.75" spans="1:15">
      <c r="A10" s="211">
        <f t="shared" si="1"/>
        <v>2</v>
      </c>
      <c r="B10" s="212" t="s">
        <v>838</v>
      </c>
      <c r="C10" s="213" t="s">
        <v>522</v>
      </c>
      <c r="D10" s="214">
        <v>5</v>
      </c>
      <c r="E10" s="215" t="s">
        <v>48</v>
      </c>
      <c r="F10" s="214">
        <v>3</v>
      </c>
      <c r="G10" s="214"/>
      <c r="H10" s="213" t="s">
        <v>351</v>
      </c>
      <c r="I10" s="214" t="s">
        <v>336</v>
      </c>
      <c r="J10" s="214"/>
      <c r="K10" s="214">
        <v>20</v>
      </c>
      <c r="L10" s="249">
        <v>210</v>
      </c>
      <c r="M10" s="250" t="s">
        <v>523</v>
      </c>
      <c r="N10" s="235"/>
      <c r="O10" s="188">
        <f t="shared" si="0"/>
        <v>0</v>
      </c>
    </row>
    <row r="11" ht="26.25" spans="1:14">
      <c r="A11" s="211">
        <f t="shared" si="1"/>
        <v>2</v>
      </c>
      <c r="B11" s="212" t="s">
        <v>471</v>
      </c>
      <c r="C11" s="250" t="s">
        <v>839</v>
      </c>
      <c r="D11" s="249"/>
      <c r="E11" s="250" t="s">
        <v>118</v>
      </c>
      <c r="F11" s="249">
        <v>4</v>
      </c>
      <c r="G11" s="249"/>
      <c r="H11" s="250"/>
      <c r="I11" s="249" t="s">
        <v>327</v>
      </c>
      <c r="J11" s="249"/>
      <c r="K11" s="249">
        <v>17</v>
      </c>
      <c r="L11" s="214">
        <v>150</v>
      </c>
      <c r="M11" s="250" t="s">
        <v>840</v>
      </c>
      <c r="N11" s="235"/>
    </row>
    <row r="12" ht="26.25" spans="1:14">
      <c r="A12" s="211">
        <f t="shared" si="1"/>
        <v>2</v>
      </c>
      <c r="B12" s="212" t="s">
        <v>518</v>
      </c>
      <c r="C12" s="250" t="s">
        <v>841</v>
      </c>
      <c r="D12" s="249">
        <v>5</v>
      </c>
      <c r="E12" s="250" t="s">
        <v>55</v>
      </c>
      <c r="F12" s="249"/>
      <c r="G12" s="249"/>
      <c r="H12" s="250"/>
      <c r="I12" s="249" t="s">
        <v>336</v>
      </c>
      <c r="J12" s="249"/>
      <c r="K12" s="249">
        <v>20</v>
      </c>
      <c r="L12" s="214">
        <v>210</v>
      </c>
      <c r="M12" s="250" t="s">
        <v>842</v>
      </c>
      <c r="N12" s="235"/>
    </row>
    <row r="13" ht="15.75" spans="1:14">
      <c r="A13" s="211">
        <f t="shared" si="1"/>
        <v>1</v>
      </c>
      <c r="B13" s="212" t="s">
        <v>125</v>
      </c>
      <c r="C13" s="250" t="s">
        <v>843</v>
      </c>
      <c r="D13" s="249">
        <v>1</v>
      </c>
      <c r="E13" s="250"/>
      <c r="F13" s="249"/>
      <c r="G13" s="249"/>
      <c r="H13" s="250"/>
      <c r="I13" s="249" t="s">
        <v>346</v>
      </c>
      <c r="J13" s="249"/>
      <c r="K13" s="249">
        <v>20</v>
      </c>
      <c r="L13" s="214">
        <v>200</v>
      </c>
      <c r="M13" s="250" t="s">
        <v>148</v>
      </c>
      <c r="N13" s="235"/>
    </row>
    <row r="14" ht="15.75" spans="1:15">
      <c r="A14" s="211">
        <f t="shared" si="1"/>
        <v>1</v>
      </c>
      <c r="B14" s="212" t="s">
        <v>46</v>
      </c>
      <c r="C14" s="213" t="s">
        <v>749</v>
      </c>
      <c r="D14" s="214">
        <v>2</v>
      </c>
      <c r="E14" s="215"/>
      <c r="F14" s="214"/>
      <c r="G14" s="214"/>
      <c r="H14" s="215" t="s">
        <v>318</v>
      </c>
      <c r="I14" s="214" t="s">
        <v>327</v>
      </c>
      <c r="J14" s="214"/>
      <c r="K14" s="214">
        <v>13</v>
      </c>
      <c r="L14" s="214">
        <v>110</v>
      </c>
      <c r="M14" s="215" t="s">
        <v>750</v>
      </c>
      <c r="N14" s="235"/>
      <c r="O14" s="188">
        <f t="shared" ref="O14:O18" si="2">IF(ISBLANK($AL14),0,1+LEN($AL14)-LEN(SUBSTITUTE($AL14,"●","")))</f>
        <v>0</v>
      </c>
    </row>
    <row r="15" ht="15.75" spans="2:15">
      <c r="B15" s="216"/>
      <c r="C15" s="217"/>
      <c r="D15" s="218"/>
      <c r="E15" s="219"/>
      <c r="F15" s="218"/>
      <c r="G15" s="218"/>
      <c r="H15" s="217"/>
      <c r="I15" s="218"/>
      <c r="J15" s="218"/>
      <c r="K15" s="218"/>
      <c r="L15" s="218"/>
      <c r="M15" s="252"/>
      <c r="N15" s="235"/>
      <c r="O15" s="188">
        <f t="shared" si="2"/>
        <v>0</v>
      </c>
    </row>
    <row r="16" ht="25.5" spans="2:15">
      <c r="B16" s="201" t="str">
        <f ca="1">COUNTA($B18:$B10001)&amp;" Other way(s) to get "&amp;CHAR(34)&amp;$C$1&amp;CHAR(34)&amp;" Tokens"</f>
        <v>1 Other way(s) to get "Green Fairy Hat" Tokens</v>
      </c>
      <c r="C16" s="202"/>
      <c r="D16" s="202"/>
      <c r="E16" s="202"/>
      <c r="F16" s="202"/>
      <c r="G16" s="202"/>
      <c r="H16" s="202"/>
      <c r="I16" s="202"/>
      <c r="J16" s="202"/>
      <c r="K16" s="202"/>
      <c r="L16" s="202"/>
      <c r="M16" s="245"/>
      <c r="N16" s="235"/>
      <c r="O16" s="188">
        <f t="shared" si="2"/>
        <v>0</v>
      </c>
    </row>
    <row r="17" ht="16.5" spans="2:15">
      <c r="B17" s="276" t="s">
        <v>18</v>
      </c>
      <c r="C17" s="277" t="s">
        <v>323</v>
      </c>
      <c r="D17" s="278"/>
      <c r="E17" s="278"/>
      <c r="F17" s="278"/>
      <c r="G17" s="279"/>
      <c r="H17" s="280" t="s">
        <v>324</v>
      </c>
      <c r="I17" s="281" t="s">
        <v>310</v>
      </c>
      <c r="J17" s="282"/>
      <c r="K17" s="282"/>
      <c r="L17" s="282"/>
      <c r="M17" s="283"/>
      <c r="N17" s="235"/>
      <c r="O17" s="188">
        <f t="shared" si="2"/>
        <v>0</v>
      </c>
    </row>
    <row r="18" ht="15.75" spans="2:15">
      <c r="B18" s="260" t="s">
        <v>399</v>
      </c>
      <c r="C18" s="261" t="s">
        <v>433</v>
      </c>
      <c r="D18" s="262"/>
      <c r="E18" s="262"/>
      <c r="F18" s="262"/>
      <c r="G18" s="263"/>
      <c r="H18" s="265" t="s">
        <v>401</v>
      </c>
      <c r="I18" s="266" t="s">
        <v>434</v>
      </c>
      <c r="J18" s="267"/>
      <c r="K18" s="267"/>
      <c r="L18" s="267"/>
      <c r="M18" s="268"/>
      <c r="N18" s="235"/>
      <c r="O18" s="188">
        <f t="shared" si="2"/>
        <v>0</v>
      </c>
    </row>
    <row r="19" ht="15.75" spans="2:15">
      <c r="B19" s="216"/>
      <c r="C19" s="217"/>
      <c r="D19" s="218"/>
      <c r="E19" s="219"/>
      <c r="F19" s="218"/>
      <c r="G19" s="218"/>
      <c r="H19" s="217"/>
      <c r="I19" s="218"/>
      <c r="J19" s="218"/>
      <c r="K19" s="218"/>
      <c r="L19" s="218"/>
      <c r="M19" s="252"/>
      <c r="N19" s="235"/>
      <c r="O19" s="188">
        <f t="shared" ref="O19:O37" si="3">IF(ISBLANK($AL19),0,1+LEN($AL19)-LEN(SUBSTITUTE($AL19,"●","")))</f>
        <v>0</v>
      </c>
    </row>
    <row r="20" ht="15.75" spans="2:15">
      <c r="B20" s="225"/>
      <c r="C20" s="226"/>
      <c r="D20" s="227"/>
      <c r="E20" s="229"/>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6"/>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6">
    <mergeCell ref="B6:M6"/>
    <mergeCell ref="B16:M16"/>
    <mergeCell ref="C17:G17"/>
    <mergeCell ref="I17:M17"/>
    <mergeCell ref="C18:G18"/>
    <mergeCell ref="I18:M18"/>
  </mergeCells>
  <pageMargins left="0.75" right="0.75" top="1" bottom="1" header="0.511805555555556" footer="0.511805555555556"/>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Hamm Ears</v>
      </c>
      <c r="Z1" s="259" t="str">
        <f ca="1">MID(CELL("filename",$Z$1),FIND("]",CELL("filename",$Z$1))+1,255)</f>
        <v>Hamm_Ears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Hamm</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3 Task(s) from 3 character(s) that could drop "Hamm Ears"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141</v>
      </c>
      <c r="C9" s="213" t="s">
        <v>538</v>
      </c>
      <c r="D9" s="214">
        <v>3</v>
      </c>
      <c r="E9" s="215"/>
      <c r="F9" s="214"/>
      <c r="G9" s="214"/>
      <c r="H9" s="213"/>
      <c r="I9" s="214" t="s">
        <v>336</v>
      </c>
      <c r="J9" s="214"/>
      <c r="K9" s="214">
        <v>16</v>
      </c>
      <c r="L9" s="214">
        <v>155</v>
      </c>
      <c r="M9" s="215" t="s">
        <v>539</v>
      </c>
      <c r="N9" s="235"/>
      <c r="O9" s="188">
        <f t="shared" si="0"/>
        <v>0</v>
      </c>
    </row>
    <row r="10" ht="15.75" spans="1:15">
      <c r="A10" s="211">
        <f t="shared" si="1"/>
        <v>1</v>
      </c>
      <c r="B10" s="212" t="s">
        <v>165</v>
      </c>
      <c r="C10" s="213" t="s">
        <v>371</v>
      </c>
      <c r="D10" s="214">
        <v>2</v>
      </c>
      <c r="E10" s="215"/>
      <c r="F10" s="214"/>
      <c r="G10" s="214"/>
      <c r="H10" s="213" t="s">
        <v>351</v>
      </c>
      <c r="I10" s="214" t="s">
        <v>346</v>
      </c>
      <c r="J10" s="214"/>
      <c r="K10" s="214">
        <v>20</v>
      </c>
      <c r="L10" s="249">
        <v>200</v>
      </c>
      <c r="M10" s="250" t="s">
        <v>372</v>
      </c>
      <c r="N10" s="235"/>
      <c r="O10" s="188">
        <f t="shared" si="0"/>
        <v>0</v>
      </c>
    </row>
    <row r="11" ht="15.75" spans="1:15">
      <c r="A11" s="211">
        <f t="shared" si="1"/>
        <v>1</v>
      </c>
      <c r="B11" s="212" t="s">
        <v>68</v>
      </c>
      <c r="C11" s="250" t="s">
        <v>428</v>
      </c>
      <c r="D11" s="249">
        <v>4</v>
      </c>
      <c r="E11" s="250"/>
      <c r="F11" s="249"/>
      <c r="G11" s="249"/>
      <c r="H11" s="250" t="s">
        <v>429</v>
      </c>
      <c r="I11" s="249" t="s">
        <v>327</v>
      </c>
      <c r="J11" s="249"/>
      <c r="K11" s="249">
        <v>13</v>
      </c>
      <c r="L11" s="214">
        <v>110</v>
      </c>
      <c r="M11" s="250" t="s">
        <v>430</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2 Other way(s) to get "Hamm Ears" Tokens</v>
      </c>
      <c r="C13" s="202"/>
      <c r="D13" s="202"/>
      <c r="E13" s="202"/>
      <c r="F13" s="202"/>
      <c r="G13" s="202"/>
      <c r="H13" s="202"/>
      <c r="I13" s="202"/>
      <c r="J13" s="202"/>
      <c r="K13" s="202"/>
      <c r="L13" s="202"/>
      <c r="M13" s="245"/>
      <c r="N13" s="235"/>
      <c r="O13" s="188">
        <f t="shared" si="0"/>
        <v>0</v>
      </c>
    </row>
    <row r="14" ht="16.5" spans="2:15">
      <c r="B14" s="276" t="s">
        <v>18</v>
      </c>
      <c r="C14" s="277" t="s">
        <v>323</v>
      </c>
      <c r="D14" s="278"/>
      <c r="E14" s="278"/>
      <c r="F14" s="278"/>
      <c r="G14" s="279"/>
      <c r="H14" s="280" t="s">
        <v>324</v>
      </c>
      <c r="I14" s="281" t="s">
        <v>310</v>
      </c>
      <c r="J14" s="282"/>
      <c r="K14" s="282"/>
      <c r="L14" s="282"/>
      <c r="M14" s="283"/>
      <c r="N14" s="235"/>
      <c r="O14" s="188">
        <f t="shared" si="0"/>
        <v>0</v>
      </c>
    </row>
    <row r="15" ht="15.75" spans="2:15">
      <c r="B15" s="260" t="s">
        <v>337</v>
      </c>
      <c r="C15" s="294" t="s">
        <v>467</v>
      </c>
      <c r="D15" s="294"/>
      <c r="E15" s="294"/>
      <c r="F15" s="294"/>
      <c r="G15" s="294"/>
      <c r="H15" s="265" t="s">
        <v>336</v>
      </c>
      <c r="I15" s="266" t="s">
        <v>486</v>
      </c>
      <c r="J15" s="267"/>
      <c r="K15" s="267"/>
      <c r="L15" s="267"/>
      <c r="M15" s="268"/>
      <c r="N15" s="235"/>
      <c r="O15" s="188">
        <f t="shared" si="0"/>
        <v>0</v>
      </c>
    </row>
    <row r="16" ht="15.75" spans="2:15">
      <c r="B16" s="260" t="s">
        <v>399</v>
      </c>
      <c r="C16" s="294" t="s">
        <v>444</v>
      </c>
      <c r="D16" s="294"/>
      <c r="E16" s="294"/>
      <c r="F16" s="294"/>
      <c r="G16" s="294"/>
      <c r="H16" s="265" t="s">
        <v>401</v>
      </c>
      <c r="I16" s="261" t="s">
        <v>445</v>
      </c>
      <c r="J16" s="262"/>
      <c r="K16" s="262"/>
      <c r="L16" s="262"/>
      <c r="M16" s="263"/>
      <c r="N16" s="235"/>
      <c r="O16" s="188">
        <f t="shared" si="0"/>
        <v>0</v>
      </c>
    </row>
    <row r="17" ht="15.75" spans="2:15">
      <c r="B17" s="216"/>
      <c r="C17" s="217"/>
      <c r="D17" s="218"/>
      <c r="E17" s="219"/>
      <c r="F17" s="218"/>
      <c r="G17" s="218"/>
      <c r="H17" s="217"/>
      <c r="I17" s="218"/>
      <c r="J17" s="218"/>
      <c r="K17" s="218"/>
      <c r="L17" s="218"/>
      <c r="M17" s="252"/>
      <c r="N17" s="235"/>
      <c r="O17" s="188">
        <f t="shared" ref="O17:O35" si="2">IF(ISBLANK($AL17),0,1+LEN($AL17)-LEN(SUBSTITUTE($AL17,"●","")))</f>
        <v>0</v>
      </c>
    </row>
    <row r="18" ht="15.75" spans="2:15">
      <c r="B18" s="225"/>
      <c r="C18" s="226"/>
      <c r="D18" s="227"/>
      <c r="E18" s="229"/>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6"/>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9"/>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9"/>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6"/>
      <c r="N30" s="235"/>
      <c r="O30" s="188">
        <f t="shared" si="2"/>
        <v>0</v>
      </c>
    </row>
    <row r="31" ht="15.75" spans="2:15">
      <c r="B31" s="225"/>
      <c r="C31" s="226"/>
      <c r="D31" s="227"/>
      <c r="E31" s="228"/>
      <c r="F31" s="227"/>
      <c r="G31" s="227"/>
      <c r="H31" s="226"/>
      <c r="I31" s="227"/>
      <c r="J31" s="227"/>
      <c r="K31" s="227"/>
      <c r="L31" s="227"/>
      <c r="M31" s="226"/>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1"/>
      <c r="N33" s="235"/>
      <c r="O33" s="188">
        <f t="shared" si="2"/>
        <v>0</v>
      </c>
    </row>
    <row r="34" spans="2:15">
      <c r="B34" s="230"/>
      <c r="C34" s="231"/>
      <c r="D34" s="232"/>
      <c r="E34" s="233"/>
      <c r="F34" s="232"/>
      <c r="G34" s="232"/>
      <c r="H34" s="231"/>
      <c r="I34" s="232"/>
      <c r="J34" s="232"/>
      <c r="K34" s="232"/>
      <c r="L34" s="232"/>
      <c r="M34" s="233"/>
      <c r="N34" s="235"/>
      <c r="O34" s="188">
        <f t="shared" si="2"/>
        <v>0</v>
      </c>
    </row>
    <row r="35" spans="2:15">
      <c r="B35" s="230"/>
      <c r="C35" s="231"/>
      <c r="D35" s="232"/>
      <c r="E35" s="234"/>
      <c r="F35" s="232"/>
      <c r="G35" s="232"/>
      <c r="H35" s="231"/>
      <c r="I35" s="232"/>
      <c r="J35" s="232"/>
      <c r="K35" s="232"/>
      <c r="L35" s="232"/>
      <c r="M35" s="233"/>
      <c r="N35" s="235"/>
      <c r="O35" s="188">
        <f t="shared" si="2"/>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3:M13"/>
    <mergeCell ref="C14:G14"/>
    <mergeCell ref="I14:M14"/>
    <mergeCell ref="I15:M15"/>
    <mergeCell ref="I16:M16"/>
  </mergeCells>
  <pageMargins left="0.75" right="0.75" top="1" bottom="1" header="0.511805555555556" footer="0.511805555555556"/>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Hamm Hat</v>
      </c>
      <c r="Z1" s="259" t="str">
        <f ca="1">MID(CELL("filename",$Z$1),FIND("]",CELL("filename",$Z$1))+1,255)</f>
        <v>Hamm_Hat</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Hamm</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SUM($AN$8:$AN$10000)</f>
        <v>0</v>
      </c>
    </row>
    <row r="6" ht="25.5" spans="2:15">
      <c r="B6" s="201" t="str">
        <f ca="1">MATCH("Type",$B$9:$B$9991,0)-3&amp;" Task(s) from "&amp;SUM($A$9:$A$9993)&amp;" character(s) that could drop "&amp;CHAR(34)&amp;$C$1&amp;CHAR(34)&amp;" Tokens"</f>
        <v>4 Task(s) from 5 character(s) that could drop "Hamm Hat"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2</v>
      </c>
      <c r="B9" s="212" t="s">
        <v>438</v>
      </c>
      <c r="C9" s="213" t="s">
        <v>844</v>
      </c>
      <c r="D9" s="214">
        <v>2</v>
      </c>
      <c r="E9" s="215" t="s">
        <v>141</v>
      </c>
      <c r="F9" s="214">
        <v>2</v>
      </c>
      <c r="G9" s="214"/>
      <c r="H9" s="213"/>
      <c r="I9" s="214" t="s">
        <v>313</v>
      </c>
      <c r="J9" s="214"/>
      <c r="K9" s="214">
        <v>13</v>
      </c>
      <c r="L9" s="214">
        <v>100</v>
      </c>
      <c r="M9" s="215" t="s">
        <v>845</v>
      </c>
      <c r="N9" s="235"/>
      <c r="O9" s="188">
        <f t="shared" si="0"/>
        <v>0</v>
      </c>
    </row>
    <row r="10" ht="15.75" spans="1:15">
      <c r="A10" s="211">
        <f t="shared" si="1"/>
        <v>1</v>
      </c>
      <c r="B10" s="212" t="s">
        <v>165</v>
      </c>
      <c r="C10" s="250" t="s">
        <v>448</v>
      </c>
      <c r="D10" s="249">
        <v>1</v>
      </c>
      <c r="E10" s="250"/>
      <c r="F10" s="249"/>
      <c r="G10" s="249"/>
      <c r="H10" s="250" t="s">
        <v>354</v>
      </c>
      <c r="I10" s="249" t="s">
        <v>327</v>
      </c>
      <c r="J10" s="249"/>
      <c r="K10" s="249">
        <v>13</v>
      </c>
      <c r="L10" s="214">
        <v>110</v>
      </c>
      <c r="M10" s="250" t="s">
        <v>449</v>
      </c>
      <c r="N10" s="235"/>
      <c r="O10" s="188">
        <f t="shared" si="0"/>
        <v>0</v>
      </c>
    </row>
    <row r="11" ht="15.75" spans="1:14">
      <c r="A11" s="211">
        <f t="shared" si="1"/>
        <v>1</v>
      </c>
      <c r="B11" s="212" t="s">
        <v>259</v>
      </c>
      <c r="C11" s="250" t="s">
        <v>582</v>
      </c>
      <c r="D11" s="249">
        <v>2</v>
      </c>
      <c r="E11" s="250"/>
      <c r="F11" s="249"/>
      <c r="G11" s="249"/>
      <c r="H11" s="250"/>
      <c r="I11" s="249" t="s">
        <v>327</v>
      </c>
      <c r="J11" s="249" t="s">
        <v>355</v>
      </c>
      <c r="K11" s="249">
        <v>13</v>
      </c>
      <c r="L11" s="214">
        <v>110</v>
      </c>
      <c r="M11" s="250" t="s">
        <v>583</v>
      </c>
      <c r="N11" s="235"/>
    </row>
    <row r="12" ht="15.75" spans="1:15">
      <c r="A12" s="211">
        <f t="shared" si="1"/>
        <v>1</v>
      </c>
      <c r="B12" s="212" t="s">
        <v>216</v>
      </c>
      <c r="C12" s="213" t="s">
        <v>357</v>
      </c>
      <c r="D12" s="214">
        <v>1</v>
      </c>
      <c r="E12" s="215"/>
      <c r="F12" s="214"/>
      <c r="G12" s="214" t="s">
        <v>355</v>
      </c>
      <c r="H12" s="215"/>
      <c r="I12" s="214" t="s">
        <v>315</v>
      </c>
      <c r="J12" s="214"/>
      <c r="K12" s="214">
        <v>7</v>
      </c>
      <c r="L12" s="214">
        <v>40</v>
      </c>
      <c r="M12" s="215" t="s">
        <v>358</v>
      </c>
      <c r="N12" s="235"/>
      <c r="O12" s="188">
        <f t="shared" ref="O12:O15"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0 Other way(s) to get "Hamm Hat"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16"/>
      <c r="C16" s="217"/>
      <c r="D16" s="218"/>
      <c r="E16" s="219"/>
      <c r="F16" s="218"/>
      <c r="G16" s="218"/>
      <c r="H16" s="217"/>
      <c r="I16" s="218"/>
      <c r="J16" s="218"/>
      <c r="K16" s="218"/>
      <c r="L16" s="218"/>
      <c r="M16" s="252"/>
      <c r="N16" s="235"/>
      <c r="O16" s="188">
        <f t="shared" ref="O16:O34" si="3">IF(ISBLANK($AL16),0,1+LEN($AL16)-LEN(SUBSTITUTE($AL16,"●","")))</f>
        <v>0</v>
      </c>
    </row>
    <row r="17" ht="15.75" spans="2:15">
      <c r="B17" s="225"/>
      <c r="C17" s="226"/>
      <c r="D17" s="227"/>
      <c r="E17" s="229"/>
      <c r="F17" s="227"/>
      <c r="G17" s="227"/>
      <c r="H17" s="226"/>
      <c r="I17" s="227"/>
      <c r="J17" s="227"/>
      <c r="K17" s="227"/>
      <c r="L17" s="227"/>
      <c r="M17" s="228"/>
      <c r="N17" s="235"/>
      <c r="O17" s="188">
        <f t="shared" si="3"/>
        <v>0</v>
      </c>
    </row>
    <row r="18" ht="15.75" spans="2:15">
      <c r="B18" s="225"/>
      <c r="C18" s="226"/>
      <c r="D18" s="227"/>
      <c r="E18" s="228"/>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6"/>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4">
    <mergeCell ref="B6:M6"/>
    <mergeCell ref="B14:M14"/>
    <mergeCell ref="C15:G15"/>
    <mergeCell ref="I15:M15"/>
  </mergeCells>
  <pageMargins left="0.75" right="0.75" top="1" bottom="1" header="0.511805555555556" footer="0.511805555555556"/>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Hans Ears</v>
      </c>
      <c r="Z1" s="259" t="str">
        <f ca="1">MID(CELL("filename",$Z$1),FIND("]",CELL("filename",$Z$1))+1,255)</f>
        <v>Hans_Ears</v>
      </c>
    </row>
    <row r="2" ht="21.55" customHeight="1" spans="2:12">
      <c r="B2" s="192" t="str">
        <f>Token_List!$D$2</f>
        <v>Rarity</v>
      </c>
      <c r="C2" s="193" t="str">
        <f ca="1">LOOKUP($Z$1,Token_List!$Z$3:$Z$9998,Token_List!$D$3:$D$9998)</f>
        <v>Epic</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Hans</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SUM($AN$8:$AN$10003)</f>
        <v>0</v>
      </c>
    </row>
    <row r="6" ht="25.5" spans="2:15">
      <c r="B6" s="201" t="str">
        <f ca="1">MATCH("Type",$B$9:$B$9991,0)-3&amp;" Task(s) from "&amp;SUM($A$9:$A$9993)&amp;" character(s) that could drop "&amp;CHAR(34)&amp;$C$1&amp;CHAR(34)&amp;" Tokens"</f>
        <v>4 Task(s) from 7 character(s) that could drop "Hans Ears"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2" si="1">COUNTA($E9)+1</f>
        <v>2</v>
      </c>
      <c r="B9" s="212" t="s">
        <v>458</v>
      </c>
      <c r="C9" s="213" t="s">
        <v>846</v>
      </c>
      <c r="D9" s="214"/>
      <c r="E9" s="215" t="s">
        <v>194</v>
      </c>
      <c r="F9" s="214">
        <v>3</v>
      </c>
      <c r="G9" s="214"/>
      <c r="H9" s="213" t="s">
        <v>847</v>
      </c>
      <c r="I9" s="214" t="s">
        <v>313</v>
      </c>
      <c r="J9" s="214"/>
      <c r="K9" s="214">
        <v>13</v>
      </c>
      <c r="L9" s="214">
        <v>100</v>
      </c>
      <c r="M9" s="215" t="s">
        <v>152</v>
      </c>
      <c r="N9" s="235"/>
      <c r="O9" s="188">
        <f t="shared" si="0"/>
        <v>0</v>
      </c>
    </row>
    <row r="10" ht="15.75" spans="1:15">
      <c r="A10" s="211">
        <f t="shared" si="1"/>
        <v>2</v>
      </c>
      <c r="B10" s="212" t="s">
        <v>848</v>
      </c>
      <c r="C10" s="250" t="s">
        <v>849</v>
      </c>
      <c r="D10" s="249">
        <v>7</v>
      </c>
      <c r="E10" s="250" t="s">
        <v>109</v>
      </c>
      <c r="F10" s="249">
        <v>3</v>
      </c>
      <c r="G10" s="249"/>
      <c r="H10" s="250" t="s">
        <v>321</v>
      </c>
      <c r="I10" s="249" t="s">
        <v>313</v>
      </c>
      <c r="J10" s="249"/>
      <c r="K10" s="249">
        <v>13</v>
      </c>
      <c r="L10" s="214">
        <v>100</v>
      </c>
      <c r="M10" s="250" t="s">
        <v>152</v>
      </c>
      <c r="N10" s="235"/>
      <c r="O10" s="188">
        <f t="shared" si="0"/>
        <v>0</v>
      </c>
    </row>
    <row r="11" ht="15.75" spans="1:14">
      <c r="A11" s="211">
        <f t="shared" si="1"/>
        <v>2</v>
      </c>
      <c r="B11" s="212" t="s">
        <v>850</v>
      </c>
      <c r="C11" s="250" t="s">
        <v>851</v>
      </c>
      <c r="D11" s="249">
        <v>6</v>
      </c>
      <c r="E11" s="250" t="s">
        <v>270</v>
      </c>
      <c r="F11" s="249">
        <v>4</v>
      </c>
      <c r="G11" s="249"/>
      <c r="H11" s="250"/>
      <c r="I11" s="249" t="s">
        <v>315</v>
      </c>
      <c r="J11" s="249"/>
      <c r="K11" s="249">
        <v>9</v>
      </c>
      <c r="L11" s="214">
        <v>55</v>
      </c>
      <c r="M11" s="250" t="s">
        <v>852</v>
      </c>
      <c r="N11" s="235"/>
    </row>
    <row r="12" ht="15.75" spans="1:14">
      <c r="A12" s="211">
        <f t="shared" si="1"/>
        <v>1</v>
      </c>
      <c r="B12" s="212" t="s">
        <v>168</v>
      </c>
      <c r="C12" s="250" t="s">
        <v>853</v>
      </c>
      <c r="D12" s="249">
        <v>2</v>
      </c>
      <c r="E12" s="250"/>
      <c r="F12" s="249"/>
      <c r="G12" s="249"/>
      <c r="H12" s="250"/>
      <c r="I12" s="249" t="s">
        <v>327</v>
      </c>
      <c r="J12" s="249"/>
      <c r="K12" s="249">
        <v>13</v>
      </c>
      <c r="L12" s="214">
        <v>110</v>
      </c>
      <c r="M12" s="250" t="s">
        <v>854</v>
      </c>
      <c r="N12" s="235"/>
    </row>
    <row r="13" ht="15.75" spans="2:15">
      <c r="B13" s="216"/>
      <c r="C13" s="217"/>
      <c r="D13" s="218"/>
      <c r="E13" s="219"/>
      <c r="F13" s="218"/>
      <c r="G13" s="218"/>
      <c r="H13" s="217"/>
      <c r="I13" s="218"/>
      <c r="J13" s="218"/>
      <c r="K13" s="218"/>
      <c r="L13" s="218"/>
      <c r="M13" s="252"/>
      <c r="N13" s="235"/>
      <c r="O13" s="188">
        <f t="shared" ref="O13:O37" si="2">IF(ISBLANK($AL13),0,1+LEN($AL13)-LEN(SUBSTITUTE($AL13,"●","")))</f>
        <v>0</v>
      </c>
    </row>
    <row r="14" ht="25.5" spans="2:15">
      <c r="B14" s="201" t="str">
        <f ca="1">COUNTA($B16:$B9999)&amp;" Other way(s) to get "&amp;CHAR(34)&amp;$C$1&amp;CHAR(34)&amp;" Tokens"</f>
        <v>4 Other way(s) to get "Hans Ears"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60" t="s">
        <v>337</v>
      </c>
      <c r="C16" s="261" t="s">
        <v>580</v>
      </c>
      <c r="D16" s="262"/>
      <c r="E16" s="262"/>
      <c r="F16" s="262"/>
      <c r="G16" s="263"/>
      <c r="H16" s="265" t="s">
        <v>411</v>
      </c>
      <c r="I16" s="266" t="s">
        <v>593</v>
      </c>
      <c r="J16" s="267"/>
      <c r="K16" s="267"/>
      <c r="L16" s="267"/>
      <c r="M16" s="268"/>
      <c r="N16" s="235"/>
      <c r="O16" s="188">
        <f t="shared" si="2"/>
        <v>0</v>
      </c>
    </row>
    <row r="17" ht="15.75" spans="2:15">
      <c r="B17" s="260" t="s">
        <v>399</v>
      </c>
      <c r="C17" s="261" t="s">
        <v>722</v>
      </c>
      <c r="D17" s="262"/>
      <c r="E17" s="262"/>
      <c r="F17" s="262"/>
      <c r="G17" s="263"/>
      <c r="H17" s="265" t="s">
        <v>401</v>
      </c>
      <c r="I17" s="266" t="s">
        <v>723</v>
      </c>
      <c r="J17" s="267"/>
      <c r="K17" s="267"/>
      <c r="L17" s="267"/>
      <c r="M17" s="268"/>
      <c r="N17" s="235"/>
      <c r="O17" s="188">
        <f t="shared" si="2"/>
        <v>0</v>
      </c>
    </row>
    <row r="18" ht="15.75" spans="2:15">
      <c r="B18" s="260" t="s">
        <v>338</v>
      </c>
      <c r="C18" s="261" t="s">
        <v>307</v>
      </c>
      <c r="D18" s="262"/>
      <c r="E18" s="262"/>
      <c r="F18" s="262"/>
      <c r="G18" s="263"/>
      <c r="H18" s="265" t="s">
        <v>411</v>
      </c>
      <c r="I18" s="261" t="s">
        <v>152</v>
      </c>
      <c r="J18" s="262"/>
      <c r="K18" s="262"/>
      <c r="L18" s="262"/>
      <c r="M18" s="263"/>
      <c r="N18" s="235"/>
      <c r="O18" s="188">
        <f t="shared" si="2"/>
        <v>0</v>
      </c>
    </row>
    <row r="19" ht="15.75" spans="2:15">
      <c r="B19" s="260" t="s">
        <v>338</v>
      </c>
      <c r="C19" s="261" t="s">
        <v>536</v>
      </c>
      <c r="D19" s="262"/>
      <c r="E19" s="262"/>
      <c r="F19" s="262"/>
      <c r="G19" s="263"/>
      <c r="H19" s="265" t="s">
        <v>537</v>
      </c>
      <c r="I19" s="261" t="s">
        <v>152</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6"/>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9"/>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9"/>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6"/>
      <c r="N32" s="235"/>
      <c r="O32" s="188">
        <f t="shared" si="2"/>
        <v>0</v>
      </c>
    </row>
    <row r="33" ht="15.75" spans="2:15">
      <c r="B33" s="225"/>
      <c r="C33" s="226"/>
      <c r="D33" s="227"/>
      <c r="E33" s="228"/>
      <c r="F33" s="227"/>
      <c r="G33" s="227"/>
      <c r="H33" s="226"/>
      <c r="I33" s="227"/>
      <c r="J33" s="227"/>
      <c r="K33" s="227"/>
      <c r="L33" s="227"/>
      <c r="M33" s="226"/>
      <c r="N33" s="235"/>
      <c r="O33" s="188">
        <f t="shared" si="2"/>
        <v>0</v>
      </c>
    </row>
    <row r="34" spans="2:15">
      <c r="B34" s="230"/>
      <c r="C34" s="231"/>
      <c r="D34" s="232"/>
      <c r="E34" s="233"/>
      <c r="F34" s="232"/>
      <c r="G34" s="232"/>
      <c r="H34" s="231"/>
      <c r="I34" s="232"/>
      <c r="J34" s="232"/>
      <c r="K34" s="232"/>
      <c r="L34" s="232"/>
      <c r="M34" s="231"/>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3"/>
      <c r="N36" s="235"/>
      <c r="O36" s="188">
        <f t="shared" si="2"/>
        <v>0</v>
      </c>
    </row>
    <row r="37" spans="2:15">
      <c r="B37" s="230"/>
      <c r="C37" s="231"/>
      <c r="D37" s="232"/>
      <c r="E37" s="234"/>
      <c r="F37" s="232"/>
      <c r="G37" s="232"/>
      <c r="H37" s="231"/>
      <c r="I37" s="232"/>
      <c r="J37" s="232"/>
      <c r="K37" s="232"/>
      <c r="L37" s="232"/>
      <c r="M37" s="233"/>
      <c r="N37" s="235"/>
      <c r="O37" s="188">
        <f t="shared" si="2"/>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12">
    <mergeCell ref="B6:M6"/>
    <mergeCell ref="B14:M14"/>
    <mergeCell ref="C15:G15"/>
    <mergeCell ref="I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Hat &amp; Sword</v>
      </c>
      <c r="Z1" s="259" t="str">
        <f ca="1">MID(CELL("filename",$Z$1),FIND("]",CELL("filename",$Z$1))+1,255)</f>
        <v>Hat_and_Sword</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Elizabeth Swann</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SUM($AN$8:$AN$10000)</f>
        <v>0</v>
      </c>
    </row>
    <row r="6" ht="25.5" spans="2:15">
      <c r="B6" s="201" t="str">
        <f ca="1">MATCH("Type",$B$9:$B$9991,0)-3&amp;" Task(s) from "&amp;SUM($A$9:$A$9993)&amp;" character(s) that could drop "&amp;CHAR(34)&amp;$C$1&amp;CHAR(34)&amp;" Tokens"</f>
        <v>3 Task(s) from 3 character(s) that could drop "Hat &amp; Sword" Tokens</v>
      </c>
      <c r="C6" s="202"/>
      <c r="D6" s="202"/>
      <c r="E6" s="202"/>
      <c r="F6" s="202"/>
      <c r="G6" s="202"/>
      <c r="H6" s="202"/>
      <c r="I6" s="202"/>
      <c r="J6" s="202"/>
      <c r="K6" s="202"/>
      <c r="L6" s="202"/>
      <c r="M6" s="245"/>
      <c r="O6" s="188">
        <f t="shared" ref="O6:O15"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31</v>
      </c>
      <c r="C9" s="213" t="s">
        <v>426</v>
      </c>
      <c r="D9" s="214">
        <v>2</v>
      </c>
      <c r="E9" s="215"/>
      <c r="F9" s="214"/>
      <c r="G9" s="214"/>
      <c r="H9" s="213" t="s">
        <v>363</v>
      </c>
      <c r="I9" s="214" t="s">
        <v>313</v>
      </c>
      <c r="J9" s="214"/>
      <c r="K9" s="214">
        <v>10</v>
      </c>
      <c r="L9" s="214">
        <v>75</v>
      </c>
      <c r="M9" s="215" t="s">
        <v>427</v>
      </c>
      <c r="N9" s="235"/>
      <c r="O9" s="188">
        <f t="shared" si="0"/>
        <v>0</v>
      </c>
    </row>
    <row r="10" ht="15.75" spans="1:15">
      <c r="A10" s="211">
        <f t="shared" si="1"/>
        <v>1</v>
      </c>
      <c r="B10" s="212" t="s">
        <v>82</v>
      </c>
      <c r="C10" s="213" t="s">
        <v>543</v>
      </c>
      <c r="D10" s="214">
        <v>4</v>
      </c>
      <c r="E10" s="215"/>
      <c r="F10" s="214"/>
      <c r="G10" s="214"/>
      <c r="H10" s="213" t="s">
        <v>361</v>
      </c>
      <c r="I10" s="214" t="s">
        <v>327</v>
      </c>
      <c r="J10" s="214"/>
      <c r="K10" s="214">
        <v>13</v>
      </c>
      <c r="L10" s="249">
        <v>110</v>
      </c>
      <c r="M10" s="250" t="s">
        <v>544</v>
      </c>
      <c r="N10" s="235"/>
      <c r="O10" s="188">
        <f t="shared" si="0"/>
        <v>0</v>
      </c>
    </row>
    <row r="11" ht="15.75" spans="1:15">
      <c r="A11" s="211">
        <f t="shared" si="1"/>
        <v>1</v>
      </c>
      <c r="B11" s="212" t="s">
        <v>73</v>
      </c>
      <c r="C11" s="250" t="s">
        <v>598</v>
      </c>
      <c r="D11" s="249">
        <v>4</v>
      </c>
      <c r="E11" s="250"/>
      <c r="F11" s="249"/>
      <c r="G11" s="249"/>
      <c r="H11" s="250" t="s">
        <v>361</v>
      </c>
      <c r="I11" s="249" t="s">
        <v>313</v>
      </c>
      <c r="J11" s="249"/>
      <c r="K11" s="249">
        <v>10</v>
      </c>
      <c r="L11" s="214">
        <v>75</v>
      </c>
      <c r="M11" s="250" t="s">
        <v>599</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1 Other way(s) to get "Hat &amp; Sword" Tokens</v>
      </c>
      <c r="C13" s="202"/>
      <c r="D13" s="202"/>
      <c r="E13" s="202"/>
      <c r="F13" s="202"/>
      <c r="G13" s="202"/>
      <c r="H13" s="202"/>
      <c r="I13" s="202"/>
      <c r="J13" s="202"/>
      <c r="K13" s="202"/>
      <c r="L13" s="202"/>
      <c r="M13" s="245"/>
      <c r="N13" s="235"/>
      <c r="O13" s="188">
        <f t="shared" si="0"/>
        <v>0</v>
      </c>
    </row>
    <row r="14" ht="16.5" spans="2:15">
      <c r="B14" s="276" t="s">
        <v>18</v>
      </c>
      <c r="C14" s="277" t="s">
        <v>323</v>
      </c>
      <c r="D14" s="278"/>
      <c r="E14" s="278"/>
      <c r="F14" s="278"/>
      <c r="G14" s="279"/>
      <c r="H14" s="280" t="s">
        <v>324</v>
      </c>
      <c r="I14" s="281" t="s">
        <v>310</v>
      </c>
      <c r="J14" s="282"/>
      <c r="K14" s="282"/>
      <c r="L14" s="282"/>
      <c r="M14" s="283"/>
      <c r="N14" s="235"/>
      <c r="O14" s="188">
        <f t="shared" si="0"/>
        <v>0</v>
      </c>
    </row>
    <row r="15" ht="15.75" spans="2:15">
      <c r="B15" s="260" t="s">
        <v>337</v>
      </c>
      <c r="C15" s="261" t="s">
        <v>753</v>
      </c>
      <c r="D15" s="262"/>
      <c r="E15" s="262"/>
      <c r="F15" s="262"/>
      <c r="G15" s="263"/>
      <c r="H15" s="264" t="s">
        <v>327</v>
      </c>
      <c r="I15" s="266" t="s">
        <v>754</v>
      </c>
      <c r="J15" s="267"/>
      <c r="K15" s="267"/>
      <c r="L15" s="267"/>
      <c r="M15" s="268"/>
      <c r="N15" s="235"/>
      <c r="O15" s="188">
        <f t="shared" si="0"/>
        <v>0</v>
      </c>
    </row>
    <row r="16" ht="15.75" spans="2:15">
      <c r="B16" s="216"/>
      <c r="C16" s="217"/>
      <c r="D16" s="218"/>
      <c r="E16" s="219"/>
      <c r="F16" s="218"/>
      <c r="G16" s="218"/>
      <c r="H16" s="217"/>
      <c r="I16" s="218"/>
      <c r="J16" s="218"/>
      <c r="K16" s="218"/>
      <c r="L16" s="218"/>
      <c r="M16" s="252"/>
      <c r="N16" s="235"/>
      <c r="O16" s="188">
        <f t="shared" ref="O16:O34" si="2">IF(ISBLANK($AL16),0,1+LEN($AL16)-LEN(SUBSTITUTE($AL16,"●","")))</f>
        <v>0</v>
      </c>
    </row>
    <row r="17" ht="15.75" spans="2:15">
      <c r="B17" s="225"/>
      <c r="C17" s="226"/>
      <c r="D17" s="227"/>
      <c r="E17" s="229"/>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8"/>
      <c r="N18" s="235"/>
      <c r="O18" s="188">
        <f t="shared" si="2"/>
        <v>0</v>
      </c>
    </row>
    <row r="19" ht="15.75" spans="2:15">
      <c r="B19" s="225"/>
      <c r="C19" s="226"/>
      <c r="D19" s="227"/>
      <c r="E19" s="228"/>
      <c r="F19" s="227"/>
      <c r="G19" s="227"/>
      <c r="H19" s="226"/>
      <c r="I19" s="227"/>
      <c r="J19" s="227"/>
      <c r="K19" s="227"/>
      <c r="L19" s="227"/>
      <c r="M19" s="226"/>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9"/>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6"/>
      <c r="N29" s="235"/>
      <c r="O29" s="188">
        <f t="shared" si="2"/>
        <v>0</v>
      </c>
    </row>
    <row r="30" ht="15.75" spans="2:15">
      <c r="B30" s="225"/>
      <c r="C30" s="226"/>
      <c r="D30" s="227"/>
      <c r="E30" s="228"/>
      <c r="F30" s="227"/>
      <c r="G30" s="227"/>
      <c r="H30" s="226"/>
      <c r="I30" s="227"/>
      <c r="J30" s="227"/>
      <c r="K30" s="227"/>
      <c r="L30" s="227"/>
      <c r="M30" s="226"/>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3"/>
      <c r="N33" s="235"/>
      <c r="O33" s="188">
        <f t="shared" si="2"/>
        <v>0</v>
      </c>
    </row>
    <row r="34" spans="2:15">
      <c r="B34" s="230"/>
      <c r="C34" s="231"/>
      <c r="D34" s="232"/>
      <c r="E34" s="234"/>
      <c r="F34" s="232"/>
      <c r="G34" s="232"/>
      <c r="H34" s="231"/>
      <c r="I34" s="232"/>
      <c r="J34" s="232"/>
      <c r="K34" s="232"/>
      <c r="L34" s="232"/>
      <c r="M34" s="233"/>
      <c r="N34" s="235"/>
      <c r="O34" s="188">
        <f t="shared" si="2"/>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6">
    <mergeCell ref="B6:M6"/>
    <mergeCell ref="B13:M13"/>
    <mergeCell ref="C14:G14"/>
    <mergeCell ref="I14:M14"/>
    <mergeCell ref="C15:G15"/>
    <mergeCell ref="I15:M15"/>
  </mergeCells>
  <pageMargins left="0.75" right="0.75" top="1" bottom="1" header="0.511805555555556" footer="0.511805555555556"/>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Horn-Rimmed Glasses</v>
      </c>
      <c r="Z1" s="259" t="str">
        <f ca="1">MID(CELL("filename",$Z$1),FIND("]",CELL("filename",$Z$1))+1,255)</f>
        <v>Horn_Rimmed_Glasses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Roz</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SUM($AN$8:$AN$10004)</f>
        <v>0</v>
      </c>
    </row>
    <row r="6" ht="25.5" spans="2:15">
      <c r="B6" s="201" t="str">
        <f ca="1">MATCH("Type",$B$9:$B$9991,0)-3&amp;" Task(s) from "&amp;SUM($A$9:$A$9993)&amp;" character(s) that could drop "&amp;CHAR(34)&amp;$C$1&amp;CHAR(34)&amp;" Tokens"</f>
        <v>5 Task(s) from 6 character(s) that could drop "Horn-Rimmed Glasses"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26.25" spans="1:15">
      <c r="A9" s="211">
        <f t="shared" ref="A9:A13" si="1">COUNTA($E9)+1</f>
        <v>2</v>
      </c>
      <c r="B9" s="212" t="s">
        <v>724</v>
      </c>
      <c r="C9" s="213" t="s">
        <v>725</v>
      </c>
      <c r="D9" s="214">
        <v>3</v>
      </c>
      <c r="E9" s="215" t="s">
        <v>31</v>
      </c>
      <c r="F9" s="214">
        <v>3</v>
      </c>
      <c r="G9" s="214"/>
      <c r="H9" s="213" t="s">
        <v>363</v>
      </c>
      <c r="I9" s="214" t="s">
        <v>346</v>
      </c>
      <c r="J9" s="214"/>
      <c r="K9" s="214">
        <v>25</v>
      </c>
      <c r="L9" s="214">
        <v>270</v>
      </c>
      <c r="M9" s="215" t="s">
        <v>726</v>
      </c>
      <c r="N9" s="235"/>
      <c r="O9" s="188">
        <f t="shared" si="0"/>
        <v>0</v>
      </c>
    </row>
    <row r="10" ht="15.75" spans="1:14">
      <c r="A10" s="211">
        <f t="shared" si="1"/>
        <v>1</v>
      </c>
      <c r="B10" s="212" t="s">
        <v>150</v>
      </c>
      <c r="C10" s="213" t="s">
        <v>409</v>
      </c>
      <c r="D10" s="214">
        <v>2</v>
      </c>
      <c r="E10" s="215"/>
      <c r="F10" s="214"/>
      <c r="G10" s="214"/>
      <c r="H10" s="213" t="s">
        <v>410</v>
      </c>
      <c r="I10" s="214" t="s">
        <v>411</v>
      </c>
      <c r="J10" s="214"/>
      <c r="K10" s="214">
        <v>29</v>
      </c>
      <c r="L10" s="249">
        <v>275</v>
      </c>
      <c r="M10" s="250" t="s">
        <v>412</v>
      </c>
      <c r="N10" s="235"/>
    </row>
    <row r="11" ht="15.75" spans="1:14">
      <c r="A11" s="211">
        <f t="shared" si="1"/>
        <v>1</v>
      </c>
      <c r="B11" s="212" t="s">
        <v>55</v>
      </c>
      <c r="C11" s="213" t="s">
        <v>482</v>
      </c>
      <c r="D11" s="214">
        <v>3</v>
      </c>
      <c r="E11" s="215"/>
      <c r="F11" s="214"/>
      <c r="G11" s="214"/>
      <c r="H11" s="213" t="s">
        <v>429</v>
      </c>
      <c r="I11" s="214" t="s">
        <v>346</v>
      </c>
      <c r="J11" s="214"/>
      <c r="K11" s="214">
        <v>20</v>
      </c>
      <c r="L11" s="249">
        <v>200</v>
      </c>
      <c r="M11" s="250" t="s">
        <v>483</v>
      </c>
      <c r="N11" s="235"/>
    </row>
    <row r="12" ht="15.75" spans="1:15">
      <c r="A12" s="211">
        <f t="shared" si="1"/>
        <v>1</v>
      </c>
      <c r="B12" s="212" t="s">
        <v>51</v>
      </c>
      <c r="C12" s="250" t="s">
        <v>855</v>
      </c>
      <c r="D12" s="249">
        <v>1</v>
      </c>
      <c r="E12" s="250"/>
      <c r="F12" s="249"/>
      <c r="G12" s="249"/>
      <c r="H12" s="250" t="s">
        <v>856</v>
      </c>
      <c r="I12" s="249" t="s">
        <v>313</v>
      </c>
      <c r="J12" s="249"/>
      <c r="K12" s="249">
        <v>10</v>
      </c>
      <c r="L12" s="214">
        <v>75</v>
      </c>
      <c r="M12" s="250" t="s">
        <v>155</v>
      </c>
      <c r="N12" s="235"/>
      <c r="O12" s="188">
        <f t="shared" ref="O12:O38" si="2">IF(ISBLANK($AL12),0,1+LEN($AL12)-LEN(SUBSTITUTE($AL12,"●","")))</f>
        <v>0</v>
      </c>
    </row>
    <row r="13" ht="15.75" spans="1:15">
      <c r="A13" s="211">
        <f t="shared" si="1"/>
        <v>1</v>
      </c>
      <c r="B13" s="212" t="s">
        <v>68</v>
      </c>
      <c r="C13" s="213" t="s">
        <v>624</v>
      </c>
      <c r="D13" s="214">
        <v>2</v>
      </c>
      <c r="E13" s="215"/>
      <c r="F13" s="214"/>
      <c r="G13" s="214"/>
      <c r="H13" s="215" t="s">
        <v>456</v>
      </c>
      <c r="I13" s="214" t="s">
        <v>336</v>
      </c>
      <c r="J13" s="214"/>
      <c r="K13" s="214">
        <v>16</v>
      </c>
      <c r="L13" s="214">
        <v>155</v>
      </c>
      <c r="M13" s="215" t="s">
        <v>768</v>
      </c>
      <c r="N13" s="235"/>
      <c r="O13" s="188">
        <f t="shared" si="2"/>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3 Other way(s) to get "Horn-Rimmed Glasses"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337</v>
      </c>
      <c r="C17" s="294" t="s">
        <v>856</v>
      </c>
      <c r="D17" s="294"/>
      <c r="E17" s="294"/>
      <c r="F17" s="294"/>
      <c r="G17" s="294"/>
      <c r="H17" s="264" t="s">
        <v>336</v>
      </c>
      <c r="I17" s="266" t="s">
        <v>857</v>
      </c>
      <c r="J17" s="267"/>
      <c r="K17" s="267"/>
      <c r="L17" s="267"/>
      <c r="M17" s="268"/>
      <c r="N17" s="235"/>
      <c r="O17" s="188">
        <f t="shared" si="2"/>
        <v>0</v>
      </c>
    </row>
    <row r="18" ht="15.75" spans="2:15">
      <c r="B18" s="260" t="s">
        <v>399</v>
      </c>
      <c r="C18" s="294" t="s">
        <v>469</v>
      </c>
      <c r="D18" s="294"/>
      <c r="E18" s="294"/>
      <c r="F18" s="294"/>
      <c r="G18" s="294"/>
      <c r="H18" s="265" t="s">
        <v>401</v>
      </c>
      <c r="I18" s="301" t="s">
        <v>470</v>
      </c>
      <c r="J18" s="302"/>
      <c r="K18" s="302"/>
      <c r="L18" s="302"/>
      <c r="M18" s="303"/>
      <c r="N18" s="235"/>
      <c r="O18" s="188">
        <f t="shared" si="2"/>
        <v>0</v>
      </c>
    </row>
    <row r="19" ht="15.75" spans="2:15">
      <c r="B19" s="260" t="s">
        <v>338</v>
      </c>
      <c r="C19" s="294" t="s">
        <v>307</v>
      </c>
      <c r="D19" s="294"/>
      <c r="E19" s="294"/>
      <c r="F19" s="294"/>
      <c r="G19" s="294"/>
      <c r="H19" s="265" t="s">
        <v>411</v>
      </c>
      <c r="I19" s="261" t="s">
        <v>155</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6"/>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9"/>
      <c r="F30" s="227"/>
      <c r="G30" s="227"/>
      <c r="H30" s="226"/>
      <c r="I30" s="227"/>
      <c r="J30" s="227"/>
      <c r="K30" s="227"/>
      <c r="L30" s="227"/>
      <c r="M30" s="228"/>
      <c r="N30" s="235"/>
      <c r="O30" s="188">
        <f t="shared" si="2"/>
        <v>0</v>
      </c>
    </row>
    <row r="31" ht="15.75" spans="2:15">
      <c r="B31" s="225"/>
      <c r="C31" s="226"/>
      <c r="D31" s="227"/>
      <c r="E31" s="228"/>
      <c r="F31" s="227"/>
      <c r="G31" s="227"/>
      <c r="H31" s="226"/>
      <c r="I31" s="227"/>
      <c r="J31" s="227"/>
      <c r="K31" s="227"/>
      <c r="L31" s="227"/>
      <c r="M31" s="228"/>
      <c r="N31" s="235"/>
      <c r="O31" s="188">
        <f t="shared" si="2"/>
        <v>0</v>
      </c>
    </row>
    <row r="32" ht="15.75" spans="2:15">
      <c r="B32" s="225"/>
      <c r="C32" s="226"/>
      <c r="D32" s="227"/>
      <c r="E32" s="228"/>
      <c r="F32" s="227"/>
      <c r="G32" s="227"/>
      <c r="H32" s="226"/>
      <c r="I32" s="227"/>
      <c r="J32" s="227"/>
      <c r="K32" s="227"/>
      <c r="L32" s="227"/>
      <c r="M32" s="228"/>
      <c r="N32" s="235"/>
      <c r="O32" s="188">
        <f t="shared" si="2"/>
        <v>0</v>
      </c>
    </row>
    <row r="33" ht="15.75" spans="2:15">
      <c r="B33" s="225"/>
      <c r="C33" s="226"/>
      <c r="D33" s="227"/>
      <c r="E33" s="228"/>
      <c r="F33" s="227"/>
      <c r="G33" s="227"/>
      <c r="H33" s="226"/>
      <c r="I33" s="227"/>
      <c r="J33" s="227"/>
      <c r="K33" s="227"/>
      <c r="L33" s="227"/>
      <c r="M33" s="226"/>
      <c r="N33" s="235"/>
      <c r="O33" s="188">
        <f t="shared" si="2"/>
        <v>0</v>
      </c>
    </row>
    <row r="34" ht="15.75" spans="2:15">
      <c r="B34" s="225"/>
      <c r="C34" s="226"/>
      <c r="D34" s="227"/>
      <c r="E34" s="228"/>
      <c r="F34" s="227"/>
      <c r="G34" s="227"/>
      <c r="H34" s="226"/>
      <c r="I34" s="227"/>
      <c r="J34" s="227"/>
      <c r="K34" s="227"/>
      <c r="L34" s="227"/>
      <c r="M34" s="226"/>
      <c r="N34" s="235"/>
      <c r="O34" s="188">
        <f t="shared" si="2"/>
        <v>0</v>
      </c>
    </row>
    <row r="35" spans="2:15">
      <c r="B35" s="230"/>
      <c r="C35" s="231"/>
      <c r="D35" s="232"/>
      <c r="E35" s="233"/>
      <c r="F35" s="232"/>
      <c r="G35" s="232"/>
      <c r="H35" s="231"/>
      <c r="I35" s="232"/>
      <c r="J35" s="232"/>
      <c r="K35" s="232"/>
      <c r="L35" s="232"/>
      <c r="M35" s="231"/>
      <c r="N35" s="235"/>
      <c r="O35" s="188">
        <f t="shared" si="2"/>
        <v>0</v>
      </c>
    </row>
    <row r="36" spans="2:15">
      <c r="B36" s="230"/>
      <c r="C36" s="231"/>
      <c r="D36" s="232"/>
      <c r="E36" s="233"/>
      <c r="F36" s="232"/>
      <c r="G36" s="232"/>
      <c r="H36" s="231"/>
      <c r="I36" s="232"/>
      <c r="J36" s="232"/>
      <c r="K36" s="232"/>
      <c r="L36" s="232"/>
      <c r="M36" s="231"/>
      <c r="N36" s="235"/>
      <c r="O36" s="188">
        <f t="shared" si="2"/>
        <v>0</v>
      </c>
    </row>
    <row r="37" spans="2:15">
      <c r="B37" s="230"/>
      <c r="C37" s="231"/>
      <c r="D37" s="232"/>
      <c r="E37" s="233"/>
      <c r="F37" s="232"/>
      <c r="G37" s="232"/>
      <c r="H37" s="231"/>
      <c r="I37" s="232"/>
      <c r="J37" s="232"/>
      <c r="K37" s="232"/>
      <c r="L37" s="232"/>
      <c r="M37" s="233"/>
      <c r="N37" s="235"/>
      <c r="O37" s="188">
        <f t="shared" si="2"/>
        <v>0</v>
      </c>
    </row>
    <row r="38" spans="2:15">
      <c r="B38" s="230"/>
      <c r="C38" s="231"/>
      <c r="D38" s="232"/>
      <c r="E38" s="234"/>
      <c r="F38" s="232"/>
      <c r="G38" s="232"/>
      <c r="H38" s="231"/>
      <c r="I38" s="232"/>
      <c r="J38" s="232"/>
      <c r="K38" s="232"/>
      <c r="L38" s="232"/>
      <c r="M38" s="233"/>
      <c r="N38" s="235"/>
      <c r="O38" s="188">
        <f t="shared" si="2"/>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7">
    <mergeCell ref="B6:M6"/>
    <mergeCell ref="B15:M15"/>
    <mergeCell ref="C16:G16"/>
    <mergeCell ref="I16:M16"/>
    <mergeCell ref="I17:M17"/>
    <mergeCell ref="I18:M18"/>
    <mergeCell ref="I19:M19"/>
  </mergeCells>
  <pageMargins left="0.75" right="0.75" top="1" bottom="1" header="0.511805555555556" footer="0.511805555555556"/>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Jack Ears</v>
      </c>
      <c r="Z1" s="259" t="str">
        <f ca="1">MID(CELL("filename",$Z$1),FIND("]",CELL("filename",$Z$1))+1,255)</f>
        <v>Jack_Ears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Jack Sparrow</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SUM($AN$8:$AN$9999)</f>
        <v>0</v>
      </c>
    </row>
    <row r="6" ht="25.5" spans="2:15">
      <c r="B6" s="201" t="str">
        <f ca="1">MATCH("Type",$B$9:$B$9991,0)-3&amp;" Task(s) from "&amp;SUM($A$9:$A$9993)&amp;" character(s) that could drop "&amp;CHAR(34)&amp;$C$1&amp;CHAR(34)&amp;" Tokens"</f>
        <v>2 Task(s) from 2 character(s) that could drop "Jack Ears"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253</v>
      </c>
      <c r="C9" s="213" t="s">
        <v>450</v>
      </c>
      <c r="D9" s="214">
        <v>1</v>
      </c>
      <c r="E9" s="215"/>
      <c r="F9" s="214"/>
      <c r="G9" s="214"/>
      <c r="H9" s="213" t="s">
        <v>351</v>
      </c>
      <c r="I9" s="214" t="s">
        <v>327</v>
      </c>
      <c r="J9" s="214"/>
      <c r="K9" s="214">
        <v>13</v>
      </c>
      <c r="L9" s="214">
        <v>110</v>
      </c>
      <c r="M9" s="215" t="s">
        <v>451</v>
      </c>
      <c r="N9" s="235"/>
      <c r="O9" s="188">
        <f t="shared" si="0"/>
        <v>0</v>
      </c>
    </row>
    <row r="10" ht="15.75" spans="1:15">
      <c r="A10" s="211">
        <f>COUNTA($E10)+1</f>
        <v>1</v>
      </c>
      <c r="B10" s="212" t="s">
        <v>73</v>
      </c>
      <c r="C10" s="213" t="s">
        <v>655</v>
      </c>
      <c r="D10" s="214">
        <v>1</v>
      </c>
      <c r="E10" s="215"/>
      <c r="F10" s="214"/>
      <c r="G10" s="214"/>
      <c r="H10" s="213"/>
      <c r="I10" s="214" t="s">
        <v>327</v>
      </c>
      <c r="J10" s="214"/>
      <c r="K10" s="214">
        <v>13</v>
      </c>
      <c r="L10" s="249">
        <v>110</v>
      </c>
      <c r="M10" s="250" t="s">
        <v>656</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1 Other way(s) to get "Jack Ears" Tokens</v>
      </c>
      <c r="C12" s="202"/>
      <c r="D12" s="202"/>
      <c r="E12" s="202"/>
      <c r="F12" s="202"/>
      <c r="G12" s="202"/>
      <c r="H12" s="202"/>
      <c r="I12" s="202"/>
      <c r="J12" s="202"/>
      <c r="K12" s="202"/>
      <c r="L12" s="202"/>
      <c r="M12" s="245"/>
      <c r="N12" s="235"/>
      <c r="O12" s="188">
        <f t="shared" si="0"/>
        <v>0</v>
      </c>
    </row>
    <row r="13" ht="16.5" spans="2:15">
      <c r="B13" s="276" t="s">
        <v>18</v>
      </c>
      <c r="C13" s="277" t="s">
        <v>323</v>
      </c>
      <c r="D13" s="278"/>
      <c r="E13" s="278"/>
      <c r="F13" s="278"/>
      <c r="G13" s="279"/>
      <c r="H13" s="280" t="s">
        <v>324</v>
      </c>
      <c r="I13" s="281" t="s">
        <v>310</v>
      </c>
      <c r="J13" s="282"/>
      <c r="K13" s="282"/>
      <c r="L13" s="282"/>
      <c r="M13" s="283"/>
      <c r="N13" s="235"/>
      <c r="O13" s="188">
        <f t="shared" si="0"/>
        <v>0</v>
      </c>
    </row>
    <row r="14" ht="15.75" spans="2:15">
      <c r="B14" s="260" t="s">
        <v>337</v>
      </c>
      <c r="C14" s="261" t="s">
        <v>714</v>
      </c>
      <c r="D14" s="262"/>
      <c r="E14" s="262"/>
      <c r="F14" s="262"/>
      <c r="G14" s="263"/>
      <c r="H14" s="264" t="s">
        <v>336</v>
      </c>
      <c r="I14" s="266" t="s">
        <v>715</v>
      </c>
      <c r="J14" s="267"/>
      <c r="K14" s="267"/>
      <c r="L14" s="267"/>
      <c r="M14" s="268"/>
      <c r="N14" s="235"/>
      <c r="O14" s="188">
        <f t="shared" si="0"/>
        <v>0</v>
      </c>
    </row>
    <row r="15" ht="15.75" spans="2:15">
      <c r="B15" s="216"/>
      <c r="C15" s="217"/>
      <c r="D15" s="218"/>
      <c r="E15" s="219"/>
      <c r="F15" s="218"/>
      <c r="G15" s="218"/>
      <c r="H15" s="217"/>
      <c r="I15" s="218"/>
      <c r="J15" s="218"/>
      <c r="K15" s="218"/>
      <c r="L15" s="218"/>
      <c r="M15" s="252"/>
      <c r="N15" s="235"/>
      <c r="O15" s="188">
        <f t="shared" ref="O15:O33" si="1">IF(ISBLANK($AL15),0,1+LEN($AL15)-LEN(SUBSTITUTE($AL15,"●","")))</f>
        <v>0</v>
      </c>
    </row>
    <row r="16" ht="15.75" spans="2:15">
      <c r="B16" s="225"/>
      <c r="C16" s="226"/>
      <c r="D16" s="227"/>
      <c r="E16" s="229"/>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8"/>
      <c r="N17" s="235"/>
      <c r="O17" s="188">
        <f t="shared" si="1"/>
        <v>0</v>
      </c>
    </row>
    <row r="18" ht="15.75" spans="2:15">
      <c r="B18" s="225"/>
      <c r="C18" s="226"/>
      <c r="D18" s="227"/>
      <c r="E18" s="228"/>
      <c r="F18" s="227"/>
      <c r="G18" s="227"/>
      <c r="H18" s="226"/>
      <c r="I18" s="227"/>
      <c r="J18" s="227"/>
      <c r="K18" s="227"/>
      <c r="L18" s="227"/>
      <c r="M18" s="226"/>
      <c r="N18" s="235"/>
      <c r="O18" s="188">
        <f t="shared" si="1"/>
        <v>0</v>
      </c>
    </row>
    <row r="19" ht="15.75" spans="2:15">
      <c r="B19" s="225"/>
      <c r="C19" s="226"/>
      <c r="D19" s="227"/>
      <c r="E19" s="228"/>
      <c r="F19" s="227"/>
      <c r="G19" s="227"/>
      <c r="H19" s="226"/>
      <c r="I19" s="227"/>
      <c r="J19" s="227"/>
      <c r="K19" s="227"/>
      <c r="L19" s="227"/>
      <c r="M19" s="228"/>
      <c r="N19" s="235"/>
      <c r="O19" s="188">
        <f t="shared" si="1"/>
        <v>0</v>
      </c>
    </row>
    <row r="20" ht="15.75" spans="2:15">
      <c r="B20" s="225"/>
      <c r="C20" s="226"/>
      <c r="D20" s="227"/>
      <c r="E20" s="229"/>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9"/>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6"/>
      <c r="N28" s="235"/>
      <c r="O28" s="188">
        <f t="shared" si="1"/>
        <v>0</v>
      </c>
    </row>
    <row r="29" ht="15.75" spans="2:15">
      <c r="B29" s="225"/>
      <c r="C29" s="226"/>
      <c r="D29" s="227"/>
      <c r="E29" s="228"/>
      <c r="F29" s="227"/>
      <c r="G29" s="227"/>
      <c r="H29" s="226"/>
      <c r="I29" s="227"/>
      <c r="J29" s="227"/>
      <c r="K29" s="227"/>
      <c r="L29" s="227"/>
      <c r="M29" s="226"/>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1"/>
      <c r="N31" s="235"/>
      <c r="O31" s="188">
        <f t="shared" si="1"/>
        <v>0</v>
      </c>
    </row>
    <row r="32" spans="2:15">
      <c r="B32" s="230"/>
      <c r="C32" s="231"/>
      <c r="D32" s="232"/>
      <c r="E32" s="233"/>
      <c r="F32" s="232"/>
      <c r="G32" s="232"/>
      <c r="H32" s="231"/>
      <c r="I32" s="232"/>
      <c r="J32" s="232"/>
      <c r="K32" s="232"/>
      <c r="L32" s="232"/>
      <c r="M32" s="233"/>
      <c r="N32" s="235"/>
      <c r="O32" s="188">
        <f t="shared" si="1"/>
        <v>0</v>
      </c>
    </row>
    <row r="33" spans="2:15">
      <c r="B33" s="230"/>
      <c r="C33" s="231"/>
      <c r="D33" s="232"/>
      <c r="E33" s="234"/>
      <c r="F33" s="232"/>
      <c r="G33" s="232"/>
      <c r="H33" s="231"/>
      <c r="I33" s="232"/>
      <c r="J33" s="232"/>
      <c r="K33" s="232"/>
      <c r="L33" s="232"/>
      <c r="M33" s="233"/>
      <c r="N33" s="235"/>
      <c r="O33" s="188">
        <f t="shared" si="1"/>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Jack Skellington Ears</v>
      </c>
      <c r="Z1" s="259" t="str">
        <f ca="1">MID(CELL("filename",$Z$1),FIND("]",CELL("filename",$Z$1))+1,255)</f>
        <v>Jack_Skellington_Ears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Jack Skellington</v>
      </c>
      <c r="D4" s="274"/>
      <c r="E4" s="274"/>
      <c r="F4" s="274"/>
      <c r="G4" s="274"/>
      <c r="H4" s="274"/>
      <c r="I4" s="274"/>
      <c r="J4" s="274"/>
      <c r="K4" s="274"/>
      <c r="L4" s="274"/>
      <c r="M4" s="243"/>
    </row>
    <row r="5" ht="21.55" customHeight="1" spans="2:15">
      <c r="B5" s="300"/>
      <c r="C5" s="274"/>
      <c r="D5" s="274"/>
      <c r="E5" s="274"/>
      <c r="F5" s="274"/>
      <c r="G5" s="274"/>
      <c r="H5" s="274"/>
      <c r="I5" s="274"/>
      <c r="J5" s="274"/>
      <c r="K5" s="274"/>
      <c r="L5" s="274"/>
      <c r="M5" s="244"/>
      <c r="O5" s="188">
        <f>SUM($AN$8:$AN$10002)</f>
        <v>0</v>
      </c>
    </row>
    <row r="6" ht="25.5" spans="2:15">
      <c r="B6" s="201" t="str">
        <f ca="1">MATCH("Type",$B$9:$B$9991,0)-3&amp;" Task(s) from "&amp;SUM($A$9:$A$9993)&amp;" character(s) that could drop "&amp;CHAR(34)&amp;$C$1&amp;CHAR(34)&amp;" Tokens"</f>
        <v>5 Task(s) from 5 character(s) that could drop "Jack Skellington Ears"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189</v>
      </c>
      <c r="C9" s="213" t="s">
        <v>832</v>
      </c>
      <c r="D9" s="214"/>
      <c r="E9" s="215"/>
      <c r="F9" s="214"/>
      <c r="G9" s="214"/>
      <c r="H9" s="213" t="s">
        <v>858</v>
      </c>
      <c r="I9" s="214" t="s">
        <v>327</v>
      </c>
      <c r="J9" s="214"/>
      <c r="K9" s="214">
        <v>13</v>
      </c>
      <c r="L9" s="214">
        <v>110</v>
      </c>
      <c r="M9" s="215" t="s">
        <v>859</v>
      </c>
      <c r="N9" s="235"/>
      <c r="O9" s="188">
        <f t="shared" si="0"/>
        <v>0</v>
      </c>
    </row>
    <row r="10" ht="15.75" spans="1:15">
      <c r="A10" s="211">
        <f t="shared" si="1"/>
        <v>1</v>
      </c>
      <c r="B10" s="212" t="s">
        <v>225</v>
      </c>
      <c r="C10" s="213" t="s">
        <v>329</v>
      </c>
      <c r="D10" s="214">
        <v>7</v>
      </c>
      <c r="E10" s="215"/>
      <c r="F10" s="214"/>
      <c r="G10" s="214"/>
      <c r="H10" s="213" t="s">
        <v>330</v>
      </c>
      <c r="I10" s="214" t="s">
        <v>327</v>
      </c>
      <c r="J10" s="214"/>
      <c r="K10" s="214">
        <v>13</v>
      </c>
      <c r="L10" s="249">
        <v>110</v>
      </c>
      <c r="M10" s="250" t="s">
        <v>331</v>
      </c>
      <c r="N10" s="235"/>
      <c r="O10" s="188">
        <f t="shared" si="0"/>
        <v>0</v>
      </c>
    </row>
    <row r="11" ht="15.75" spans="1:15">
      <c r="A11" s="211">
        <f t="shared" si="1"/>
        <v>1</v>
      </c>
      <c r="B11" s="212" t="s">
        <v>290</v>
      </c>
      <c r="C11" s="250" t="s">
        <v>860</v>
      </c>
      <c r="D11" s="249">
        <v>1</v>
      </c>
      <c r="E11" s="250"/>
      <c r="F11" s="249"/>
      <c r="G11" s="249"/>
      <c r="H11" s="250"/>
      <c r="I11" s="249" t="s">
        <v>313</v>
      </c>
      <c r="J11" s="249"/>
      <c r="K11" s="249">
        <v>10</v>
      </c>
      <c r="L11" s="214">
        <v>75</v>
      </c>
      <c r="M11" s="250" t="s">
        <v>159</v>
      </c>
      <c r="N11" s="235"/>
      <c r="O11" s="188">
        <f t="shared" si="0"/>
        <v>0</v>
      </c>
    </row>
    <row r="12" ht="15.75" spans="1:15">
      <c r="A12" s="211">
        <f t="shared" si="1"/>
        <v>1</v>
      </c>
      <c r="B12" s="212" t="s">
        <v>163</v>
      </c>
      <c r="C12" s="213" t="s">
        <v>861</v>
      </c>
      <c r="D12" s="214">
        <v>8</v>
      </c>
      <c r="E12" s="215"/>
      <c r="F12" s="214"/>
      <c r="G12" s="214"/>
      <c r="H12" s="215" t="s">
        <v>580</v>
      </c>
      <c r="I12" s="214" t="s">
        <v>336</v>
      </c>
      <c r="J12" s="214"/>
      <c r="K12" s="214">
        <v>16</v>
      </c>
      <c r="L12" s="214">
        <v>155</v>
      </c>
      <c r="M12" s="215" t="s">
        <v>862</v>
      </c>
      <c r="N12" s="235"/>
      <c r="O12" s="188">
        <f t="shared" si="0"/>
        <v>0</v>
      </c>
    </row>
    <row r="13" ht="15.75" spans="1:14">
      <c r="A13" s="211">
        <f t="shared" si="1"/>
        <v>1</v>
      </c>
      <c r="B13" s="212" t="s">
        <v>168</v>
      </c>
      <c r="C13" s="213" t="s">
        <v>670</v>
      </c>
      <c r="D13" s="214">
        <v>5</v>
      </c>
      <c r="E13" s="215"/>
      <c r="F13" s="214"/>
      <c r="G13" s="214"/>
      <c r="H13" s="213" t="s">
        <v>671</v>
      </c>
      <c r="I13" s="214" t="s">
        <v>336</v>
      </c>
      <c r="J13" s="214"/>
      <c r="K13" s="214">
        <v>16</v>
      </c>
      <c r="L13" s="249">
        <v>155</v>
      </c>
      <c r="M13" s="250" t="s">
        <v>672</v>
      </c>
      <c r="N13" s="235"/>
    </row>
    <row r="14" ht="15.75" spans="2:15">
      <c r="B14" s="216"/>
      <c r="C14" s="217"/>
      <c r="D14" s="218"/>
      <c r="E14" s="219"/>
      <c r="F14" s="218"/>
      <c r="G14" s="218"/>
      <c r="H14" s="217"/>
      <c r="I14" s="218"/>
      <c r="J14" s="218"/>
      <c r="K14" s="218"/>
      <c r="L14" s="218"/>
      <c r="M14" s="252"/>
      <c r="N14" s="235"/>
      <c r="O14" s="188">
        <f t="shared" ref="O14:O17" si="2">IF(ISBLANK($AL14),0,1+LEN($AL14)-LEN(SUBSTITUTE($AL14,"●","")))</f>
        <v>0</v>
      </c>
    </row>
    <row r="15" ht="25.5" spans="2:15">
      <c r="B15" s="201" t="str">
        <f ca="1">COUNTA($B17:$B10000)&amp;" Other way(s) to get "&amp;CHAR(34)&amp;$C$1&amp;CHAR(34)&amp;" Tokens"</f>
        <v>1 Other way(s) to get "Jack Skellington Ears"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30" customHeight="1" spans="2:15">
      <c r="B17" s="260" t="s">
        <v>399</v>
      </c>
      <c r="C17" s="261" t="s">
        <v>863</v>
      </c>
      <c r="D17" s="262"/>
      <c r="E17" s="262"/>
      <c r="F17" s="262"/>
      <c r="G17" s="263"/>
      <c r="H17" s="265" t="s">
        <v>401</v>
      </c>
      <c r="I17" s="266" t="s">
        <v>864</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ref="O18:O36" si="3">IF(ISBLANK($AL18),0,1+LEN($AL18)-LEN(SUBSTITUTE($AL18,"●","")))</f>
        <v>0</v>
      </c>
    </row>
    <row r="19" ht="15.75" spans="2:15">
      <c r="B19" s="225"/>
      <c r="C19" s="226"/>
      <c r="D19" s="227"/>
      <c r="E19" s="229"/>
      <c r="F19" s="227"/>
      <c r="G19" s="227"/>
      <c r="H19" s="226"/>
      <c r="I19" s="227"/>
      <c r="J19" s="227"/>
      <c r="K19" s="227"/>
      <c r="L19" s="227"/>
      <c r="M19" s="228"/>
      <c r="N19" s="235"/>
      <c r="O19" s="188">
        <f t="shared" si="3"/>
        <v>0</v>
      </c>
    </row>
    <row r="20" spans="14:15">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Jack's Bowtie</v>
      </c>
      <c r="Z1" s="259" t="str">
        <f ca="1">MID(CELL("filename",$Z$1),FIND("]",CELL("filename",$Z$1))+1,255)</f>
        <v>Jacks_Bowtie</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Jack Skellington</v>
      </c>
      <c r="D4" s="274"/>
      <c r="E4" s="274"/>
      <c r="F4" s="274"/>
      <c r="G4" s="274"/>
      <c r="H4" s="274"/>
      <c r="I4" s="274"/>
      <c r="J4" s="274"/>
      <c r="K4" s="274"/>
      <c r="L4" s="274"/>
      <c r="M4" s="299"/>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5 Task(s) from 6 character(s) that could drop "Jack's Bowtie"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73</v>
      </c>
      <c r="C9" s="213" t="s">
        <v>598</v>
      </c>
      <c r="D9" s="214">
        <v>4</v>
      </c>
      <c r="E9" s="215"/>
      <c r="F9" s="214"/>
      <c r="G9" s="214"/>
      <c r="H9" s="213" t="s">
        <v>361</v>
      </c>
      <c r="I9" s="214" t="s">
        <v>313</v>
      </c>
      <c r="J9" s="214"/>
      <c r="K9" s="214">
        <v>10</v>
      </c>
      <c r="L9" s="214">
        <v>75</v>
      </c>
      <c r="M9" s="215" t="s">
        <v>599</v>
      </c>
      <c r="N9" s="235"/>
      <c r="O9" s="188">
        <f t="shared" si="0"/>
        <v>0</v>
      </c>
    </row>
    <row r="10" ht="15.75" spans="1:15">
      <c r="A10" s="211">
        <f t="shared" si="1"/>
        <v>1</v>
      </c>
      <c r="B10" s="212" t="s">
        <v>118</v>
      </c>
      <c r="C10" s="213" t="s">
        <v>712</v>
      </c>
      <c r="D10" s="214">
        <v>2</v>
      </c>
      <c r="E10" s="215"/>
      <c r="F10" s="214"/>
      <c r="G10" s="214"/>
      <c r="H10" s="213" t="s">
        <v>425</v>
      </c>
      <c r="I10" s="214" t="s">
        <v>327</v>
      </c>
      <c r="J10" s="214"/>
      <c r="K10" s="214">
        <v>13</v>
      </c>
      <c r="L10" s="249">
        <v>110</v>
      </c>
      <c r="M10" s="250" t="s">
        <v>713</v>
      </c>
      <c r="N10" s="235"/>
      <c r="O10" s="188">
        <f t="shared" si="0"/>
        <v>0</v>
      </c>
    </row>
    <row r="11" ht="15.75" spans="1:14">
      <c r="A11" s="211">
        <f t="shared" si="1"/>
        <v>2</v>
      </c>
      <c r="B11" s="212" t="s">
        <v>377</v>
      </c>
      <c r="C11" s="213" t="s">
        <v>865</v>
      </c>
      <c r="D11" s="214">
        <v>4</v>
      </c>
      <c r="E11" s="215" t="s">
        <v>281</v>
      </c>
      <c r="F11" s="214">
        <v>7</v>
      </c>
      <c r="G11" s="214"/>
      <c r="H11" s="213"/>
      <c r="I11" s="214" t="s">
        <v>336</v>
      </c>
      <c r="J11" s="214"/>
      <c r="K11" s="214">
        <v>20</v>
      </c>
      <c r="L11" s="214">
        <v>210</v>
      </c>
      <c r="M11" s="215" t="s">
        <v>866</v>
      </c>
      <c r="N11" s="235"/>
    </row>
    <row r="12" ht="15.75" spans="1:15">
      <c r="A12" s="211">
        <f t="shared" si="1"/>
        <v>1</v>
      </c>
      <c r="B12" s="212" t="s">
        <v>290</v>
      </c>
      <c r="C12" s="250" t="s">
        <v>528</v>
      </c>
      <c r="D12" s="249">
        <v>2</v>
      </c>
      <c r="E12" s="250"/>
      <c r="F12" s="249"/>
      <c r="G12" s="249"/>
      <c r="H12" s="250" t="s">
        <v>391</v>
      </c>
      <c r="I12" s="249" t="s">
        <v>315</v>
      </c>
      <c r="J12" s="249"/>
      <c r="K12" s="249">
        <v>7</v>
      </c>
      <c r="L12" s="214">
        <v>40</v>
      </c>
      <c r="M12" s="250" t="s">
        <v>529</v>
      </c>
      <c r="N12" s="235"/>
      <c r="O12" s="188">
        <f t="shared" ref="O12:O16" si="2">IF(ISBLANK($AL12),0,1+LEN($AL12)-LEN(SUBSTITUTE($AL12,"●","")))</f>
        <v>0</v>
      </c>
    </row>
    <row r="13" ht="15.75" spans="1:15">
      <c r="A13" s="211">
        <f t="shared" si="1"/>
        <v>1</v>
      </c>
      <c r="B13" s="212" t="s">
        <v>163</v>
      </c>
      <c r="C13" s="213" t="s">
        <v>861</v>
      </c>
      <c r="D13" s="214">
        <v>8</v>
      </c>
      <c r="E13" s="215"/>
      <c r="F13" s="214"/>
      <c r="G13" s="214"/>
      <c r="H13" s="215" t="s">
        <v>580</v>
      </c>
      <c r="I13" s="214" t="s">
        <v>336</v>
      </c>
      <c r="J13" s="214"/>
      <c r="K13" s="214">
        <v>16</v>
      </c>
      <c r="L13" s="214">
        <v>155</v>
      </c>
      <c r="M13" s="215" t="s">
        <v>862</v>
      </c>
      <c r="N13" s="235"/>
      <c r="O13" s="188">
        <f t="shared" si="2"/>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0 Other way(s) to get "Jack's Bowtie"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spans="14:15">
      <c r="N18" s="235"/>
      <c r="O18" s="188">
        <f t="shared" si="3"/>
        <v>0</v>
      </c>
    </row>
    <row r="19" spans="14:15">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4">
    <mergeCell ref="B6:M6"/>
    <mergeCell ref="B15:M15"/>
    <mergeCell ref="C16:G16"/>
    <mergeCell ref="I16:M16"/>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Beast Ears</v>
      </c>
      <c r="Z1" s="259" t="str">
        <f ca="1">MID(CELL("filename",$Z$1),FIND("]",CELL("filename",$Z$1))+1,255)</f>
        <v>Beast_Ears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Beast ● Formal Suit Beast</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379"/>
      <c r="O5" s="188">
        <f>SUM($AN$8:$AN$10001)</f>
        <v>0</v>
      </c>
    </row>
    <row r="6" ht="25.5" spans="2:15">
      <c r="B6" s="377" t="str">
        <f ca="1">MATCH("Type",$B$9:$B$9996,0)-3&amp;" Task(s) from "&amp;SUM($A$9:$A$9998)&amp;" character(s) that could drop "&amp;CHAR(34)&amp;$C$1&amp;CHAR(34)&amp;" Tokens"</f>
        <v>5 Task(s) from 6 character(s) that could drop "Beast Ears" Tokens</v>
      </c>
      <c r="C6" s="378"/>
      <c r="D6" s="378"/>
      <c r="E6" s="378"/>
      <c r="F6" s="378"/>
      <c r="G6" s="378"/>
      <c r="H6" s="378"/>
      <c r="I6" s="378"/>
      <c r="J6" s="378"/>
      <c r="K6" s="378"/>
      <c r="L6" s="378"/>
      <c r="M6" s="380"/>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189</v>
      </c>
      <c r="C9" s="213" t="s">
        <v>375</v>
      </c>
      <c r="D9" s="214">
        <v>3</v>
      </c>
      <c r="E9" s="215"/>
      <c r="F9" s="214"/>
      <c r="G9" s="214" t="s">
        <v>355</v>
      </c>
      <c r="H9" s="213"/>
      <c r="I9" s="214" t="s">
        <v>313</v>
      </c>
      <c r="J9" s="214"/>
      <c r="K9" s="214">
        <v>10</v>
      </c>
      <c r="L9" s="214">
        <v>75</v>
      </c>
      <c r="M9" s="215" t="s">
        <v>376</v>
      </c>
      <c r="N9" s="235"/>
      <c r="O9" s="188">
        <f t="shared" si="0"/>
        <v>0</v>
      </c>
    </row>
    <row r="10" ht="15.75" spans="1:14">
      <c r="A10" s="211">
        <f t="shared" si="1"/>
        <v>2</v>
      </c>
      <c r="B10" s="212" t="s">
        <v>377</v>
      </c>
      <c r="C10" s="213" t="s">
        <v>378</v>
      </c>
      <c r="D10" s="214">
        <v>4</v>
      </c>
      <c r="E10" s="215" t="s">
        <v>281</v>
      </c>
      <c r="F10" s="214">
        <v>4</v>
      </c>
      <c r="G10" s="214"/>
      <c r="H10" s="213" t="s">
        <v>379</v>
      </c>
      <c r="I10" s="214" t="s">
        <v>313</v>
      </c>
      <c r="J10" s="214"/>
      <c r="K10" s="214">
        <v>13</v>
      </c>
      <c r="L10" s="214">
        <v>100</v>
      </c>
      <c r="M10" s="215" t="s">
        <v>35</v>
      </c>
      <c r="N10" s="235"/>
    </row>
    <row r="11" ht="15.75" spans="1:15">
      <c r="A11" s="211">
        <f t="shared" si="1"/>
        <v>1</v>
      </c>
      <c r="B11" s="212" t="s">
        <v>176</v>
      </c>
      <c r="C11" s="213" t="s">
        <v>380</v>
      </c>
      <c r="D11" s="214">
        <v>2</v>
      </c>
      <c r="E11" s="215"/>
      <c r="F11" s="214"/>
      <c r="G11" s="214"/>
      <c r="H11" s="213" t="s">
        <v>381</v>
      </c>
      <c r="I11" s="214" t="s">
        <v>313</v>
      </c>
      <c r="J11" s="214"/>
      <c r="K11" s="214">
        <v>10</v>
      </c>
      <c r="L11" s="249">
        <v>75</v>
      </c>
      <c r="M11" s="250" t="s">
        <v>382</v>
      </c>
      <c r="N11" s="235"/>
      <c r="O11" s="188">
        <f>IF(ISBLANK($AL11),0,1+LEN($AL11)-LEN(SUBSTITUTE($AL11,"●","")))</f>
        <v>0</v>
      </c>
    </row>
    <row r="12" ht="15.75" spans="1:14">
      <c r="A12" s="211">
        <f t="shared" si="1"/>
        <v>1</v>
      </c>
      <c r="B12" s="212" t="s">
        <v>84</v>
      </c>
      <c r="C12" s="213" t="s">
        <v>383</v>
      </c>
      <c r="D12" s="214">
        <v>2</v>
      </c>
      <c r="E12" s="215"/>
      <c r="F12" s="214"/>
      <c r="G12" s="214"/>
      <c r="H12" s="213" t="s">
        <v>381</v>
      </c>
      <c r="I12" s="214" t="s">
        <v>313</v>
      </c>
      <c r="J12" s="214"/>
      <c r="K12" s="214">
        <v>10</v>
      </c>
      <c r="L12" s="249">
        <v>75</v>
      </c>
      <c r="M12" s="250" t="s">
        <v>384</v>
      </c>
      <c r="N12" s="235"/>
    </row>
    <row r="13" ht="15.75" spans="1:15">
      <c r="A13" s="211">
        <f t="shared" si="1"/>
        <v>1</v>
      </c>
      <c r="B13" s="212" t="s">
        <v>204</v>
      </c>
      <c r="C13" s="250" t="s">
        <v>385</v>
      </c>
      <c r="D13" s="249">
        <v>1</v>
      </c>
      <c r="E13" s="250"/>
      <c r="F13" s="249"/>
      <c r="G13" s="249"/>
      <c r="H13" s="250"/>
      <c r="I13" s="249" t="s">
        <v>315</v>
      </c>
      <c r="J13" s="249"/>
      <c r="K13" s="249">
        <v>7</v>
      </c>
      <c r="L13" s="214">
        <v>40</v>
      </c>
      <c r="M13" s="250" t="s">
        <v>386</v>
      </c>
      <c r="N13" s="235"/>
      <c r="O13" s="188">
        <f t="shared" ref="O13:O19" si="2">IF(ISBLANK($AL13),0,1+LEN($AL13)-LEN(SUBSTITUTE($AL13,"●","")))</f>
        <v>0</v>
      </c>
    </row>
    <row r="14" ht="15.75" spans="2:15">
      <c r="B14" s="216"/>
      <c r="C14" s="217"/>
      <c r="D14" s="218"/>
      <c r="E14" s="219"/>
      <c r="F14" s="218"/>
      <c r="G14" s="218"/>
      <c r="H14" s="217"/>
      <c r="I14" s="218"/>
      <c r="J14" s="218"/>
      <c r="K14" s="218"/>
      <c r="L14" s="218"/>
      <c r="M14" s="252"/>
      <c r="N14" s="235"/>
      <c r="O14" s="188">
        <f t="shared" si="2"/>
        <v>0</v>
      </c>
    </row>
    <row r="15" ht="25.5" spans="2:15">
      <c r="B15" s="377" t="str">
        <f ca="1">COUNTA($B17:$B10000)&amp;" Other way(s) to get "&amp;CHAR(34)&amp;$C$1&amp;CHAR(34)&amp;" Tokens"</f>
        <v>1 Other way(s) to get "Beast Ears" Tokens</v>
      </c>
      <c r="C15" s="378"/>
      <c r="D15" s="378"/>
      <c r="E15" s="378"/>
      <c r="F15" s="378"/>
      <c r="G15" s="378"/>
      <c r="H15" s="378"/>
      <c r="I15" s="378"/>
      <c r="J15" s="378"/>
      <c r="K15" s="378"/>
      <c r="L15" s="378"/>
      <c r="M15" s="380"/>
      <c r="N15" s="235"/>
      <c r="O15" s="188">
        <f t="shared" si="2"/>
        <v>0</v>
      </c>
    </row>
    <row r="16" ht="16.5" spans="2:15">
      <c r="B16" s="220" t="s">
        <v>18</v>
      </c>
      <c r="C16" s="277" t="s">
        <v>323</v>
      </c>
      <c r="D16" s="278"/>
      <c r="E16" s="278"/>
      <c r="F16" s="278"/>
      <c r="G16" s="279"/>
      <c r="H16" s="224" t="s">
        <v>324</v>
      </c>
      <c r="I16" s="253" t="s">
        <v>310</v>
      </c>
      <c r="J16" s="254"/>
      <c r="K16" s="254"/>
      <c r="L16" s="254"/>
      <c r="M16" s="255"/>
      <c r="N16" s="235"/>
      <c r="O16" s="188">
        <f t="shared" si="2"/>
        <v>0</v>
      </c>
    </row>
    <row r="17" ht="15.75" spans="2:15">
      <c r="B17" s="260" t="s">
        <v>338</v>
      </c>
      <c r="C17" s="261" t="s">
        <v>339</v>
      </c>
      <c r="D17" s="262"/>
      <c r="E17" s="262"/>
      <c r="F17" s="262"/>
      <c r="G17" s="263"/>
      <c r="H17" s="264" t="s">
        <v>340</v>
      </c>
      <c r="I17" s="266" t="s">
        <v>35</v>
      </c>
      <c r="J17" s="267"/>
      <c r="K17" s="267"/>
      <c r="L17" s="267"/>
      <c r="M17" s="268"/>
      <c r="N17" s="235"/>
      <c r="O17" s="188">
        <f t="shared" si="2"/>
        <v>0</v>
      </c>
    </row>
    <row r="18" ht="15.75" spans="2:15">
      <c r="B18" s="216"/>
      <c r="C18" s="217"/>
      <c r="D18" s="218"/>
      <c r="E18" s="219"/>
      <c r="F18" s="218"/>
      <c r="G18" s="218"/>
      <c r="H18" s="217"/>
      <c r="I18" s="218"/>
      <c r="J18" s="218"/>
      <c r="K18" s="218"/>
      <c r="L18" s="218"/>
      <c r="M18" s="252"/>
      <c r="N18" s="235"/>
      <c r="O18" s="188">
        <f t="shared" si="2"/>
        <v>0</v>
      </c>
    </row>
    <row r="19" ht="15.75" spans="2:15">
      <c r="B19" s="225"/>
      <c r="C19" s="226"/>
      <c r="D19" s="227"/>
      <c r="E19" s="229"/>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6"/>
      <c r="N20" s="235"/>
      <c r="O20" s="188">
        <f t="shared" ref="O20:O35" si="3">IF(ISBLANK($AL20),0,1+LEN($AL20)-LEN(SUBSTITUTE($AL20,"●","")))</f>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5:M15"/>
    <mergeCell ref="C16:G16"/>
    <mergeCell ref="I16:M16"/>
    <mergeCell ref="C17:G17"/>
    <mergeCell ref="I17:M17"/>
  </mergeCells>
  <pageMargins left="0.75" right="0.75" top="1" bottom="1" header="0.511805555555556" footer="0.511805555555556"/>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Jar of Deadly Nightshade</v>
      </c>
      <c r="Z1" s="259" t="str">
        <f ca="1">MID(CELL("filename",$Z$1),FIND("]",CELL("filename",$Z$1))+1,255)</f>
        <v>Jar_of_Deadly_Nightshade</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2" t="s">
        <v>294</v>
      </c>
      <c r="C4" s="274" t="str">
        <f ca="1">LOOKUP($Z$1,Token_List!$Z$3:$Z$9998,Token_List!$F$3:$F$9998)</f>
        <v>Sally</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3 Task(s) from 3 character(s) that could drop "Jar of Deadly Nightshade"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290</v>
      </c>
      <c r="C9" s="213" t="s">
        <v>867</v>
      </c>
      <c r="D9" s="214">
        <v>6</v>
      </c>
      <c r="E9" s="215"/>
      <c r="F9" s="214"/>
      <c r="G9" s="214"/>
      <c r="H9" s="213" t="s">
        <v>534</v>
      </c>
      <c r="I9" s="214" t="s">
        <v>313</v>
      </c>
      <c r="J9" s="214"/>
      <c r="K9" s="214">
        <v>10</v>
      </c>
      <c r="L9" s="214">
        <v>75</v>
      </c>
      <c r="M9" s="215" t="s">
        <v>868</v>
      </c>
      <c r="N9" s="235"/>
      <c r="O9" s="188">
        <f t="shared" si="0"/>
        <v>0</v>
      </c>
    </row>
    <row r="10" ht="15.75" spans="1:14">
      <c r="A10" s="211">
        <f t="shared" si="1"/>
        <v>1</v>
      </c>
      <c r="B10" s="212" t="s">
        <v>160</v>
      </c>
      <c r="C10" s="213" t="s">
        <v>869</v>
      </c>
      <c r="D10" s="214">
        <v>4</v>
      </c>
      <c r="E10" s="215"/>
      <c r="F10" s="214"/>
      <c r="G10" s="214"/>
      <c r="H10" s="213" t="s">
        <v>534</v>
      </c>
      <c r="I10" s="214" t="s">
        <v>315</v>
      </c>
      <c r="J10" s="214"/>
      <c r="K10" s="214">
        <v>7</v>
      </c>
      <c r="L10" s="249">
        <v>40</v>
      </c>
      <c r="M10" s="250" t="s">
        <v>162</v>
      </c>
      <c r="N10" s="235"/>
    </row>
    <row r="11" ht="15.75" spans="1:15">
      <c r="A11" s="211">
        <f t="shared" si="1"/>
        <v>1</v>
      </c>
      <c r="B11" s="212" t="s">
        <v>64</v>
      </c>
      <c r="C11" s="213" t="s">
        <v>870</v>
      </c>
      <c r="D11" s="214">
        <v>4</v>
      </c>
      <c r="E11" s="215"/>
      <c r="F11" s="214"/>
      <c r="G11" s="214"/>
      <c r="H11" s="213" t="s">
        <v>671</v>
      </c>
      <c r="I11" s="214" t="s">
        <v>327</v>
      </c>
      <c r="J11" s="214"/>
      <c r="K11" s="214">
        <v>13</v>
      </c>
      <c r="L11" s="249">
        <v>110</v>
      </c>
      <c r="M11" s="250" t="s">
        <v>162</v>
      </c>
      <c r="N11" s="235"/>
      <c r="O11" s="188">
        <f t="shared" ref="O11:O20" si="2">IF(ISBLANK($AL11),0,1+LEN($AL11)-LEN(SUBSTITUTE($AL11,"●","")))</f>
        <v>0</v>
      </c>
    </row>
    <row r="12" ht="15.75" spans="2:15">
      <c r="B12" s="216"/>
      <c r="C12" s="217"/>
      <c r="D12" s="218"/>
      <c r="E12" s="219"/>
      <c r="F12" s="218"/>
      <c r="G12" s="218"/>
      <c r="H12" s="217"/>
      <c r="I12" s="218"/>
      <c r="J12" s="218"/>
      <c r="K12" s="218"/>
      <c r="L12" s="218"/>
      <c r="M12" s="252"/>
      <c r="N12" s="235"/>
      <c r="O12" s="188">
        <f t="shared" si="2"/>
        <v>0</v>
      </c>
    </row>
    <row r="13" ht="25.5" spans="2:15">
      <c r="B13" s="201" t="str">
        <f ca="1">COUNTA($B15:$B9998)&amp;" Other way(s) to get "&amp;CHAR(34)&amp;$C$1&amp;CHAR(34)&amp;" Tokens"</f>
        <v>4 Other way(s) to get "Jar of Deadly Nightshade" Tokens</v>
      </c>
      <c r="C13" s="202"/>
      <c r="D13" s="202"/>
      <c r="E13" s="202"/>
      <c r="F13" s="202"/>
      <c r="G13" s="202"/>
      <c r="H13" s="202"/>
      <c r="I13" s="202"/>
      <c r="J13" s="202"/>
      <c r="K13" s="202"/>
      <c r="L13" s="202"/>
      <c r="M13" s="245"/>
      <c r="N13" s="235"/>
      <c r="O13" s="188">
        <f t="shared" si="2"/>
        <v>0</v>
      </c>
    </row>
    <row r="14" ht="16.5" spans="2:15">
      <c r="B14" s="276" t="s">
        <v>18</v>
      </c>
      <c r="C14" s="277" t="s">
        <v>323</v>
      </c>
      <c r="D14" s="278"/>
      <c r="E14" s="278"/>
      <c r="F14" s="278"/>
      <c r="G14" s="279"/>
      <c r="H14" s="280" t="s">
        <v>324</v>
      </c>
      <c r="I14" s="281" t="s">
        <v>310</v>
      </c>
      <c r="J14" s="282"/>
      <c r="K14" s="282"/>
      <c r="L14" s="282"/>
      <c r="M14" s="283"/>
      <c r="N14" s="235"/>
      <c r="O14" s="188">
        <f t="shared" si="2"/>
        <v>0</v>
      </c>
    </row>
    <row r="15" ht="15.75" spans="2:15">
      <c r="B15" s="260" t="s">
        <v>337</v>
      </c>
      <c r="C15" s="261" t="s">
        <v>534</v>
      </c>
      <c r="D15" s="262"/>
      <c r="E15" s="262"/>
      <c r="F15" s="262"/>
      <c r="G15" s="263"/>
      <c r="H15" s="265" t="s">
        <v>336</v>
      </c>
      <c r="I15" s="266" t="s">
        <v>535</v>
      </c>
      <c r="J15" s="267"/>
      <c r="K15" s="267"/>
      <c r="L15" s="267"/>
      <c r="M15" s="268"/>
      <c r="N15" s="235"/>
      <c r="O15" s="188">
        <f t="shared" si="2"/>
        <v>0</v>
      </c>
    </row>
    <row r="16" ht="15.75" spans="2:15">
      <c r="B16" s="260" t="s">
        <v>338</v>
      </c>
      <c r="C16" s="261" t="s">
        <v>339</v>
      </c>
      <c r="D16" s="262"/>
      <c r="E16" s="262"/>
      <c r="F16" s="262"/>
      <c r="G16" s="263"/>
      <c r="H16" s="265" t="s">
        <v>340</v>
      </c>
      <c r="I16" s="261" t="s">
        <v>162</v>
      </c>
      <c r="J16" s="262"/>
      <c r="K16" s="262"/>
      <c r="L16" s="262"/>
      <c r="M16" s="263"/>
      <c r="N16" s="235"/>
      <c r="O16" s="188">
        <f t="shared" si="2"/>
        <v>0</v>
      </c>
    </row>
    <row r="17" ht="15.75" spans="2:15">
      <c r="B17" s="260" t="s">
        <v>338</v>
      </c>
      <c r="C17" s="261" t="s">
        <v>403</v>
      </c>
      <c r="D17" s="262"/>
      <c r="E17" s="262"/>
      <c r="F17" s="262"/>
      <c r="G17" s="263"/>
      <c r="H17" s="265" t="s">
        <v>336</v>
      </c>
      <c r="I17" s="261" t="s">
        <v>162</v>
      </c>
      <c r="J17" s="262"/>
      <c r="K17" s="262"/>
      <c r="L17" s="262"/>
      <c r="M17" s="263"/>
      <c r="N17" s="235"/>
      <c r="O17" s="188">
        <f t="shared" si="2"/>
        <v>0</v>
      </c>
    </row>
    <row r="18" ht="15.75" spans="2:15">
      <c r="B18" s="260" t="s">
        <v>338</v>
      </c>
      <c r="C18" s="261" t="s">
        <v>307</v>
      </c>
      <c r="D18" s="262"/>
      <c r="E18" s="262"/>
      <c r="F18" s="262"/>
      <c r="G18" s="263"/>
      <c r="H18" s="265" t="s">
        <v>411</v>
      </c>
      <c r="I18" s="261" t="s">
        <v>162</v>
      </c>
      <c r="J18" s="262"/>
      <c r="K18" s="262"/>
      <c r="L18" s="262"/>
      <c r="M18" s="263"/>
      <c r="N18" s="235"/>
      <c r="O18" s="188">
        <f t="shared" si="2"/>
        <v>0</v>
      </c>
    </row>
    <row r="19" ht="15.75" spans="2:15">
      <c r="B19" s="216"/>
      <c r="C19" s="217"/>
      <c r="D19" s="218"/>
      <c r="E19" s="219"/>
      <c r="F19" s="218"/>
      <c r="G19" s="218"/>
      <c r="H19" s="217"/>
      <c r="I19" s="218"/>
      <c r="J19" s="218"/>
      <c r="K19" s="218"/>
      <c r="L19" s="218"/>
      <c r="M19" s="252"/>
      <c r="N19" s="235"/>
      <c r="O19" s="188">
        <f t="shared" si="2"/>
        <v>0</v>
      </c>
    </row>
    <row r="20" ht="15.75" spans="2:15">
      <c r="B20" s="225"/>
      <c r="C20" s="226"/>
      <c r="D20" s="227"/>
      <c r="E20" s="228"/>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ref="O21:O35" si="3">IF(ISBLANK($AL21),0,1+LEN($AL21)-LEN(SUBSTITUTE($AL21,"●","")))</f>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12">
    <mergeCell ref="B6:M6"/>
    <mergeCell ref="B13:M13"/>
    <mergeCell ref="C14:G14"/>
    <mergeCell ref="I14:M14"/>
    <mergeCell ref="C15:G15"/>
    <mergeCell ref="I15:M15"/>
    <mergeCell ref="C16:G16"/>
    <mergeCell ref="I16:M16"/>
    <mergeCell ref="C17:G17"/>
    <mergeCell ref="I17:M17"/>
    <mergeCell ref="C18:G18"/>
    <mergeCell ref="I18:M18"/>
  </mergeCells>
  <pageMargins left="0.75" right="0.75" top="1" bottom="1" header="0.511805555555556" footer="0.511805555555556"/>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Jessie Ears</v>
      </c>
      <c r="Z1" s="259" t="str">
        <f ca="1">MID(CELL("filename",$Z$1),FIND("]",CELL("filename",$Z$1))+1,255)</f>
        <v>Jessie_Ears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99" t="str">
        <f ca="1">LOOKUP($Z$1,Token_List!$Z$3:$Z$9998,Token_List!$F$3:$F$9998)</f>
        <v>Jessie</v>
      </c>
      <c r="D4" s="299"/>
      <c r="E4" s="299"/>
      <c r="F4" s="299"/>
      <c r="G4" s="299"/>
      <c r="H4" s="299"/>
      <c r="I4" s="299"/>
      <c r="J4" s="299"/>
      <c r="K4" s="299"/>
      <c r="L4" s="299"/>
      <c r="M4" s="243"/>
    </row>
    <row r="5" ht="21.55" customHeight="1" spans="2:15">
      <c r="B5" s="298"/>
      <c r="C5" s="299"/>
      <c r="D5" s="299"/>
      <c r="E5" s="299"/>
      <c r="F5" s="299"/>
      <c r="G5" s="299"/>
      <c r="H5" s="299"/>
      <c r="I5" s="299"/>
      <c r="J5" s="299"/>
      <c r="K5" s="299"/>
      <c r="L5" s="299"/>
      <c r="M5" s="244"/>
      <c r="O5" s="188">
        <f>SUM($AN$8:$AN$10000)</f>
        <v>0</v>
      </c>
    </row>
    <row r="6" ht="25.5" spans="2:15">
      <c r="B6" s="201" t="str">
        <f ca="1">MATCH("Type",$B$9:$B$9991,0)-3&amp;" Task(s) from "&amp;SUM($A$9:$A$9993)&amp;" character(s) that could drop "&amp;CHAR(34)&amp;$C$1&amp;CHAR(34)&amp;" Tokens"</f>
        <v>2 Task(s) from 3 character(s) that could drop "Jessie Ears" Tokens</v>
      </c>
      <c r="C6" s="202"/>
      <c r="D6" s="202"/>
      <c r="E6" s="202"/>
      <c r="F6" s="202"/>
      <c r="G6" s="202"/>
      <c r="H6" s="202"/>
      <c r="I6" s="202"/>
      <c r="J6" s="202"/>
      <c r="K6" s="202"/>
      <c r="L6" s="202"/>
      <c r="M6" s="245"/>
      <c r="O6" s="188">
        <f t="shared" ref="O6:O15"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229</v>
      </c>
      <c r="C9" s="213" t="s">
        <v>446</v>
      </c>
      <c r="D9" s="214">
        <v>2</v>
      </c>
      <c r="E9" s="215"/>
      <c r="F9" s="214"/>
      <c r="G9" s="214"/>
      <c r="H9" s="213" t="s">
        <v>369</v>
      </c>
      <c r="I9" s="214" t="s">
        <v>313</v>
      </c>
      <c r="J9" s="214"/>
      <c r="K9" s="214">
        <v>10</v>
      </c>
      <c r="L9" s="214">
        <v>75</v>
      </c>
      <c r="M9" s="215" t="s">
        <v>447</v>
      </c>
      <c r="N9" s="235"/>
      <c r="O9" s="188">
        <f t="shared" si="0"/>
        <v>0</v>
      </c>
    </row>
    <row r="10" ht="15.75" spans="1:15">
      <c r="A10" s="211">
        <f>COUNTA($E10)+1</f>
        <v>2</v>
      </c>
      <c r="B10" s="212" t="s">
        <v>438</v>
      </c>
      <c r="C10" s="250" t="s">
        <v>650</v>
      </c>
      <c r="D10" s="249">
        <v>2</v>
      </c>
      <c r="E10" s="250" t="s">
        <v>141</v>
      </c>
      <c r="F10" s="249">
        <v>2</v>
      </c>
      <c r="G10" s="249"/>
      <c r="H10" s="250"/>
      <c r="I10" s="249" t="s">
        <v>313</v>
      </c>
      <c r="J10" s="249"/>
      <c r="K10" s="249">
        <v>13</v>
      </c>
      <c r="L10" s="214">
        <v>100</v>
      </c>
      <c r="M10" s="250" t="s">
        <v>651</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2 Other way(s) to get "Jessie Ears" Tokens</v>
      </c>
      <c r="C12" s="202"/>
      <c r="D12" s="202"/>
      <c r="E12" s="202"/>
      <c r="F12" s="202"/>
      <c r="G12" s="202"/>
      <c r="H12" s="202"/>
      <c r="I12" s="202"/>
      <c r="J12" s="202"/>
      <c r="K12" s="202"/>
      <c r="L12" s="202"/>
      <c r="M12" s="245"/>
      <c r="N12" s="235"/>
      <c r="O12" s="188">
        <f t="shared" si="0"/>
        <v>0</v>
      </c>
    </row>
    <row r="13" ht="16.5" spans="2:15">
      <c r="B13" s="276" t="s">
        <v>18</v>
      </c>
      <c r="C13" s="277" t="s">
        <v>323</v>
      </c>
      <c r="D13" s="278"/>
      <c r="E13" s="278"/>
      <c r="F13" s="278"/>
      <c r="G13" s="279"/>
      <c r="H13" s="280" t="s">
        <v>324</v>
      </c>
      <c r="I13" s="281" t="s">
        <v>310</v>
      </c>
      <c r="J13" s="282"/>
      <c r="K13" s="282"/>
      <c r="L13" s="282"/>
      <c r="M13" s="283"/>
      <c r="N13" s="235"/>
      <c r="O13" s="188">
        <f t="shared" si="0"/>
        <v>0</v>
      </c>
    </row>
    <row r="14" ht="15.75" spans="2:15">
      <c r="B14" s="260" t="s">
        <v>337</v>
      </c>
      <c r="C14" s="294" t="s">
        <v>351</v>
      </c>
      <c r="D14" s="294"/>
      <c r="E14" s="294"/>
      <c r="F14" s="294"/>
      <c r="G14" s="294"/>
      <c r="H14" s="265" t="s">
        <v>327</v>
      </c>
      <c r="I14" s="266" t="s">
        <v>871</v>
      </c>
      <c r="J14" s="267"/>
      <c r="K14" s="267"/>
      <c r="L14" s="267"/>
      <c r="M14" s="268"/>
      <c r="N14" s="235"/>
      <c r="O14" s="188">
        <f t="shared" si="0"/>
        <v>0</v>
      </c>
    </row>
    <row r="15" ht="15.75" spans="2:15">
      <c r="B15" s="260" t="s">
        <v>338</v>
      </c>
      <c r="C15" s="294" t="s">
        <v>339</v>
      </c>
      <c r="D15" s="294"/>
      <c r="E15" s="294"/>
      <c r="F15" s="294"/>
      <c r="G15" s="294"/>
      <c r="H15" s="265" t="s">
        <v>340</v>
      </c>
      <c r="I15" s="261" t="s">
        <v>164</v>
      </c>
      <c r="J15" s="262"/>
      <c r="K15" s="262"/>
      <c r="L15" s="262"/>
      <c r="M15" s="263"/>
      <c r="N15" s="235"/>
      <c r="O15" s="188">
        <f t="shared" si="0"/>
        <v>0</v>
      </c>
    </row>
    <row r="16" ht="15.75" spans="2:15">
      <c r="B16" s="216"/>
      <c r="C16" s="217"/>
      <c r="D16" s="218"/>
      <c r="E16" s="219"/>
      <c r="F16" s="218"/>
      <c r="G16" s="218"/>
      <c r="H16" s="217"/>
      <c r="I16" s="218"/>
      <c r="J16" s="218"/>
      <c r="K16" s="218"/>
      <c r="L16" s="218"/>
      <c r="M16" s="252"/>
      <c r="N16" s="235"/>
      <c r="O16" s="188">
        <f t="shared" ref="O16:O34" si="1">IF(ISBLANK($AL16),0,1+LEN($AL16)-LEN(SUBSTITUTE($AL16,"●","")))</f>
        <v>0</v>
      </c>
    </row>
    <row r="17" ht="15.75" spans="2:15">
      <c r="B17" s="225"/>
      <c r="C17" s="226"/>
      <c r="D17" s="227"/>
      <c r="E17" s="229"/>
      <c r="F17" s="227"/>
      <c r="G17" s="227"/>
      <c r="H17" s="226"/>
      <c r="I17" s="227"/>
      <c r="J17" s="227"/>
      <c r="K17" s="227"/>
      <c r="L17" s="227"/>
      <c r="M17" s="228"/>
      <c r="N17" s="235"/>
      <c r="O17" s="188">
        <f t="shared" si="1"/>
        <v>0</v>
      </c>
    </row>
    <row r="18" ht="15.75" spans="2:15">
      <c r="B18" s="225"/>
      <c r="C18" s="226"/>
      <c r="D18" s="227"/>
      <c r="E18" s="228"/>
      <c r="F18" s="227"/>
      <c r="G18" s="227"/>
      <c r="H18" s="226"/>
      <c r="I18" s="227"/>
      <c r="J18" s="227"/>
      <c r="K18" s="227"/>
      <c r="L18" s="227"/>
      <c r="M18" s="228"/>
      <c r="N18" s="235"/>
      <c r="O18" s="188">
        <f t="shared" si="1"/>
        <v>0</v>
      </c>
    </row>
    <row r="19" ht="15.75" spans="2:15">
      <c r="B19" s="225"/>
      <c r="C19" s="226"/>
      <c r="D19" s="227"/>
      <c r="E19" s="228"/>
      <c r="F19" s="227"/>
      <c r="G19" s="227"/>
      <c r="H19" s="226"/>
      <c r="I19" s="227"/>
      <c r="J19" s="227"/>
      <c r="K19" s="227"/>
      <c r="L19" s="227"/>
      <c r="M19" s="226"/>
      <c r="N19" s="235"/>
      <c r="O19" s="188">
        <f t="shared" si="1"/>
        <v>0</v>
      </c>
    </row>
    <row r="20" ht="15.75" spans="2:15">
      <c r="B20" s="225"/>
      <c r="C20" s="226"/>
      <c r="D20" s="227"/>
      <c r="E20" s="228"/>
      <c r="F20" s="227"/>
      <c r="G20" s="227"/>
      <c r="H20" s="226"/>
      <c r="I20" s="227"/>
      <c r="J20" s="227"/>
      <c r="K20" s="227"/>
      <c r="L20" s="227"/>
      <c r="M20" s="228"/>
      <c r="N20" s="235"/>
      <c r="O20" s="188">
        <f t="shared" si="1"/>
        <v>0</v>
      </c>
    </row>
    <row r="21" ht="15.75" spans="2:15">
      <c r="B21" s="225"/>
      <c r="C21" s="226"/>
      <c r="D21" s="227"/>
      <c r="E21" s="229"/>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8"/>
      <c r="F25" s="227"/>
      <c r="G25" s="227"/>
      <c r="H25" s="226"/>
      <c r="I25" s="227"/>
      <c r="J25" s="227"/>
      <c r="K25" s="227"/>
      <c r="L25" s="227"/>
      <c r="M25" s="228"/>
      <c r="N25" s="235"/>
      <c r="O25" s="188">
        <f t="shared" si="1"/>
        <v>0</v>
      </c>
    </row>
    <row r="26" ht="15.75" spans="2:15">
      <c r="B26" s="225"/>
      <c r="C26" s="226"/>
      <c r="D26" s="227"/>
      <c r="E26" s="229"/>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8"/>
      <c r="N28" s="235"/>
      <c r="O28" s="188">
        <f t="shared" si="1"/>
        <v>0</v>
      </c>
    </row>
    <row r="29" ht="15.75" spans="2:15">
      <c r="B29" s="225"/>
      <c r="C29" s="226"/>
      <c r="D29" s="227"/>
      <c r="E29" s="228"/>
      <c r="F29" s="227"/>
      <c r="G29" s="227"/>
      <c r="H29" s="226"/>
      <c r="I29" s="227"/>
      <c r="J29" s="227"/>
      <c r="K29" s="227"/>
      <c r="L29" s="227"/>
      <c r="M29" s="226"/>
      <c r="N29" s="235"/>
      <c r="O29" s="188">
        <f t="shared" si="1"/>
        <v>0</v>
      </c>
    </row>
    <row r="30" ht="15.75" spans="2:15">
      <c r="B30" s="225"/>
      <c r="C30" s="226"/>
      <c r="D30" s="227"/>
      <c r="E30" s="228"/>
      <c r="F30" s="227"/>
      <c r="G30" s="227"/>
      <c r="H30" s="226"/>
      <c r="I30" s="227"/>
      <c r="J30" s="227"/>
      <c r="K30" s="227"/>
      <c r="L30" s="227"/>
      <c r="M30" s="226"/>
      <c r="N30" s="235"/>
      <c r="O30" s="188">
        <f t="shared" si="1"/>
        <v>0</v>
      </c>
    </row>
    <row r="31" spans="2:15">
      <c r="B31" s="230"/>
      <c r="C31" s="231"/>
      <c r="D31" s="232"/>
      <c r="E31" s="233"/>
      <c r="F31" s="232"/>
      <c r="G31" s="232"/>
      <c r="H31" s="231"/>
      <c r="I31" s="232"/>
      <c r="J31" s="232"/>
      <c r="K31" s="232"/>
      <c r="L31" s="232"/>
      <c r="M31" s="231"/>
      <c r="N31" s="235"/>
      <c r="O31" s="188">
        <f t="shared" si="1"/>
        <v>0</v>
      </c>
    </row>
    <row r="32" spans="2:15">
      <c r="B32" s="230"/>
      <c r="C32" s="231"/>
      <c r="D32" s="232"/>
      <c r="E32" s="233"/>
      <c r="F32" s="232"/>
      <c r="G32" s="232"/>
      <c r="H32" s="231"/>
      <c r="I32" s="232"/>
      <c r="J32" s="232"/>
      <c r="K32" s="232"/>
      <c r="L32" s="232"/>
      <c r="M32" s="231"/>
      <c r="N32" s="235"/>
      <c r="O32" s="188">
        <f t="shared" si="1"/>
        <v>0</v>
      </c>
    </row>
    <row r="33" spans="2:15">
      <c r="B33" s="230"/>
      <c r="C33" s="231"/>
      <c r="D33" s="232"/>
      <c r="E33" s="233"/>
      <c r="F33" s="232"/>
      <c r="G33" s="232"/>
      <c r="H33" s="231"/>
      <c r="I33" s="232"/>
      <c r="J33" s="232"/>
      <c r="K33" s="232"/>
      <c r="L33" s="232"/>
      <c r="M33" s="233"/>
      <c r="N33" s="235"/>
      <c r="O33" s="188">
        <f t="shared" si="1"/>
        <v>0</v>
      </c>
    </row>
    <row r="34" spans="2:15">
      <c r="B34" s="230"/>
      <c r="C34" s="231"/>
      <c r="D34" s="232"/>
      <c r="E34" s="234"/>
      <c r="F34" s="232"/>
      <c r="G34" s="232"/>
      <c r="H34" s="231"/>
      <c r="I34" s="232"/>
      <c r="J34" s="232"/>
      <c r="K34" s="232"/>
      <c r="L34" s="232"/>
      <c r="M34" s="233"/>
      <c r="N34" s="235"/>
      <c r="O34" s="188">
        <f t="shared" si="1"/>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6">
    <mergeCell ref="B6:M6"/>
    <mergeCell ref="B12:M12"/>
    <mergeCell ref="C13:G13"/>
    <mergeCell ref="I13:M13"/>
    <mergeCell ref="I14:M14"/>
    <mergeCell ref="I15:M15"/>
  </mergeCells>
  <pageMargins left="0.75" right="0.75" top="1" bottom="1" header="0.511805555555556" footer="0.511805555555556"/>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Judy Ears</v>
      </c>
      <c r="Z1" s="259" t="str">
        <f ca="1">MID(CELL("filename",$Z$1),FIND("]",CELL("filename",$Z$1))+1,255)</f>
        <v>Judy_Ears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Judy Hopps</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SUM($AN$8:$AN$10000)</f>
        <v>0</v>
      </c>
    </row>
    <row r="6" ht="25.5" spans="2:15">
      <c r="B6" s="201" t="str">
        <f ca="1">MATCH("Type",$B$9:$B$9990,0)-3&amp;" Task(s) from "&amp;SUM($A$9:$A$9992)&amp;" character(s) that could drop "&amp;CHAR(34)&amp;$C$1&amp;CHAR(34)&amp;" Tokens"</f>
        <v>4 Task(s) from 6 character(s) that could drop "Judy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24</v>
      </c>
      <c r="C9" s="213" t="s">
        <v>872</v>
      </c>
      <c r="D9" s="214">
        <v>7</v>
      </c>
      <c r="E9" s="215"/>
      <c r="F9" s="214"/>
      <c r="G9" s="214"/>
      <c r="H9" s="213" t="s">
        <v>369</v>
      </c>
      <c r="I9" s="214" t="s">
        <v>336</v>
      </c>
      <c r="J9" s="214"/>
      <c r="K9" s="214">
        <v>16</v>
      </c>
      <c r="L9" s="214">
        <v>155</v>
      </c>
      <c r="M9" s="215" t="s">
        <v>166</v>
      </c>
      <c r="N9" s="235"/>
      <c r="O9" s="188">
        <f t="shared" si="0"/>
        <v>0</v>
      </c>
    </row>
    <row r="10" ht="15.75" spans="1:14">
      <c r="A10" s="211">
        <f t="shared" si="1"/>
        <v>2</v>
      </c>
      <c r="B10" s="212" t="s">
        <v>576</v>
      </c>
      <c r="C10" s="213" t="s">
        <v>873</v>
      </c>
      <c r="D10" s="214"/>
      <c r="E10" s="215" t="s">
        <v>135</v>
      </c>
      <c r="F10" s="214"/>
      <c r="G10" s="214"/>
      <c r="H10" s="213"/>
      <c r="I10" s="214" t="s">
        <v>336</v>
      </c>
      <c r="J10" s="214"/>
      <c r="K10" s="214">
        <v>20</v>
      </c>
      <c r="L10" s="214">
        <v>210</v>
      </c>
      <c r="M10" s="215" t="s">
        <v>166</v>
      </c>
      <c r="N10" s="235"/>
    </row>
    <row r="11" ht="15.75" spans="1:14">
      <c r="A11" s="211">
        <f t="shared" si="1"/>
        <v>2</v>
      </c>
      <c r="B11" s="212" t="s">
        <v>874</v>
      </c>
      <c r="C11" s="213" t="s">
        <v>875</v>
      </c>
      <c r="D11" s="214"/>
      <c r="E11" s="215" t="s">
        <v>116</v>
      </c>
      <c r="F11" s="214">
        <v>1</v>
      </c>
      <c r="G11" s="214"/>
      <c r="H11" s="213" t="s">
        <v>318</v>
      </c>
      <c r="I11" s="214" t="s">
        <v>336</v>
      </c>
      <c r="J11" s="214"/>
      <c r="K11" s="214">
        <v>20</v>
      </c>
      <c r="L11" s="214">
        <v>210</v>
      </c>
      <c r="M11" s="215" t="s">
        <v>166</v>
      </c>
      <c r="N11" s="235"/>
    </row>
    <row r="12" ht="15.75" spans="1:14">
      <c r="A12" s="211">
        <f t="shared" si="1"/>
        <v>1</v>
      </c>
      <c r="B12" s="212" t="s">
        <v>122</v>
      </c>
      <c r="C12" s="213" t="s">
        <v>570</v>
      </c>
      <c r="D12" s="214">
        <v>2</v>
      </c>
      <c r="E12" s="215"/>
      <c r="F12" s="214"/>
      <c r="G12" s="214"/>
      <c r="H12" s="213"/>
      <c r="I12" s="214" t="s">
        <v>327</v>
      </c>
      <c r="J12" s="214"/>
      <c r="K12" s="214">
        <v>13</v>
      </c>
      <c r="L12" s="214">
        <v>110</v>
      </c>
      <c r="M12" s="215" t="s">
        <v>571</v>
      </c>
      <c r="N12" s="235"/>
    </row>
    <row r="13" ht="15.75" spans="2:15">
      <c r="B13" s="216"/>
      <c r="C13" s="217"/>
      <c r="D13" s="218"/>
      <c r="E13" s="219"/>
      <c r="F13" s="218"/>
      <c r="G13" s="218"/>
      <c r="H13" s="217"/>
      <c r="I13" s="218"/>
      <c r="J13" s="218"/>
      <c r="K13" s="218"/>
      <c r="L13" s="218"/>
      <c r="M13" s="252"/>
      <c r="N13" s="235"/>
      <c r="O13" s="188">
        <f t="shared" ref="O13:O17" si="2">IF(ISBLANK($AL13),0,1+LEN($AL13)-LEN(SUBSTITUTE($AL13,"●","")))</f>
        <v>0</v>
      </c>
    </row>
    <row r="14" ht="25.5" spans="2:15">
      <c r="B14" s="201" t="str">
        <f ca="1">COUNTA($B16:$B9996)&amp;" Other way(s) to get "&amp;CHAR(34)&amp;$C$1&amp;CHAR(34)&amp;" Tokens"</f>
        <v>2 Other way(s) to get "Judy Ears" Tokens</v>
      </c>
      <c r="C14" s="202"/>
      <c r="D14" s="202"/>
      <c r="E14" s="202"/>
      <c r="F14" s="202"/>
      <c r="G14" s="202"/>
      <c r="H14" s="202"/>
      <c r="I14" s="202"/>
      <c r="J14" s="202"/>
      <c r="K14" s="202"/>
      <c r="L14" s="202"/>
      <c r="M14" s="245"/>
      <c r="N14" s="235"/>
      <c r="O14" s="188">
        <f t="shared" si="2"/>
        <v>0</v>
      </c>
    </row>
    <row r="15" ht="16.5" spans="2:15">
      <c r="B15" s="220" t="s">
        <v>18</v>
      </c>
      <c r="C15" s="221" t="s">
        <v>323</v>
      </c>
      <c r="D15" s="222"/>
      <c r="E15" s="222"/>
      <c r="F15" s="222"/>
      <c r="G15" s="223"/>
      <c r="H15" s="224" t="s">
        <v>324</v>
      </c>
      <c r="I15" s="253" t="s">
        <v>310</v>
      </c>
      <c r="J15" s="254"/>
      <c r="K15" s="254"/>
      <c r="L15" s="254"/>
      <c r="M15" s="255"/>
      <c r="N15" s="235"/>
      <c r="O15" s="188">
        <f t="shared" si="2"/>
        <v>0</v>
      </c>
    </row>
    <row r="16" ht="15.75" spans="2:15">
      <c r="B16" s="260" t="s">
        <v>399</v>
      </c>
      <c r="C16" s="261" t="s">
        <v>565</v>
      </c>
      <c r="D16" s="262"/>
      <c r="E16" s="262"/>
      <c r="F16" s="262"/>
      <c r="G16" s="263"/>
      <c r="H16" s="265" t="s">
        <v>401</v>
      </c>
      <c r="I16" s="266" t="s">
        <v>566</v>
      </c>
      <c r="J16" s="267"/>
      <c r="K16" s="267"/>
      <c r="L16" s="267"/>
      <c r="M16" s="268"/>
      <c r="N16" s="235"/>
      <c r="O16" s="188">
        <f t="shared" si="2"/>
        <v>0</v>
      </c>
    </row>
    <row r="17" ht="15.75" spans="2:15">
      <c r="B17" s="260" t="s">
        <v>338</v>
      </c>
      <c r="C17" s="261" t="s">
        <v>403</v>
      </c>
      <c r="D17" s="262"/>
      <c r="E17" s="262"/>
      <c r="F17" s="262"/>
      <c r="G17" s="263"/>
      <c r="H17" s="265" t="s">
        <v>336</v>
      </c>
      <c r="I17" s="261" t="s">
        <v>166</v>
      </c>
      <c r="J17" s="262"/>
      <c r="K17" s="262"/>
      <c r="L17" s="262"/>
      <c r="M17" s="263"/>
      <c r="N17" s="235"/>
      <c r="O17" s="188">
        <f t="shared" si="2"/>
        <v>0</v>
      </c>
    </row>
    <row r="18" ht="15.75" spans="2:15">
      <c r="B18" s="216"/>
      <c r="C18" s="217"/>
      <c r="D18" s="218"/>
      <c r="E18" s="219"/>
      <c r="F18" s="218"/>
      <c r="G18" s="218"/>
      <c r="H18" s="217"/>
      <c r="I18" s="218"/>
      <c r="J18" s="218"/>
      <c r="K18" s="218"/>
      <c r="L18" s="218"/>
      <c r="M18" s="252"/>
      <c r="N18" s="235"/>
      <c r="O18" s="188">
        <f t="shared" ref="O18:O34" si="3">IF(ISBLANK($AL18),0,1+LEN($AL18)-LEN(SUBSTITUTE($AL18,"●","")))</f>
        <v>0</v>
      </c>
    </row>
    <row r="19" ht="15.75" spans="2:15">
      <c r="B19" s="225"/>
      <c r="C19" s="226"/>
      <c r="D19" s="227"/>
      <c r="E19" s="228"/>
      <c r="F19" s="227"/>
      <c r="G19" s="227"/>
      <c r="H19" s="226"/>
      <c r="I19" s="227"/>
      <c r="J19" s="227"/>
      <c r="K19" s="227"/>
      <c r="L19" s="227"/>
      <c r="M19" s="226"/>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9"/>
      <c r="F21" s="227"/>
      <c r="G21" s="227"/>
      <c r="H21" s="226"/>
      <c r="I21" s="227"/>
      <c r="J21" s="227"/>
      <c r="K21" s="227"/>
      <c r="L21" s="227"/>
      <c r="M21" s="228"/>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9"/>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6"/>
      <c r="N29" s="235"/>
      <c r="O29" s="188">
        <f t="shared" si="3"/>
        <v>0</v>
      </c>
    </row>
    <row r="30" ht="15.75" spans="2:15">
      <c r="B30" s="225"/>
      <c r="C30" s="226"/>
      <c r="D30" s="227"/>
      <c r="E30" s="228"/>
      <c r="F30" s="227"/>
      <c r="G30" s="227"/>
      <c r="H30" s="226"/>
      <c r="I30" s="227"/>
      <c r="J30" s="227"/>
      <c r="K30" s="227"/>
      <c r="L30" s="227"/>
      <c r="M30" s="226"/>
      <c r="N30" s="235"/>
      <c r="O30" s="188">
        <f t="shared" si="3"/>
        <v>0</v>
      </c>
    </row>
    <row r="31" spans="2:15">
      <c r="B31" s="230"/>
      <c r="C31" s="231"/>
      <c r="D31" s="232"/>
      <c r="E31" s="233"/>
      <c r="F31" s="232"/>
      <c r="G31" s="232"/>
      <c r="H31" s="231"/>
      <c r="I31" s="232"/>
      <c r="J31" s="232"/>
      <c r="K31" s="232"/>
      <c r="L31" s="232"/>
      <c r="M31" s="231"/>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3"/>
      <c r="N33" s="235"/>
      <c r="O33" s="188">
        <f t="shared" si="3"/>
        <v>0</v>
      </c>
    </row>
    <row r="34" spans="2:15">
      <c r="B34" s="230"/>
      <c r="C34" s="231"/>
      <c r="D34" s="232"/>
      <c r="E34" s="234"/>
      <c r="F34" s="232"/>
      <c r="G34" s="232"/>
      <c r="H34" s="231"/>
      <c r="I34" s="232"/>
      <c r="J34" s="232"/>
      <c r="K34" s="232"/>
      <c r="L34" s="232"/>
      <c r="M34" s="233"/>
      <c r="N34" s="235"/>
      <c r="O34" s="188">
        <f t="shared" si="3"/>
        <v>0</v>
      </c>
    </row>
    <row r="35" spans="2:14">
      <c r="B35" s="230"/>
      <c r="C35" s="231"/>
      <c r="D35" s="232"/>
      <c r="E35" s="233"/>
      <c r="F35" s="232"/>
      <c r="G35" s="232"/>
      <c r="H35" s="231"/>
      <c r="I35" s="232"/>
      <c r="J35" s="232"/>
      <c r="K35" s="232"/>
      <c r="L35" s="232"/>
      <c r="M35" s="234"/>
      <c r="N35" s="235"/>
    </row>
    <row r="46" spans="2:15">
      <c r="B46" s="235"/>
      <c r="C46" s="236"/>
      <c r="D46" s="237"/>
      <c r="E46" s="238"/>
      <c r="F46" s="237"/>
      <c r="G46" s="237"/>
      <c r="H46" s="236"/>
      <c r="I46" s="237"/>
      <c r="J46" s="237"/>
      <c r="K46" s="237"/>
      <c r="L46" s="237"/>
      <c r="M46" s="256"/>
      <c r="N46" s="235"/>
      <c r="O46" s="257"/>
    </row>
    <row r="47" spans="2:15">
      <c r="B47" s="230"/>
      <c r="C47" s="231"/>
      <c r="D47" s="232"/>
      <c r="E47" s="233"/>
      <c r="F47" s="232"/>
      <c r="G47" s="232"/>
      <c r="H47" s="231"/>
      <c r="I47" s="232"/>
      <c r="J47" s="232"/>
      <c r="K47" s="232"/>
      <c r="L47" s="232"/>
      <c r="M47" s="231"/>
      <c r="N47" s="235"/>
      <c r="O47" s="257"/>
    </row>
    <row r="48" spans="2:15">
      <c r="B48" s="230"/>
      <c r="C48" s="231"/>
      <c r="D48" s="232"/>
      <c r="E48" s="233"/>
      <c r="F48" s="232"/>
      <c r="G48" s="232"/>
      <c r="H48" s="231"/>
      <c r="I48" s="232"/>
      <c r="J48" s="232"/>
      <c r="K48" s="232"/>
      <c r="L48" s="232"/>
      <c r="M48" s="233"/>
      <c r="N48" s="235"/>
      <c r="O48" s="257"/>
    </row>
    <row r="49" spans="2:15">
      <c r="B49" s="230"/>
      <c r="C49" s="231"/>
      <c r="D49" s="232"/>
      <c r="E49" s="234"/>
      <c r="F49" s="232"/>
      <c r="G49" s="232"/>
      <c r="H49" s="231"/>
      <c r="I49" s="232"/>
      <c r="J49" s="232"/>
      <c r="K49" s="232"/>
      <c r="L49" s="232"/>
      <c r="M49" s="233"/>
      <c r="N49" s="235"/>
      <c r="O49" s="257"/>
    </row>
    <row r="50" spans="2:13">
      <c r="B50" s="239"/>
      <c r="C50" s="240"/>
      <c r="D50" s="241"/>
      <c r="E50" s="242"/>
      <c r="F50" s="241"/>
      <c r="G50" s="241"/>
      <c r="H50" s="240"/>
      <c r="I50" s="241"/>
      <c r="J50" s="241"/>
      <c r="K50" s="241"/>
      <c r="L50" s="241"/>
      <c r="M50"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Kristoff Ears</v>
      </c>
      <c r="Z1" s="259" t="str">
        <f ca="1">MID(CELL("filename",$Z$1),FIND("]",CELL("filename",$Z$1))+1,255)</f>
        <v>Kristoff_Ears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2" t="s">
        <v>294</v>
      </c>
      <c r="C4" s="274" t="str">
        <f ca="1">LOOKUP($Z$1,Token_List!$Z$3:$Z$9998,Token_List!$F$3:$F$9998)</f>
        <v>Kristoff</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244"/>
      <c r="O5" s="188">
        <f>SUM($AN$8:$AN$9999)</f>
        <v>0</v>
      </c>
    </row>
    <row r="6" ht="25.5" spans="2:15">
      <c r="B6" s="201" t="str">
        <f ca="1">MATCH("Type",$B$9:$B$9991,0)-3&amp;" Task(s) from "&amp;SUM($A$9:$A$9993)&amp;" character(s) that could drop "&amp;CHAR(34)&amp;$C$1&amp;CHAR(34)&amp;" Tokens"</f>
        <v>3 Task(s) from 4 character(s) that could drop "Kristoff Ears"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2</v>
      </c>
      <c r="B9" s="212" t="s">
        <v>659</v>
      </c>
      <c r="C9" s="213" t="s">
        <v>660</v>
      </c>
      <c r="D9" s="214">
        <v>2</v>
      </c>
      <c r="E9" s="215" t="s">
        <v>48</v>
      </c>
      <c r="F9" s="214">
        <v>2</v>
      </c>
      <c r="G9" s="214"/>
      <c r="H9" s="213"/>
      <c r="I9" s="214" t="s">
        <v>327</v>
      </c>
      <c r="J9" s="214"/>
      <c r="K9" s="214">
        <v>17</v>
      </c>
      <c r="L9" s="214">
        <v>150</v>
      </c>
      <c r="M9" s="215" t="s">
        <v>661</v>
      </c>
      <c r="N9" s="235"/>
      <c r="O9" s="188">
        <f t="shared" si="0"/>
        <v>0</v>
      </c>
    </row>
    <row r="10" ht="15.75" spans="1:15">
      <c r="A10" s="211">
        <f t="shared" si="1"/>
        <v>1</v>
      </c>
      <c r="B10" s="212" t="s">
        <v>28</v>
      </c>
      <c r="C10" s="250" t="s">
        <v>614</v>
      </c>
      <c r="D10" s="249">
        <v>3</v>
      </c>
      <c r="E10" s="250"/>
      <c r="F10" s="249"/>
      <c r="G10" s="249"/>
      <c r="H10" s="250" t="s">
        <v>615</v>
      </c>
      <c r="I10" s="249" t="s">
        <v>327</v>
      </c>
      <c r="J10" s="249"/>
      <c r="K10" s="249">
        <v>13</v>
      </c>
      <c r="L10" s="214">
        <v>110</v>
      </c>
      <c r="M10" s="250" t="s">
        <v>616</v>
      </c>
      <c r="N10" s="235"/>
      <c r="O10" s="188">
        <f t="shared" si="0"/>
        <v>0</v>
      </c>
    </row>
    <row r="11" ht="15.75" spans="1:15">
      <c r="A11" s="211">
        <f t="shared" si="1"/>
        <v>1</v>
      </c>
      <c r="B11" s="212" t="s">
        <v>270</v>
      </c>
      <c r="C11" s="213" t="s">
        <v>584</v>
      </c>
      <c r="D11" s="214">
        <v>2</v>
      </c>
      <c r="E11" s="215"/>
      <c r="F11" s="214"/>
      <c r="G11" s="214"/>
      <c r="H11" s="215" t="s">
        <v>615</v>
      </c>
      <c r="I11" s="214" t="s">
        <v>313</v>
      </c>
      <c r="J11" s="214"/>
      <c r="K11" s="214">
        <v>10</v>
      </c>
      <c r="L11" s="214">
        <v>75</v>
      </c>
      <c r="M11" s="215" t="s">
        <v>876</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1 Other way(s) to get "Kristoff Ears" Tokens</v>
      </c>
      <c r="C13" s="202"/>
      <c r="D13" s="202"/>
      <c r="E13" s="202"/>
      <c r="F13" s="202"/>
      <c r="G13" s="202"/>
      <c r="H13" s="202"/>
      <c r="I13" s="202"/>
      <c r="J13" s="202"/>
      <c r="K13" s="202"/>
      <c r="L13" s="202"/>
      <c r="M13" s="245"/>
      <c r="N13" s="235"/>
      <c r="O13" s="188">
        <f t="shared" si="0"/>
        <v>0</v>
      </c>
    </row>
    <row r="14" ht="16.5" spans="2:15">
      <c r="B14" s="276" t="s">
        <v>18</v>
      </c>
      <c r="C14" s="277" t="s">
        <v>323</v>
      </c>
      <c r="D14" s="278"/>
      <c r="E14" s="278"/>
      <c r="F14" s="278"/>
      <c r="G14" s="279"/>
      <c r="H14" s="280" t="s">
        <v>324</v>
      </c>
      <c r="I14" s="281" t="s">
        <v>310</v>
      </c>
      <c r="J14" s="282"/>
      <c r="K14" s="282"/>
      <c r="L14" s="282"/>
      <c r="M14" s="283"/>
      <c r="N14" s="235"/>
      <c r="O14" s="188">
        <f t="shared" si="0"/>
        <v>0</v>
      </c>
    </row>
    <row r="15" ht="15.75" spans="2:15">
      <c r="B15" s="284" t="s">
        <v>337</v>
      </c>
      <c r="C15" s="261" t="s">
        <v>345</v>
      </c>
      <c r="D15" s="262"/>
      <c r="E15" s="262"/>
      <c r="F15" s="262"/>
      <c r="G15" s="263"/>
      <c r="H15" s="285" t="s">
        <v>346</v>
      </c>
      <c r="I15" s="266" t="s">
        <v>347</v>
      </c>
      <c r="J15" s="267"/>
      <c r="K15" s="267"/>
      <c r="L15" s="267"/>
      <c r="M15" s="268"/>
      <c r="N15" s="235"/>
      <c r="O15" s="188">
        <f t="shared" ref="O15:O33" si="2">IF(ISBLANK($AL15),0,1+LEN($AL15)-LEN(SUBSTITUTE($AL15,"●","")))</f>
        <v>0</v>
      </c>
    </row>
    <row r="16" ht="15.75" spans="2:15">
      <c r="B16" s="216"/>
      <c r="C16" s="217"/>
      <c r="D16" s="218"/>
      <c r="E16" s="219"/>
      <c r="F16" s="218"/>
      <c r="G16" s="218"/>
      <c r="H16" s="217"/>
      <c r="I16" s="218"/>
      <c r="J16" s="218"/>
      <c r="K16" s="218"/>
      <c r="L16" s="218"/>
      <c r="M16" s="252"/>
      <c r="N16" s="235"/>
      <c r="O16" s="188">
        <f t="shared" si="2"/>
        <v>0</v>
      </c>
    </row>
    <row r="17" ht="15.75" spans="2:15">
      <c r="B17" s="225"/>
      <c r="C17" s="226"/>
      <c r="D17" s="227"/>
      <c r="E17" s="228"/>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6"/>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9"/>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6"/>
      <c r="N28" s="235"/>
      <c r="O28" s="188">
        <f t="shared" si="2"/>
        <v>0</v>
      </c>
    </row>
    <row r="29" ht="15.75" spans="2:15">
      <c r="B29" s="225"/>
      <c r="C29" s="226"/>
      <c r="D29" s="227"/>
      <c r="E29" s="228"/>
      <c r="F29" s="227"/>
      <c r="G29" s="227"/>
      <c r="H29" s="226"/>
      <c r="I29" s="227"/>
      <c r="J29" s="227"/>
      <c r="K29" s="227"/>
      <c r="L29" s="227"/>
      <c r="M29" s="226"/>
      <c r="N29" s="235"/>
      <c r="O29" s="188">
        <f t="shared" si="2"/>
        <v>0</v>
      </c>
    </row>
    <row r="30" spans="2:15">
      <c r="B30" s="230"/>
      <c r="C30" s="231"/>
      <c r="D30" s="232"/>
      <c r="E30" s="233"/>
      <c r="F30" s="232"/>
      <c r="G30" s="232"/>
      <c r="H30" s="231"/>
      <c r="I30" s="232"/>
      <c r="J30" s="232"/>
      <c r="K30" s="232"/>
      <c r="L30" s="232"/>
      <c r="M30" s="231"/>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3"/>
      <c r="N32" s="235"/>
      <c r="O32" s="188">
        <f t="shared" si="2"/>
        <v>0</v>
      </c>
    </row>
    <row r="33" spans="2:15">
      <c r="B33" s="230"/>
      <c r="C33" s="231"/>
      <c r="D33" s="232"/>
      <c r="E33" s="234"/>
      <c r="F33" s="232"/>
      <c r="G33" s="232"/>
      <c r="H33" s="231"/>
      <c r="I33" s="232"/>
      <c r="J33" s="232"/>
      <c r="K33" s="232"/>
      <c r="L33" s="232"/>
      <c r="M33" s="233"/>
      <c r="N33" s="235"/>
      <c r="O33" s="188">
        <f t="shared" si="2"/>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6">
    <mergeCell ref="B6:M6"/>
    <mergeCell ref="B13:M13"/>
    <mergeCell ref="C14:G14"/>
    <mergeCell ref="I14:M14"/>
    <mergeCell ref="C15:G15"/>
    <mergeCell ref="I15:M15"/>
  </mergeCells>
  <pageMargins left="0.75" right="0.75" top="1" bottom="1" header="0.511805555555556" footer="0.511805555555556"/>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Large Shield</v>
      </c>
      <c r="Z1" s="259" t="str">
        <f ca="1">MID(CELL("filename",$Z$1),FIND("]",CELL("filename",$Z$1))+1,255)</f>
        <v>Large_Shield</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7" t="s">
        <v>294</v>
      </c>
      <c r="C4" s="274" t="str">
        <f ca="1">LOOKUP($Z$1,Token_List!$Z$3:$Z$9998,Token_List!$F$3:$F$9998)</f>
        <v>Prince Phillip</v>
      </c>
      <c r="D4" s="274"/>
      <c r="E4" s="274"/>
      <c r="F4" s="274"/>
      <c r="G4" s="274"/>
      <c r="H4" s="274"/>
      <c r="I4" s="274"/>
      <c r="J4" s="274"/>
      <c r="K4" s="274"/>
      <c r="L4" s="274"/>
      <c r="M4" s="243"/>
    </row>
    <row r="5" ht="21.55" customHeight="1" spans="2:15">
      <c r="B5" s="198"/>
      <c r="C5" s="274"/>
      <c r="D5" s="274"/>
      <c r="E5" s="274"/>
      <c r="F5" s="274"/>
      <c r="G5" s="274"/>
      <c r="H5" s="274"/>
      <c r="I5" s="274"/>
      <c r="J5" s="274"/>
      <c r="K5" s="274"/>
      <c r="L5" s="274"/>
      <c r="M5" s="244"/>
      <c r="O5" s="188">
        <f>SUM($AN$8:$AN$10001)</f>
        <v>0</v>
      </c>
    </row>
    <row r="6" ht="25.5" spans="2:15">
      <c r="B6" s="201" t="str">
        <f ca="1">MATCH("Type",$B$9:$B$9991,0)-3&amp;" Task(s) from "&amp;SUM($A$9:$A$9993)&amp;" character(s) that could drop "&amp;CHAR(34)&amp;$C$1&amp;CHAR(34)&amp;" Tokens"</f>
        <v>4 Task(s) from 5 character(s) that could drop "Large Shield" Tokens</v>
      </c>
      <c r="C6" s="202"/>
      <c r="D6" s="202"/>
      <c r="E6" s="202"/>
      <c r="F6" s="202"/>
      <c r="G6" s="202"/>
      <c r="H6" s="202"/>
      <c r="I6" s="202"/>
      <c r="J6" s="202"/>
      <c r="K6" s="202"/>
      <c r="L6" s="202"/>
      <c r="M6" s="245"/>
      <c r="O6" s="188">
        <f t="shared" ref="O6:O10"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58</v>
      </c>
      <c r="C9" s="213" t="s">
        <v>813</v>
      </c>
      <c r="D9" s="214">
        <v>1</v>
      </c>
      <c r="E9" s="215"/>
      <c r="F9" s="214"/>
      <c r="G9" s="214"/>
      <c r="H9" s="213"/>
      <c r="I9" s="214" t="s">
        <v>346</v>
      </c>
      <c r="J9" s="214"/>
      <c r="K9" s="214">
        <v>20</v>
      </c>
      <c r="L9" s="214">
        <v>200</v>
      </c>
      <c r="M9" s="215" t="s">
        <v>814</v>
      </c>
      <c r="N9" s="235"/>
      <c r="O9" s="188">
        <f t="shared" si="0"/>
        <v>0</v>
      </c>
    </row>
    <row r="10" ht="15.75" spans="1:15">
      <c r="A10" s="211">
        <f t="shared" si="1"/>
        <v>2</v>
      </c>
      <c r="B10" s="212" t="s">
        <v>659</v>
      </c>
      <c r="C10" s="213" t="s">
        <v>877</v>
      </c>
      <c r="D10" s="214">
        <v>5</v>
      </c>
      <c r="E10" s="215" t="s">
        <v>48</v>
      </c>
      <c r="F10" s="214">
        <v>6</v>
      </c>
      <c r="G10" s="214"/>
      <c r="H10" s="213" t="s">
        <v>351</v>
      </c>
      <c r="I10" s="214" t="s">
        <v>346</v>
      </c>
      <c r="J10" s="214"/>
      <c r="K10" s="214">
        <v>25</v>
      </c>
      <c r="L10" s="249">
        <v>270</v>
      </c>
      <c r="M10" s="250" t="s">
        <v>878</v>
      </c>
      <c r="N10" s="235"/>
      <c r="O10" s="188">
        <f t="shared" si="0"/>
        <v>0</v>
      </c>
    </row>
    <row r="11" ht="15.75" spans="1:14">
      <c r="A11" s="211">
        <f t="shared" si="1"/>
        <v>1</v>
      </c>
      <c r="B11" s="212" t="s">
        <v>111</v>
      </c>
      <c r="C11" s="250" t="s">
        <v>484</v>
      </c>
      <c r="D11" s="249">
        <v>1</v>
      </c>
      <c r="E11" s="250"/>
      <c r="F11" s="249"/>
      <c r="G11" s="249"/>
      <c r="H11" s="250" t="s">
        <v>417</v>
      </c>
      <c r="I11" s="249" t="s">
        <v>346</v>
      </c>
      <c r="J11" s="249"/>
      <c r="K11" s="249">
        <v>20</v>
      </c>
      <c r="L11" s="214">
        <v>200</v>
      </c>
      <c r="M11" s="250" t="s">
        <v>485</v>
      </c>
      <c r="N11" s="235"/>
    </row>
    <row r="12" ht="15.75" spans="1:15">
      <c r="A12" s="211">
        <f t="shared" si="1"/>
        <v>1</v>
      </c>
      <c r="B12" s="212" t="s">
        <v>34</v>
      </c>
      <c r="C12" s="213" t="s">
        <v>879</v>
      </c>
      <c r="D12" s="214">
        <v>2</v>
      </c>
      <c r="E12" s="215"/>
      <c r="F12" s="214"/>
      <c r="G12" s="214"/>
      <c r="H12" s="215" t="s">
        <v>318</v>
      </c>
      <c r="I12" s="214" t="s">
        <v>346</v>
      </c>
      <c r="J12" s="214"/>
      <c r="K12" s="214">
        <v>20</v>
      </c>
      <c r="L12" s="214">
        <v>200</v>
      </c>
      <c r="M12" s="215" t="s">
        <v>169</v>
      </c>
      <c r="N12" s="235"/>
      <c r="O12" s="188">
        <f t="shared" ref="O12:O16"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1 Other way(s) to get "Large Shield"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60" t="s">
        <v>337</v>
      </c>
      <c r="C16" s="261" t="s">
        <v>373</v>
      </c>
      <c r="D16" s="262"/>
      <c r="E16" s="262"/>
      <c r="F16" s="262"/>
      <c r="G16" s="263"/>
      <c r="H16" s="264" t="s">
        <v>346</v>
      </c>
      <c r="I16" s="266" t="s">
        <v>374</v>
      </c>
      <c r="J16" s="267"/>
      <c r="K16" s="267"/>
      <c r="L16" s="267"/>
      <c r="M16" s="268"/>
      <c r="N16" s="235"/>
      <c r="O16" s="188">
        <f t="shared" si="2"/>
        <v>0</v>
      </c>
    </row>
    <row r="17" ht="15.75" spans="2:15">
      <c r="B17" s="216"/>
      <c r="C17" s="217"/>
      <c r="D17" s="218"/>
      <c r="E17" s="219"/>
      <c r="F17" s="218"/>
      <c r="G17" s="218"/>
      <c r="H17" s="217"/>
      <c r="I17" s="218"/>
      <c r="J17" s="218"/>
      <c r="K17" s="218"/>
      <c r="L17" s="218"/>
      <c r="M17" s="252"/>
      <c r="N17" s="235"/>
      <c r="O17" s="188">
        <f t="shared" ref="O17:O35" si="3">IF(ISBLANK($AL17),0,1+LEN($AL17)-LEN(SUBSTITUTE($AL17,"●","")))</f>
        <v>0</v>
      </c>
    </row>
    <row r="18" ht="15.75" spans="2:15">
      <c r="B18" s="225"/>
      <c r="C18" s="226"/>
      <c r="D18" s="227"/>
      <c r="E18" s="229"/>
      <c r="F18" s="227"/>
      <c r="G18" s="227"/>
      <c r="H18" s="226"/>
      <c r="I18" s="227"/>
      <c r="J18" s="227"/>
      <c r="K18" s="227"/>
      <c r="L18" s="227"/>
      <c r="M18" s="228"/>
      <c r="N18" s="235"/>
      <c r="O18" s="188">
        <f t="shared" si="3"/>
        <v>0</v>
      </c>
    </row>
    <row r="19" ht="15.75" spans="2:15">
      <c r="B19" s="225"/>
      <c r="C19" s="226"/>
      <c r="D19" s="227"/>
      <c r="E19" s="228"/>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6"/>
      <c r="N20" s="235"/>
      <c r="O20" s="188">
        <f t="shared" si="3"/>
        <v>0</v>
      </c>
    </row>
    <row r="21" ht="15.75" spans="2:15">
      <c r="B21" s="225"/>
      <c r="C21" s="226"/>
      <c r="D21" s="227"/>
      <c r="E21" s="228"/>
      <c r="F21" s="227"/>
      <c r="G21" s="227"/>
      <c r="H21" s="226"/>
      <c r="I21" s="227"/>
      <c r="J21" s="227"/>
      <c r="K21" s="227"/>
      <c r="L21" s="227"/>
      <c r="M21" s="228"/>
      <c r="N21" s="235"/>
      <c r="O21" s="188">
        <f t="shared" si="3"/>
        <v>0</v>
      </c>
    </row>
    <row r="22" ht="15.75" spans="2:15">
      <c r="B22" s="225"/>
      <c r="C22" s="226"/>
      <c r="D22" s="227"/>
      <c r="E22" s="229"/>
      <c r="F22" s="227"/>
      <c r="G22" s="227"/>
      <c r="H22" s="226"/>
      <c r="I22" s="227"/>
      <c r="J22" s="227"/>
      <c r="K22" s="227"/>
      <c r="L22" s="227"/>
      <c r="M22" s="228"/>
      <c r="N22" s="235"/>
      <c r="O22" s="188">
        <f t="shared" si="3"/>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6"/>
      <c r="N30" s="235"/>
      <c r="O30" s="188">
        <f t="shared" si="3"/>
        <v>0</v>
      </c>
    </row>
    <row r="31" ht="15.75" spans="2:15">
      <c r="B31" s="225"/>
      <c r="C31" s="226"/>
      <c r="D31" s="227"/>
      <c r="E31" s="228"/>
      <c r="F31" s="227"/>
      <c r="G31" s="227"/>
      <c r="H31" s="226"/>
      <c r="I31" s="227"/>
      <c r="J31" s="227"/>
      <c r="K31" s="227"/>
      <c r="L31" s="227"/>
      <c r="M31" s="226"/>
      <c r="N31" s="235"/>
      <c r="O31" s="188">
        <f t="shared" si="3"/>
        <v>0</v>
      </c>
    </row>
    <row r="32" spans="2:15">
      <c r="B32" s="230"/>
      <c r="C32" s="231"/>
      <c r="D32" s="232"/>
      <c r="E32" s="233"/>
      <c r="F32" s="232"/>
      <c r="G32" s="232"/>
      <c r="H32" s="231"/>
      <c r="I32" s="232"/>
      <c r="J32" s="232"/>
      <c r="K32" s="232"/>
      <c r="L32" s="232"/>
      <c r="M32" s="231"/>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3"/>
      <c r="N34" s="235"/>
      <c r="O34" s="188">
        <f t="shared" si="3"/>
        <v>0</v>
      </c>
    </row>
    <row r="35" spans="2:15">
      <c r="B35" s="230"/>
      <c r="C35" s="231"/>
      <c r="D35" s="232"/>
      <c r="E35" s="234"/>
      <c r="F35" s="232"/>
      <c r="G35" s="232"/>
      <c r="H35" s="231"/>
      <c r="I35" s="232"/>
      <c r="J35" s="232"/>
      <c r="K35" s="232"/>
      <c r="L35" s="232"/>
      <c r="M35" s="233"/>
      <c r="N35" s="235"/>
      <c r="O35" s="188">
        <f t="shared" si="3"/>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6">
    <mergeCell ref="B6:M6"/>
    <mergeCell ref="B14:M14"/>
    <mergeCell ref="C15:G15"/>
    <mergeCell ref="I15:M15"/>
    <mergeCell ref="C16:G16"/>
    <mergeCell ref="I16:M16"/>
  </mergeCells>
  <pageMargins left="0.75" right="0.75" top="1" bottom="1" header="0.511805555555556" footer="0.511805555555556"/>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Lasso</v>
      </c>
      <c r="Z1" s="259" t="str">
        <f ca="1">MID(CELL("filename",$Z$1),FIND("]",CELL("filename",$Z$1))+1,255)</f>
        <v>Lasso</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295" t="s">
        <v>294</v>
      </c>
      <c r="C4" s="296" t="str">
        <f ca="1">LOOKUP($Z$1,Token_List!$Z$3:$Z$9998,Token_List!$F$3:$F$9998)</f>
        <v>Jessie</v>
      </c>
      <c r="D4" s="296"/>
      <c r="E4" s="296"/>
      <c r="F4" s="296"/>
      <c r="G4" s="296"/>
      <c r="H4" s="296"/>
      <c r="I4" s="296"/>
      <c r="J4" s="296"/>
      <c r="K4" s="296"/>
      <c r="L4" s="296"/>
      <c r="M4" s="243"/>
    </row>
    <row r="5" ht="21.55" customHeight="1" spans="2:15">
      <c r="B5" s="297"/>
      <c r="C5" s="296"/>
      <c r="D5" s="296"/>
      <c r="E5" s="296"/>
      <c r="F5" s="296"/>
      <c r="G5" s="296"/>
      <c r="H5" s="296"/>
      <c r="I5" s="296"/>
      <c r="J5" s="296"/>
      <c r="K5" s="296"/>
      <c r="L5" s="296"/>
      <c r="M5" s="244"/>
      <c r="O5" s="188">
        <f>SUM($AN$8:$AN$9999)</f>
        <v>0</v>
      </c>
    </row>
    <row r="6" ht="25.5" spans="2:15">
      <c r="B6" s="201" t="str">
        <f ca="1">MATCH("Type",$B$9:$B$9991,0)-3&amp;" Task(s) from "&amp;SUM($A$9:$A$9993)&amp;" character(s) that could drop "&amp;CHAR(34)&amp;$C$1&amp;CHAR(34)&amp;" Tokens"</f>
        <v>3 Task(s) from 4 character(s) that could drop "Lasso"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229</v>
      </c>
      <c r="C9" s="213" t="s">
        <v>880</v>
      </c>
      <c r="D9" s="214">
        <v>1</v>
      </c>
      <c r="E9" s="215"/>
      <c r="F9" s="214"/>
      <c r="G9" s="214"/>
      <c r="H9" s="213"/>
      <c r="I9" s="214" t="s">
        <v>315</v>
      </c>
      <c r="J9" s="214" t="s">
        <v>355</v>
      </c>
      <c r="K9" s="214">
        <v>7</v>
      </c>
      <c r="L9" s="214">
        <v>40</v>
      </c>
      <c r="M9" s="215" t="s">
        <v>881</v>
      </c>
      <c r="N9" s="235"/>
      <c r="O9" s="188">
        <f t="shared" si="0"/>
        <v>0</v>
      </c>
    </row>
    <row r="10" ht="15.75" spans="1:15">
      <c r="A10" s="211">
        <f t="shared" si="1"/>
        <v>2</v>
      </c>
      <c r="B10" s="212" t="s">
        <v>438</v>
      </c>
      <c r="C10" s="213" t="s">
        <v>844</v>
      </c>
      <c r="D10" s="214">
        <v>2</v>
      </c>
      <c r="E10" s="215" t="s">
        <v>141</v>
      </c>
      <c r="F10" s="214">
        <v>2</v>
      </c>
      <c r="G10" s="214"/>
      <c r="H10" s="213"/>
      <c r="I10" s="214" t="s">
        <v>313</v>
      </c>
      <c r="J10" s="214"/>
      <c r="K10" s="214">
        <v>13</v>
      </c>
      <c r="L10" s="249">
        <v>100</v>
      </c>
      <c r="M10" s="250" t="s">
        <v>845</v>
      </c>
      <c r="N10" s="235"/>
      <c r="O10" s="188">
        <f t="shared" si="0"/>
        <v>0</v>
      </c>
    </row>
    <row r="11" ht="26.25" spans="1:15">
      <c r="A11" s="211">
        <f t="shared" si="1"/>
        <v>1</v>
      </c>
      <c r="B11" s="212" t="s">
        <v>259</v>
      </c>
      <c r="C11" s="213" t="s">
        <v>501</v>
      </c>
      <c r="D11" s="214">
        <v>1</v>
      </c>
      <c r="E11" s="215"/>
      <c r="F11" s="214"/>
      <c r="G11" s="214"/>
      <c r="H11" s="215"/>
      <c r="I11" s="214" t="s">
        <v>315</v>
      </c>
      <c r="J11" s="214"/>
      <c r="K11" s="214">
        <v>7</v>
      </c>
      <c r="L11" s="214">
        <v>40</v>
      </c>
      <c r="M11" s="215" t="s">
        <v>502</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1 Other way(s) to get "Lasso" Tokens</v>
      </c>
      <c r="C13" s="202"/>
      <c r="D13" s="202"/>
      <c r="E13" s="202"/>
      <c r="F13" s="202"/>
      <c r="G13" s="202"/>
      <c r="H13" s="202"/>
      <c r="I13" s="202"/>
      <c r="J13" s="202"/>
      <c r="K13" s="202"/>
      <c r="L13" s="202"/>
      <c r="M13" s="245"/>
      <c r="N13" s="235"/>
      <c r="O13" s="188">
        <f t="shared" si="0"/>
        <v>0</v>
      </c>
    </row>
    <row r="14" ht="16.5" spans="2:15">
      <c r="B14" s="276" t="s">
        <v>18</v>
      </c>
      <c r="C14" s="277" t="s">
        <v>323</v>
      </c>
      <c r="D14" s="278"/>
      <c r="E14" s="278"/>
      <c r="F14" s="278"/>
      <c r="G14" s="279"/>
      <c r="H14" s="280" t="s">
        <v>324</v>
      </c>
      <c r="I14" s="281" t="s">
        <v>310</v>
      </c>
      <c r="J14" s="282"/>
      <c r="K14" s="282"/>
      <c r="L14" s="282"/>
      <c r="M14" s="283"/>
      <c r="N14" s="235"/>
      <c r="O14" s="188">
        <f t="shared" si="0"/>
        <v>0</v>
      </c>
    </row>
    <row r="15" ht="15.75" spans="2:15">
      <c r="B15" s="260" t="s">
        <v>338</v>
      </c>
      <c r="C15" s="261" t="s">
        <v>339</v>
      </c>
      <c r="D15" s="262"/>
      <c r="E15" s="262"/>
      <c r="F15" s="262"/>
      <c r="G15" s="263"/>
      <c r="H15" s="265" t="s">
        <v>340</v>
      </c>
      <c r="I15" s="261" t="s">
        <v>171</v>
      </c>
      <c r="J15" s="262"/>
      <c r="K15" s="262"/>
      <c r="L15" s="262"/>
      <c r="M15" s="263"/>
      <c r="N15" s="235"/>
      <c r="O15" s="188">
        <f t="shared" ref="O15:O33" si="2">IF(ISBLANK($AL15),0,1+LEN($AL15)-LEN(SUBSTITUTE($AL15,"●","")))</f>
        <v>0</v>
      </c>
    </row>
    <row r="16" ht="15.75" spans="2:15">
      <c r="B16" s="216"/>
      <c r="C16" s="217"/>
      <c r="D16" s="218"/>
      <c r="E16" s="219"/>
      <c r="F16" s="218"/>
      <c r="G16" s="218"/>
      <c r="H16" s="217"/>
      <c r="I16" s="218"/>
      <c r="J16" s="218"/>
      <c r="K16" s="218"/>
      <c r="L16" s="218"/>
      <c r="M16" s="252"/>
      <c r="N16" s="235"/>
      <c r="O16" s="188">
        <f t="shared" si="2"/>
        <v>0</v>
      </c>
    </row>
    <row r="17" ht="15.75" spans="2:15">
      <c r="B17" s="225"/>
      <c r="C17" s="226"/>
      <c r="D17" s="227"/>
      <c r="E17" s="228"/>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6"/>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9"/>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6"/>
      <c r="N28" s="235"/>
      <c r="O28" s="188">
        <f t="shared" si="2"/>
        <v>0</v>
      </c>
    </row>
    <row r="29" ht="15.75" spans="2:15">
      <c r="B29" s="225"/>
      <c r="C29" s="226"/>
      <c r="D29" s="227"/>
      <c r="E29" s="228"/>
      <c r="F29" s="227"/>
      <c r="G29" s="227"/>
      <c r="H29" s="226"/>
      <c r="I29" s="227"/>
      <c r="J29" s="227"/>
      <c r="K29" s="227"/>
      <c r="L29" s="227"/>
      <c r="M29" s="226"/>
      <c r="N29" s="235"/>
      <c r="O29" s="188">
        <f t="shared" si="2"/>
        <v>0</v>
      </c>
    </row>
    <row r="30" spans="2:15">
      <c r="B30" s="230"/>
      <c r="C30" s="231"/>
      <c r="D30" s="232"/>
      <c r="E30" s="233"/>
      <c r="F30" s="232"/>
      <c r="G30" s="232"/>
      <c r="H30" s="231"/>
      <c r="I30" s="232"/>
      <c r="J30" s="232"/>
      <c r="K30" s="232"/>
      <c r="L30" s="232"/>
      <c r="M30" s="231"/>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3"/>
      <c r="N32" s="235"/>
      <c r="O32" s="188">
        <f t="shared" si="2"/>
        <v>0</v>
      </c>
    </row>
    <row r="33" spans="2:15">
      <c r="B33" s="230"/>
      <c r="C33" s="231"/>
      <c r="D33" s="232"/>
      <c r="E33" s="234"/>
      <c r="F33" s="232"/>
      <c r="G33" s="232"/>
      <c r="H33" s="231"/>
      <c r="I33" s="232"/>
      <c r="J33" s="232"/>
      <c r="K33" s="232"/>
      <c r="L33" s="232"/>
      <c r="M33" s="233"/>
      <c r="N33" s="235"/>
      <c r="O33" s="188">
        <f t="shared" si="2"/>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6">
    <mergeCell ref="B6:M6"/>
    <mergeCell ref="B13:M13"/>
    <mergeCell ref="C14:G14"/>
    <mergeCell ref="I14:M14"/>
    <mergeCell ref="C15:G15"/>
    <mergeCell ref="I15:M15"/>
  </mergeCells>
  <pageMargins left="0.75" right="0.75" top="1" bottom="1" header="0.511805555555556" footer="0.511805555555556"/>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Li Shang Ears</v>
      </c>
      <c r="Z1" s="259" t="str">
        <f ca="1">MID(CELL("filename",$Z$1),FIND("]",CELL("filename",$Z$1))+1,255)</f>
        <v>Li_Shang_Ears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Li Shang</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SUM($AN$8:$AN$10002)</f>
        <v>0</v>
      </c>
    </row>
    <row r="6" ht="25.5" spans="2:15">
      <c r="B6" s="201" t="str">
        <f ca="1">MATCH("Type",$B$9:$B$9991,0)-3&amp;" Task(s) from "&amp;SUM($A$9:$A$9993)&amp;" character(s) that could drop "&amp;CHAR(34)&amp;$C$1&amp;CHAR(34)&amp;" Tokens"</f>
        <v>5 Task(s) from 6 character(s) that could drop "Li Shang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141</v>
      </c>
      <c r="C9" s="213" t="s">
        <v>487</v>
      </c>
      <c r="D9" s="214">
        <v>2</v>
      </c>
      <c r="E9" s="215"/>
      <c r="F9" s="214"/>
      <c r="G9" s="214"/>
      <c r="H9" s="213" t="s">
        <v>369</v>
      </c>
      <c r="I9" s="214" t="s">
        <v>327</v>
      </c>
      <c r="J9" s="214"/>
      <c r="K9" s="214">
        <v>13</v>
      </c>
      <c r="L9" s="214">
        <v>110</v>
      </c>
      <c r="M9" s="215" t="s">
        <v>488</v>
      </c>
      <c r="N9" s="235"/>
      <c r="O9" s="188">
        <f t="shared" si="0"/>
        <v>0</v>
      </c>
    </row>
    <row r="10" ht="15.75" spans="1:15">
      <c r="A10" s="211">
        <f t="shared" si="1"/>
        <v>1</v>
      </c>
      <c r="B10" s="212" t="s">
        <v>114</v>
      </c>
      <c r="C10" s="213" t="s">
        <v>824</v>
      </c>
      <c r="D10" s="214">
        <v>6</v>
      </c>
      <c r="E10" s="215"/>
      <c r="F10" s="214"/>
      <c r="G10" s="214"/>
      <c r="H10" s="213" t="s">
        <v>825</v>
      </c>
      <c r="I10" s="214" t="s">
        <v>327</v>
      </c>
      <c r="J10" s="214"/>
      <c r="K10" s="214">
        <v>13</v>
      </c>
      <c r="L10" s="249">
        <v>110</v>
      </c>
      <c r="M10" s="250" t="s">
        <v>826</v>
      </c>
      <c r="N10" s="235"/>
      <c r="O10" s="188">
        <f t="shared" si="0"/>
        <v>0</v>
      </c>
    </row>
    <row r="11" ht="15.75" spans="1:15">
      <c r="A11" s="211">
        <f t="shared" si="1"/>
        <v>1</v>
      </c>
      <c r="B11" s="212" t="s">
        <v>174</v>
      </c>
      <c r="C11" s="250" t="s">
        <v>882</v>
      </c>
      <c r="D11" s="249">
        <v>8</v>
      </c>
      <c r="E11" s="250"/>
      <c r="F11" s="249"/>
      <c r="G11" s="249"/>
      <c r="H11" s="250" t="s">
        <v>825</v>
      </c>
      <c r="I11" s="249" t="s">
        <v>327</v>
      </c>
      <c r="J11" s="249"/>
      <c r="K11" s="249">
        <v>13</v>
      </c>
      <c r="L11" s="214">
        <v>110</v>
      </c>
      <c r="M11" s="250" t="s">
        <v>172</v>
      </c>
      <c r="N11" s="235"/>
      <c r="O11" s="188">
        <f t="shared" si="0"/>
        <v>0</v>
      </c>
    </row>
    <row r="12" ht="26.25" spans="1:14">
      <c r="A12" s="211">
        <f t="shared" si="1"/>
        <v>1</v>
      </c>
      <c r="B12" s="212" t="s">
        <v>145</v>
      </c>
      <c r="C12" s="213" t="s">
        <v>695</v>
      </c>
      <c r="D12" s="214">
        <v>1</v>
      </c>
      <c r="E12" s="215"/>
      <c r="F12" s="214"/>
      <c r="G12" s="214" t="s">
        <v>355</v>
      </c>
      <c r="H12" s="215"/>
      <c r="I12" s="214" t="s">
        <v>315</v>
      </c>
      <c r="J12" s="214"/>
      <c r="K12" s="214">
        <v>7</v>
      </c>
      <c r="L12" s="214">
        <v>40</v>
      </c>
      <c r="M12" s="215" t="s">
        <v>696</v>
      </c>
      <c r="N12" s="235"/>
    </row>
    <row r="13" ht="15.75" spans="1:14">
      <c r="A13" s="211">
        <f t="shared" si="1"/>
        <v>2</v>
      </c>
      <c r="B13" s="212" t="s">
        <v>572</v>
      </c>
      <c r="C13" s="250" t="s">
        <v>883</v>
      </c>
      <c r="D13" s="249">
        <v>4</v>
      </c>
      <c r="E13" s="250" t="s">
        <v>393</v>
      </c>
      <c r="F13" s="249">
        <v>4</v>
      </c>
      <c r="G13" s="249"/>
      <c r="H13" s="250"/>
      <c r="I13" s="249" t="s">
        <v>327</v>
      </c>
      <c r="J13" s="249"/>
      <c r="K13" s="249">
        <v>17</v>
      </c>
      <c r="L13" s="214">
        <v>150</v>
      </c>
      <c r="M13" s="250" t="s">
        <v>884</v>
      </c>
      <c r="N13" s="235"/>
    </row>
    <row r="14" ht="15.75" spans="2:15">
      <c r="B14" s="216"/>
      <c r="C14" s="217"/>
      <c r="D14" s="218"/>
      <c r="E14" s="219"/>
      <c r="F14" s="218"/>
      <c r="G14" s="218"/>
      <c r="H14" s="217"/>
      <c r="I14" s="218"/>
      <c r="J14" s="218"/>
      <c r="K14" s="218"/>
      <c r="L14" s="218"/>
      <c r="M14" s="252"/>
      <c r="N14" s="235"/>
      <c r="O14" s="188">
        <f t="shared" ref="O14:O21" si="2">IF(ISBLANK($AL14),0,1+LEN($AL14)-LEN(SUBSTITUTE($AL14,"●","")))</f>
        <v>0</v>
      </c>
    </row>
    <row r="15" ht="25.5" spans="2:15">
      <c r="B15" s="201" t="str">
        <f ca="1">COUNTA($B17:$B10000)&amp;" Other way(s) to get "&amp;CHAR(34)&amp;$C$1&amp;CHAR(34)&amp;" Tokens"</f>
        <v>3 Other way(s) to get "Li Shang Ears"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337</v>
      </c>
      <c r="C17" s="261" t="s">
        <v>825</v>
      </c>
      <c r="D17" s="262"/>
      <c r="E17" s="262"/>
      <c r="F17" s="262"/>
      <c r="G17" s="263"/>
      <c r="H17" s="264" t="s">
        <v>346</v>
      </c>
      <c r="I17" s="266" t="s">
        <v>829</v>
      </c>
      <c r="J17" s="267"/>
      <c r="K17" s="267"/>
      <c r="L17" s="267"/>
      <c r="M17" s="268"/>
      <c r="N17" s="235"/>
      <c r="O17" s="188">
        <f t="shared" si="2"/>
        <v>0</v>
      </c>
    </row>
    <row r="18" ht="15.75" spans="2:15">
      <c r="B18" s="260" t="s">
        <v>399</v>
      </c>
      <c r="C18" s="261" t="s">
        <v>174</v>
      </c>
      <c r="D18" s="262"/>
      <c r="E18" s="262"/>
      <c r="F18" s="262"/>
      <c r="G18" s="263"/>
      <c r="H18" s="265" t="s">
        <v>401</v>
      </c>
      <c r="I18" s="261" t="s">
        <v>746</v>
      </c>
      <c r="J18" s="262"/>
      <c r="K18" s="262"/>
      <c r="L18" s="262"/>
      <c r="M18" s="263"/>
      <c r="N18" s="235"/>
      <c r="O18" s="188">
        <f t="shared" si="2"/>
        <v>0</v>
      </c>
    </row>
    <row r="19" ht="15.75" spans="2:15">
      <c r="B19" s="260" t="s">
        <v>338</v>
      </c>
      <c r="C19" s="261" t="s">
        <v>339</v>
      </c>
      <c r="D19" s="262"/>
      <c r="E19" s="262"/>
      <c r="F19" s="262"/>
      <c r="G19" s="263"/>
      <c r="H19" s="265" t="s">
        <v>340</v>
      </c>
      <c r="I19" s="261" t="s">
        <v>172</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ref="O22:O36" si="3">IF(ISBLANK($AL22),0,1+LEN($AL22)-LEN(SUBSTITUTE($AL22,"●","")))</f>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10">
    <mergeCell ref="B6:M6"/>
    <mergeCell ref="B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269" t="str">
        <f>Token_List!$B$2</f>
        <v>Token Name</v>
      </c>
      <c r="C1" s="191" t="str">
        <f ca="1">LOOKUP($Z$1,Token_List!$Z$3:$Z$9998,Token_List!$B$3:$B$9998)</f>
        <v>Lotus Hairpiece</v>
      </c>
      <c r="Z1" s="259" t="str">
        <f ca="1">MID(CELL("filename",$Z$1),FIND("]",CELL("filename",$Z$1))+1,255)</f>
        <v>Lotus_Hairpiece</v>
      </c>
    </row>
    <row r="2" ht="21.55" customHeight="1" spans="2:12">
      <c r="B2" s="270" t="str">
        <f>Token_List!$D$2</f>
        <v>Rarity</v>
      </c>
      <c r="C2" s="193" t="str">
        <f ca="1">LOOKUP($Z$1,Token_List!$Z$3:$Z$9998,Token_List!$D$3:$D$9998)</f>
        <v>Rare</v>
      </c>
      <c r="D2" s="194"/>
      <c r="E2" s="195"/>
      <c r="F2" s="194"/>
      <c r="G2" s="194"/>
      <c r="H2" s="196"/>
      <c r="I2" s="194"/>
      <c r="J2" s="194"/>
      <c r="K2" s="194"/>
      <c r="L2" s="194"/>
    </row>
    <row r="3" ht="21.55" customHeight="1" spans="2:13">
      <c r="B3" s="271" t="str">
        <f>Token_List!$E$2</f>
        <v>Type</v>
      </c>
      <c r="C3" s="191" t="str">
        <f ca="1">LOOKUP($Z$1,Token_List!$Z$3:$Z$9998,Token_List!$E$3:$E$9998)</f>
        <v>Individual</v>
      </c>
      <c r="D3" s="194"/>
      <c r="E3" s="195"/>
      <c r="F3" s="194"/>
      <c r="G3" s="194"/>
      <c r="H3" s="196"/>
      <c r="I3" s="194"/>
      <c r="J3" s="194"/>
      <c r="K3" s="194"/>
      <c r="L3" s="194"/>
      <c r="M3" s="243"/>
    </row>
    <row r="4" ht="21.55" customHeight="1" spans="2:13">
      <c r="B4" s="271" t="s">
        <v>294</v>
      </c>
      <c r="C4" s="274" t="str">
        <f ca="1">LOOKUP($Z$1,Token_List!$Z$3:$Z$9998,Token_List!$F$3:$F$9998)</f>
        <v>Mulan</v>
      </c>
      <c r="D4" s="194"/>
      <c r="E4" s="195"/>
      <c r="F4" s="194"/>
      <c r="G4" s="194"/>
      <c r="H4" s="196"/>
      <c r="I4" s="194"/>
      <c r="J4" s="194"/>
      <c r="K4" s="194"/>
      <c r="L4" s="194"/>
      <c r="M4" s="243"/>
    </row>
    <row r="5" ht="21.55" customHeight="1" spans="2:15">
      <c r="B5" s="272"/>
      <c r="C5" s="199"/>
      <c r="D5" s="199"/>
      <c r="E5" s="199"/>
      <c r="F5" s="200"/>
      <c r="G5" s="200"/>
      <c r="H5" s="199"/>
      <c r="I5" s="199"/>
      <c r="J5" s="199"/>
      <c r="K5" s="199"/>
      <c r="L5" s="199"/>
      <c r="M5" s="244"/>
      <c r="O5" s="188">
        <f>SUM($AN$8:$AN$10003)</f>
        <v>0</v>
      </c>
    </row>
    <row r="6" ht="25.5" spans="2:15">
      <c r="B6" s="201" t="str">
        <f ca="1">MATCH("Type",$B$9:$B$9991,0)-3&amp;" Task(s) from "&amp;SUM($A$9:$A$9993)&amp;" character(s) that could drop "&amp;CHAR(34)&amp;$C$1&amp;CHAR(34)&amp;" Tokens"</f>
        <v>5 Task(s) from 5 character(s) that could drop "Lotus Hairpiece"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189</v>
      </c>
      <c r="C9" s="213" t="s">
        <v>734</v>
      </c>
      <c r="D9" s="214"/>
      <c r="E9" s="215"/>
      <c r="F9" s="214"/>
      <c r="G9" s="214"/>
      <c r="H9" s="213" t="s">
        <v>735</v>
      </c>
      <c r="I9" s="214" t="s">
        <v>313</v>
      </c>
      <c r="J9" s="214"/>
      <c r="K9" s="214">
        <v>10</v>
      </c>
      <c r="L9" s="214">
        <v>75</v>
      </c>
      <c r="M9" s="215" t="s">
        <v>736</v>
      </c>
      <c r="N9" s="235"/>
      <c r="O9" s="188">
        <f t="shared" si="0"/>
        <v>0</v>
      </c>
    </row>
    <row r="10" ht="15.75" spans="1:14">
      <c r="A10" s="211">
        <f t="shared" si="1"/>
        <v>1</v>
      </c>
      <c r="B10" s="212" t="s">
        <v>168</v>
      </c>
      <c r="C10" s="250" t="s">
        <v>853</v>
      </c>
      <c r="D10" s="249">
        <v>2</v>
      </c>
      <c r="E10" s="250"/>
      <c r="F10" s="249"/>
      <c r="G10" s="249"/>
      <c r="H10" s="250"/>
      <c r="I10" s="249" t="s">
        <v>327</v>
      </c>
      <c r="J10" s="249"/>
      <c r="K10" s="249">
        <v>13</v>
      </c>
      <c r="L10" s="214">
        <v>110</v>
      </c>
      <c r="M10" s="250" t="s">
        <v>854</v>
      </c>
      <c r="N10" s="235"/>
    </row>
    <row r="11" ht="15.75" spans="1:15">
      <c r="A11" s="211">
        <f t="shared" si="1"/>
        <v>1</v>
      </c>
      <c r="B11" s="212" t="s">
        <v>114</v>
      </c>
      <c r="C11" s="213" t="s">
        <v>739</v>
      </c>
      <c r="D11" s="214">
        <v>4</v>
      </c>
      <c r="E11" s="215"/>
      <c r="F11" s="214"/>
      <c r="G11" s="214"/>
      <c r="H11" s="213" t="s">
        <v>507</v>
      </c>
      <c r="I11" s="214" t="s">
        <v>313</v>
      </c>
      <c r="J11" s="214"/>
      <c r="K11" s="214">
        <v>10</v>
      </c>
      <c r="L11" s="249">
        <v>75</v>
      </c>
      <c r="M11" s="250" t="s">
        <v>740</v>
      </c>
      <c r="N11" s="235"/>
      <c r="O11" s="188">
        <f t="shared" ref="O11:O21" si="2">IF(ISBLANK($AL11),0,1+LEN($AL11)-LEN(SUBSTITUTE($AL11,"●","")))</f>
        <v>0</v>
      </c>
    </row>
    <row r="12" ht="15.75" spans="1:15">
      <c r="A12" s="211">
        <f t="shared" si="1"/>
        <v>1</v>
      </c>
      <c r="B12" s="212" t="s">
        <v>174</v>
      </c>
      <c r="C12" s="250" t="s">
        <v>885</v>
      </c>
      <c r="D12" s="249">
        <v>2</v>
      </c>
      <c r="E12" s="250"/>
      <c r="F12" s="249"/>
      <c r="G12" s="249" t="s">
        <v>355</v>
      </c>
      <c r="H12" s="250"/>
      <c r="I12" s="249" t="s">
        <v>315</v>
      </c>
      <c r="J12" s="249"/>
      <c r="K12" s="249">
        <v>7</v>
      </c>
      <c r="L12" s="214">
        <v>40</v>
      </c>
      <c r="M12" s="250" t="s">
        <v>886</v>
      </c>
      <c r="N12" s="235"/>
      <c r="O12" s="188">
        <f t="shared" si="2"/>
        <v>0</v>
      </c>
    </row>
    <row r="13" ht="15.75" spans="1:15">
      <c r="A13" s="211">
        <f t="shared" si="1"/>
        <v>1</v>
      </c>
      <c r="B13" s="212" t="s">
        <v>145</v>
      </c>
      <c r="C13" s="213" t="s">
        <v>887</v>
      </c>
      <c r="D13" s="214">
        <v>2</v>
      </c>
      <c r="E13" s="215"/>
      <c r="F13" s="214"/>
      <c r="G13" s="214"/>
      <c r="H13" s="215" t="s">
        <v>507</v>
      </c>
      <c r="I13" s="214" t="s">
        <v>313</v>
      </c>
      <c r="J13" s="214"/>
      <c r="K13" s="214">
        <v>10</v>
      </c>
      <c r="L13" s="214">
        <v>75</v>
      </c>
      <c r="M13" s="215" t="s">
        <v>173</v>
      </c>
      <c r="N13" s="235"/>
      <c r="O13" s="188">
        <f t="shared" si="2"/>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4 Other way(s) to get "Lotus Hairpiece"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337</v>
      </c>
      <c r="C17" s="261" t="s">
        <v>825</v>
      </c>
      <c r="D17" s="262"/>
      <c r="E17" s="262"/>
      <c r="F17" s="262"/>
      <c r="G17" s="263"/>
      <c r="H17" s="265" t="s">
        <v>346</v>
      </c>
      <c r="I17" s="266" t="s">
        <v>829</v>
      </c>
      <c r="J17" s="267"/>
      <c r="K17" s="267"/>
      <c r="L17" s="267"/>
      <c r="M17" s="268"/>
      <c r="N17" s="235"/>
      <c r="O17" s="188">
        <f t="shared" si="2"/>
        <v>0</v>
      </c>
    </row>
    <row r="18" ht="15.75" spans="2:15">
      <c r="B18" s="260" t="s">
        <v>337</v>
      </c>
      <c r="C18" s="261" t="s">
        <v>745</v>
      </c>
      <c r="D18" s="262"/>
      <c r="E18" s="262"/>
      <c r="F18" s="262"/>
      <c r="G18" s="263"/>
      <c r="H18" s="265" t="s">
        <v>313</v>
      </c>
      <c r="I18" s="261" t="s">
        <v>740</v>
      </c>
      <c r="J18" s="262"/>
      <c r="K18" s="262"/>
      <c r="L18" s="262"/>
      <c r="M18" s="263"/>
      <c r="N18" s="235"/>
      <c r="O18" s="188">
        <f t="shared" si="2"/>
        <v>0</v>
      </c>
    </row>
    <row r="19" ht="15.75" spans="2:15">
      <c r="B19" s="260" t="s">
        <v>399</v>
      </c>
      <c r="C19" s="261" t="s">
        <v>174</v>
      </c>
      <c r="D19" s="262"/>
      <c r="E19" s="262"/>
      <c r="F19" s="262"/>
      <c r="G19" s="263"/>
      <c r="H19" s="265" t="s">
        <v>401</v>
      </c>
      <c r="I19" s="261" t="s">
        <v>746</v>
      </c>
      <c r="J19" s="262"/>
      <c r="K19" s="262"/>
      <c r="L19" s="262"/>
      <c r="M19" s="263"/>
      <c r="N19" s="235"/>
      <c r="O19" s="188">
        <f t="shared" si="2"/>
        <v>0</v>
      </c>
    </row>
    <row r="20" ht="15.75" spans="2:15">
      <c r="B20" s="260" t="s">
        <v>338</v>
      </c>
      <c r="C20" s="261" t="s">
        <v>403</v>
      </c>
      <c r="D20" s="262"/>
      <c r="E20" s="262"/>
      <c r="F20" s="262"/>
      <c r="G20" s="263"/>
      <c r="H20" s="265" t="s">
        <v>336</v>
      </c>
      <c r="I20" s="261" t="s">
        <v>173</v>
      </c>
      <c r="J20" s="262"/>
      <c r="K20" s="262"/>
      <c r="L20" s="262"/>
      <c r="M20" s="263"/>
      <c r="N20" s="235"/>
      <c r="O20" s="188">
        <f t="shared" si="2"/>
        <v>0</v>
      </c>
    </row>
    <row r="21" ht="15.75" spans="2:15">
      <c r="B21" s="216"/>
      <c r="C21" s="217"/>
      <c r="D21" s="218"/>
      <c r="E21" s="219"/>
      <c r="F21" s="218"/>
      <c r="G21" s="218"/>
      <c r="H21" s="217"/>
      <c r="I21" s="218"/>
      <c r="J21" s="218"/>
      <c r="K21" s="218"/>
      <c r="L21" s="218"/>
      <c r="M21" s="252"/>
      <c r="N21" s="235"/>
      <c r="O21" s="188">
        <f t="shared" si="2"/>
        <v>0</v>
      </c>
    </row>
    <row r="22" ht="15.75" spans="2:15">
      <c r="B22" s="225"/>
      <c r="C22" s="226"/>
      <c r="D22" s="227"/>
      <c r="E22" s="228"/>
      <c r="F22" s="227"/>
      <c r="G22" s="227"/>
      <c r="H22" s="226"/>
      <c r="I22" s="227"/>
      <c r="J22" s="227"/>
      <c r="K22" s="227"/>
      <c r="L22" s="227"/>
      <c r="M22" s="226"/>
      <c r="N22" s="235"/>
      <c r="O22" s="188">
        <f t="shared" ref="O22:O37" si="3">IF(ISBLANK($AL22),0,1+LEN($AL22)-LEN(SUBSTITUTE($AL22,"●","")))</f>
        <v>0</v>
      </c>
    </row>
    <row r="23" spans="14:15">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12">
    <mergeCell ref="B6:M6"/>
    <mergeCell ref="B15:M15"/>
    <mergeCell ref="C16:G16"/>
    <mergeCell ref="I16:M16"/>
    <mergeCell ref="C17:G17"/>
    <mergeCell ref="I17:M17"/>
    <mergeCell ref="C18:G18"/>
    <mergeCell ref="I18:M18"/>
    <mergeCell ref="C19:G19"/>
    <mergeCell ref="I19:M19"/>
    <mergeCell ref="C20:G20"/>
    <mergeCell ref="I20:M20"/>
  </mergeCells>
  <pageMargins left="0.75" right="0.75" top="1" bottom="1" header="0.511805555555556" footer="0.511805555555556"/>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Lumiere Ears</v>
      </c>
      <c r="Z1" s="259" t="str">
        <f ca="1">MID(CELL("filename",$Z$1),FIND("]",CELL("filename",$Z$1))+1,255)</f>
        <v>Lumiere_Ears</v>
      </c>
    </row>
    <row r="2" ht="21" spans="2:12">
      <c r="B2" s="192" t="str">
        <f>Token_List!$D$2</f>
        <v>Rarity</v>
      </c>
      <c r="C2" s="193" t="str">
        <f ca="1">LOOKUP($Z$1,Token_List!$Z$3:$Z$9998,Token_List!$D$3:$D$9998)</f>
        <v>Rare</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274" t="str">
        <f ca="1">LOOKUP($Z$1,Token_List!$Z$3:$Z$9998,Token_List!$F$3:$F$9998)</f>
        <v>Lumiere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SUM($AN$8:$AN$10002)</f>
        <v>0</v>
      </c>
    </row>
    <row r="6" ht="25.5" spans="2:15">
      <c r="B6" s="201" t="str">
        <f ca="1">MATCH("Type",$B$9:$B$9991,0)-3&amp;" Task(s) from "&amp;SUM($A$9:$A$9993)&amp;" character(s) that could drop "&amp;CHAR(34)&amp;$C$1&amp;CHAR(34)&amp;" Tokens"</f>
        <v>4 Task(s) from 5 character(s) that could drop "Lumiere Ears"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2</v>
      </c>
      <c r="B9" s="212" t="s">
        <v>377</v>
      </c>
      <c r="C9" s="213" t="s">
        <v>865</v>
      </c>
      <c r="D9" s="214">
        <v>4</v>
      </c>
      <c r="E9" s="215" t="s">
        <v>281</v>
      </c>
      <c r="F9" s="214">
        <v>7</v>
      </c>
      <c r="G9" s="214"/>
      <c r="H9" s="213"/>
      <c r="I9" s="214" t="s">
        <v>336</v>
      </c>
      <c r="J9" s="214"/>
      <c r="K9" s="214">
        <v>20</v>
      </c>
      <c r="L9" s="214">
        <v>210</v>
      </c>
      <c r="M9" s="215" t="s">
        <v>866</v>
      </c>
      <c r="N9" s="235"/>
      <c r="O9" s="188">
        <f t="shared" si="0"/>
        <v>0</v>
      </c>
    </row>
    <row r="10" ht="15.75" spans="1:14">
      <c r="A10" s="211">
        <f t="shared" si="1"/>
        <v>1</v>
      </c>
      <c r="B10" s="212" t="s">
        <v>393</v>
      </c>
      <c r="C10" s="213" t="s">
        <v>606</v>
      </c>
      <c r="D10" s="214">
        <v>1</v>
      </c>
      <c r="E10" s="215"/>
      <c r="F10" s="214"/>
      <c r="G10" s="214"/>
      <c r="H10" s="213" t="s">
        <v>381</v>
      </c>
      <c r="I10" s="214" t="s">
        <v>313</v>
      </c>
      <c r="J10" s="214"/>
      <c r="K10" s="214">
        <v>10</v>
      </c>
      <c r="L10" s="249">
        <v>75</v>
      </c>
      <c r="M10" s="250" t="s">
        <v>607</v>
      </c>
      <c r="N10" s="235"/>
    </row>
    <row r="11" ht="15.75" spans="1:15">
      <c r="A11" s="211">
        <f t="shared" si="1"/>
        <v>1</v>
      </c>
      <c r="B11" s="212" t="s">
        <v>84</v>
      </c>
      <c r="C11" s="250" t="s">
        <v>383</v>
      </c>
      <c r="D11" s="249">
        <v>2</v>
      </c>
      <c r="E11" s="250"/>
      <c r="F11" s="249"/>
      <c r="G11" s="249"/>
      <c r="H11" s="250" t="s">
        <v>381</v>
      </c>
      <c r="I11" s="249" t="s">
        <v>313</v>
      </c>
      <c r="J11" s="249"/>
      <c r="K11" s="249">
        <v>10</v>
      </c>
      <c r="L11" s="214">
        <v>75</v>
      </c>
      <c r="M11" s="250" t="s">
        <v>888</v>
      </c>
      <c r="N11" s="235"/>
      <c r="O11" s="188">
        <f t="shared" ref="O11:O17" si="2">IF(ISBLANK($AL11),0,1+LEN($AL11)-LEN(SUBSTITUTE($AL11,"●","")))</f>
        <v>0</v>
      </c>
    </row>
    <row r="12" ht="15.75" spans="1:15">
      <c r="A12" s="211">
        <f t="shared" si="1"/>
        <v>1</v>
      </c>
      <c r="B12" s="212" t="s">
        <v>132</v>
      </c>
      <c r="C12" s="213" t="s">
        <v>819</v>
      </c>
      <c r="D12" s="214">
        <v>3</v>
      </c>
      <c r="E12" s="215"/>
      <c r="F12" s="214"/>
      <c r="G12" s="214"/>
      <c r="H12" s="215" t="s">
        <v>335</v>
      </c>
      <c r="I12" s="214" t="s">
        <v>313</v>
      </c>
      <c r="J12" s="214"/>
      <c r="K12" s="214">
        <v>10</v>
      </c>
      <c r="L12" s="214">
        <v>75</v>
      </c>
      <c r="M12" s="215" t="s">
        <v>820</v>
      </c>
      <c r="N12" s="235"/>
      <c r="O12" s="188">
        <f t="shared" si="2"/>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2 Other way(s) to get "Lumiere Ears"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60" t="s">
        <v>337</v>
      </c>
      <c r="C16" s="261" t="s">
        <v>453</v>
      </c>
      <c r="D16" s="262"/>
      <c r="E16" s="262"/>
      <c r="F16" s="262"/>
      <c r="G16" s="263"/>
      <c r="H16" s="265" t="s">
        <v>327</v>
      </c>
      <c r="I16" s="266" t="s">
        <v>889</v>
      </c>
      <c r="J16" s="267"/>
      <c r="K16" s="267"/>
      <c r="L16" s="267"/>
      <c r="M16" s="268"/>
      <c r="N16" s="235"/>
      <c r="O16" s="188">
        <f t="shared" si="2"/>
        <v>0</v>
      </c>
    </row>
    <row r="17" ht="15.75" spans="2:15">
      <c r="B17" s="260" t="s">
        <v>338</v>
      </c>
      <c r="C17" s="261" t="s">
        <v>403</v>
      </c>
      <c r="D17" s="262"/>
      <c r="E17" s="262"/>
      <c r="F17" s="262"/>
      <c r="G17" s="263"/>
      <c r="H17" s="265" t="s">
        <v>336</v>
      </c>
      <c r="I17" s="261" t="s">
        <v>175</v>
      </c>
      <c r="J17" s="262"/>
      <c r="K17" s="262"/>
      <c r="L17" s="262"/>
      <c r="M17" s="263"/>
      <c r="N17" s="235"/>
      <c r="O17" s="188">
        <f t="shared" si="2"/>
        <v>0</v>
      </c>
    </row>
    <row r="18" ht="15.75" spans="2:15">
      <c r="B18" s="216"/>
      <c r="C18" s="217"/>
      <c r="D18" s="218"/>
      <c r="E18" s="219"/>
      <c r="F18" s="218"/>
      <c r="G18" s="218"/>
      <c r="H18" s="217"/>
      <c r="I18" s="218"/>
      <c r="J18" s="218"/>
      <c r="K18" s="218"/>
      <c r="L18" s="218"/>
      <c r="M18" s="252"/>
      <c r="N18" s="235"/>
      <c r="O18" s="188">
        <f t="shared" ref="O18:O36" si="3">IF(ISBLANK($AL18),0,1+LEN($AL18)-LEN(SUBSTITUTE($AL18,"●","")))</f>
        <v>0</v>
      </c>
    </row>
    <row r="19" ht="15.75" spans="2:15">
      <c r="B19" s="225"/>
      <c r="C19" s="226"/>
      <c r="D19" s="227"/>
      <c r="E19" s="229"/>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1"/>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Lute</v>
      </c>
      <c r="Z1" s="259" t="str">
        <f ca="1">MID(CELL("filename",$Z$1),FIND("]",CELL("filename",$Z$1))+1,255)</f>
        <v>Lute</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7" t="s">
        <v>294</v>
      </c>
      <c r="C4" s="274" t="str">
        <f ca="1">LOOKUP($Z$1,Token_List!$Z$3:$Z$9998,Token_List!$F$3:$F$9998)</f>
        <v>Kristoff</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SUM($AN$8:$AN$10001)</f>
        <v>0</v>
      </c>
    </row>
    <row r="6" ht="25.5" spans="2:15">
      <c r="B6" s="201" t="str">
        <f ca="1">MATCH("Type",$B$9:$B$9991,0)-3&amp;" Task(s) from "&amp;SUM($A$9:$A$9993)&amp;" character(s) that could drop "&amp;CHAR(34)&amp;$C$1&amp;CHAR(34)&amp;" Tokens"</f>
        <v>3 Task(s) from 3 character(s) that could drop "Lute"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225</v>
      </c>
      <c r="C9" s="213" t="s">
        <v>815</v>
      </c>
      <c r="D9" s="214">
        <v>2</v>
      </c>
      <c r="E9" s="215"/>
      <c r="F9" s="214"/>
      <c r="G9" s="214"/>
      <c r="H9" s="213" t="s">
        <v>330</v>
      </c>
      <c r="I9" s="214" t="s">
        <v>313</v>
      </c>
      <c r="J9" s="214"/>
      <c r="K9" s="214">
        <v>10</v>
      </c>
      <c r="L9" s="214">
        <v>75</v>
      </c>
      <c r="M9" s="215" t="s">
        <v>816</v>
      </c>
      <c r="N9" s="235"/>
      <c r="O9" s="188">
        <f t="shared" si="0"/>
        <v>0</v>
      </c>
    </row>
    <row r="10" ht="15.75" spans="1:15">
      <c r="A10" s="211">
        <f t="shared" si="1"/>
        <v>1</v>
      </c>
      <c r="B10" s="212" t="s">
        <v>28</v>
      </c>
      <c r="C10" s="213" t="s">
        <v>503</v>
      </c>
      <c r="D10" s="214">
        <v>2</v>
      </c>
      <c r="E10" s="215"/>
      <c r="F10" s="214"/>
      <c r="G10" s="214"/>
      <c r="H10" s="213" t="s">
        <v>321</v>
      </c>
      <c r="I10" s="214" t="s">
        <v>315</v>
      </c>
      <c r="J10" s="214"/>
      <c r="K10" s="214">
        <v>7</v>
      </c>
      <c r="L10" s="249">
        <v>40</v>
      </c>
      <c r="M10" s="250" t="s">
        <v>504</v>
      </c>
      <c r="N10" s="235"/>
      <c r="O10" s="188">
        <f t="shared" si="0"/>
        <v>0</v>
      </c>
    </row>
    <row r="11" ht="15.75" spans="1:15">
      <c r="A11" s="211">
        <f t="shared" si="1"/>
        <v>1</v>
      </c>
      <c r="B11" s="212" t="s">
        <v>270</v>
      </c>
      <c r="C11" s="250" t="s">
        <v>505</v>
      </c>
      <c r="D11" s="249">
        <v>1</v>
      </c>
      <c r="E11" s="250"/>
      <c r="F11" s="249"/>
      <c r="G11" s="249"/>
      <c r="H11" s="250" t="s">
        <v>321</v>
      </c>
      <c r="I11" s="249" t="s">
        <v>315</v>
      </c>
      <c r="J11" s="249"/>
      <c r="K11" s="249">
        <v>7</v>
      </c>
      <c r="L11" s="214">
        <v>40</v>
      </c>
      <c r="M11" s="250" t="s">
        <v>506</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3 Other way(s) to get "Lute" Tokens</v>
      </c>
      <c r="C13" s="202"/>
      <c r="D13" s="202"/>
      <c r="E13" s="202"/>
      <c r="F13" s="202"/>
      <c r="G13" s="202"/>
      <c r="H13" s="202"/>
      <c r="I13" s="202"/>
      <c r="J13" s="202"/>
      <c r="K13" s="202"/>
      <c r="L13" s="202"/>
      <c r="M13" s="245"/>
      <c r="N13" s="235"/>
      <c r="O13" s="188">
        <f t="shared" si="0"/>
        <v>0</v>
      </c>
    </row>
    <row r="14" ht="16.5" spans="2:15">
      <c r="B14" s="276" t="s">
        <v>18</v>
      </c>
      <c r="C14" s="277" t="s">
        <v>323</v>
      </c>
      <c r="D14" s="278"/>
      <c r="E14" s="278"/>
      <c r="F14" s="278"/>
      <c r="G14" s="279"/>
      <c r="H14" s="280" t="s">
        <v>324</v>
      </c>
      <c r="I14" s="281" t="s">
        <v>310</v>
      </c>
      <c r="J14" s="282"/>
      <c r="K14" s="282"/>
      <c r="L14" s="282"/>
      <c r="M14" s="283"/>
      <c r="N14" s="235"/>
      <c r="O14" s="188">
        <f t="shared" si="0"/>
        <v>0</v>
      </c>
    </row>
    <row r="15" ht="15.75" spans="2:15">
      <c r="B15" s="260" t="s">
        <v>337</v>
      </c>
      <c r="C15" s="294" t="s">
        <v>534</v>
      </c>
      <c r="D15" s="294"/>
      <c r="E15" s="294"/>
      <c r="F15" s="294"/>
      <c r="G15" s="294"/>
      <c r="H15" s="265" t="s">
        <v>336</v>
      </c>
      <c r="I15" s="266" t="s">
        <v>535</v>
      </c>
      <c r="J15" s="267"/>
      <c r="K15" s="267"/>
      <c r="L15" s="267"/>
      <c r="M15" s="268"/>
      <c r="N15" s="235"/>
      <c r="O15" s="188">
        <f t="shared" si="0"/>
        <v>0</v>
      </c>
    </row>
    <row r="16" ht="15.75" spans="2:15">
      <c r="B16" s="260" t="s">
        <v>399</v>
      </c>
      <c r="C16" s="294" t="s">
        <v>722</v>
      </c>
      <c r="D16" s="294"/>
      <c r="E16" s="294"/>
      <c r="F16" s="294"/>
      <c r="G16" s="294"/>
      <c r="H16" s="265" t="s">
        <v>401</v>
      </c>
      <c r="I16" s="266" t="s">
        <v>723</v>
      </c>
      <c r="J16" s="267"/>
      <c r="K16" s="267"/>
      <c r="L16" s="267"/>
      <c r="M16" s="268"/>
      <c r="N16" s="235"/>
      <c r="O16" s="188">
        <f t="shared" si="0"/>
        <v>0</v>
      </c>
    </row>
    <row r="17" ht="15.75" spans="2:15">
      <c r="B17" s="260" t="s">
        <v>338</v>
      </c>
      <c r="C17" s="294" t="s">
        <v>339</v>
      </c>
      <c r="D17" s="294"/>
      <c r="E17" s="294"/>
      <c r="F17" s="294"/>
      <c r="G17" s="294"/>
      <c r="H17" s="265" t="s">
        <v>340</v>
      </c>
      <c r="I17" s="261" t="s">
        <v>177</v>
      </c>
      <c r="J17" s="262"/>
      <c r="K17" s="262"/>
      <c r="L17" s="262"/>
      <c r="M17" s="263"/>
      <c r="N17" s="235"/>
      <c r="O17" s="188">
        <f t="shared" ref="O17:O35" si="2">IF(ISBLANK($AL17),0,1+LEN($AL17)-LEN(SUBSTITUTE($AL17,"●","")))</f>
        <v>0</v>
      </c>
    </row>
    <row r="18" ht="15.75" spans="2:15">
      <c r="B18" s="216"/>
      <c r="C18" s="217"/>
      <c r="D18" s="218"/>
      <c r="E18" s="219"/>
      <c r="F18" s="218"/>
      <c r="G18" s="218"/>
      <c r="H18" s="217"/>
      <c r="I18" s="218"/>
      <c r="J18" s="218"/>
      <c r="K18" s="218"/>
      <c r="L18" s="218"/>
      <c r="M18" s="252"/>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8"/>
      <c r="F20" s="227"/>
      <c r="G20" s="227"/>
      <c r="H20" s="226"/>
      <c r="I20" s="227"/>
      <c r="J20" s="227"/>
      <c r="K20" s="227"/>
      <c r="L20" s="227"/>
      <c r="M20" s="226"/>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9"/>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8"/>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9"/>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8"/>
      <c r="N28" s="235"/>
      <c r="O28" s="188">
        <f t="shared" si="2"/>
        <v>0</v>
      </c>
    </row>
    <row r="29" ht="15.75" spans="2:15">
      <c r="B29" s="225"/>
      <c r="C29" s="226"/>
      <c r="D29" s="227"/>
      <c r="E29" s="228"/>
      <c r="F29" s="227"/>
      <c r="G29" s="227"/>
      <c r="H29" s="226"/>
      <c r="I29" s="227"/>
      <c r="J29" s="227"/>
      <c r="K29" s="227"/>
      <c r="L29" s="227"/>
      <c r="M29" s="228"/>
      <c r="N29" s="235"/>
      <c r="O29" s="188">
        <f t="shared" si="2"/>
        <v>0</v>
      </c>
    </row>
    <row r="30" ht="15.75" spans="2:15">
      <c r="B30" s="225"/>
      <c r="C30" s="226"/>
      <c r="D30" s="227"/>
      <c r="E30" s="228"/>
      <c r="F30" s="227"/>
      <c r="G30" s="227"/>
      <c r="H30" s="226"/>
      <c r="I30" s="227"/>
      <c r="J30" s="227"/>
      <c r="K30" s="227"/>
      <c r="L30" s="227"/>
      <c r="M30" s="226"/>
      <c r="N30" s="235"/>
      <c r="O30" s="188">
        <f t="shared" si="2"/>
        <v>0</v>
      </c>
    </row>
    <row r="31" ht="15.75" spans="2:15">
      <c r="B31" s="225"/>
      <c r="C31" s="226"/>
      <c r="D31" s="227"/>
      <c r="E31" s="228"/>
      <c r="F31" s="227"/>
      <c r="G31" s="227"/>
      <c r="H31" s="226"/>
      <c r="I31" s="227"/>
      <c r="J31" s="227"/>
      <c r="K31" s="227"/>
      <c r="L31" s="227"/>
      <c r="M31" s="226"/>
      <c r="N31" s="235"/>
      <c r="O31" s="188">
        <f t="shared" si="2"/>
        <v>0</v>
      </c>
    </row>
    <row r="32" spans="2:15">
      <c r="B32" s="230"/>
      <c r="C32" s="231"/>
      <c r="D32" s="232"/>
      <c r="E32" s="233"/>
      <c r="F32" s="232"/>
      <c r="G32" s="232"/>
      <c r="H32" s="231"/>
      <c r="I32" s="232"/>
      <c r="J32" s="232"/>
      <c r="K32" s="232"/>
      <c r="L32" s="232"/>
      <c r="M32" s="231"/>
      <c r="N32" s="235"/>
      <c r="O32" s="188">
        <f t="shared" si="2"/>
        <v>0</v>
      </c>
    </row>
    <row r="33" spans="2:15">
      <c r="B33" s="230"/>
      <c r="C33" s="231"/>
      <c r="D33" s="232"/>
      <c r="E33" s="233"/>
      <c r="F33" s="232"/>
      <c r="G33" s="232"/>
      <c r="H33" s="231"/>
      <c r="I33" s="232"/>
      <c r="J33" s="232"/>
      <c r="K33" s="232"/>
      <c r="L33" s="232"/>
      <c r="M33" s="231"/>
      <c r="N33" s="235"/>
      <c r="O33" s="188">
        <f t="shared" si="2"/>
        <v>0</v>
      </c>
    </row>
    <row r="34" spans="2:15">
      <c r="B34" s="230"/>
      <c r="C34" s="231"/>
      <c r="D34" s="232"/>
      <c r="E34" s="233"/>
      <c r="F34" s="232"/>
      <c r="G34" s="232"/>
      <c r="H34" s="231"/>
      <c r="I34" s="232"/>
      <c r="J34" s="232"/>
      <c r="K34" s="232"/>
      <c r="L34" s="232"/>
      <c r="M34" s="233"/>
      <c r="N34" s="235"/>
      <c r="O34" s="188">
        <f t="shared" si="2"/>
        <v>0</v>
      </c>
    </row>
    <row r="35" spans="2:15">
      <c r="B35" s="230"/>
      <c r="C35" s="231"/>
      <c r="D35" s="232"/>
      <c r="E35" s="234"/>
      <c r="F35" s="232"/>
      <c r="G35" s="232"/>
      <c r="H35" s="231"/>
      <c r="I35" s="232"/>
      <c r="J35" s="232"/>
      <c r="K35" s="232"/>
      <c r="L35" s="232"/>
      <c r="M35" s="233"/>
      <c r="N35" s="235"/>
      <c r="O35" s="188">
        <f t="shared" si="2"/>
        <v>0</v>
      </c>
    </row>
    <row r="36" spans="2:14">
      <c r="B36" s="230"/>
      <c r="C36" s="231"/>
      <c r="D36" s="232"/>
      <c r="E36" s="233"/>
      <c r="F36" s="232"/>
      <c r="G36" s="232"/>
      <c r="H36" s="231"/>
      <c r="I36" s="232"/>
      <c r="J36" s="232"/>
      <c r="K36" s="232"/>
      <c r="L36" s="232"/>
      <c r="M36" s="234"/>
      <c r="N36" s="235"/>
    </row>
    <row r="47" spans="2:15">
      <c r="B47" s="235"/>
      <c r="C47" s="236"/>
      <c r="D47" s="237"/>
      <c r="E47" s="238"/>
      <c r="F47" s="237"/>
      <c r="G47" s="237"/>
      <c r="H47" s="236"/>
      <c r="I47" s="237"/>
      <c r="J47" s="237"/>
      <c r="K47" s="237"/>
      <c r="L47" s="237"/>
      <c r="M47" s="256"/>
      <c r="N47" s="235"/>
      <c r="O47" s="257"/>
    </row>
    <row r="48" spans="2:15">
      <c r="B48" s="230"/>
      <c r="C48" s="231"/>
      <c r="D48" s="232"/>
      <c r="E48" s="233"/>
      <c r="F48" s="232"/>
      <c r="G48" s="232"/>
      <c r="H48" s="231"/>
      <c r="I48" s="232"/>
      <c r="J48" s="232"/>
      <c r="K48" s="232"/>
      <c r="L48" s="232"/>
      <c r="M48" s="231"/>
      <c r="N48" s="235"/>
      <c r="O48" s="257"/>
    </row>
    <row r="49" spans="2:15">
      <c r="B49" s="230"/>
      <c r="C49" s="231"/>
      <c r="D49" s="232"/>
      <c r="E49" s="233"/>
      <c r="F49" s="232"/>
      <c r="G49" s="232"/>
      <c r="H49" s="231"/>
      <c r="I49" s="232"/>
      <c r="J49" s="232"/>
      <c r="K49" s="232"/>
      <c r="L49" s="232"/>
      <c r="M49" s="233"/>
      <c r="N49" s="235"/>
      <c r="O49" s="257"/>
    </row>
    <row r="50" spans="2:15">
      <c r="B50" s="230"/>
      <c r="C50" s="231"/>
      <c r="D50" s="232"/>
      <c r="E50" s="234"/>
      <c r="F50" s="232"/>
      <c r="G50" s="232"/>
      <c r="H50" s="231"/>
      <c r="I50" s="232"/>
      <c r="J50" s="232"/>
      <c r="K50" s="232"/>
      <c r="L50" s="232"/>
      <c r="M50" s="233"/>
      <c r="N50" s="235"/>
      <c r="O50" s="257"/>
    </row>
    <row r="51" spans="2:13">
      <c r="B51" s="239"/>
      <c r="C51" s="240"/>
      <c r="D51" s="241"/>
      <c r="E51" s="242"/>
      <c r="F51" s="241"/>
      <c r="G51" s="241"/>
      <c r="H51" s="240"/>
      <c r="I51" s="241"/>
      <c r="J51" s="241"/>
      <c r="K51" s="241"/>
      <c r="L51" s="241"/>
      <c r="M51" s="258"/>
    </row>
  </sheetData>
  <sheetProtection sheet="1" objects="1"/>
  <mergeCells count="7">
    <mergeCell ref="B6:M6"/>
    <mergeCell ref="B13:M13"/>
    <mergeCell ref="C14:G14"/>
    <mergeCell ref="I14:M14"/>
    <mergeCell ref="I15:M15"/>
    <mergeCell ref="I16:M16"/>
    <mergeCell ref="I17:M17"/>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292" customWidth="1"/>
    <col min="2" max="2" width="20.5714285714286" style="292" customWidth="1"/>
    <col min="3" max="3" width="29.7142857142857" style="184" customWidth="1"/>
    <col min="4" max="4" width="6.71428571428571" style="315" customWidth="1"/>
    <col min="5" max="5" width="19.1428571428571" style="316" hidden="1" customWidth="1"/>
    <col min="6" max="6" width="8.28571428571429" style="315" customWidth="1"/>
    <col min="7" max="7" width="7.42857142857143" style="315" customWidth="1"/>
    <col min="8" max="8" width="33.2857142857143" style="184" customWidth="1"/>
    <col min="9" max="9" width="9.28571428571429" style="315" customWidth="1"/>
    <col min="10" max="10" width="5.42857142857143" style="315" customWidth="1"/>
    <col min="11" max="11" width="3.85714285714286" style="315" customWidth="1"/>
    <col min="12" max="12" width="6.57142857142857" style="315" customWidth="1"/>
    <col min="13" max="13" width="55.5428571428571" style="187" customWidth="1"/>
    <col min="14" max="14" width="0.857142857142857" style="292" customWidth="1"/>
    <col min="15" max="15" width="9.14285714285714" style="317"/>
    <col min="16" max="25" width="9.14285714285714" style="292"/>
    <col min="26" max="26" width="9.14285714285714" style="318"/>
    <col min="27" max="16384" width="9.14285714285714" style="292"/>
  </cols>
  <sheetData>
    <row r="1" ht="21.55" customHeight="1" spans="2:26">
      <c r="B1" s="319" t="str">
        <f>Token_List!$B$2</f>
        <v>Token Name</v>
      </c>
      <c r="C1" s="193" t="str">
        <f ca="1">LOOKUP($Z$1,Token_List!$Z$3:$Z$9998,Token_List!$B$3:$B$9998)</f>
        <v>Belle Ears</v>
      </c>
      <c r="Z1" s="259" t="str">
        <f ca="1">MID(CELL("filename",$Z$1),FIND("]",CELL("filename",$Z$1))+1,255)</f>
        <v>Belle_Ears</v>
      </c>
    </row>
    <row r="2" ht="21.55" customHeight="1" spans="2:12">
      <c r="B2" s="192" t="str">
        <f>Token_List!$D$2</f>
        <v>Rarity</v>
      </c>
      <c r="C2" s="193" t="str">
        <f ca="1">LOOKUP($Z$1,Token_List!$Z$3:$Z$9998,Token_List!$D$3:$D$9998)</f>
        <v>Rare</v>
      </c>
      <c r="D2" s="321"/>
      <c r="E2" s="322"/>
      <c r="F2" s="321"/>
      <c r="G2" s="321"/>
      <c r="H2" s="196"/>
      <c r="I2" s="321"/>
      <c r="J2" s="321"/>
      <c r="K2" s="321"/>
      <c r="L2" s="321"/>
    </row>
    <row r="3" ht="21.55" customHeight="1" spans="2:13">
      <c r="B3" s="192" t="str">
        <f>Token_List!$E$2</f>
        <v>Type</v>
      </c>
      <c r="C3" s="193" t="str">
        <f ca="1">LOOKUP($Z$1,Token_List!$Z$3:$Z$9998,Token_List!$E$3:$E$9998)</f>
        <v>Ear Hat</v>
      </c>
      <c r="D3" s="321"/>
      <c r="E3" s="322"/>
      <c r="F3" s="321"/>
      <c r="G3" s="321"/>
      <c r="H3" s="196"/>
      <c r="I3" s="321"/>
      <c r="J3" s="321"/>
      <c r="K3" s="321"/>
      <c r="L3" s="321"/>
      <c r="M3" s="243"/>
    </row>
    <row r="4" ht="21.55" customHeight="1" spans="2:13">
      <c r="B4" s="192" t="s">
        <v>294</v>
      </c>
      <c r="C4" s="274" t="str">
        <f ca="1">LOOKUP($Z$1,Token_List!$Z$3:$Z$9998,Token_List!$F$3:$F$9998)</f>
        <v>Belle</v>
      </c>
      <c r="D4" s="274"/>
      <c r="E4" s="274"/>
      <c r="F4" s="274"/>
      <c r="G4" s="274"/>
      <c r="H4" s="274"/>
      <c r="I4" s="274"/>
      <c r="J4" s="274"/>
      <c r="K4" s="274"/>
      <c r="L4" s="274"/>
      <c r="M4" s="243"/>
    </row>
    <row r="5" ht="21.55" customHeight="1" spans="2:15">
      <c r="B5" s="298"/>
      <c r="C5" s="274"/>
      <c r="D5" s="274"/>
      <c r="E5" s="274"/>
      <c r="F5" s="274"/>
      <c r="G5" s="274"/>
      <c r="H5" s="274"/>
      <c r="I5" s="274"/>
      <c r="J5" s="274"/>
      <c r="K5" s="274"/>
      <c r="L5" s="274"/>
      <c r="M5" s="342"/>
      <c r="O5" s="317">
        <f>SUM($AN$8:$AN$10004)</f>
        <v>0</v>
      </c>
    </row>
    <row r="6" ht="25.5" spans="2:15">
      <c r="B6" s="201" t="str">
        <f ca="1">MATCH("Type",$B$9:$B$9995,0)-3&amp;" Task(s) from "&amp;SUM($A$9:$A$9997)&amp;" character(s) that could drop "&amp;CHAR(34)&amp;$C$1&amp;CHAR(34)&amp;" Tokens"</f>
        <v>5 Task(s) from 6 character(s) that could drop "Belle Ears" Tokens</v>
      </c>
      <c r="C6" s="202"/>
      <c r="D6" s="202"/>
      <c r="E6" s="202"/>
      <c r="F6" s="202"/>
      <c r="G6" s="202"/>
      <c r="H6" s="202"/>
      <c r="I6" s="202"/>
      <c r="J6" s="202"/>
      <c r="K6" s="202"/>
      <c r="L6" s="202"/>
      <c r="M6" s="245"/>
      <c r="O6" s="317">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336"/>
      <c r="O8" s="317">
        <f t="shared" si="0"/>
        <v>0</v>
      </c>
    </row>
    <row r="9" ht="15.75" spans="1:15">
      <c r="A9" s="211">
        <f t="shared" ref="A9:A13" si="1">COUNTA($E9)+1</f>
        <v>1</v>
      </c>
      <c r="B9" s="371" t="s">
        <v>253</v>
      </c>
      <c r="C9" s="372" t="s">
        <v>387</v>
      </c>
      <c r="D9" s="373">
        <v>2</v>
      </c>
      <c r="E9" s="374"/>
      <c r="F9" s="373"/>
      <c r="G9" s="373"/>
      <c r="H9" s="372" t="s">
        <v>354</v>
      </c>
      <c r="I9" s="373" t="s">
        <v>336</v>
      </c>
      <c r="J9" s="373"/>
      <c r="K9" s="373">
        <v>16</v>
      </c>
      <c r="L9" s="373">
        <v>155</v>
      </c>
      <c r="M9" s="215" t="s">
        <v>388</v>
      </c>
      <c r="N9" s="336"/>
      <c r="O9" s="317">
        <f t="shared" si="0"/>
        <v>0</v>
      </c>
    </row>
    <row r="10" ht="26.25" spans="1:14">
      <c r="A10" s="211">
        <f t="shared" si="1"/>
        <v>2</v>
      </c>
      <c r="B10" s="212" t="s">
        <v>389</v>
      </c>
      <c r="C10" s="213" t="s">
        <v>390</v>
      </c>
      <c r="D10" s="214">
        <v>2</v>
      </c>
      <c r="E10" s="215" t="s">
        <v>163</v>
      </c>
      <c r="F10" s="214">
        <v>3</v>
      </c>
      <c r="G10" s="214"/>
      <c r="H10" s="213" t="s">
        <v>391</v>
      </c>
      <c r="I10" s="214" t="s">
        <v>336</v>
      </c>
      <c r="J10" s="214"/>
      <c r="K10" s="214">
        <v>20</v>
      </c>
      <c r="L10" s="214">
        <v>210</v>
      </c>
      <c r="M10" s="215" t="s">
        <v>392</v>
      </c>
      <c r="N10" s="336"/>
    </row>
    <row r="11" ht="15.75" spans="1:15">
      <c r="A11" s="211">
        <f t="shared" si="1"/>
        <v>1</v>
      </c>
      <c r="B11" s="371" t="s">
        <v>393</v>
      </c>
      <c r="C11" s="372" t="s">
        <v>394</v>
      </c>
      <c r="D11" s="373">
        <v>3</v>
      </c>
      <c r="E11" s="374"/>
      <c r="F11" s="373"/>
      <c r="G11" s="373"/>
      <c r="H11" s="372" t="s">
        <v>335</v>
      </c>
      <c r="I11" s="373" t="s">
        <v>327</v>
      </c>
      <c r="J11" s="373"/>
      <c r="K11" s="373">
        <v>13</v>
      </c>
      <c r="L11" s="376">
        <v>110</v>
      </c>
      <c r="M11" s="250" t="s">
        <v>395</v>
      </c>
      <c r="N11" s="336"/>
      <c r="O11" s="317">
        <f t="shared" ref="O11:O38" si="2">IF(ISBLANK($AL11),0,1+LEN($AL11)-LEN(SUBSTITUTE($AL11,"●","")))</f>
        <v>0</v>
      </c>
    </row>
    <row r="12" ht="15.75" spans="1:15">
      <c r="A12" s="211">
        <f t="shared" si="1"/>
        <v>1</v>
      </c>
      <c r="B12" s="371" t="s">
        <v>84</v>
      </c>
      <c r="C12" s="375" t="s">
        <v>343</v>
      </c>
      <c r="D12" s="376">
        <v>3</v>
      </c>
      <c r="E12" s="375"/>
      <c r="F12" s="376"/>
      <c r="G12" s="376"/>
      <c r="H12" s="375" t="s">
        <v>335</v>
      </c>
      <c r="I12" s="376" t="s">
        <v>327</v>
      </c>
      <c r="J12" s="376"/>
      <c r="K12" s="376">
        <v>13</v>
      </c>
      <c r="L12" s="373">
        <v>110</v>
      </c>
      <c r="M12" s="250" t="s">
        <v>344</v>
      </c>
      <c r="N12" s="336"/>
      <c r="O12" s="317">
        <f t="shared" si="2"/>
        <v>0</v>
      </c>
    </row>
    <row r="13" ht="15.75" spans="1:15">
      <c r="A13" s="211">
        <f t="shared" si="1"/>
        <v>1</v>
      </c>
      <c r="B13" s="371" t="s">
        <v>80</v>
      </c>
      <c r="C13" s="372" t="s">
        <v>396</v>
      </c>
      <c r="D13" s="373">
        <v>1</v>
      </c>
      <c r="E13" s="374"/>
      <c r="F13" s="373"/>
      <c r="G13" s="373"/>
      <c r="H13" s="374"/>
      <c r="I13" s="373" t="s">
        <v>313</v>
      </c>
      <c r="J13" s="373"/>
      <c r="K13" s="373">
        <v>10</v>
      </c>
      <c r="L13" s="373">
        <v>75</v>
      </c>
      <c r="M13" s="215" t="s">
        <v>397</v>
      </c>
      <c r="N13" s="336"/>
      <c r="O13" s="317">
        <f t="shared" si="2"/>
        <v>0</v>
      </c>
    </row>
    <row r="14" ht="15.75" spans="2:15">
      <c r="B14" s="323"/>
      <c r="C14" s="217"/>
      <c r="D14" s="324"/>
      <c r="E14" s="325"/>
      <c r="F14" s="324"/>
      <c r="G14" s="324"/>
      <c r="H14" s="217"/>
      <c r="I14" s="324"/>
      <c r="J14" s="324"/>
      <c r="K14" s="324"/>
      <c r="L14" s="324"/>
      <c r="M14" s="252"/>
      <c r="N14" s="336"/>
      <c r="O14" s="317">
        <f t="shared" si="2"/>
        <v>0</v>
      </c>
    </row>
    <row r="15" ht="25.5" spans="2:15">
      <c r="B15" s="201" t="str">
        <f ca="1">COUNTA($B17:$B10000)&amp;" Other way(s) to get "&amp;CHAR(34)&amp;$C$1&amp;CHAR(34)&amp;" Tokens"</f>
        <v>3 Other way(s) to get "Belle Ears" Tokens</v>
      </c>
      <c r="C15" s="202"/>
      <c r="D15" s="202"/>
      <c r="E15" s="202"/>
      <c r="F15" s="202"/>
      <c r="G15" s="202"/>
      <c r="H15" s="202"/>
      <c r="I15" s="202"/>
      <c r="J15" s="202"/>
      <c r="K15" s="202"/>
      <c r="L15" s="202"/>
      <c r="M15" s="245"/>
      <c r="N15" s="336"/>
      <c r="O15" s="317">
        <f t="shared" si="2"/>
        <v>0</v>
      </c>
    </row>
    <row r="16" ht="16.5" spans="2:15">
      <c r="B16" s="220" t="s">
        <v>18</v>
      </c>
      <c r="C16" s="277" t="s">
        <v>323</v>
      </c>
      <c r="D16" s="278"/>
      <c r="E16" s="278"/>
      <c r="F16" s="278"/>
      <c r="G16" s="279"/>
      <c r="H16" s="224" t="s">
        <v>324</v>
      </c>
      <c r="I16" s="253" t="s">
        <v>310</v>
      </c>
      <c r="J16" s="254"/>
      <c r="K16" s="254"/>
      <c r="L16" s="254"/>
      <c r="M16" s="255"/>
      <c r="N16" s="336"/>
      <c r="O16" s="317">
        <f t="shared" si="2"/>
        <v>0</v>
      </c>
    </row>
    <row r="17" s="292" customFormat="1" ht="15.75" spans="2:26">
      <c r="B17" s="284" t="s">
        <v>337</v>
      </c>
      <c r="C17" s="261" t="s">
        <v>335</v>
      </c>
      <c r="D17" s="262"/>
      <c r="E17" s="262"/>
      <c r="F17" s="262"/>
      <c r="G17" s="263"/>
      <c r="H17" s="264" t="s">
        <v>346</v>
      </c>
      <c r="I17" s="266" t="s">
        <v>398</v>
      </c>
      <c r="J17" s="267"/>
      <c r="K17" s="267"/>
      <c r="L17" s="267"/>
      <c r="M17" s="268"/>
      <c r="N17" s="336"/>
      <c r="O17" s="317">
        <f t="shared" si="2"/>
        <v>0</v>
      </c>
      <c r="Z17" s="318"/>
    </row>
    <row r="18" s="292" customFormat="1" ht="15.75" spans="2:26">
      <c r="B18" s="284" t="s">
        <v>399</v>
      </c>
      <c r="C18" s="261" t="s">
        <v>400</v>
      </c>
      <c r="D18" s="262"/>
      <c r="E18" s="262"/>
      <c r="F18" s="262"/>
      <c r="G18" s="263"/>
      <c r="H18" s="265" t="s">
        <v>401</v>
      </c>
      <c r="I18" s="261" t="s">
        <v>402</v>
      </c>
      <c r="J18" s="262"/>
      <c r="K18" s="262"/>
      <c r="L18" s="262"/>
      <c r="M18" s="263"/>
      <c r="N18" s="336"/>
      <c r="O18" s="317">
        <f t="shared" si="2"/>
        <v>0</v>
      </c>
      <c r="Z18" s="318"/>
    </row>
    <row r="19" s="292" customFormat="1" ht="15.75" spans="2:26">
      <c r="B19" s="284" t="s">
        <v>338</v>
      </c>
      <c r="C19" s="261" t="s">
        <v>403</v>
      </c>
      <c r="D19" s="262"/>
      <c r="E19" s="262"/>
      <c r="F19" s="262"/>
      <c r="G19" s="263"/>
      <c r="H19" s="265" t="s">
        <v>336</v>
      </c>
      <c r="I19" s="261" t="s">
        <v>37</v>
      </c>
      <c r="J19" s="262"/>
      <c r="K19" s="262"/>
      <c r="L19" s="262"/>
      <c r="M19" s="263"/>
      <c r="N19" s="336"/>
      <c r="O19" s="317">
        <f t="shared" si="2"/>
        <v>0</v>
      </c>
      <c r="Z19" s="318"/>
    </row>
    <row r="20" ht="15.75" spans="2:15">
      <c r="B20" s="323"/>
      <c r="C20" s="217"/>
      <c r="D20" s="324"/>
      <c r="E20" s="325"/>
      <c r="F20" s="324"/>
      <c r="G20" s="324"/>
      <c r="H20" s="217"/>
      <c r="I20" s="324"/>
      <c r="J20" s="324"/>
      <c r="K20" s="324"/>
      <c r="L20" s="324"/>
      <c r="M20" s="252"/>
      <c r="N20" s="336"/>
      <c r="O20" s="317">
        <f t="shared" si="2"/>
        <v>0</v>
      </c>
    </row>
    <row r="21" ht="15.75" spans="2:15">
      <c r="B21" s="326"/>
      <c r="C21" s="226"/>
      <c r="D21" s="327"/>
      <c r="E21" s="328"/>
      <c r="F21" s="327"/>
      <c r="G21" s="327"/>
      <c r="H21" s="329"/>
      <c r="I21" s="327"/>
      <c r="J21" s="327"/>
      <c r="K21" s="327"/>
      <c r="L21" s="327"/>
      <c r="M21" s="228"/>
      <c r="N21" s="336"/>
      <c r="O21" s="317">
        <f t="shared" si="2"/>
        <v>0</v>
      </c>
    </row>
    <row r="22" spans="14:15">
      <c r="N22" s="336"/>
      <c r="O22" s="317">
        <f t="shared" si="2"/>
        <v>0</v>
      </c>
    </row>
    <row r="23" spans="14:15">
      <c r="N23" s="336"/>
      <c r="O23" s="317">
        <f t="shared" si="2"/>
        <v>0</v>
      </c>
    </row>
    <row r="24" ht="15.75" spans="2:15">
      <c r="B24" s="326"/>
      <c r="C24" s="226"/>
      <c r="D24" s="327"/>
      <c r="E24" s="330"/>
      <c r="F24" s="327"/>
      <c r="G24" s="327"/>
      <c r="H24" s="226"/>
      <c r="I24" s="327"/>
      <c r="J24" s="327"/>
      <c r="K24" s="327"/>
      <c r="L24" s="327"/>
      <c r="M24" s="228"/>
      <c r="N24" s="336"/>
      <c r="O24" s="317">
        <f t="shared" si="2"/>
        <v>0</v>
      </c>
    </row>
    <row r="25" ht="15.75" spans="2:15">
      <c r="B25" s="326"/>
      <c r="C25" s="226"/>
      <c r="D25" s="327"/>
      <c r="E25" s="328"/>
      <c r="F25" s="327"/>
      <c r="G25" s="327"/>
      <c r="H25" s="226"/>
      <c r="I25" s="327"/>
      <c r="J25" s="327"/>
      <c r="K25" s="327"/>
      <c r="L25" s="327"/>
      <c r="M25" s="228"/>
      <c r="N25" s="336"/>
      <c r="O25" s="317">
        <f t="shared" si="2"/>
        <v>0</v>
      </c>
    </row>
    <row r="26" ht="15.75" spans="2:15">
      <c r="B26" s="326"/>
      <c r="C26" s="226"/>
      <c r="D26" s="327"/>
      <c r="E26" s="330"/>
      <c r="F26" s="327"/>
      <c r="G26" s="327"/>
      <c r="H26" s="226"/>
      <c r="I26" s="327"/>
      <c r="J26" s="327"/>
      <c r="K26" s="327"/>
      <c r="L26" s="327"/>
      <c r="M26" s="228"/>
      <c r="N26" s="336"/>
      <c r="O26" s="317">
        <f t="shared" si="2"/>
        <v>0</v>
      </c>
    </row>
    <row r="27" ht="15.75" spans="2:15">
      <c r="B27" s="326"/>
      <c r="C27" s="226"/>
      <c r="D27" s="327"/>
      <c r="E27" s="330"/>
      <c r="F27" s="327"/>
      <c r="G27" s="327"/>
      <c r="H27" s="226"/>
      <c r="I27" s="327"/>
      <c r="J27" s="327"/>
      <c r="K27" s="327"/>
      <c r="L27" s="327"/>
      <c r="M27" s="228"/>
      <c r="N27" s="336"/>
      <c r="O27" s="317">
        <f t="shared" si="2"/>
        <v>0</v>
      </c>
    </row>
    <row r="28" ht="15.75" spans="2:15">
      <c r="B28" s="326"/>
      <c r="C28" s="226"/>
      <c r="D28" s="327"/>
      <c r="E28" s="330"/>
      <c r="F28" s="327"/>
      <c r="G28" s="327"/>
      <c r="H28" s="226"/>
      <c r="I28" s="327"/>
      <c r="J28" s="327"/>
      <c r="K28" s="327"/>
      <c r="L28" s="327"/>
      <c r="M28" s="228"/>
      <c r="N28" s="336"/>
      <c r="O28" s="317">
        <f t="shared" si="2"/>
        <v>0</v>
      </c>
    </row>
    <row r="29" ht="15.75" spans="2:15">
      <c r="B29" s="326"/>
      <c r="C29" s="329"/>
      <c r="D29" s="327"/>
      <c r="E29" s="330"/>
      <c r="F29" s="327"/>
      <c r="G29" s="327"/>
      <c r="H29" s="329"/>
      <c r="I29" s="327"/>
      <c r="J29" s="327"/>
      <c r="K29" s="327"/>
      <c r="L29" s="327"/>
      <c r="M29" s="228"/>
      <c r="N29" s="336"/>
      <c r="O29" s="317">
        <f t="shared" si="2"/>
        <v>0</v>
      </c>
    </row>
    <row r="30" ht="15.75" spans="2:15">
      <c r="B30" s="326"/>
      <c r="C30" s="329"/>
      <c r="D30" s="327"/>
      <c r="E30" s="328"/>
      <c r="F30" s="327"/>
      <c r="G30" s="327"/>
      <c r="H30" s="329"/>
      <c r="I30" s="327"/>
      <c r="J30" s="327"/>
      <c r="K30" s="327"/>
      <c r="L30" s="327"/>
      <c r="M30" s="228"/>
      <c r="N30" s="336"/>
      <c r="O30" s="317">
        <f t="shared" si="2"/>
        <v>0</v>
      </c>
    </row>
    <row r="31" ht="15.75" spans="2:15">
      <c r="B31" s="326"/>
      <c r="C31" s="329"/>
      <c r="D31" s="327"/>
      <c r="E31" s="330"/>
      <c r="F31" s="327"/>
      <c r="G31" s="327"/>
      <c r="H31" s="329"/>
      <c r="I31" s="327"/>
      <c r="J31" s="327"/>
      <c r="K31" s="327"/>
      <c r="L31" s="327"/>
      <c r="M31" s="228"/>
      <c r="N31" s="336"/>
      <c r="O31" s="317">
        <f t="shared" si="2"/>
        <v>0</v>
      </c>
    </row>
    <row r="32" ht="15.75" spans="2:15">
      <c r="B32" s="326"/>
      <c r="C32" s="329"/>
      <c r="D32" s="327"/>
      <c r="E32" s="330"/>
      <c r="F32" s="327"/>
      <c r="G32" s="327"/>
      <c r="H32" s="329"/>
      <c r="I32" s="327"/>
      <c r="J32" s="327"/>
      <c r="K32" s="327"/>
      <c r="L32" s="327"/>
      <c r="M32" s="228"/>
      <c r="N32" s="336"/>
      <c r="O32" s="317">
        <f t="shared" si="2"/>
        <v>0</v>
      </c>
    </row>
    <row r="33" ht="15.75" spans="2:15">
      <c r="B33" s="326"/>
      <c r="C33" s="329"/>
      <c r="D33" s="327"/>
      <c r="E33" s="330"/>
      <c r="F33" s="327"/>
      <c r="G33" s="327"/>
      <c r="H33" s="329"/>
      <c r="I33" s="327"/>
      <c r="J33" s="327"/>
      <c r="K33" s="327"/>
      <c r="L33" s="327"/>
      <c r="M33" s="226"/>
      <c r="N33" s="336"/>
      <c r="O33" s="317">
        <f t="shared" si="2"/>
        <v>0</v>
      </c>
    </row>
    <row r="34" ht="15.75" spans="2:15">
      <c r="B34" s="326"/>
      <c r="C34" s="329"/>
      <c r="D34" s="327"/>
      <c r="E34" s="330"/>
      <c r="F34" s="327"/>
      <c r="G34" s="327"/>
      <c r="H34" s="329"/>
      <c r="I34" s="327"/>
      <c r="J34" s="327"/>
      <c r="K34" s="327"/>
      <c r="L34" s="327"/>
      <c r="M34" s="226"/>
      <c r="N34" s="336"/>
      <c r="O34" s="317">
        <f t="shared" si="2"/>
        <v>0</v>
      </c>
    </row>
    <row r="35" spans="2:15">
      <c r="B35" s="331"/>
      <c r="C35" s="332"/>
      <c r="D35" s="333"/>
      <c r="E35" s="334"/>
      <c r="F35" s="333"/>
      <c r="G35" s="333"/>
      <c r="H35" s="332"/>
      <c r="I35" s="333"/>
      <c r="J35" s="333"/>
      <c r="K35" s="333"/>
      <c r="L35" s="333"/>
      <c r="M35" s="231"/>
      <c r="N35" s="336"/>
      <c r="O35" s="317">
        <f t="shared" si="2"/>
        <v>0</v>
      </c>
    </row>
    <row r="36" spans="2:15">
      <c r="B36" s="331"/>
      <c r="C36" s="332"/>
      <c r="D36" s="333"/>
      <c r="E36" s="334"/>
      <c r="F36" s="333"/>
      <c r="G36" s="333"/>
      <c r="H36" s="332"/>
      <c r="I36" s="333"/>
      <c r="J36" s="333"/>
      <c r="K36" s="333"/>
      <c r="L36" s="333"/>
      <c r="M36" s="231"/>
      <c r="N36" s="336"/>
      <c r="O36" s="317">
        <f t="shared" si="2"/>
        <v>0</v>
      </c>
    </row>
    <row r="37" spans="2:15">
      <c r="B37" s="331"/>
      <c r="C37" s="332"/>
      <c r="D37" s="333"/>
      <c r="E37" s="334"/>
      <c r="F37" s="333"/>
      <c r="G37" s="333"/>
      <c r="H37" s="332"/>
      <c r="I37" s="333"/>
      <c r="J37" s="333"/>
      <c r="K37" s="333"/>
      <c r="L37" s="333"/>
      <c r="M37" s="233"/>
      <c r="N37" s="336"/>
      <c r="O37" s="317">
        <f t="shared" si="2"/>
        <v>0</v>
      </c>
    </row>
    <row r="38" spans="2:15">
      <c r="B38" s="331"/>
      <c r="C38" s="332"/>
      <c r="D38" s="333"/>
      <c r="E38" s="335"/>
      <c r="F38" s="333"/>
      <c r="G38" s="333"/>
      <c r="H38" s="332"/>
      <c r="I38" s="333"/>
      <c r="J38" s="333"/>
      <c r="K38" s="333"/>
      <c r="L38" s="333"/>
      <c r="M38" s="233"/>
      <c r="N38" s="336"/>
      <c r="O38" s="317">
        <f t="shared" si="2"/>
        <v>0</v>
      </c>
    </row>
    <row r="39" spans="2:14">
      <c r="B39" s="331"/>
      <c r="C39" s="231"/>
      <c r="D39" s="333"/>
      <c r="E39" s="334"/>
      <c r="F39" s="333"/>
      <c r="G39" s="333"/>
      <c r="H39" s="231"/>
      <c r="I39" s="333"/>
      <c r="J39" s="333"/>
      <c r="K39" s="333"/>
      <c r="L39" s="333"/>
      <c r="M39" s="234"/>
      <c r="N39" s="336"/>
    </row>
    <row r="50" spans="2:15">
      <c r="B50" s="336"/>
      <c r="C50" s="236"/>
      <c r="D50" s="337"/>
      <c r="E50" s="338"/>
      <c r="F50" s="337"/>
      <c r="G50" s="337"/>
      <c r="H50" s="236"/>
      <c r="I50" s="337"/>
      <c r="J50" s="337"/>
      <c r="K50" s="337"/>
      <c r="L50" s="337"/>
      <c r="M50" s="256"/>
      <c r="N50" s="336"/>
      <c r="O50" s="344"/>
    </row>
    <row r="51" spans="2:15">
      <c r="B51" s="331"/>
      <c r="C51" s="332"/>
      <c r="D51" s="333"/>
      <c r="E51" s="334"/>
      <c r="F51" s="333"/>
      <c r="G51" s="333"/>
      <c r="H51" s="332"/>
      <c r="I51" s="333"/>
      <c r="J51" s="333"/>
      <c r="K51" s="333"/>
      <c r="L51" s="333"/>
      <c r="M51" s="231"/>
      <c r="N51" s="336"/>
      <c r="O51" s="344"/>
    </row>
    <row r="52" spans="2:15">
      <c r="B52" s="331"/>
      <c r="C52" s="332"/>
      <c r="D52" s="333"/>
      <c r="E52" s="334"/>
      <c r="F52" s="333"/>
      <c r="G52" s="333"/>
      <c r="H52" s="332"/>
      <c r="I52" s="333"/>
      <c r="J52" s="333"/>
      <c r="K52" s="333"/>
      <c r="L52" s="333"/>
      <c r="M52" s="233"/>
      <c r="N52" s="336"/>
      <c r="O52" s="344"/>
    </row>
    <row r="53" spans="2:15">
      <c r="B53" s="331"/>
      <c r="C53" s="332"/>
      <c r="D53" s="333"/>
      <c r="E53" s="335"/>
      <c r="F53" s="333"/>
      <c r="G53" s="333"/>
      <c r="H53" s="332"/>
      <c r="I53" s="333"/>
      <c r="J53" s="333"/>
      <c r="K53" s="333"/>
      <c r="L53" s="333"/>
      <c r="M53" s="233"/>
      <c r="N53" s="336"/>
      <c r="O53" s="344"/>
    </row>
    <row r="54" spans="2:13">
      <c r="B54" s="339"/>
      <c r="C54" s="240"/>
      <c r="D54" s="340"/>
      <c r="E54" s="341"/>
      <c r="F54" s="340"/>
      <c r="G54" s="340"/>
      <c r="H54" s="240"/>
      <c r="I54" s="340"/>
      <c r="J54" s="340"/>
      <c r="K54" s="340"/>
      <c r="L54" s="340"/>
      <c r="M54" s="258"/>
    </row>
  </sheetData>
  <sheetProtection sheet="1" objects="1"/>
  <mergeCells count="10">
    <mergeCell ref="B6:M6"/>
    <mergeCell ref="B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4"/>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Luxo Ball</v>
      </c>
      <c r="Z1" s="259" t="str">
        <f ca="1">MID(CELL("filename",$Z$1),FIND("]",CELL("filename",$Z$1))+1,255)</f>
        <v>Luxo_Ball</v>
      </c>
    </row>
    <row r="2" ht="21" spans="2:12">
      <c r="B2" s="192" t="str">
        <f>Token_List!$D$2</f>
        <v>Rarity</v>
      </c>
      <c r="C2" s="193" t="str">
        <f ca="1">LOOKUP($Z$1,Token_List!$Z$3:$Z$9998,Token_List!$D$3:$D$9998)</f>
        <v>Common</v>
      </c>
      <c r="D2" s="194"/>
      <c r="E2" s="195"/>
      <c r="F2" s="194"/>
      <c r="G2" s="194"/>
      <c r="H2" s="196"/>
      <c r="I2" s="194"/>
      <c r="J2" s="194"/>
      <c r="K2" s="194"/>
      <c r="L2" s="194"/>
    </row>
    <row r="3" ht="21" spans="2:13">
      <c r="B3" s="197" t="str">
        <f>Token_List!$E$2</f>
        <v>Type</v>
      </c>
      <c r="C3" s="191" t="str">
        <f ca="1">LOOKUP($Z$1,Token_List!$Z$3:$Z$9998,Token_List!$E$3:$E$9998)</f>
        <v>Group</v>
      </c>
      <c r="D3" s="194"/>
      <c r="E3" s="195"/>
      <c r="F3" s="194"/>
      <c r="G3" s="194"/>
      <c r="H3" s="196"/>
      <c r="I3" s="194"/>
      <c r="J3" s="194"/>
      <c r="K3" s="194"/>
      <c r="L3" s="194"/>
      <c r="M3" s="243"/>
    </row>
    <row r="4" ht="21" spans="2:13">
      <c r="B4" s="197" t="s">
        <v>294</v>
      </c>
      <c r="C4" s="274" t="str">
        <f ca="1">LOOKUP($Z$1,Token_List!$Z$3:$Z$9998,Token_List!$F$3:$F$9998)</f>
        <v>Bo Peep ● Buzz Lightyear ● Hamm ● Jessie ● Rex ● Sarge ● Woody ● Zurg</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SUM($AN$8:$AN$10004)</f>
        <v>0</v>
      </c>
    </row>
    <row r="6" ht="25.5" spans="2:15">
      <c r="B6" s="201" t="str">
        <f ca="1">MATCH("Type",$B$9:$B$9991,0)-3&amp;" Task(s) from "&amp;SUM($A$9:$A$9993)&amp;" character(s) that could drop "&amp;CHAR(34)&amp;$C$1&amp;CHAR(34)&amp;" Tokens"</f>
        <v>7 Task(s) from 7 character(s) that could drop "Luxo Ball"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5" si="1">COUNTA($E9)+1</f>
        <v>1</v>
      </c>
      <c r="B9" s="212" t="s">
        <v>165</v>
      </c>
      <c r="C9" s="213" t="s">
        <v>890</v>
      </c>
      <c r="D9" s="214">
        <v>1</v>
      </c>
      <c r="E9" s="215"/>
      <c r="F9" s="214"/>
      <c r="G9" s="214" t="s">
        <v>355</v>
      </c>
      <c r="H9" s="213"/>
      <c r="I9" s="214" t="s">
        <v>315</v>
      </c>
      <c r="J9" s="214"/>
      <c r="K9" s="214">
        <v>7</v>
      </c>
      <c r="L9" s="214">
        <v>10</v>
      </c>
      <c r="M9" s="215" t="s">
        <v>891</v>
      </c>
      <c r="N9" s="235"/>
      <c r="O9" s="188">
        <f t="shared" si="0"/>
        <v>0</v>
      </c>
    </row>
    <row r="10" ht="15.75" spans="1:15">
      <c r="A10" s="211">
        <f t="shared" si="1"/>
        <v>1</v>
      </c>
      <c r="B10" s="212" t="s">
        <v>259</v>
      </c>
      <c r="C10" s="213" t="s">
        <v>892</v>
      </c>
      <c r="D10" s="214">
        <v>1</v>
      </c>
      <c r="E10" s="215"/>
      <c r="F10" s="214"/>
      <c r="G10" s="214" t="s">
        <v>355</v>
      </c>
      <c r="H10" s="213"/>
      <c r="I10" s="214" t="s">
        <v>496</v>
      </c>
      <c r="J10" s="214"/>
      <c r="K10" s="214">
        <v>1</v>
      </c>
      <c r="L10" s="249">
        <v>5</v>
      </c>
      <c r="M10" s="250" t="s">
        <v>178</v>
      </c>
      <c r="N10" s="235"/>
      <c r="O10" s="188">
        <f t="shared" si="0"/>
        <v>0</v>
      </c>
    </row>
    <row r="11" ht="15.75" spans="1:15">
      <c r="A11" s="211">
        <f t="shared" si="1"/>
        <v>1</v>
      </c>
      <c r="B11" s="212" t="s">
        <v>31</v>
      </c>
      <c r="C11" s="250" t="s">
        <v>893</v>
      </c>
      <c r="D11" s="249">
        <v>1</v>
      </c>
      <c r="E11" s="250"/>
      <c r="F11" s="249"/>
      <c r="G11" s="249"/>
      <c r="H11" s="250"/>
      <c r="I11" s="249" t="s">
        <v>315</v>
      </c>
      <c r="J11" s="249" t="s">
        <v>355</v>
      </c>
      <c r="K11" s="249">
        <v>7</v>
      </c>
      <c r="L11" s="214">
        <v>40</v>
      </c>
      <c r="M11" s="250" t="s">
        <v>178</v>
      </c>
      <c r="N11" s="235"/>
      <c r="O11" s="188">
        <f t="shared" si="0"/>
        <v>0</v>
      </c>
    </row>
    <row r="12" ht="15.75" spans="1:14">
      <c r="A12" s="211">
        <f t="shared" si="1"/>
        <v>1</v>
      </c>
      <c r="B12" s="212" t="s">
        <v>48</v>
      </c>
      <c r="C12" s="250" t="s">
        <v>894</v>
      </c>
      <c r="D12" s="249">
        <v>1</v>
      </c>
      <c r="E12" s="250"/>
      <c r="F12" s="249"/>
      <c r="G12" s="249" t="s">
        <v>355</v>
      </c>
      <c r="H12" s="250"/>
      <c r="I12" s="249" t="s">
        <v>895</v>
      </c>
      <c r="J12" s="249"/>
      <c r="K12" s="249">
        <v>2</v>
      </c>
      <c r="L12" s="214">
        <v>8</v>
      </c>
      <c r="M12" s="250" t="s">
        <v>896</v>
      </c>
      <c r="N12" s="235"/>
    </row>
    <row r="13" ht="15.75" spans="1:14">
      <c r="A13" s="211">
        <f t="shared" si="1"/>
        <v>1</v>
      </c>
      <c r="B13" s="212" t="s">
        <v>150</v>
      </c>
      <c r="C13" s="250" t="s">
        <v>897</v>
      </c>
      <c r="D13" s="249">
        <v>1</v>
      </c>
      <c r="E13" s="250"/>
      <c r="F13" s="249"/>
      <c r="G13" s="249"/>
      <c r="H13" s="250"/>
      <c r="I13" s="249" t="s">
        <v>315</v>
      </c>
      <c r="J13" s="249"/>
      <c r="K13" s="249">
        <v>7</v>
      </c>
      <c r="L13" s="214">
        <v>40</v>
      </c>
      <c r="M13" s="250" t="s">
        <v>178</v>
      </c>
      <c r="N13" s="235"/>
    </row>
    <row r="14" ht="15.75" spans="1:14">
      <c r="A14" s="211">
        <f t="shared" si="1"/>
        <v>1</v>
      </c>
      <c r="B14" s="212" t="s">
        <v>253</v>
      </c>
      <c r="C14" s="250" t="s">
        <v>898</v>
      </c>
      <c r="D14" s="249">
        <v>1</v>
      </c>
      <c r="E14" s="250"/>
      <c r="F14" s="249"/>
      <c r="G14" s="249"/>
      <c r="H14" s="250"/>
      <c r="I14" s="249" t="s">
        <v>315</v>
      </c>
      <c r="J14" s="249"/>
      <c r="K14" s="249">
        <v>7</v>
      </c>
      <c r="L14" s="214">
        <v>40</v>
      </c>
      <c r="M14" s="250" t="s">
        <v>899</v>
      </c>
      <c r="N14" s="235"/>
    </row>
    <row r="15" ht="15.75" spans="1:15">
      <c r="A15" s="211">
        <f t="shared" si="1"/>
        <v>1</v>
      </c>
      <c r="B15" s="212" t="s">
        <v>216</v>
      </c>
      <c r="C15" s="213" t="s">
        <v>900</v>
      </c>
      <c r="D15" s="214">
        <v>1</v>
      </c>
      <c r="E15" s="215"/>
      <c r="F15" s="214"/>
      <c r="G15" s="214"/>
      <c r="H15" s="215" t="s">
        <v>464</v>
      </c>
      <c r="I15" s="214" t="s">
        <v>313</v>
      </c>
      <c r="J15" s="214"/>
      <c r="K15" s="214">
        <v>10</v>
      </c>
      <c r="L15" s="214">
        <v>75</v>
      </c>
      <c r="M15" s="215" t="s">
        <v>901</v>
      </c>
      <c r="N15" s="235"/>
      <c r="O15" s="188">
        <f t="shared" ref="O15:O21" si="2">IF(ISBLANK($AL15),0,1+LEN($AL15)-LEN(SUBSTITUTE($AL15,"●","")))</f>
        <v>0</v>
      </c>
    </row>
    <row r="16" ht="15.75" spans="2:15">
      <c r="B16" s="216"/>
      <c r="C16" s="217"/>
      <c r="D16" s="218"/>
      <c r="E16" s="219"/>
      <c r="F16" s="218"/>
      <c r="G16" s="218"/>
      <c r="H16" s="217"/>
      <c r="I16" s="218"/>
      <c r="J16" s="218"/>
      <c r="K16" s="218"/>
      <c r="L16" s="218"/>
      <c r="M16" s="252"/>
      <c r="N16" s="235"/>
      <c r="O16" s="188">
        <f t="shared" si="2"/>
        <v>0</v>
      </c>
    </row>
    <row r="17" ht="25.5" spans="2:15">
      <c r="B17" s="201" t="str">
        <f ca="1">COUNTA($B19:$B10002)&amp;" Other way(s) to get "&amp;CHAR(34)&amp;$C$1&amp;CHAR(34)&amp;" Tokens"</f>
        <v>2 Other way(s) to get "Luxo Ball" Tokens</v>
      </c>
      <c r="C17" s="202"/>
      <c r="D17" s="202"/>
      <c r="E17" s="202"/>
      <c r="F17" s="202"/>
      <c r="G17" s="202"/>
      <c r="H17" s="202"/>
      <c r="I17" s="202"/>
      <c r="J17" s="202"/>
      <c r="K17" s="202"/>
      <c r="L17" s="202"/>
      <c r="M17" s="245"/>
      <c r="N17" s="235"/>
      <c r="O17" s="188">
        <f t="shared" si="2"/>
        <v>0</v>
      </c>
    </row>
    <row r="18" ht="16.5" spans="2:15">
      <c r="B18" s="276" t="s">
        <v>18</v>
      </c>
      <c r="C18" s="277" t="s">
        <v>323</v>
      </c>
      <c r="D18" s="278"/>
      <c r="E18" s="278"/>
      <c r="F18" s="278"/>
      <c r="G18" s="279"/>
      <c r="H18" s="280" t="s">
        <v>324</v>
      </c>
      <c r="I18" s="281" t="s">
        <v>310</v>
      </c>
      <c r="J18" s="282"/>
      <c r="K18" s="282"/>
      <c r="L18" s="282"/>
      <c r="M18" s="283"/>
      <c r="N18" s="235"/>
      <c r="O18" s="188">
        <f t="shared" si="2"/>
        <v>0</v>
      </c>
    </row>
    <row r="19" ht="15.75" spans="2:15">
      <c r="B19" s="260" t="s">
        <v>337</v>
      </c>
      <c r="C19" s="261" t="s">
        <v>406</v>
      </c>
      <c r="D19" s="262"/>
      <c r="E19" s="262"/>
      <c r="F19" s="262"/>
      <c r="G19" s="263"/>
      <c r="H19" s="264" t="s">
        <v>902</v>
      </c>
      <c r="I19" s="266" t="s">
        <v>178</v>
      </c>
      <c r="J19" s="267"/>
      <c r="K19" s="267"/>
      <c r="L19" s="267"/>
      <c r="M19" s="268"/>
      <c r="N19" s="235"/>
      <c r="O19" s="188">
        <f t="shared" si="2"/>
        <v>0</v>
      </c>
    </row>
    <row r="20" s="292" customFormat="1" ht="15.75" spans="1:15">
      <c r="A20" s="87"/>
      <c r="B20" s="260" t="s">
        <v>338</v>
      </c>
      <c r="C20" s="261" t="s">
        <v>339</v>
      </c>
      <c r="D20" s="262"/>
      <c r="E20" s="262"/>
      <c r="F20" s="262"/>
      <c r="G20" s="263"/>
      <c r="H20" s="264" t="s">
        <v>340</v>
      </c>
      <c r="I20" s="266" t="s">
        <v>178</v>
      </c>
      <c r="J20" s="267"/>
      <c r="K20" s="267"/>
      <c r="L20" s="267"/>
      <c r="M20" s="268"/>
      <c r="N20" s="235"/>
      <c r="O20" s="188">
        <f t="shared" si="2"/>
        <v>0</v>
      </c>
    </row>
    <row r="21" s="292" customFormat="1" ht="15.75" spans="1:15">
      <c r="A21" s="87"/>
      <c r="B21" s="216"/>
      <c r="C21" s="217"/>
      <c r="D21" s="218"/>
      <c r="E21" s="219"/>
      <c r="F21" s="218"/>
      <c r="G21" s="218"/>
      <c r="H21" s="217"/>
      <c r="I21" s="218"/>
      <c r="J21" s="218"/>
      <c r="K21" s="218"/>
      <c r="L21" s="218"/>
      <c r="M21" s="252"/>
      <c r="N21" s="235"/>
      <c r="O21" s="188">
        <f t="shared" si="2"/>
        <v>0</v>
      </c>
    </row>
    <row r="22" ht="15.75" spans="2:15">
      <c r="B22" s="225"/>
      <c r="C22" s="226"/>
      <c r="D22" s="227"/>
      <c r="E22" s="228"/>
      <c r="F22" s="227"/>
      <c r="G22" s="227"/>
      <c r="H22" s="226"/>
      <c r="I22" s="227"/>
      <c r="J22" s="227"/>
      <c r="K22" s="227"/>
      <c r="L22" s="227"/>
      <c r="M22" s="228"/>
      <c r="N22" s="235"/>
      <c r="O22" s="188">
        <f t="shared" ref="O20:O38" si="3">IF(ISBLANK($AL22),0,1+LEN($AL22)-LEN(SUBSTITUTE($AL22,"●","")))</f>
        <v>0</v>
      </c>
    </row>
    <row r="23" ht="15.75" spans="2:15">
      <c r="B23" s="225"/>
      <c r="C23" s="226"/>
      <c r="D23" s="227"/>
      <c r="E23" s="228"/>
      <c r="F23" s="227"/>
      <c r="G23" s="227"/>
      <c r="H23" s="226"/>
      <c r="I23" s="227"/>
      <c r="J23" s="227"/>
      <c r="K23" s="227"/>
      <c r="L23" s="227"/>
      <c r="M23" s="226"/>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9"/>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9"/>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8"/>
      <c r="N32" s="235"/>
      <c r="O32" s="188">
        <f t="shared" si="3"/>
        <v>0</v>
      </c>
    </row>
    <row r="33" ht="15.75" spans="2:15">
      <c r="B33" s="225"/>
      <c r="C33" s="226"/>
      <c r="D33" s="227"/>
      <c r="E33" s="228"/>
      <c r="F33" s="227"/>
      <c r="G33" s="227"/>
      <c r="H33" s="226"/>
      <c r="I33" s="227"/>
      <c r="J33" s="227"/>
      <c r="K33" s="227"/>
      <c r="L33" s="227"/>
      <c r="M33" s="226"/>
      <c r="N33" s="235"/>
      <c r="O33" s="188">
        <f t="shared" si="3"/>
        <v>0</v>
      </c>
    </row>
    <row r="34" ht="15.75" spans="2:15">
      <c r="B34" s="225"/>
      <c r="C34" s="226"/>
      <c r="D34" s="227"/>
      <c r="E34" s="228"/>
      <c r="F34" s="227"/>
      <c r="G34" s="227"/>
      <c r="H34" s="226"/>
      <c r="I34" s="227"/>
      <c r="J34" s="227"/>
      <c r="K34" s="227"/>
      <c r="L34" s="227"/>
      <c r="M34" s="226"/>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1"/>
      <c r="N36" s="235"/>
      <c r="O36" s="188">
        <f t="shared" si="3"/>
        <v>0</v>
      </c>
    </row>
    <row r="37" spans="2:15">
      <c r="B37" s="230"/>
      <c r="C37" s="231"/>
      <c r="D37" s="232"/>
      <c r="E37" s="233"/>
      <c r="F37" s="232"/>
      <c r="G37" s="232"/>
      <c r="H37" s="231"/>
      <c r="I37" s="232"/>
      <c r="J37" s="232"/>
      <c r="K37" s="232"/>
      <c r="L37" s="232"/>
      <c r="M37" s="233"/>
      <c r="N37" s="235"/>
      <c r="O37" s="188">
        <f t="shared" si="3"/>
        <v>0</v>
      </c>
    </row>
    <row r="38" spans="2:15">
      <c r="B38" s="230"/>
      <c r="C38" s="231"/>
      <c r="D38" s="232"/>
      <c r="E38" s="234"/>
      <c r="F38" s="232"/>
      <c r="G38" s="232"/>
      <c r="H38" s="231"/>
      <c r="I38" s="232"/>
      <c r="J38" s="232"/>
      <c r="K38" s="232"/>
      <c r="L38" s="232"/>
      <c r="M38" s="233"/>
      <c r="N38" s="235"/>
      <c r="O38" s="188">
        <f t="shared" si="3"/>
        <v>0</v>
      </c>
    </row>
    <row r="39" spans="2:14">
      <c r="B39" s="230"/>
      <c r="C39" s="231"/>
      <c r="D39" s="232"/>
      <c r="E39" s="233"/>
      <c r="F39" s="232"/>
      <c r="G39" s="232"/>
      <c r="H39" s="231"/>
      <c r="I39" s="232"/>
      <c r="J39" s="232"/>
      <c r="K39" s="232"/>
      <c r="L39" s="232"/>
      <c r="M39" s="234"/>
      <c r="N39" s="235"/>
    </row>
    <row r="50" spans="2:15">
      <c r="B50" s="235"/>
      <c r="C50" s="236"/>
      <c r="D50" s="237"/>
      <c r="E50" s="238"/>
      <c r="F50" s="237"/>
      <c r="G50" s="237"/>
      <c r="H50" s="236"/>
      <c r="I50" s="237"/>
      <c r="J50" s="237"/>
      <c r="K50" s="237"/>
      <c r="L50" s="237"/>
      <c r="M50" s="256"/>
      <c r="N50" s="235"/>
      <c r="O50" s="257"/>
    </row>
    <row r="51" spans="2:15">
      <c r="B51" s="230"/>
      <c r="C51" s="231"/>
      <c r="D51" s="232"/>
      <c r="E51" s="233"/>
      <c r="F51" s="232"/>
      <c r="G51" s="232"/>
      <c r="H51" s="231"/>
      <c r="I51" s="232"/>
      <c r="J51" s="232"/>
      <c r="K51" s="232"/>
      <c r="L51" s="232"/>
      <c r="M51" s="231"/>
      <c r="N51" s="235"/>
      <c r="O51" s="257"/>
    </row>
    <row r="52" spans="2:15">
      <c r="B52" s="230"/>
      <c r="C52" s="231"/>
      <c r="D52" s="232"/>
      <c r="E52" s="233"/>
      <c r="F52" s="232"/>
      <c r="G52" s="232"/>
      <c r="H52" s="231"/>
      <c r="I52" s="232"/>
      <c r="J52" s="232"/>
      <c r="K52" s="232"/>
      <c r="L52" s="232"/>
      <c r="M52" s="233"/>
      <c r="N52" s="235"/>
      <c r="O52" s="257"/>
    </row>
    <row r="53" spans="2:15">
      <c r="B53" s="230"/>
      <c r="C53" s="231"/>
      <c r="D53" s="232"/>
      <c r="E53" s="234"/>
      <c r="F53" s="232"/>
      <c r="G53" s="232"/>
      <c r="H53" s="231"/>
      <c r="I53" s="232"/>
      <c r="J53" s="232"/>
      <c r="K53" s="232"/>
      <c r="L53" s="232"/>
      <c r="M53" s="233"/>
      <c r="N53" s="235"/>
      <c r="O53" s="257"/>
    </row>
    <row r="54" spans="2:13">
      <c r="B54" s="239"/>
      <c r="C54" s="240"/>
      <c r="D54" s="241"/>
      <c r="E54" s="242"/>
      <c r="F54" s="241"/>
      <c r="G54" s="241"/>
      <c r="H54" s="240"/>
      <c r="I54" s="241"/>
      <c r="J54" s="241"/>
      <c r="K54" s="241"/>
      <c r="L54" s="241"/>
      <c r="M54" s="258"/>
    </row>
  </sheetData>
  <sheetProtection sheet="1" objects="1"/>
  <mergeCells count="8">
    <mergeCell ref="B6:M6"/>
    <mergeCell ref="B17:M17"/>
    <mergeCell ref="C18:G18"/>
    <mergeCell ref="I18:M18"/>
    <mergeCell ref="C19:G19"/>
    <mergeCell ref="I19:M19"/>
    <mergeCell ref="C20:G20"/>
    <mergeCell ref="I20:M20"/>
  </mergeCells>
  <pageMargins left="0.75" right="0.75" top="1" bottom="1" header="0.511805555555556" footer="0.511805555555556"/>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Magic Compass</v>
      </c>
      <c r="Z1" s="259" t="str">
        <f ca="1">MID(CELL("filename",$Z$1),FIND("]",CELL("filename",$Z$1))+1,255)</f>
        <v>Magic_Compass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7" t="s">
        <v>294</v>
      </c>
      <c r="C4" s="274" t="str">
        <f ca="1">LOOKUP($Z$1,Token_List!$Z$3:$Z$9998,Token_List!$F$3:$F$9998)</f>
        <v>Jack Sparrow</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SUM($AN$8:$AN$9999)</f>
        <v>0</v>
      </c>
    </row>
    <row r="6" ht="25.5" spans="2:15">
      <c r="B6" s="201" t="str">
        <f ca="1">MATCH("Type",$B$9:$B$9991,0)-3&amp;" Task(s) from "&amp;SUM($A$9:$A$9993)&amp;" character(s) that could drop "&amp;CHAR(34)&amp;$C$1&amp;CHAR(34)&amp;" Tokens"</f>
        <v>2 Task(s) from 2 character(s) that could drop "Magic Compass"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48</v>
      </c>
      <c r="C9" s="213" t="s">
        <v>353</v>
      </c>
      <c r="D9" s="214">
        <v>2</v>
      </c>
      <c r="E9" s="215"/>
      <c r="F9" s="214"/>
      <c r="G9" s="214"/>
      <c r="H9" s="213" t="s">
        <v>354</v>
      </c>
      <c r="I9" s="214" t="s">
        <v>313</v>
      </c>
      <c r="J9" s="214" t="s">
        <v>355</v>
      </c>
      <c r="K9" s="214">
        <v>10</v>
      </c>
      <c r="L9" s="214">
        <v>75</v>
      </c>
      <c r="M9" s="215" t="s">
        <v>356</v>
      </c>
      <c r="N9" s="235"/>
      <c r="O9" s="188">
        <f t="shared" si="0"/>
        <v>0</v>
      </c>
    </row>
    <row r="10" ht="15.75" spans="1:15">
      <c r="A10" s="211">
        <f>COUNTA($E10)+1</f>
        <v>1</v>
      </c>
      <c r="B10" s="212" t="s">
        <v>118</v>
      </c>
      <c r="C10" s="213" t="s">
        <v>903</v>
      </c>
      <c r="D10" s="214">
        <v>1</v>
      </c>
      <c r="E10" s="215"/>
      <c r="F10" s="214"/>
      <c r="G10" s="214" t="s">
        <v>355</v>
      </c>
      <c r="H10" s="213"/>
      <c r="I10" s="214" t="s">
        <v>315</v>
      </c>
      <c r="J10" s="214"/>
      <c r="K10" s="214">
        <v>7</v>
      </c>
      <c r="L10" s="249">
        <v>40</v>
      </c>
      <c r="M10" s="250" t="s">
        <v>904</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1 Other way(s) to get "Magic Compass" Tokens</v>
      </c>
      <c r="C12" s="202"/>
      <c r="D12" s="202"/>
      <c r="E12" s="202"/>
      <c r="F12" s="202"/>
      <c r="G12" s="202"/>
      <c r="H12" s="202"/>
      <c r="I12" s="202"/>
      <c r="J12" s="202"/>
      <c r="K12" s="202"/>
      <c r="L12" s="202"/>
      <c r="M12" s="245"/>
      <c r="N12" s="235"/>
      <c r="O12" s="188">
        <f t="shared" si="0"/>
        <v>0</v>
      </c>
    </row>
    <row r="13" ht="16.5" spans="2:15">
      <c r="B13" s="276" t="s">
        <v>18</v>
      </c>
      <c r="C13" s="277" t="s">
        <v>323</v>
      </c>
      <c r="D13" s="278"/>
      <c r="E13" s="278"/>
      <c r="F13" s="278"/>
      <c r="G13" s="279"/>
      <c r="H13" s="280" t="s">
        <v>324</v>
      </c>
      <c r="I13" s="281" t="s">
        <v>310</v>
      </c>
      <c r="J13" s="282"/>
      <c r="K13" s="282"/>
      <c r="L13" s="282"/>
      <c r="M13" s="283"/>
      <c r="N13" s="235"/>
      <c r="O13" s="188">
        <f t="shared" si="0"/>
        <v>0</v>
      </c>
    </row>
    <row r="14" ht="15.75" spans="2:15">
      <c r="B14" s="260" t="s">
        <v>337</v>
      </c>
      <c r="C14" s="261" t="s">
        <v>425</v>
      </c>
      <c r="D14" s="262"/>
      <c r="E14" s="262"/>
      <c r="F14" s="262"/>
      <c r="G14" s="263"/>
      <c r="H14" s="264" t="s">
        <v>346</v>
      </c>
      <c r="I14" s="266" t="s">
        <v>180</v>
      </c>
      <c r="J14" s="267"/>
      <c r="K14" s="267"/>
      <c r="L14" s="267"/>
      <c r="M14" s="268"/>
      <c r="N14" s="235"/>
      <c r="O14" s="188">
        <f t="shared" si="0"/>
        <v>0</v>
      </c>
    </row>
    <row r="15" ht="15.75" spans="2:15">
      <c r="B15" s="216"/>
      <c r="C15" s="217"/>
      <c r="D15" s="218"/>
      <c r="E15" s="219"/>
      <c r="F15" s="218"/>
      <c r="G15" s="218"/>
      <c r="H15" s="217"/>
      <c r="I15" s="218"/>
      <c r="J15" s="218"/>
      <c r="K15" s="218"/>
      <c r="L15" s="218"/>
      <c r="M15" s="252"/>
      <c r="N15" s="235"/>
      <c r="O15" s="188">
        <f t="shared" ref="O15:O33" si="1">IF(ISBLANK($AL15),0,1+LEN($AL15)-LEN(SUBSTITUTE($AL15,"●","")))</f>
        <v>0</v>
      </c>
    </row>
    <row r="16" ht="15.75" spans="2:15">
      <c r="B16" s="225"/>
      <c r="C16" s="226"/>
      <c r="D16" s="227"/>
      <c r="E16" s="229"/>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8"/>
      <c r="N17" s="235"/>
      <c r="O17" s="188">
        <f t="shared" si="1"/>
        <v>0</v>
      </c>
    </row>
    <row r="18" ht="15.75" spans="2:15">
      <c r="B18" s="225"/>
      <c r="C18" s="226"/>
      <c r="D18" s="227"/>
      <c r="E18" s="228"/>
      <c r="F18" s="227"/>
      <c r="G18" s="227"/>
      <c r="H18" s="226"/>
      <c r="I18" s="227"/>
      <c r="J18" s="227"/>
      <c r="K18" s="227"/>
      <c r="L18" s="227"/>
      <c r="M18" s="226"/>
      <c r="N18" s="235"/>
      <c r="O18" s="188">
        <f t="shared" si="1"/>
        <v>0</v>
      </c>
    </row>
    <row r="19" ht="15.75" spans="2:15">
      <c r="B19" s="225"/>
      <c r="C19" s="226"/>
      <c r="D19" s="227"/>
      <c r="E19" s="228"/>
      <c r="F19" s="227"/>
      <c r="G19" s="227"/>
      <c r="H19" s="226"/>
      <c r="I19" s="227"/>
      <c r="J19" s="227"/>
      <c r="K19" s="227"/>
      <c r="L19" s="227"/>
      <c r="M19" s="228"/>
      <c r="N19" s="235"/>
      <c r="O19" s="188">
        <f t="shared" si="1"/>
        <v>0</v>
      </c>
    </row>
    <row r="20" ht="15.75" spans="2:15">
      <c r="B20" s="225"/>
      <c r="C20" s="226"/>
      <c r="D20" s="227"/>
      <c r="E20" s="229"/>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9"/>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6"/>
      <c r="N28" s="235"/>
      <c r="O28" s="188">
        <f t="shared" si="1"/>
        <v>0</v>
      </c>
    </row>
    <row r="29" ht="15.75" spans="2:15">
      <c r="B29" s="225"/>
      <c r="C29" s="226"/>
      <c r="D29" s="227"/>
      <c r="E29" s="228"/>
      <c r="F29" s="227"/>
      <c r="G29" s="227"/>
      <c r="H29" s="226"/>
      <c r="I29" s="227"/>
      <c r="J29" s="227"/>
      <c r="K29" s="227"/>
      <c r="L29" s="227"/>
      <c r="M29" s="226"/>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1"/>
      <c r="N31" s="235"/>
      <c r="O31" s="188">
        <f t="shared" si="1"/>
        <v>0</v>
      </c>
    </row>
    <row r="32" spans="2:15">
      <c r="B32" s="230"/>
      <c r="C32" s="231"/>
      <c r="D32" s="232"/>
      <c r="E32" s="233"/>
      <c r="F32" s="232"/>
      <c r="G32" s="232"/>
      <c r="H32" s="231"/>
      <c r="I32" s="232"/>
      <c r="J32" s="232"/>
      <c r="K32" s="232"/>
      <c r="L32" s="232"/>
      <c r="M32" s="233"/>
      <c r="N32" s="235"/>
      <c r="O32" s="188">
        <f t="shared" si="1"/>
        <v>0</v>
      </c>
    </row>
    <row r="33" spans="2:15">
      <c r="B33" s="230"/>
      <c r="C33" s="231"/>
      <c r="D33" s="232"/>
      <c r="E33" s="234"/>
      <c r="F33" s="232"/>
      <c r="G33" s="232"/>
      <c r="H33" s="231"/>
      <c r="I33" s="232"/>
      <c r="J33" s="232"/>
      <c r="K33" s="232"/>
      <c r="L33" s="232"/>
      <c r="M33" s="233"/>
      <c r="N33" s="235"/>
      <c r="O33" s="188">
        <f t="shared" si="1"/>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3"/>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Matchsticks</v>
      </c>
      <c r="Z1" s="259" t="str">
        <f ca="1">MID(CELL("filename",$Z$1),FIND("]",CELL("filename",$Z$1))+1,255)</f>
        <v>Matchsticks</v>
      </c>
    </row>
    <row r="2" ht="21.55" customHeight="1" spans="2:12">
      <c r="B2" s="192" t="str">
        <f>Token_List!$D$2</f>
        <v>Rarity</v>
      </c>
      <c r="C2" s="193" t="str">
        <f ca="1">LOOKUP($Z$1,Token_List!$Z$3:$Z$9998,Token_List!$D$3:$D$9998)</f>
        <v>Uncommon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7" t="s">
        <v>294</v>
      </c>
      <c r="C4" s="274" t="str">
        <f ca="1">LOOKUP($Z$1,Token_List!$Z$3:$Z$9998,Token_List!$F$3:$F$9998)</f>
        <v>Lumiere</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SUM($AN$8:$AN$10003)</f>
        <v>0</v>
      </c>
    </row>
    <row r="6" ht="25.5" spans="2:15">
      <c r="B6" s="201" t="str">
        <f ca="1">MATCH("Type",$B$9:$B$9991,0)-3&amp;" Task(s) from "&amp;SUM($A$9:$A$9993)&amp;" character(s) that could drop "&amp;CHAR(34)&amp;$C$1&amp;CHAR(34)&amp;" Tokens"</f>
        <v>5 Task(s) from 5 character(s) that could drop "Matchsticks" Tokens</v>
      </c>
      <c r="C6" s="202"/>
      <c r="D6" s="202"/>
      <c r="E6" s="202"/>
      <c r="F6" s="202"/>
      <c r="G6" s="202"/>
      <c r="H6" s="202"/>
      <c r="I6" s="202"/>
      <c r="J6" s="202"/>
      <c r="K6" s="202"/>
      <c r="L6" s="202"/>
      <c r="M6" s="245"/>
      <c r="O6" s="188">
        <f t="shared" ref="O6:O9"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3" si="1">COUNTA($E9)+1</f>
        <v>1</v>
      </c>
      <c r="B9" s="212" t="s">
        <v>165</v>
      </c>
      <c r="C9" s="213" t="s">
        <v>371</v>
      </c>
      <c r="D9" s="214">
        <v>2</v>
      </c>
      <c r="E9" s="215"/>
      <c r="F9" s="214"/>
      <c r="G9" s="214"/>
      <c r="H9" s="213" t="s">
        <v>351</v>
      </c>
      <c r="I9" s="214" t="s">
        <v>346</v>
      </c>
      <c r="J9" s="214"/>
      <c r="K9" s="214">
        <v>20</v>
      </c>
      <c r="L9" s="214">
        <v>200</v>
      </c>
      <c r="M9" s="215" t="s">
        <v>372</v>
      </c>
      <c r="N9" s="235"/>
      <c r="O9" s="188">
        <f t="shared" si="0"/>
        <v>0</v>
      </c>
    </row>
    <row r="10" ht="15.75" spans="1:14">
      <c r="A10" s="211">
        <f t="shared" si="1"/>
        <v>1</v>
      </c>
      <c r="B10" s="212" t="s">
        <v>71</v>
      </c>
      <c r="C10" s="213" t="s">
        <v>905</v>
      </c>
      <c r="D10" s="214">
        <v>8</v>
      </c>
      <c r="E10" s="215"/>
      <c r="F10" s="214"/>
      <c r="G10" s="214"/>
      <c r="H10" s="213" t="s">
        <v>580</v>
      </c>
      <c r="I10" s="214" t="s">
        <v>336</v>
      </c>
      <c r="J10" s="214"/>
      <c r="K10" s="214">
        <v>16</v>
      </c>
      <c r="L10" s="214">
        <v>155</v>
      </c>
      <c r="M10" s="215" t="s">
        <v>181</v>
      </c>
      <c r="N10" s="235"/>
    </row>
    <row r="11" ht="15.75" spans="1:15">
      <c r="A11" s="211">
        <f t="shared" si="1"/>
        <v>1</v>
      </c>
      <c r="B11" s="212" t="s">
        <v>38</v>
      </c>
      <c r="C11" s="213" t="s">
        <v>584</v>
      </c>
      <c r="D11" s="214">
        <v>2</v>
      </c>
      <c r="E11" s="215"/>
      <c r="F11" s="214"/>
      <c r="G11" s="214"/>
      <c r="H11" s="213" t="s">
        <v>335</v>
      </c>
      <c r="I11" s="214" t="s">
        <v>336</v>
      </c>
      <c r="J11" s="214"/>
      <c r="K11" s="214">
        <v>16</v>
      </c>
      <c r="L11" s="249">
        <v>155</v>
      </c>
      <c r="M11" s="250" t="s">
        <v>585</v>
      </c>
      <c r="N11" s="235"/>
      <c r="O11" s="188">
        <f t="shared" ref="O11:O21" si="2">IF(ISBLANK($AL11),0,1+LEN($AL11)-LEN(SUBSTITUTE($AL11,"●","")))</f>
        <v>0</v>
      </c>
    </row>
    <row r="12" ht="15.75" spans="1:15">
      <c r="A12" s="211">
        <f t="shared" si="1"/>
        <v>1</v>
      </c>
      <c r="B12" s="212" t="s">
        <v>204</v>
      </c>
      <c r="C12" s="250" t="s">
        <v>619</v>
      </c>
      <c r="D12" s="249">
        <v>2</v>
      </c>
      <c r="E12" s="250"/>
      <c r="F12" s="249"/>
      <c r="G12" s="249"/>
      <c r="H12" s="250" t="s">
        <v>381</v>
      </c>
      <c r="I12" s="249" t="s">
        <v>313</v>
      </c>
      <c r="J12" s="249"/>
      <c r="K12" s="249">
        <v>10</v>
      </c>
      <c r="L12" s="214">
        <v>75</v>
      </c>
      <c r="M12" s="250" t="s">
        <v>620</v>
      </c>
      <c r="N12" s="235"/>
      <c r="O12" s="188">
        <f t="shared" si="2"/>
        <v>0</v>
      </c>
    </row>
    <row r="13" ht="15.75" spans="1:15">
      <c r="A13" s="211">
        <f t="shared" si="1"/>
        <v>1</v>
      </c>
      <c r="B13" s="212" t="s">
        <v>80</v>
      </c>
      <c r="C13" s="213" t="s">
        <v>906</v>
      </c>
      <c r="D13" s="214">
        <v>1</v>
      </c>
      <c r="E13" s="215"/>
      <c r="F13" s="214"/>
      <c r="G13" s="214"/>
      <c r="H13" s="215" t="s">
        <v>381</v>
      </c>
      <c r="I13" s="214" t="s">
        <v>327</v>
      </c>
      <c r="J13" s="214"/>
      <c r="K13" s="214">
        <v>13</v>
      </c>
      <c r="L13" s="214">
        <v>110</v>
      </c>
      <c r="M13" s="215" t="s">
        <v>907</v>
      </c>
      <c r="N13" s="235"/>
      <c r="O13" s="188">
        <f t="shared" si="2"/>
        <v>0</v>
      </c>
    </row>
    <row r="14" ht="15.75" spans="2:15">
      <c r="B14" s="216"/>
      <c r="C14" s="217"/>
      <c r="D14" s="218"/>
      <c r="E14" s="219"/>
      <c r="F14" s="218"/>
      <c r="G14" s="218"/>
      <c r="H14" s="217"/>
      <c r="I14" s="218"/>
      <c r="J14" s="218"/>
      <c r="K14" s="218"/>
      <c r="L14" s="218"/>
      <c r="M14" s="252"/>
      <c r="N14" s="235"/>
      <c r="O14" s="188">
        <f t="shared" si="2"/>
        <v>0</v>
      </c>
    </row>
    <row r="15" ht="25.5" spans="2:15">
      <c r="B15" s="201" t="str">
        <f ca="1">COUNTA($B17:$B10000)&amp;" Other way(s) to get "&amp;CHAR(34)&amp;$C$1&amp;CHAR(34)&amp;" Tokens"</f>
        <v>3 Other way(s) to get "Matchsticks" Tokens</v>
      </c>
      <c r="C15" s="202"/>
      <c r="D15" s="202"/>
      <c r="E15" s="202"/>
      <c r="F15" s="202"/>
      <c r="G15" s="202"/>
      <c r="H15" s="202"/>
      <c r="I15" s="202"/>
      <c r="J15" s="202"/>
      <c r="K15" s="202"/>
      <c r="L15" s="202"/>
      <c r="M15" s="245"/>
      <c r="N15" s="235"/>
      <c r="O15" s="188">
        <f t="shared" si="2"/>
        <v>0</v>
      </c>
    </row>
    <row r="16" ht="16.5" spans="2:15">
      <c r="B16" s="276" t="s">
        <v>18</v>
      </c>
      <c r="C16" s="277" t="s">
        <v>323</v>
      </c>
      <c r="D16" s="278"/>
      <c r="E16" s="278"/>
      <c r="F16" s="278"/>
      <c r="G16" s="279"/>
      <c r="H16" s="280" t="s">
        <v>324</v>
      </c>
      <c r="I16" s="281" t="s">
        <v>310</v>
      </c>
      <c r="J16" s="282"/>
      <c r="K16" s="282"/>
      <c r="L16" s="282"/>
      <c r="M16" s="283"/>
      <c r="N16" s="235"/>
      <c r="O16" s="188">
        <f t="shared" si="2"/>
        <v>0</v>
      </c>
    </row>
    <row r="17" ht="15.75" spans="2:15">
      <c r="B17" s="260" t="s">
        <v>337</v>
      </c>
      <c r="C17" s="261" t="s">
        <v>381</v>
      </c>
      <c r="D17" s="262"/>
      <c r="E17" s="262"/>
      <c r="F17" s="262"/>
      <c r="G17" s="263"/>
      <c r="H17" s="265" t="s">
        <v>336</v>
      </c>
      <c r="I17" s="266" t="s">
        <v>623</v>
      </c>
      <c r="J17" s="267"/>
      <c r="K17" s="267"/>
      <c r="L17" s="267"/>
      <c r="M17" s="268"/>
      <c r="N17" s="235"/>
      <c r="O17" s="188">
        <f t="shared" si="2"/>
        <v>0</v>
      </c>
    </row>
    <row r="18" ht="15.75" spans="2:15">
      <c r="B18" s="260" t="s">
        <v>399</v>
      </c>
      <c r="C18" s="261" t="s">
        <v>400</v>
      </c>
      <c r="D18" s="262"/>
      <c r="E18" s="262"/>
      <c r="F18" s="262"/>
      <c r="G18" s="263"/>
      <c r="H18" s="265" t="s">
        <v>401</v>
      </c>
      <c r="I18" s="261" t="s">
        <v>402</v>
      </c>
      <c r="J18" s="262"/>
      <c r="K18" s="262"/>
      <c r="L18" s="262"/>
      <c r="M18" s="263"/>
      <c r="N18" s="235"/>
      <c r="O18" s="188">
        <f t="shared" si="2"/>
        <v>0</v>
      </c>
    </row>
    <row r="19" ht="15.75" spans="2:15">
      <c r="B19" s="260" t="s">
        <v>338</v>
      </c>
      <c r="C19" s="261" t="s">
        <v>403</v>
      </c>
      <c r="D19" s="262"/>
      <c r="E19" s="262"/>
      <c r="F19" s="262"/>
      <c r="G19" s="263"/>
      <c r="H19" s="265" t="s">
        <v>336</v>
      </c>
      <c r="I19" s="261" t="s">
        <v>181</v>
      </c>
      <c r="J19" s="262"/>
      <c r="K19" s="262"/>
      <c r="L19" s="262"/>
      <c r="M19" s="263"/>
      <c r="N19" s="235"/>
      <c r="O19" s="188">
        <f t="shared" si="2"/>
        <v>0</v>
      </c>
    </row>
    <row r="20" ht="15.75" spans="2:15">
      <c r="B20" s="216"/>
      <c r="C20" s="217"/>
      <c r="D20" s="218"/>
      <c r="E20" s="219"/>
      <c r="F20" s="218"/>
      <c r="G20" s="218"/>
      <c r="H20" s="217"/>
      <c r="I20" s="218"/>
      <c r="J20" s="218"/>
      <c r="K20" s="218"/>
      <c r="L20" s="218"/>
      <c r="M20" s="252"/>
      <c r="N20" s="235"/>
      <c r="O20" s="188">
        <f t="shared" si="2"/>
        <v>0</v>
      </c>
    </row>
    <row r="21" ht="15.75" spans="2:15">
      <c r="B21" s="225"/>
      <c r="C21" s="226"/>
      <c r="D21" s="227"/>
      <c r="E21" s="229"/>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6"/>
      <c r="N22" s="235"/>
      <c r="O22" s="188">
        <f t="shared" ref="O22:O37" si="3">IF(ISBLANK($AL22),0,1+LEN($AL22)-LEN(SUBSTITUTE($AL22,"●","")))</f>
        <v>0</v>
      </c>
    </row>
    <row r="23" ht="15.75" spans="2:15">
      <c r="B23" s="225"/>
      <c r="C23" s="226"/>
      <c r="D23" s="227"/>
      <c r="E23" s="228"/>
      <c r="F23" s="227"/>
      <c r="G23" s="227"/>
      <c r="H23" s="226"/>
      <c r="I23" s="227"/>
      <c r="J23" s="227"/>
      <c r="K23" s="227"/>
      <c r="L23" s="227"/>
      <c r="M23" s="228"/>
      <c r="N23" s="235"/>
      <c r="O23" s="188">
        <f t="shared" si="3"/>
        <v>0</v>
      </c>
    </row>
    <row r="24" ht="15.75" spans="2:15">
      <c r="B24" s="225"/>
      <c r="C24" s="226"/>
      <c r="D24" s="227"/>
      <c r="E24" s="229"/>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9"/>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8"/>
      <c r="F32" s="227"/>
      <c r="G32" s="227"/>
      <c r="H32" s="226"/>
      <c r="I32" s="227"/>
      <c r="J32" s="227"/>
      <c r="K32" s="227"/>
      <c r="L32" s="227"/>
      <c r="M32" s="226"/>
      <c r="N32" s="235"/>
      <c r="O32" s="188">
        <f t="shared" si="3"/>
        <v>0</v>
      </c>
    </row>
    <row r="33" ht="15.75" spans="2:15">
      <c r="B33" s="225"/>
      <c r="C33" s="226"/>
      <c r="D33" s="227"/>
      <c r="E33" s="228"/>
      <c r="F33" s="227"/>
      <c r="G33" s="227"/>
      <c r="H33" s="226"/>
      <c r="I33" s="227"/>
      <c r="J33" s="227"/>
      <c r="K33" s="227"/>
      <c r="L33" s="227"/>
      <c r="M33" s="226"/>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1"/>
      <c r="N35" s="235"/>
      <c r="O35" s="188">
        <f t="shared" si="3"/>
        <v>0</v>
      </c>
    </row>
    <row r="36" spans="2:15">
      <c r="B36" s="230"/>
      <c r="C36" s="231"/>
      <c r="D36" s="232"/>
      <c r="E36" s="233"/>
      <c r="F36" s="232"/>
      <c r="G36" s="232"/>
      <c r="H36" s="231"/>
      <c r="I36" s="232"/>
      <c r="J36" s="232"/>
      <c r="K36" s="232"/>
      <c r="L36" s="232"/>
      <c r="M36" s="233"/>
      <c r="N36" s="235"/>
      <c r="O36" s="188">
        <f t="shared" si="3"/>
        <v>0</v>
      </c>
    </row>
    <row r="37" spans="2:15">
      <c r="B37" s="230"/>
      <c r="C37" s="231"/>
      <c r="D37" s="232"/>
      <c r="E37" s="234"/>
      <c r="F37" s="232"/>
      <c r="G37" s="232"/>
      <c r="H37" s="231"/>
      <c r="I37" s="232"/>
      <c r="J37" s="232"/>
      <c r="K37" s="232"/>
      <c r="L37" s="232"/>
      <c r="M37" s="233"/>
      <c r="N37" s="235"/>
      <c r="O37" s="188">
        <f t="shared" si="3"/>
        <v>0</v>
      </c>
    </row>
    <row r="38" spans="2:14">
      <c r="B38" s="230"/>
      <c r="C38" s="231"/>
      <c r="D38" s="232"/>
      <c r="E38" s="233"/>
      <c r="F38" s="232"/>
      <c r="G38" s="232"/>
      <c r="H38" s="231"/>
      <c r="I38" s="232"/>
      <c r="J38" s="232"/>
      <c r="K38" s="232"/>
      <c r="L38" s="232"/>
      <c r="M38" s="234"/>
      <c r="N38" s="235"/>
    </row>
    <row r="49" spans="2:15">
      <c r="B49" s="235"/>
      <c r="C49" s="236"/>
      <c r="D49" s="237"/>
      <c r="E49" s="238"/>
      <c r="F49" s="237"/>
      <c r="G49" s="237"/>
      <c r="H49" s="236"/>
      <c r="I49" s="237"/>
      <c r="J49" s="237"/>
      <c r="K49" s="237"/>
      <c r="L49" s="237"/>
      <c r="M49" s="256"/>
      <c r="N49" s="235"/>
      <c r="O49" s="257"/>
    </row>
    <row r="50" spans="2:15">
      <c r="B50" s="230"/>
      <c r="C50" s="231"/>
      <c r="D50" s="232"/>
      <c r="E50" s="233"/>
      <c r="F50" s="232"/>
      <c r="G50" s="232"/>
      <c r="H50" s="231"/>
      <c r="I50" s="232"/>
      <c r="J50" s="232"/>
      <c r="K50" s="232"/>
      <c r="L50" s="232"/>
      <c r="M50" s="231"/>
      <c r="N50" s="235"/>
      <c r="O50" s="257"/>
    </row>
    <row r="51" spans="2:15">
      <c r="B51" s="230"/>
      <c r="C51" s="231"/>
      <c r="D51" s="232"/>
      <c r="E51" s="233"/>
      <c r="F51" s="232"/>
      <c r="G51" s="232"/>
      <c r="H51" s="231"/>
      <c r="I51" s="232"/>
      <c r="J51" s="232"/>
      <c r="K51" s="232"/>
      <c r="L51" s="232"/>
      <c r="M51" s="233"/>
      <c r="N51" s="235"/>
      <c r="O51" s="257"/>
    </row>
    <row r="52" spans="2:15">
      <c r="B52" s="230"/>
      <c r="C52" s="231"/>
      <c r="D52" s="232"/>
      <c r="E52" s="234"/>
      <c r="F52" s="232"/>
      <c r="G52" s="232"/>
      <c r="H52" s="231"/>
      <c r="I52" s="232"/>
      <c r="J52" s="232"/>
      <c r="K52" s="232"/>
      <c r="L52" s="232"/>
      <c r="M52" s="233"/>
      <c r="N52" s="235"/>
      <c r="O52" s="257"/>
    </row>
    <row r="53" spans="2:13">
      <c r="B53" s="239"/>
      <c r="C53" s="240"/>
      <c r="D53" s="241"/>
      <c r="E53" s="242"/>
      <c r="F53" s="241"/>
      <c r="G53" s="241"/>
      <c r="H53" s="240"/>
      <c r="I53" s="241"/>
      <c r="J53" s="241"/>
      <c r="K53" s="241"/>
      <c r="L53" s="241"/>
      <c r="M53" s="258"/>
    </row>
  </sheetData>
  <sheetProtection sheet="1" objects="1"/>
  <mergeCells count="10">
    <mergeCell ref="B6:M6"/>
    <mergeCell ref="B15:M15"/>
    <mergeCell ref="C16:G16"/>
    <mergeCell ref="I16:M16"/>
    <mergeCell ref="C17:G17"/>
    <mergeCell ref="I17:M17"/>
    <mergeCell ref="C18:G18"/>
    <mergeCell ref="I18:M18"/>
    <mergeCell ref="C19:G19"/>
    <mergeCell ref="I19:M19"/>
  </mergeCells>
  <pageMargins left="0.75" right="0.75" top="1" bottom="1" header="0.511805555555556" footer="0.511805555555556"/>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Maximus Ears</v>
      </c>
      <c r="Z1" s="259" t="str">
        <f ca="1">MID(CELL("filename",$Z$1),FIND("]",CELL("filename",$Z$1))+1,255)</f>
        <v>Maximus_Ears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Maximus</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SUM($AN$8:$AN$9999)</f>
        <v>0</v>
      </c>
    </row>
    <row r="6" ht="25.5" spans="2:15">
      <c r="B6" s="201" t="str">
        <f ca="1">MATCH("Type",$B$9:$B$9991,0)-3&amp;" Task(s) from "&amp;SUM($A$9:$A$9993)&amp;" character(s) that could drop "&amp;CHAR(34)&amp;$C$1&amp;CHAR(34)&amp;" Tokens"</f>
        <v>2 Task(s) from 2 character(s) that could drop "Maximus Ears"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194</v>
      </c>
      <c r="C9" s="213" t="s">
        <v>908</v>
      </c>
      <c r="D9" s="214"/>
      <c r="E9" s="215"/>
      <c r="F9" s="214"/>
      <c r="G9" s="214"/>
      <c r="H9" s="213" t="s">
        <v>698</v>
      </c>
      <c r="I9" s="214" t="s">
        <v>346</v>
      </c>
      <c r="J9" s="214"/>
      <c r="K9" s="214">
        <v>20</v>
      </c>
      <c r="L9" s="214">
        <v>200</v>
      </c>
      <c r="M9" s="215" t="s">
        <v>182</v>
      </c>
      <c r="N9" s="235"/>
      <c r="O9" s="188">
        <f t="shared" si="0"/>
        <v>0</v>
      </c>
    </row>
    <row r="10" ht="15.75" spans="1:15">
      <c r="A10" s="211">
        <f>COUNTA($E10)+1</f>
        <v>1</v>
      </c>
      <c r="B10" s="212" t="s">
        <v>95</v>
      </c>
      <c r="C10" s="213" t="s">
        <v>909</v>
      </c>
      <c r="D10" s="214">
        <v>6</v>
      </c>
      <c r="E10" s="215"/>
      <c r="F10" s="214"/>
      <c r="G10" s="214"/>
      <c r="H10" s="213"/>
      <c r="I10" s="214" t="s">
        <v>327</v>
      </c>
      <c r="J10" s="214"/>
      <c r="K10" s="214">
        <v>13</v>
      </c>
      <c r="L10" s="249">
        <v>110</v>
      </c>
      <c r="M10" s="250" t="s">
        <v>182</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1 Other way(s) to get "Maximus Ears" Tokens</v>
      </c>
      <c r="C12" s="202"/>
      <c r="D12" s="202"/>
      <c r="E12" s="202"/>
      <c r="F12" s="202"/>
      <c r="G12" s="202"/>
      <c r="H12" s="202"/>
      <c r="I12" s="202"/>
      <c r="J12" s="202"/>
      <c r="K12" s="202"/>
      <c r="L12" s="202"/>
      <c r="M12" s="245"/>
      <c r="N12" s="235"/>
      <c r="O12" s="188">
        <f t="shared" si="0"/>
        <v>0</v>
      </c>
    </row>
    <row r="13" ht="16.5" spans="2:15">
      <c r="B13" s="276" t="s">
        <v>18</v>
      </c>
      <c r="C13" s="277" t="s">
        <v>323</v>
      </c>
      <c r="D13" s="278"/>
      <c r="E13" s="278"/>
      <c r="F13" s="278"/>
      <c r="G13" s="279"/>
      <c r="H13" s="280" t="s">
        <v>324</v>
      </c>
      <c r="I13" s="281" t="s">
        <v>310</v>
      </c>
      <c r="J13" s="282"/>
      <c r="K13" s="282"/>
      <c r="L13" s="282"/>
      <c r="M13" s="283"/>
      <c r="N13" s="235"/>
      <c r="O13" s="188">
        <f t="shared" si="0"/>
        <v>0</v>
      </c>
    </row>
    <row r="14" ht="15.75" spans="2:15">
      <c r="B14" s="260" t="s">
        <v>337</v>
      </c>
      <c r="C14" s="261" t="s">
        <v>637</v>
      </c>
      <c r="D14" s="262"/>
      <c r="E14" s="262"/>
      <c r="F14" s="262"/>
      <c r="G14" s="263"/>
      <c r="H14" s="265" t="s">
        <v>411</v>
      </c>
      <c r="I14" s="266" t="s">
        <v>638</v>
      </c>
      <c r="J14" s="267"/>
      <c r="K14" s="267"/>
      <c r="L14" s="267"/>
      <c r="M14" s="268"/>
      <c r="N14" s="235"/>
      <c r="O14" s="188">
        <f t="shared" si="0"/>
        <v>0</v>
      </c>
    </row>
    <row r="15" ht="15.75" spans="2:15">
      <c r="B15" s="216"/>
      <c r="C15" s="217"/>
      <c r="D15" s="218"/>
      <c r="E15" s="219"/>
      <c r="F15" s="218"/>
      <c r="G15" s="218"/>
      <c r="H15" s="217"/>
      <c r="I15" s="218"/>
      <c r="J15" s="218"/>
      <c r="K15" s="218"/>
      <c r="L15" s="218"/>
      <c r="M15" s="252"/>
      <c r="N15" s="235"/>
      <c r="O15" s="188">
        <f t="shared" ref="O15:O33" si="1">IF(ISBLANK($AL15),0,1+LEN($AL15)-LEN(SUBSTITUTE($AL15,"●","")))</f>
        <v>0</v>
      </c>
    </row>
    <row r="16" ht="15.75" spans="2:15">
      <c r="B16" s="225"/>
      <c r="C16" s="226"/>
      <c r="D16" s="227"/>
      <c r="E16" s="229"/>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8"/>
      <c r="N17" s="235"/>
      <c r="O17" s="188">
        <f t="shared" si="1"/>
        <v>0</v>
      </c>
    </row>
    <row r="18" ht="15.75" spans="2:15">
      <c r="B18" s="225"/>
      <c r="C18" s="226"/>
      <c r="D18" s="227"/>
      <c r="E18" s="228"/>
      <c r="F18" s="227"/>
      <c r="G18" s="227"/>
      <c r="H18" s="226"/>
      <c r="I18" s="227"/>
      <c r="J18" s="227"/>
      <c r="K18" s="227"/>
      <c r="L18" s="227"/>
      <c r="M18" s="226"/>
      <c r="N18" s="235"/>
      <c r="O18" s="188">
        <f t="shared" si="1"/>
        <v>0</v>
      </c>
    </row>
    <row r="19" ht="15.75" spans="2:15">
      <c r="B19" s="225"/>
      <c r="C19" s="226"/>
      <c r="D19" s="227"/>
      <c r="E19" s="228"/>
      <c r="F19" s="227"/>
      <c r="G19" s="227"/>
      <c r="H19" s="226"/>
      <c r="I19" s="227"/>
      <c r="J19" s="227"/>
      <c r="K19" s="227"/>
      <c r="L19" s="227"/>
      <c r="M19" s="228"/>
      <c r="N19" s="235"/>
      <c r="O19" s="188">
        <f t="shared" si="1"/>
        <v>0</v>
      </c>
    </row>
    <row r="20" ht="15.75" spans="2:15">
      <c r="B20" s="225"/>
      <c r="C20" s="226"/>
      <c r="D20" s="227"/>
      <c r="E20" s="229"/>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9"/>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6"/>
      <c r="N28" s="235"/>
      <c r="O28" s="188">
        <f t="shared" si="1"/>
        <v>0</v>
      </c>
    </row>
    <row r="29" ht="15.75" spans="2:15">
      <c r="B29" s="225"/>
      <c r="C29" s="226"/>
      <c r="D29" s="227"/>
      <c r="E29" s="228"/>
      <c r="F29" s="227"/>
      <c r="G29" s="227"/>
      <c r="H29" s="226"/>
      <c r="I29" s="227"/>
      <c r="J29" s="227"/>
      <c r="K29" s="227"/>
      <c r="L29" s="227"/>
      <c r="M29" s="226"/>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1"/>
      <c r="N31" s="235"/>
      <c r="O31" s="188">
        <f t="shared" si="1"/>
        <v>0</v>
      </c>
    </row>
    <row r="32" spans="2:15">
      <c r="B32" s="230"/>
      <c r="C32" s="231"/>
      <c r="D32" s="232"/>
      <c r="E32" s="233"/>
      <c r="F32" s="232"/>
      <c r="G32" s="232"/>
      <c r="H32" s="231"/>
      <c r="I32" s="232"/>
      <c r="J32" s="232"/>
      <c r="K32" s="232"/>
      <c r="L32" s="232"/>
      <c r="M32" s="233"/>
      <c r="N32" s="235"/>
      <c r="O32" s="188">
        <f t="shared" si="1"/>
        <v>0</v>
      </c>
    </row>
    <row r="33" spans="2:15">
      <c r="B33" s="230"/>
      <c r="C33" s="231"/>
      <c r="D33" s="232"/>
      <c r="E33" s="234"/>
      <c r="F33" s="232"/>
      <c r="G33" s="232"/>
      <c r="H33" s="231"/>
      <c r="I33" s="232"/>
      <c r="J33" s="232"/>
      <c r="K33" s="232"/>
      <c r="L33" s="232"/>
      <c r="M33" s="233"/>
      <c r="N33" s="235"/>
      <c r="O33" s="188">
        <f t="shared" si="1"/>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6">
    <mergeCell ref="B6:M6"/>
    <mergeCell ref="B12:M12"/>
    <mergeCell ref="C13:G13"/>
    <mergeCell ref="I13:M13"/>
    <mergeCell ref="C14:G14"/>
    <mergeCell ref="I14:M14"/>
  </mergeCells>
  <pageMargins left="0.75" right="0.75" top="1" bottom="1" header="0.511805555555556" footer="0.511805555555556"/>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8"/>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Merlin Ears</v>
      </c>
      <c r="Z1" s="259" t="str">
        <f ca="1">MID(CELL("filename",$Z$1),FIND("]",CELL("filename",$Z$1))+1,255)</f>
        <v>Merlin_Ears</v>
      </c>
    </row>
    <row r="2" ht="21.55" customHeight="1" spans="2:12">
      <c r="B2" s="192" t="str">
        <f>Token_List!$D$2</f>
        <v>Rarity</v>
      </c>
      <c r="C2" s="193" t="str">
        <f ca="1">LOOKUP($Z$1,Token_List!$Z$3:$Z$9998,Token_List!$D$3:$D$9998)</f>
        <v>Common</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Merlin</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SUM($AN$8:$AN$9998)</f>
        <v>0</v>
      </c>
    </row>
    <row r="6" ht="25.5" spans="2:15">
      <c r="B6" s="201" t="str">
        <f ca="1">MATCH("Type",$B$9:$B$9991,0)-3&amp;" Task(s) from "&amp;SUM($A$9:$A$9993)&amp;" character(s) that could drop "&amp;CHAR(34)&amp;$C$1&amp;CHAR(34)&amp;" Tokens"</f>
        <v>2 Task(s) from 2 character(s) that could drop "Merlin Ears" Tokens</v>
      </c>
      <c r="C6" s="202"/>
      <c r="D6" s="202"/>
      <c r="E6" s="202"/>
      <c r="F6" s="202"/>
      <c r="G6" s="202"/>
      <c r="H6" s="202"/>
      <c r="I6" s="202"/>
      <c r="J6" s="202"/>
      <c r="K6" s="202"/>
      <c r="L6" s="202"/>
      <c r="M6" s="245"/>
      <c r="O6" s="188">
        <f t="shared" ref="O6:O13"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141</v>
      </c>
      <c r="C9" s="213" t="s">
        <v>910</v>
      </c>
      <c r="D9" s="214">
        <v>2</v>
      </c>
      <c r="E9" s="215"/>
      <c r="F9" s="214"/>
      <c r="G9" s="214" t="s">
        <v>355</v>
      </c>
      <c r="H9" s="213"/>
      <c r="I9" s="214" t="s">
        <v>499</v>
      </c>
      <c r="J9" s="214"/>
      <c r="K9" s="214">
        <v>4</v>
      </c>
      <c r="L9" s="214">
        <v>14</v>
      </c>
      <c r="M9" s="215" t="s">
        <v>184</v>
      </c>
      <c r="N9" s="235"/>
      <c r="O9" s="188">
        <f t="shared" si="0"/>
        <v>0</v>
      </c>
    </row>
    <row r="10" ht="15.75" spans="1:15">
      <c r="A10" s="211">
        <f>COUNTA($E10)+1</f>
        <v>1</v>
      </c>
      <c r="B10" s="212" t="s">
        <v>48</v>
      </c>
      <c r="C10" s="213" t="s">
        <v>894</v>
      </c>
      <c r="D10" s="214">
        <v>1</v>
      </c>
      <c r="E10" s="215"/>
      <c r="F10" s="214"/>
      <c r="G10" s="214" t="s">
        <v>355</v>
      </c>
      <c r="H10" s="213"/>
      <c r="I10" s="214" t="s">
        <v>895</v>
      </c>
      <c r="J10" s="214"/>
      <c r="K10" s="214">
        <v>2</v>
      </c>
      <c r="L10" s="249">
        <v>8</v>
      </c>
      <c r="M10" s="250" t="s">
        <v>896</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0 Other way(s) to get "Merlin Ears" Tokens</v>
      </c>
      <c r="C12" s="202"/>
      <c r="D12" s="202"/>
      <c r="E12" s="202"/>
      <c r="F12" s="202"/>
      <c r="G12" s="202"/>
      <c r="H12" s="202"/>
      <c r="I12" s="202"/>
      <c r="J12" s="202"/>
      <c r="K12" s="202"/>
      <c r="L12" s="202"/>
      <c r="M12" s="245"/>
      <c r="N12" s="235"/>
      <c r="O12" s="188">
        <f t="shared" si="0"/>
        <v>0</v>
      </c>
    </row>
    <row r="13" ht="16.5" spans="2:15">
      <c r="B13" s="276" t="s">
        <v>18</v>
      </c>
      <c r="C13" s="277" t="s">
        <v>323</v>
      </c>
      <c r="D13" s="278"/>
      <c r="E13" s="278"/>
      <c r="F13" s="278"/>
      <c r="G13" s="279"/>
      <c r="H13" s="280" t="s">
        <v>324</v>
      </c>
      <c r="I13" s="281" t="s">
        <v>310</v>
      </c>
      <c r="J13" s="282"/>
      <c r="K13" s="282"/>
      <c r="L13" s="282"/>
      <c r="M13" s="283"/>
      <c r="N13" s="235"/>
      <c r="O13" s="188">
        <f t="shared" si="0"/>
        <v>0</v>
      </c>
    </row>
    <row r="14" ht="15.75" spans="2:15">
      <c r="B14" s="216"/>
      <c r="C14" s="217"/>
      <c r="D14" s="218"/>
      <c r="E14" s="219"/>
      <c r="F14" s="218"/>
      <c r="G14" s="218"/>
      <c r="H14" s="217"/>
      <c r="I14" s="218"/>
      <c r="J14" s="218"/>
      <c r="K14" s="218"/>
      <c r="L14" s="218"/>
      <c r="M14" s="252"/>
      <c r="N14" s="235"/>
      <c r="O14" s="188">
        <f t="shared" ref="O14:O32" si="1">IF(ISBLANK($AL14),0,1+LEN($AL14)-LEN(SUBSTITUTE($AL14,"●","")))</f>
        <v>0</v>
      </c>
    </row>
    <row r="15" ht="15.75" spans="2:15">
      <c r="B15" s="225"/>
      <c r="C15" s="226"/>
      <c r="D15" s="227"/>
      <c r="E15" s="229"/>
      <c r="F15" s="227"/>
      <c r="G15" s="227"/>
      <c r="H15" s="226"/>
      <c r="I15" s="227"/>
      <c r="J15" s="227"/>
      <c r="K15" s="227"/>
      <c r="L15" s="227"/>
      <c r="M15" s="228"/>
      <c r="N15" s="235"/>
      <c r="O15" s="188">
        <f t="shared" si="1"/>
        <v>0</v>
      </c>
    </row>
    <row r="16" ht="15.75" spans="2:15">
      <c r="B16" s="225"/>
      <c r="C16" s="226"/>
      <c r="D16" s="227"/>
      <c r="E16" s="228"/>
      <c r="F16" s="227"/>
      <c r="G16" s="227"/>
      <c r="H16" s="226"/>
      <c r="I16" s="227"/>
      <c r="J16" s="227"/>
      <c r="K16" s="227"/>
      <c r="L16" s="227"/>
      <c r="M16" s="228"/>
      <c r="N16" s="235"/>
      <c r="O16" s="188">
        <f t="shared" si="1"/>
        <v>0</v>
      </c>
    </row>
    <row r="17" ht="15.75" spans="2:15">
      <c r="B17" s="225"/>
      <c r="C17" s="226"/>
      <c r="D17" s="227"/>
      <c r="E17" s="228"/>
      <c r="F17" s="227"/>
      <c r="G17" s="227"/>
      <c r="H17" s="226"/>
      <c r="I17" s="227"/>
      <c r="J17" s="227"/>
      <c r="K17" s="227"/>
      <c r="L17" s="227"/>
      <c r="M17" s="226"/>
      <c r="N17" s="235"/>
      <c r="O17" s="188">
        <f t="shared" si="1"/>
        <v>0</v>
      </c>
    </row>
    <row r="18" ht="15.75" spans="2:15">
      <c r="B18" s="225"/>
      <c r="C18" s="226"/>
      <c r="D18" s="227"/>
      <c r="E18" s="228"/>
      <c r="F18" s="227"/>
      <c r="G18" s="227"/>
      <c r="H18" s="226"/>
      <c r="I18" s="227"/>
      <c r="J18" s="227"/>
      <c r="K18" s="227"/>
      <c r="L18" s="227"/>
      <c r="M18" s="228"/>
      <c r="N18" s="235"/>
      <c r="O18" s="188">
        <f t="shared" si="1"/>
        <v>0</v>
      </c>
    </row>
    <row r="19" ht="15.75" spans="2:15">
      <c r="B19" s="225"/>
      <c r="C19" s="226"/>
      <c r="D19" s="227"/>
      <c r="E19" s="229"/>
      <c r="F19" s="227"/>
      <c r="G19" s="227"/>
      <c r="H19" s="226"/>
      <c r="I19" s="227"/>
      <c r="J19" s="227"/>
      <c r="K19" s="227"/>
      <c r="L19" s="227"/>
      <c r="M19" s="228"/>
      <c r="N19" s="235"/>
      <c r="O19" s="188">
        <f t="shared" si="1"/>
        <v>0</v>
      </c>
    </row>
    <row r="20" ht="15.75" spans="2:15">
      <c r="B20" s="225"/>
      <c r="C20" s="226"/>
      <c r="D20" s="227"/>
      <c r="E20" s="228"/>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9"/>
      <c r="F24" s="227"/>
      <c r="G24" s="227"/>
      <c r="H24" s="226"/>
      <c r="I24" s="227"/>
      <c r="J24" s="227"/>
      <c r="K24" s="227"/>
      <c r="L24" s="227"/>
      <c r="M24" s="228"/>
      <c r="N24" s="235"/>
      <c r="O24" s="188">
        <f t="shared" si="1"/>
        <v>0</v>
      </c>
    </row>
    <row r="25" ht="15.75" spans="2:15">
      <c r="B25" s="225"/>
      <c r="C25" s="226"/>
      <c r="D25" s="227"/>
      <c r="E25" s="228"/>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6"/>
      <c r="N27" s="235"/>
      <c r="O27" s="188">
        <f t="shared" si="1"/>
        <v>0</v>
      </c>
    </row>
    <row r="28" ht="15.75" spans="2:15">
      <c r="B28" s="225"/>
      <c r="C28" s="226"/>
      <c r="D28" s="227"/>
      <c r="E28" s="228"/>
      <c r="F28" s="227"/>
      <c r="G28" s="227"/>
      <c r="H28" s="226"/>
      <c r="I28" s="227"/>
      <c r="J28" s="227"/>
      <c r="K28" s="227"/>
      <c r="L28" s="227"/>
      <c r="M28" s="226"/>
      <c r="N28" s="235"/>
      <c r="O28" s="188">
        <f t="shared" si="1"/>
        <v>0</v>
      </c>
    </row>
    <row r="29" spans="2:15">
      <c r="B29" s="230"/>
      <c r="C29" s="231"/>
      <c r="D29" s="232"/>
      <c r="E29" s="233"/>
      <c r="F29" s="232"/>
      <c r="G29" s="232"/>
      <c r="H29" s="231"/>
      <c r="I29" s="232"/>
      <c r="J29" s="232"/>
      <c r="K29" s="232"/>
      <c r="L29" s="232"/>
      <c r="M29" s="231"/>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3"/>
      <c r="N31" s="235"/>
      <c r="O31" s="188">
        <f t="shared" si="1"/>
        <v>0</v>
      </c>
    </row>
    <row r="32" spans="2:15">
      <c r="B32" s="230"/>
      <c r="C32" s="231"/>
      <c r="D32" s="232"/>
      <c r="E32" s="234"/>
      <c r="F32" s="232"/>
      <c r="G32" s="232"/>
      <c r="H32" s="231"/>
      <c r="I32" s="232"/>
      <c r="J32" s="232"/>
      <c r="K32" s="232"/>
      <c r="L32" s="232"/>
      <c r="M32" s="233"/>
      <c r="N32" s="235"/>
      <c r="O32" s="188">
        <f t="shared" si="1"/>
        <v>0</v>
      </c>
    </row>
    <row r="33" spans="2:14">
      <c r="B33" s="230"/>
      <c r="C33" s="231"/>
      <c r="D33" s="232"/>
      <c r="E33" s="233"/>
      <c r="F33" s="232"/>
      <c r="G33" s="232"/>
      <c r="H33" s="231"/>
      <c r="I33" s="232"/>
      <c r="J33" s="232"/>
      <c r="K33" s="232"/>
      <c r="L33" s="232"/>
      <c r="M33" s="234"/>
      <c r="N33" s="235"/>
    </row>
    <row r="44" spans="2:15">
      <c r="B44" s="235"/>
      <c r="C44" s="236"/>
      <c r="D44" s="237"/>
      <c r="E44" s="238"/>
      <c r="F44" s="237"/>
      <c r="G44" s="237"/>
      <c r="H44" s="236"/>
      <c r="I44" s="237"/>
      <c r="J44" s="237"/>
      <c r="K44" s="237"/>
      <c r="L44" s="237"/>
      <c r="M44" s="256"/>
      <c r="N44" s="235"/>
      <c r="O44" s="257"/>
    </row>
    <row r="45" spans="2:15">
      <c r="B45" s="230"/>
      <c r="C45" s="231"/>
      <c r="D45" s="232"/>
      <c r="E45" s="233"/>
      <c r="F45" s="232"/>
      <c r="G45" s="232"/>
      <c r="H45" s="231"/>
      <c r="I45" s="232"/>
      <c r="J45" s="232"/>
      <c r="K45" s="232"/>
      <c r="L45" s="232"/>
      <c r="M45" s="231"/>
      <c r="N45" s="235"/>
      <c r="O45" s="257"/>
    </row>
    <row r="46" spans="2:15">
      <c r="B46" s="230"/>
      <c r="C46" s="231"/>
      <c r="D46" s="232"/>
      <c r="E46" s="233"/>
      <c r="F46" s="232"/>
      <c r="G46" s="232"/>
      <c r="H46" s="231"/>
      <c r="I46" s="232"/>
      <c r="J46" s="232"/>
      <c r="K46" s="232"/>
      <c r="L46" s="232"/>
      <c r="M46" s="233"/>
      <c r="N46" s="235"/>
      <c r="O46" s="257"/>
    </row>
    <row r="47" spans="2:15">
      <c r="B47" s="230"/>
      <c r="C47" s="231"/>
      <c r="D47" s="232"/>
      <c r="E47" s="234"/>
      <c r="F47" s="232"/>
      <c r="G47" s="232"/>
      <c r="H47" s="231"/>
      <c r="I47" s="232"/>
      <c r="J47" s="232"/>
      <c r="K47" s="232"/>
      <c r="L47" s="232"/>
      <c r="M47" s="233"/>
      <c r="N47" s="235"/>
      <c r="O47" s="257"/>
    </row>
    <row r="48" spans="2:13">
      <c r="B48" s="239"/>
      <c r="C48" s="240"/>
      <c r="D48" s="241"/>
      <c r="E48" s="242"/>
      <c r="F48" s="241"/>
      <c r="G48" s="241"/>
      <c r="H48" s="240"/>
      <c r="I48" s="241"/>
      <c r="J48" s="241"/>
      <c r="K48" s="241"/>
      <c r="L48" s="241"/>
      <c r="M48" s="258"/>
    </row>
  </sheetData>
  <sheetProtection sheet="1" objects="1"/>
  <mergeCells count="4">
    <mergeCell ref="B6:M6"/>
    <mergeCell ref="B12:M12"/>
    <mergeCell ref="C13:G13"/>
    <mergeCell ref="I13:M13"/>
  </mergeCells>
  <pageMargins left="0.75" right="0.75" top="1" bottom="1" header="0.511805555555556" footer="0.511805555555556"/>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Merryweather Ears</v>
      </c>
      <c r="Z1" s="293" t="str">
        <f ca="1">MID(CELL("filename",$Z$1),FIND("]",CELL("filename",$Z$1))+1,255)</f>
        <v>Merryweather_Ears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Merryweather</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SUM($AN$8:$AN$9999)</f>
        <v>0</v>
      </c>
    </row>
    <row r="6" ht="25.5" spans="2:15">
      <c r="B6" s="201" t="str">
        <f ca="1">MATCH("Type",$B$9:$B$9991,0)-3&amp;" Task(s) from "&amp;SUM($A$9:$A$9993)&amp;" character(s) that could drop "&amp;CHAR(34)&amp;$C$1&amp;CHAR(34)&amp;" Tokens"</f>
        <v>3 Task(s) from 4 character(s) that could drop "Merryweather Ears" Tokens</v>
      </c>
      <c r="C6" s="202"/>
      <c r="D6" s="202"/>
      <c r="E6" s="202"/>
      <c r="F6" s="202"/>
      <c r="G6" s="202"/>
      <c r="H6" s="202"/>
      <c r="I6" s="202"/>
      <c r="J6" s="202"/>
      <c r="K6" s="202"/>
      <c r="L6" s="202"/>
      <c r="M6" s="245"/>
      <c r="O6" s="188">
        <f t="shared" ref="O6:O14"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1" si="1">COUNTA($E9)+1</f>
        <v>1</v>
      </c>
      <c r="B9" s="212" t="s">
        <v>165</v>
      </c>
      <c r="C9" s="213" t="s">
        <v>596</v>
      </c>
      <c r="D9" s="214">
        <v>3</v>
      </c>
      <c r="E9" s="215"/>
      <c r="F9" s="214"/>
      <c r="G9" s="214"/>
      <c r="H9" s="213"/>
      <c r="I9" s="214" t="s">
        <v>336</v>
      </c>
      <c r="J9" s="214"/>
      <c r="K9" s="214">
        <v>16</v>
      </c>
      <c r="L9" s="214">
        <v>155</v>
      </c>
      <c r="M9" s="215" t="s">
        <v>597</v>
      </c>
      <c r="N9" s="235"/>
      <c r="O9" s="188">
        <f t="shared" si="0"/>
        <v>0</v>
      </c>
    </row>
    <row r="10" ht="26.25" spans="1:15">
      <c r="A10" s="211">
        <f t="shared" si="1"/>
        <v>1</v>
      </c>
      <c r="B10" s="212" t="s">
        <v>48</v>
      </c>
      <c r="C10" s="213" t="s">
        <v>709</v>
      </c>
      <c r="D10" s="214">
        <v>4</v>
      </c>
      <c r="E10" s="215"/>
      <c r="F10" s="214"/>
      <c r="G10" s="214"/>
      <c r="H10" s="213" t="s">
        <v>351</v>
      </c>
      <c r="I10" s="214" t="s">
        <v>327</v>
      </c>
      <c r="J10" s="214"/>
      <c r="K10" s="214">
        <v>13</v>
      </c>
      <c r="L10" s="249">
        <v>110</v>
      </c>
      <c r="M10" s="250" t="s">
        <v>710</v>
      </c>
      <c r="N10" s="235"/>
      <c r="O10" s="188">
        <f t="shared" si="0"/>
        <v>0</v>
      </c>
    </row>
    <row r="11" ht="15.75" spans="1:15">
      <c r="A11" s="211">
        <f t="shared" si="1"/>
        <v>2</v>
      </c>
      <c r="B11" s="212" t="s">
        <v>765</v>
      </c>
      <c r="C11" s="250" t="s">
        <v>766</v>
      </c>
      <c r="D11" s="249"/>
      <c r="E11" s="250" t="s">
        <v>156</v>
      </c>
      <c r="F11" s="249">
        <v>2</v>
      </c>
      <c r="G11" s="249"/>
      <c r="H11" s="250"/>
      <c r="I11" s="249" t="s">
        <v>336</v>
      </c>
      <c r="J11" s="249"/>
      <c r="K11" s="249">
        <v>20</v>
      </c>
      <c r="L11" s="214">
        <v>210</v>
      </c>
      <c r="M11" s="250" t="s">
        <v>767</v>
      </c>
      <c r="N11" s="235"/>
      <c r="O11" s="188">
        <f t="shared" si="0"/>
        <v>0</v>
      </c>
    </row>
    <row r="12" ht="15.75" spans="2:15">
      <c r="B12" s="216"/>
      <c r="C12" s="217"/>
      <c r="D12" s="218"/>
      <c r="E12" s="219"/>
      <c r="F12" s="218"/>
      <c r="G12" s="218"/>
      <c r="H12" s="217"/>
      <c r="I12" s="218"/>
      <c r="J12" s="218"/>
      <c r="K12" s="218"/>
      <c r="L12" s="218"/>
      <c r="M12" s="252"/>
      <c r="N12" s="235"/>
      <c r="O12" s="188">
        <f t="shared" si="0"/>
        <v>0</v>
      </c>
    </row>
    <row r="13" ht="25.5" spans="2:15">
      <c r="B13" s="201" t="str">
        <f ca="1">COUNTA($B15:$B9998)&amp;" Other way(s) to get "&amp;CHAR(34)&amp;$C$1&amp;CHAR(34)&amp;" Tokens"</f>
        <v>0 Other way(s) to get "Merryweather Ears" Tokens</v>
      </c>
      <c r="C13" s="202"/>
      <c r="D13" s="202"/>
      <c r="E13" s="202"/>
      <c r="F13" s="202"/>
      <c r="G13" s="202"/>
      <c r="H13" s="202"/>
      <c r="I13" s="202"/>
      <c r="J13" s="202"/>
      <c r="K13" s="202"/>
      <c r="L13" s="202"/>
      <c r="M13" s="245"/>
      <c r="N13" s="235"/>
      <c r="O13" s="188">
        <f t="shared" si="0"/>
        <v>0</v>
      </c>
    </row>
    <row r="14" ht="16.5" spans="2:15">
      <c r="B14" s="276" t="s">
        <v>18</v>
      </c>
      <c r="C14" s="277" t="s">
        <v>323</v>
      </c>
      <c r="D14" s="278"/>
      <c r="E14" s="278"/>
      <c r="F14" s="278"/>
      <c r="G14" s="279"/>
      <c r="H14" s="280" t="s">
        <v>324</v>
      </c>
      <c r="I14" s="281" t="s">
        <v>310</v>
      </c>
      <c r="J14" s="282"/>
      <c r="K14" s="282"/>
      <c r="L14" s="282"/>
      <c r="M14" s="283"/>
      <c r="N14" s="235"/>
      <c r="O14" s="188">
        <f t="shared" si="0"/>
        <v>0</v>
      </c>
    </row>
    <row r="15" ht="15.75" spans="2:15">
      <c r="B15" s="216"/>
      <c r="C15" s="217"/>
      <c r="D15" s="218"/>
      <c r="E15" s="219"/>
      <c r="F15" s="218"/>
      <c r="G15" s="218"/>
      <c r="H15" s="217"/>
      <c r="I15" s="218"/>
      <c r="J15" s="218"/>
      <c r="K15" s="218"/>
      <c r="L15" s="218"/>
      <c r="M15" s="252"/>
      <c r="N15" s="235"/>
      <c r="O15" s="188">
        <f t="shared" ref="O15:O33" si="2">IF(ISBLANK($AL15),0,1+LEN($AL15)-LEN(SUBSTITUTE($AL15,"●","")))</f>
        <v>0</v>
      </c>
    </row>
    <row r="16" ht="15.75" spans="2:15">
      <c r="B16" s="225"/>
      <c r="C16" s="226"/>
      <c r="D16" s="227"/>
      <c r="E16" s="229"/>
      <c r="F16" s="227"/>
      <c r="G16" s="227"/>
      <c r="H16" s="226"/>
      <c r="I16" s="227"/>
      <c r="J16" s="227"/>
      <c r="K16" s="227"/>
      <c r="L16" s="227"/>
      <c r="M16" s="228"/>
      <c r="N16" s="235"/>
      <c r="O16" s="188">
        <f t="shared" si="2"/>
        <v>0</v>
      </c>
    </row>
    <row r="17" ht="15.75" spans="2:15">
      <c r="B17" s="225"/>
      <c r="C17" s="226"/>
      <c r="D17" s="227"/>
      <c r="E17" s="228"/>
      <c r="F17" s="227"/>
      <c r="G17" s="227"/>
      <c r="H17" s="226"/>
      <c r="I17" s="227"/>
      <c r="J17" s="227"/>
      <c r="K17" s="227"/>
      <c r="L17" s="227"/>
      <c r="M17" s="228"/>
      <c r="N17" s="235"/>
      <c r="O17" s="188">
        <f t="shared" si="2"/>
        <v>0</v>
      </c>
    </row>
    <row r="18" ht="15.75" spans="2:15">
      <c r="B18" s="225"/>
      <c r="C18" s="226"/>
      <c r="D18" s="227"/>
      <c r="E18" s="228"/>
      <c r="F18" s="227"/>
      <c r="G18" s="227"/>
      <c r="H18" s="226"/>
      <c r="I18" s="227"/>
      <c r="J18" s="227"/>
      <c r="K18" s="227"/>
      <c r="L18" s="227"/>
      <c r="M18" s="226"/>
      <c r="N18" s="235"/>
      <c r="O18" s="188">
        <f t="shared" si="2"/>
        <v>0</v>
      </c>
    </row>
    <row r="19" ht="15.75" spans="2:15">
      <c r="B19" s="225"/>
      <c r="C19" s="226"/>
      <c r="D19" s="227"/>
      <c r="E19" s="228"/>
      <c r="F19" s="227"/>
      <c r="G19" s="227"/>
      <c r="H19" s="226"/>
      <c r="I19" s="227"/>
      <c r="J19" s="227"/>
      <c r="K19" s="227"/>
      <c r="L19" s="227"/>
      <c r="M19" s="228"/>
      <c r="N19" s="235"/>
      <c r="O19" s="188">
        <f t="shared" si="2"/>
        <v>0</v>
      </c>
    </row>
    <row r="20" ht="15.75" spans="2:15">
      <c r="B20" s="225"/>
      <c r="C20" s="226"/>
      <c r="D20" s="227"/>
      <c r="E20" s="229"/>
      <c r="F20" s="227"/>
      <c r="G20" s="227"/>
      <c r="H20" s="226"/>
      <c r="I20" s="227"/>
      <c r="J20" s="227"/>
      <c r="K20" s="227"/>
      <c r="L20" s="227"/>
      <c r="M20" s="228"/>
      <c r="N20" s="235"/>
      <c r="O20" s="188">
        <f t="shared" si="2"/>
        <v>0</v>
      </c>
    </row>
    <row r="21" ht="15.75" spans="2:15">
      <c r="B21" s="225"/>
      <c r="C21" s="226"/>
      <c r="D21" s="227"/>
      <c r="E21" s="228"/>
      <c r="F21" s="227"/>
      <c r="G21" s="227"/>
      <c r="H21" s="226"/>
      <c r="I21" s="227"/>
      <c r="J21" s="227"/>
      <c r="K21" s="227"/>
      <c r="L21" s="227"/>
      <c r="M21" s="228"/>
      <c r="N21" s="235"/>
      <c r="O21" s="188">
        <f t="shared" si="2"/>
        <v>0</v>
      </c>
    </row>
    <row r="22" ht="15.75" spans="2:15">
      <c r="B22" s="225"/>
      <c r="C22" s="226"/>
      <c r="D22" s="227"/>
      <c r="E22" s="228"/>
      <c r="F22" s="227"/>
      <c r="G22" s="227"/>
      <c r="H22" s="226"/>
      <c r="I22" s="227"/>
      <c r="J22" s="227"/>
      <c r="K22" s="227"/>
      <c r="L22" s="227"/>
      <c r="M22" s="228"/>
      <c r="N22" s="235"/>
      <c r="O22" s="188">
        <f t="shared" si="2"/>
        <v>0</v>
      </c>
    </row>
    <row r="23" ht="15.75" spans="2:15">
      <c r="B23" s="225"/>
      <c r="C23" s="226"/>
      <c r="D23" s="227"/>
      <c r="E23" s="228"/>
      <c r="F23" s="227"/>
      <c r="G23" s="227"/>
      <c r="H23" s="226"/>
      <c r="I23" s="227"/>
      <c r="J23" s="227"/>
      <c r="K23" s="227"/>
      <c r="L23" s="227"/>
      <c r="M23" s="228"/>
      <c r="N23" s="235"/>
      <c r="O23" s="188">
        <f t="shared" si="2"/>
        <v>0</v>
      </c>
    </row>
    <row r="24" ht="15.75" spans="2:15">
      <c r="B24" s="225"/>
      <c r="C24" s="226"/>
      <c r="D24" s="227"/>
      <c r="E24" s="228"/>
      <c r="F24" s="227"/>
      <c r="G24" s="227"/>
      <c r="H24" s="226"/>
      <c r="I24" s="227"/>
      <c r="J24" s="227"/>
      <c r="K24" s="227"/>
      <c r="L24" s="227"/>
      <c r="M24" s="228"/>
      <c r="N24" s="235"/>
      <c r="O24" s="188">
        <f t="shared" si="2"/>
        <v>0</v>
      </c>
    </row>
    <row r="25" ht="15.75" spans="2:15">
      <c r="B25" s="225"/>
      <c r="C25" s="226"/>
      <c r="D25" s="227"/>
      <c r="E25" s="229"/>
      <c r="F25" s="227"/>
      <c r="G25" s="227"/>
      <c r="H25" s="226"/>
      <c r="I25" s="227"/>
      <c r="J25" s="227"/>
      <c r="K25" s="227"/>
      <c r="L25" s="227"/>
      <c r="M25" s="228"/>
      <c r="N25" s="235"/>
      <c r="O25" s="188">
        <f t="shared" si="2"/>
        <v>0</v>
      </c>
    </row>
    <row r="26" ht="15.75" spans="2:15">
      <c r="B26" s="225"/>
      <c r="C26" s="226"/>
      <c r="D26" s="227"/>
      <c r="E26" s="228"/>
      <c r="F26" s="227"/>
      <c r="G26" s="227"/>
      <c r="H26" s="226"/>
      <c r="I26" s="227"/>
      <c r="J26" s="227"/>
      <c r="K26" s="227"/>
      <c r="L26" s="227"/>
      <c r="M26" s="228"/>
      <c r="N26" s="235"/>
      <c r="O26" s="188">
        <f t="shared" si="2"/>
        <v>0</v>
      </c>
    </row>
    <row r="27" ht="15.75" spans="2:15">
      <c r="B27" s="225"/>
      <c r="C27" s="226"/>
      <c r="D27" s="227"/>
      <c r="E27" s="228"/>
      <c r="F27" s="227"/>
      <c r="G27" s="227"/>
      <c r="H27" s="226"/>
      <c r="I27" s="227"/>
      <c r="J27" s="227"/>
      <c r="K27" s="227"/>
      <c r="L27" s="227"/>
      <c r="M27" s="228"/>
      <c r="N27" s="235"/>
      <c r="O27" s="188">
        <f t="shared" si="2"/>
        <v>0</v>
      </c>
    </row>
    <row r="28" ht="15.75" spans="2:15">
      <c r="B28" s="225"/>
      <c r="C28" s="226"/>
      <c r="D28" s="227"/>
      <c r="E28" s="228"/>
      <c r="F28" s="227"/>
      <c r="G28" s="227"/>
      <c r="H28" s="226"/>
      <c r="I28" s="227"/>
      <c r="J28" s="227"/>
      <c r="K28" s="227"/>
      <c r="L28" s="227"/>
      <c r="M28" s="226"/>
      <c r="N28" s="235"/>
      <c r="O28" s="188">
        <f t="shared" si="2"/>
        <v>0</v>
      </c>
    </row>
    <row r="29" ht="15.75" spans="2:15">
      <c r="B29" s="225"/>
      <c r="C29" s="226"/>
      <c r="D29" s="227"/>
      <c r="E29" s="228"/>
      <c r="F29" s="227"/>
      <c r="G29" s="227"/>
      <c r="H29" s="226"/>
      <c r="I29" s="227"/>
      <c r="J29" s="227"/>
      <c r="K29" s="227"/>
      <c r="L29" s="227"/>
      <c r="M29" s="226"/>
      <c r="N29" s="235"/>
      <c r="O29" s="188">
        <f t="shared" si="2"/>
        <v>0</v>
      </c>
    </row>
    <row r="30" spans="2:15">
      <c r="B30" s="230"/>
      <c r="C30" s="231"/>
      <c r="D30" s="232"/>
      <c r="E30" s="233"/>
      <c r="F30" s="232"/>
      <c r="G30" s="232"/>
      <c r="H30" s="231"/>
      <c r="I30" s="232"/>
      <c r="J30" s="232"/>
      <c r="K30" s="232"/>
      <c r="L30" s="232"/>
      <c r="M30" s="231"/>
      <c r="N30" s="235"/>
      <c r="O30" s="188">
        <f t="shared" si="2"/>
        <v>0</v>
      </c>
    </row>
    <row r="31" spans="2:15">
      <c r="B31" s="230"/>
      <c r="C31" s="231"/>
      <c r="D31" s="232"/>
      <c r="E31" s="233"/>
      <c r="F31" s="232"/>
      <c r="G31" s="232"/>
      <c r="H31" s="231"/>
      <c r="I31" s="232"/>
      <c r="J31" s="232"/>
      <c r="K31" s="232"/>
      <c r="L31" s="232"/>
      <c r="M31" s="231"/>
      <c r="N31" s="235"/>
      <c r="O31" s="188">
        <f t="shared" si="2"/>
        <v>0</v>
      </c>
    </row>
    <row r="32" spans="2:15">
      <c r="B32" s="230"/>
      <c r="C32" s="231"/>
      <c r="D32" s="232"/>
      <c r="E32" s="233"/>
      <c r="F32" s="232"/>
      <c r="G32" s="232"/>
      <c r="H32" s="231"/>
      <c r="I32" s="232"/>
      <c r="J32" s="232"/>
      <c r="K32" s="232"/>
      <c r="L32" s="232"/>
      <c r="M32" s="233"/>
      <c r="N32" s="235"/>
      <c r="O32" s="188">
        <f t="shared" si="2"/>
        <v>0</v>
      </c>
    </row>
    <row r="33" spans="2:15">
      <c r="B33" s="230"/>
      <c r="C33" s="231"/>
      <c r="D33" s="232"/>
      <c r="E33" s="234"/>
      <c r="F33" s="232"/>
      <c r="G33" s="232"/>
      <c r="H33" s="231"/>
      <c r="I33" s="232"/>
      <c r="J33" s="232"/>
      <c r="K33" s="232"/>
      <c r="L33" s="232"/>
      <c r="M33" s="233"/>
      <c r="N33" s="235"/>
      <c r="O33" s="188">
        <f t="shared" si="2"/>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4">
    <mergeCell ref="B6:M6"/>
    <mergeCell ref="B13:M13"/>
    <mergeCell ref="C14:G14"/>
    <mergeCell ref="I14:M14"/>
  </mergeCells>
  <pageMargins left="0.75" right="0.75" top="1" bottom="1" header="0.511805555555556" footer="0.511805555555556"/>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6"/>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Mickey Balloon</v>
      </c>
      <c r="Z1" s="259" t="str">
        <f ca="1">MID(CELL("filename",$Z$1),FIND("]",CELL("filename",$Z$1))+1,255)</f>
        <v>Mickey_Balloon</v>
      </c>
    </row>
    <row r="2" ht="21.55" customHeight="1" spans="2:12">
      <c r="B2" s="192" t="str">
        <f>Token_List!$D$2</f>
        <v>Rarity</v>
      </c>
      <c r="C2" s="193" t="str">
        <f ca="1">LOOKUP($Z$1,Token_List!$Z$3:$Z$9998,Token_List!$D$3:$D$9998)</f>
        <v>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7" t="s">
        <v>294</v>
      </c>
      <c r="C4" s="274" t="str">
        <f ca="1">LOOKUP($Z$1,Token_List!$Z$3:$Z$9998,Token_List!$F$3:$F$9998)</f>
        <v>Chip ● Daisy Duck ● Dale ● Donald Duck ● Goofy ● Mickey Mouse ● Minnie Mouse ● Pete ● Pluto</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SUM($AN$8:$AN$10006)</f>
        <v>0</v>
      </c>
    </row>
    <row r="6" ht="25.5" spans="2:15">
      <c r="B6" s="201" t="str">
        <f ca="1">MATCH("Type",$B$9:$B$9991,0)-3&amp;" Task(s) from "&amp;SUM($A$9:$A$9993)&amp;" character(s) that could drop "&amp;CHAR(34)&amp;$C$1&amp;CHAR(34)&amp;" Tokens"</f>
        <v>9 Task(s) from 9 character(s) that could drop "Mickey Balloon"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7" si="1">COUNTA($E9)+1</f>
        <v>1</v>
      </c>
      <c r="B9" s="212" t="s">
        <v>229</v>
      </c>
      <c r="C9" s="213" t="s">
        <v>495</v>
      </c>
      <c r="D9" s="214">
        <v>2</v>
      </c>
      <c r="E9" s="215"/>
      <c r="F9" s="214"/>
      <c r="G9" s="214" t="s">
        <v>355</v>
      </c>
      <c r="H9" s="213"/>
      <c r="I9" s="214" t="s">
        <v>496</v>
      </c>
      <c r="J9" s="214"/>
      <c r="K9" s="214">
        <v>1</v>
      </c>
      <c r="L9" s="214">
        <v>5</v>
      </c>
      <c r="M9" s="215" t="s">
        <v>497</v>
      </c>
      <c r="N9" s="235"/>
      <c r="O9" s="188">
        <f t="shared" si="0"/>
        <v>0</v>
      </c>
    </row>
    <row r="10" ht="15.75" spans="1:15">
      <c r="A10" s="211">
        <f t="shared" si="1"/>
        <v>1</v>
      </c>
      <c r="B10" s="212" t="s">
        <v>189</v>
      </c>
      <c r="C10" s="213" t="s">
        <v>911</v>
      </c>
      <c r="D10" s="214">
        <v>1</v>
      </c>
      <c r="E10" s="215"/>
      <c r="F10" s="214"/>
      <c r="G10" s="214" t="s">
        <v>355</v>
      </c>
      <c r="H10" s="213"/>
      <c r="I10" s="214" t="s">
        <v>496</v>
      </c>
      <c r="J10" s="214"/>
      <c r="K10" s="214">
        <v>1</v>
      </c>
      <c r="L10" s="249">
        <v>5</v>
      </c>
      <c r="M10" s="250" t="s">
        <v>186</v>
      </c>
      <c r="N10" s="235"/>
      <c r="O10" s="188">
        <f t="shared" si="0"/>
        <v>0</v>
      </c>
    </row>
    <row r="11" ht="15.75" spans="1:15">
      <c r="A11" s="211">
        <f t="shared" si="1"/>
        <v>1</v>
      </c>
      <c r="B11" s="212" t="s">
        <v>194</v>
      </c>
      <c r="C11" s="250" t="s">
        <v>912</v>
      </c>
      <c r="D11" s="249">
        <v>1</v>
      </c>
      <c r="E11" s="250"/>
      <c r="F11" s="249"/>
      <c r="G11" s="249" t="s">
        <v>355</v>
      </c>
      <c r="H11" s="250"/>
      <c r="I11" s="249" t="s">
        <v>913</v>
      </c>
      <c r="J11" s="249"/>
      <c r="K11" s="249">
        <v>5</v>
      </c>
      <c r="L11" s="214">
        <v>17</v>
      </c>
      <c r="M11" s="250" t="s">
        <v>186</v>
      </c>
      <c r="N11" s="235"/>
      <c r="O11" s="188">
        <f t="shared" si="0"/>
        <v>0</v>
      </c>
    </row>
    <row r="12" ht="15.75" spans="1:14">
      <c r="A12" s="211">
        <f t="shared" si="1"/>
        <v>1</v>
      </c>
      <c r="B12" s="212" t="s">
        <v>141</v>
      </c>
      <c r="C12" s="250" t="s">
        <v>914</v>
      </c>
      <c r="D12" s="249">
        <v>1</v>
      </c>
      <c r="E12" s="250"/>
      <c r="F12" s="249"/>
      <c r="G12" s="249"/>
      <c r="H12" s="250"/>
      <c r="I12" s="249" t="s">
        <v>496</v>
      </c>
      <c r="J12" s="249"/>
      <c r="K12" s="249">
        <v>1</v>
      </c>
      <c r="L12" s="214">
        <v>5</v>
      </c>
      <c r="M12" s="250" t="s">
        <v>186</v>
      </c>
      <c r="N12" s="235"/>
    </row>
    <row r="13" ht="15.75" spans="1:14">
      <c r="A13" s="211">
        <f t="shared" si="1"/>
        <v>1</v>
      </c>
      <c r="B13" s="212" t="s">
        <v>95</v>
      </c>
      <c r="C13" s="250" t="s">
        <v>915</v>
      </c>
      <c r="D13" s="249">
        <v>1</v>
      </c>
      <c r="E13" s="250"/>
      <c r="F13" s="249"/>
      <c r="G13" s="249" t="s">
        <v>355</v>
      </c>
      <c r="H13" s="250"/>
      <c r="I13" s="249" t="s">
        <v>315</v>
      </c>
      <c r="J13" s="249"/>
      <c r="K13" s="249">
        <v>7</v>
      </c>
      <c r="L13" s="214">
        <v>40</v>
      </c>
      <c r="M13" s="250" t="s">
        <v>916</v>
      </c>
      <c r="N13" s="235"/>
    </row>
    <row r="14" ht="15.75" spans="1:14">
      <c r="A14" s="211">
        <f t="shared" si="1"/>
        <v>1</v>
      </c>
      <c r="B14" s="212" t="s">
        <v>105</v>
      </c>
      <c r="C14" s="250" t="s">
        <v>917</v>
      </c>
      <c r="D14" s="249">
        <v>1</v>
      </c>
      <c r="E14" s="250"/>
      <c r="F14" s="249"/>
      <c r="G14" s="249"/>
      <c r="H14" s="250"/>
      <c r="I14" s="249" t="s">
        <v>315</v>
      </c>
      <c r="J14" s="249"/>
      <c r="K14" s="249">
        <v>7</v>
      </c>
      <c r="L14" s="214">
        <v>40</v>
      </c>
      <c r="M14" s="250" t="s">
        <v>186</v>
      </c>
      <c r="N14" s="235"/>
    </row>
    <row r="15" ht="15.75" spans="1:14">
      <c r="A15" s="211">
        <f t="shared" si="1"/>
        <v>1</v>
      </c>
      <c r="B15" s="212" t="s">
        <v>58</v>
      </c>
      <c r="C15" s="250" t="s">
        <v>918</v>
      </c>
      <c r="D15" s="249">
        <v>1</v>
      </c>
      <c r="E15" s="250"/>
      <c r="F15" s="249"/>
      <c r="G15" s="249"/>
      <c r="H15" s="250" t="s">
        <v>549</v>
      </c>
      <c r="I15" s="249" t="s">
        <v>315</v>
      </c>
      <c r="J15" s="249"/>
      <c r="K15" s="249">
        <v>7</v>
      </c>
      <c r="L15" s="214">
        <v>40</v>
      </c>
      <c r="M15" s="250" t="s">
        <v>186</v>
      </c>
      <c r="N15" s="235"/>
    </row>
    <row r="16" ht="15.75" spans="1:14">
      <c r="A16" s="211">
        <f t="shared" si="1"/>
        <v>1</v>
      </c>
      <c r="B16" s="212" t="s">
        <v>24</v>
      </c>
      <c r="C16" s="250" t="s">
        <v>919</v>
      </c>
      <c r="D16" s="249">
        <v>1</v>
      </c>
      <c r="E16" s="250"/>
      <c r="F16" s="249"/>
      <c r="G16" s="249"/>
      <c r="H16" s="250"/>
      <c r="I16" s="249" t="s">
        <v>315</v>
      </c>
      <c r="J16" s="249"/>
      <c r="K16" s="249">
        <v>7</v>
      </c>
      <c r="L16" s="214">
        <v>40</v>
      </c>
      <c r="M16" s="250" t="s">
        <v>920</v>
      </c>
      <c r="N16" s="235"/>
    </row>
    <row r="17" ht="15.75" spans="1:14">
      <c r="A17" s="211">
        <f t="shared" si="1"/>
        <v>1</v>
      </c>
      <c r="B17" s="212" t="s">
        <v>97</v>
      </c>
      <c r="C17" s="250" t="s">
        <v>314</v>
      </c>
      <c r="D17" s="249">
        <v>1</v>
      </c>
      <c r="E17" s="250"/>
      <c r="F17" s="249"/>
      <c r="G17" s="249"/>
      <c r="H17" s="250"/>
      <c r="I17" s="249" t="s">
        <v>315</v>
      </c>
      <c r="J17" s="249"/>
      <c r="K17" s="249">
        <v>7</v>
      </c>
      <c r="L17" s="214">
        <v>40</v>
      </c>
      <c r="M17" s="250" t="s">
        <v>316</v>
      </c>
      <c r="N17" s="235"/>
    </row>
    <row r="18" ht="15.75" spans="2:15">
      <c r="B18" s="216"/>
      <c r="C18" s="217"/>
      <c r="D18" s="218"/>
      <c r="E18" s="219"/>
      <c r="F18" s="218"/>
      <c r="G18" s="218"/>
      <c r="H18" s="217"/>
      <c r="I18" s="218"/>
      <c r="J18" s="218"/>
      <c r="K18" s="218"/>
      <c r="L18" s="218"/>
      <c r="M18" s="252"/>
      <c r="N18" s="235"/>
      <c r="O18" s="188">
        <f t="shared" ref="O18:O23" si="2">IF(ISBLANK($AL18),0,1+LEN($AL18)-LEN(SUBSTITUTE($AL18,"●","")))</f>
        <v>0</v>
      </c>
    </row>
    <row r="19" ht="25.5" spans="2:15">
      <c r="B19" s="201" t="str">
        <f ca="1">COUNTA($B21:$B10004)&amp;" Other way(s) to get "&amp;CHAR(34)&amp;$C$1&amp;CHAR(34)&amp;" Tokens"</f>
        <v>2 Other way(s) to get "Mickey Balloon" Tokens</v>
      </c>
      <c r="C19" s="202"/>
      <c r="D19" s="202"/>
      <c r="E19" s="202"/>
      <c r="F19" s="202"/>
      <c r="G19" s="202"/>
      <c r="H19" s="202"/>
      <c r="I19" s="202"/>
      <c r="J19" s="202"/>
      <c r="K19" s="202"/>
      <c r="L19" s="202"/>
      <c r="M19" s="245"/>
      <c r="N19" s="235"/>
      <c r="O19" s="188">
        <f t="shared" si="2"/>
        <v>0</v>
      </c>
    </row>
    <row r="20" ht="16.5" spans="2:15">
      <c r="B20" s="276" t="s">
        <v>18</v>
      </c>
      <c r="C20" s="277" t="s">
        <v>323</v>
      </c>
      <c r="D20" s="278"/>
      <c r="E20" s="278"/>
      <c r="F20" s="278"/>
      <c r="G20" s="279"/>
      <c r="H20" s="280" t="s">
        <v>324</v>
      </c>
      <c r="I20" s="281" t="s">
        <v>310</v>
      </c>
      <c r="J20" s="282"/>
      <c r="K20" s="282"/>
      <c r="L20" s="282"/>
      <c r="M20" s="283"/>
      <c r="N20" s="235"/>
      <c r="O20" s="188">
        <f t="shared" si="2"/>
        <v>0</v>
      </c>
    </row>
    <row r="21" ht="15.75" spans="2:15">
      <c r="B21" s="260" t="s">
        <v>337</v>
      </c>
      <c r="C21" s="261" t="s">
        <v>549</v>
      </c>
      <c r="D21" s="262"/>
      <c r="E21" s="262"/>
      <c r="F21" s="262"/>
      <c r="G21" s="263"/>
      <c r="H21" s="265" t="s">
        <v>895</v>
      </c>
      <c r="I21" s="266" t="s">
        <v>186</v>
      </c>
      <c r="J21" s="267"/>
      <c r="K21" s="267"/>
      <c r="L21" s="267"/>
      <c r="M21" s="268"/>
      <c r="N21" s="235"/>
      <c r="O21" s="188">
        <f t="shared" si="2"/>
        <v>0</v>
      </c>
    </row>
    <row r="22" s="292" customFormat="1" ht="15.75" spans="1:15">
      <c r="A22" s="87"/>
      <c r="B22" s="260" t="s">
        <v>338</v>
      </c>
      <c r="C22" s="261" t="s">
        <v>339</v>
      </c>
      <c r="D22" s="262"/>
      <c r="E22" s="262"/>
      <c r="F22" s="262"/>
      <c r="G22" s="263"/>
      <c r="H22" s="265" t="s">
        <v>340</v>
      </c>
      <c r="I22" s="266" t="s">
        <v>186</v>
      </c>
      <c r="J22" s="267"/>
      <c r="K22" s="267"/>
      <c r="L22" s="267"/>
      <c r="M22" s="268"/>
      <c r="N22" s="235"/>
      <c r="O22" s="188">
        <f t="shared" si="2"/>
        <v>0</v>
      </c>
    </row>
    <row r="23" s="292" customFormat="1" ht="15.75" spans="1:15">
      <c r="A23" s="87"/>
      <c r="B23" s="216"/>
      <c r="C23" s="217"/>
      <c r="D23" s="218"/>
      <c r="E23" s="219"/>
      <c r="F23" s="218"/>
      <c r="G23" s="218"/>
      <c r="H23" s="217"/>
      <c r="I23" s="218"/>
      <c r="J23" s="218"/>
      <c r="K23" s="218"/>
      <c r="L23" s="218"/>
      <c r="M23" s="252"/>
      <c r="N23" s="235"/>
      <c r="O23" s="188">
        <f t="shared" si="2"/>
        <v>0</v>
      </c>
    </row>
    <row r="24" ht="15.75" spans="2:15">
      <c r="B24" s="225"/>
      <c r="C24" s="226"/>
      <c r="D24" s="227"/>
      <c r="E24" s="228"/>
      <c r="F24" s="227"/>
      <c r="G24" s="227"/>
      <c r="H24" s="226"/>
      <c r="I24" s="227"/>
      <c r="J24" s="227"/>
      <c r="K24" s="227"/>
      <c r="L24" s="227"/>
      <c r="M24" s="228"/>
      <c r="N24" s="235"/>
      <c r="O24" s="188">
        <f t="shared" ref="O22:O40" si="3">IF(ISBLANK($AL24),0,1+LEN($AL24)-LEN(SUBSTITUTE($AL24,"●","")))</f>
        <v>0</v>
      </c>
    </row>
    <row r="25" ht="15.75" spans="2:15">
      <c r="B25" s="225"/>
      <c r="C25" s="226"/>
      <c r="D25" s="227"/>
      <c r="E25" s="228"/>
      <c r="F25" s="227"/>
      <c r="G25" s="227"/>
      <c r="H25" s="226"/>
      <c r="I25" s="227"/>
      <c r="J25" s="227"/>
      <c r="K25" s="227"/>
      <c r="L25" s="227"/>
      <c r="M25" s="226"/>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9"/>
      <c r="F27" s="227"/>
      <c r="G27" s="227"/>
      <c r="H27" s="226"/>
      <c r="I27" s="227"/>
      <c r="J27" s="227"/>
      <c r="K27" s="227"/>
      <c r="L27" s="227"/>
      <c r="M27" s="228"/>
      <c r="N27" s="235"/>
      <c r="O27" s="188">
        <f t="shared" si="3"/>
        <v>0</v>
      </c>
    </row>
    <row r="28" ht="15.75" spans="2:15">
      <c r="B28" s="225"/>
      <c r="C28" s="226"/>
      <c r="D28" s="227"/>
      <c r="E28" s="228"/>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8"/>
      <c r="N31" s="235"/>
      <c r="O31" s="188">
        <f t="shared" si="3"/>
        <v>0</v>
      </c>
    </row>
    <row r="32" ht="15.75" spans="2:15">
      <c r="B32" s="225"/>
      <c r="C32" s="226"/>
      <c r="D32" s="227"/>
      <c r="E32" s="229"/>
      <c r="F32" s="227"/>
      <c r="G32" s="227"/>
      <c r="H32" s="226"/>
      <c r="I32" s="227"/>
      <c r="J32" s="227"/>
      <c r="K32" s="227"/>
      <c r="L32" s="227"/>
      <c r="M32" s="228"/>
      <c r="N32" s="235"/>
      <c r="O32" s="188">
        <f t="shared" si="3"/>
        <v>0</v>
      </c>
    </row>
    <row r="33" ht="15.75" spans="2:15">
      <c r="B33" s="225"/>
      <c r="C33" s="226"/>
      <c r="D33" s="227"/>
      <c r="E33" s="228"/>
      <c r="F33" s="227"/>
      <c r="G33" s="227"/>
      <c r="H33" s="226"/>
      <c r="I33" s="227"/>
      <c r="J33" s="227"/>
      <c r="K33" s="227"/>
      <c r="L33" s="227"/>
      <c r="M33" s="228"/>
      <c r="N33" s="235"/>
      <c r="O33" s="188">
        <f t="shared" si="3"/>
        <v>0</v>
      </c>
    </row>
    <row r="34" ht="15.75" spans="2:15">
      <c r="B34" s="225"/>
      <c r="C34" s="226"/>
      <c r="D34" s="227"/>
      <c r="E34" s="228"/>
      <c r="F34" s="227"/>
      <c r="G34" s="227"/>
      <c r="H34" s="226"/>
      <c r="I34" s="227"/>
      <c r="J34" s="227"/>
      <c r="K34" s="227"/>
      <c r="L34" s="227"/>
      <c r="M34" s="228"/>
      <c r="N34" s="235"/>
      <c r="O34" s="188">
        <f t="shared" si="3"/>
        <v>0</v>
      </c>
    </row>
    <row r="35" ht="15.75" spans="2:15">
      <c r="B35" s="225"/>
      <c r="C35" s="226"/>
      <c r="D35" s="227"/>
      <c r="E35" s="228"/>
      <c r="F35" s="227"/>
      <c r="G35" s="227"/>
      <c r="H35" s="226"/>
      <c r="I35" s="227"/>
      <c r="J35" s="227"/>
      <c r="K35" s="227"/>
      <c r="L35" s="227"/>
      <c r="M35" s="226"/>
      <c r="N35" s="235"/>
      <c r="O35" s="188">
        <f t="shared" si="3"/>
        <v>0</v>
      </c>
    </row>
    <row r="36" ht="15.75" spans="2:15">
      <c r="B36" s="225"/>
      <c r="C36" s="226"/>
      <c r="D36" s="227"/>
      <c r="E36" s="228"/>
      <c r="F36" s="227"/>
      <c r="G36" s="227"/>
      <c r="H36" s="226"/>
      <c r="I36" s="227"/>
      <c r="J36" s="227"/>
      <c r="K36" s="227"/>
      <c r="L36" s="227"/>
      <c r="M36" s="226"/>
      <c r="N36" s="235"/>
      <c r="O36" s="188">
        <f t="shared" si="3"/>
        <v>0</v>
      </c>
    </row>
    <row r="37" spans="2:15">
      <c r="B37" s="230"/>
      <c r="C37" s="231"/>
      <c r="D37" s="232"/>
      <c r="E37" s="233"/>
      <c r="F37" s="232"/>
      <c r="G37" s="232"/>
      <c r="H37" s="231"/>
      <c r="I37" s="232"/>
      <c r="J37" s="232"/>
      <c r="K37" s="232"/>
      <c r="L37" s="232"/>
      <c r="M37" s="231"/>
      <c r="N37" s="235"/>
      <c r="O37" s="188">
        <f t="shared" si="3"/>
        <v>0</v>
      </c>
    </row>
    <row r="38" spans="2:15">
      <c r="B38" s="230"/>
      <c r="C38" s="231"/>
      <c r="D38" s="232"/>
      <c r="E38" s="233"/>
      <c r="F38" s="232"/>
      <c r="G38" s="232"/>
      <c r="H38" s="231"/>
      <c r="I38" s="232"/>
      <c r="J38" s="232"/>
      <c r="K38" s="232"/>
      <c r="L38" s="232"/>
      <c r="M38" s="231"/>
      <c r="N38" s="235"/>
      <c r="O38" s="188">
        <f t="shared" si="3"/>
        <v>0</v>
      </c>
    </row>
    <row r="39" spans="2:15">
      <c r="B39" s="230"/>
      <c r="C39" s="231"/>
      <c r="D39" s="232"/>
      <c r="E39" s="233"/>
      <c r="F39" s="232"/>
      <c r="G39" s="232"/>
      <c r="H39" s="231"/>
      <c r="I39" s="232"/>
      <c r="J39" s="232"/>
      <c r="K39" s="232"/>
      <c r="L39" s="232"/>
      <c r="M39" s="233"/>
      <c r="N39" s="235"/>
      <c r="O39" s="188">
        <f t="shared" si="3"/>
        <v>0</v>
      </c>
    </row>
    <row r="40" spans="2:15">
      <c r="B40" s="230"/>
      <c r="C40" s="231"/>
      <c r="D40" s="232"/>
      <c r="E40" s="234"/>
      <c r="F40" s="232"/>
      <c r="G40" s="232"/>
      <c r="H40" s="231"/>
      <c r="I40" s="232"/>
      <c r="J40" s="232"/>
      <c r="K40" s="232"/>
      <c r="L40" s="232"/>
      <c r="M40" s="233"/>
      <c r="N40" s="235"/>
      <c r="O40" s="188">
        <f t="shared" si="3"/>
        <v>0</v>
      </c>
    </row>
    <row r="41" spans="2:14">
      <c r="B41" s="230"/>
      <c r="C41" s="231"/>
      <c r="D41" s="232"/>
      <c r="E41" s="233"/>
      <c r="F41" s="232"/>
      <c r="G41" s="232"/>
      <c r="H41" s="231"/>
      <c r="I41" s="232"/>
      <c r="J41" s="232"/>
      <c r="K41" s="232"/>
      <c r="L41" s="232"/>
      <c r="M41" s="234"/>
      <c r="N41" s="235"/>
    </row>
    <row r="52" spans="2:15">
      <c r="B52" s="235"/>
      <c r="C52" s="236"/>
      <c r="D52" s="237"/>
      <c r="E52" s="238"/>
      <c r="F52" s="237"/>
      <c r="G52" s="237"/>
      <c r="H52" s="236"/>
      <c r="I52" s="237"/>
      <c r="J52" s="237"/>
      <c r="K52" s="237"/>
      <c r="L52" s="237"/>
      <c r="M52" s="256"/>
      <c r="N52" s="235"/>
      <c r="O52" s="257"/>
    </row>
    <row r="53" spans="2:15">
      <c r="B53" s="230"/>
      <c r="C53" s="231"/>
      <c r="D53" s="232"/>
      <c r="E53" s="233"/>
      <c r="F53" s="232"/>
      <c r="G53" s="232"/>
      <c r="H53" s="231"/>
      <c r="I53" s="232"/>
      <c r="J53" s="232"/>
      <c r="K53" s="232"/>
      <c r="L53" s="232"/>
      <c r="M53" s="231"/>
      <c r="N53" s="235"/>
      <c r="O53" s="257"/>
    </row>
    <row r="54" spans="2:15">
      <c r="B54" s="230"/>
      <c r="C54" s="231"/>
      <c r="D54" s="232"/>
      <c r="E54" s="233"/>
      <c r="F54" s="232"/>
      <c r="G54" s="232"/>
      <c r="H54" s="231"/>
      <c r="I54" s="232"/>
      <c r="J54" s="232"/>
      <c r="K54" s="232"/>
      <c r="L54" s="232"/>
      <c r="M54" s="233"/>
      <c r="N54" s="235"/>
      <c r="O54" s="257"/>
    </row>
    <row r="55" spans="2:15">
      <c r="B55" s="230"/>
      <c r="C55" s="231"/>
      <c r="D55" s="232"/>
      <c r="E55" s="234"/>
      <c r="F55" s="232"/>
      <c r="G55" s="232"/>
      <c r="H55" s="231"/>
      <c r="I55" s="232"/>
      <c r="J55" s="232"/>
      <c r="K55" s="232"/>
      <c r="L55" s="232"/>
      <c r="M55" s="233"/>
      <c r="N55" s="235"/>
      <c r="O55" s="257"/>
    </row>
    <row r="56" spans="2:13">
      <c r="B56" s="239"/>
      <c r="C56" s="240"/>
      <c r="D56" s="241"/>
      <c r="E56" s="242"/>
      <c r="F56" s="241"/>
      <c r="G56" s="241"/>
      <c r="H56" s="240"/>
      <c r="I56" s="241"/>
      <c r="J56" s="241"/>
      <c r="K56" s="241"/>
      <c r="L56" s="241"/>
      <c r="M56" s="258"/>
    </row>
  </sheetData>
  <sheetProtection sheet="1" objects="1"/>
  <mergeCells count="8">
    <mergeCell ref="B6:M6"/>
    <mergeCell ref="B19:M19"/>
    <mergeCell ref="C20:G20"/>
    <mergeCell ref="I20:M20"/>
    <mergeCell ref="C21:G21"/>
    <mergeCell ref="I21:M21"/>
    <mergeCell ref="C22:G22"/>
    <mergeCell ref="I22:M22"/>
  </mergeCells>
  <pageMargins left="0.75" right="0.75" top="1" bottom="1" header="0.511805555555556" footer="0.511805555555556"/>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 spans="2:26">
      <c r="B1" s="190" t="str">
        <f>Token_List!$B$2</f>
        <v>Token Name</v>
      </c>
      <c r="C1" s="191" t="str">
        <f ca="1">LOOKUP($Z$1,Token_List!$Z$3:$Z$9998,Token_List!$B$3:$B$9998)</f>
        <v>Mickey Ears</v>
      </c>
      <c r="Z1" s="259" t="str">
        <f ca="1">MID(CELL("filename",$Z$1),FIND("]",CELL("filename",$Z$1))+1,255)</f>
        <v>Mickey_Ears</v>
      </c>
    </row>
    <row r="2" ht="21" spans="2:12">
      <c r="B2" s="192" t="str">
        <f>Token_List!$D$2</f>
        <v>Rarity</v>
      </c>
      <c r="C2" s="193" t="str">
        <f ca="1">LOOKUP($Z$1,Token_List!$Z$3:$Z$9998,Token_List!$D$3:$D$9998)</f>
        <v>Uncommon</v>
      </c>
      <c r="D2" s="194"/>
      <c r="E2" s="195"/>
      <c r="F2" s="194"/>
      <c r="G2" s="194"/>
      <c r="H2" s="196"/>
      <c r="I2" s="194"/>
      <c r="J2" s="194"/>
      <c r="K2" s="194"/>
      <c r="L2" s="194"/>
    </row>
    <row r="3" ht="21" spans="2:13">
      <c r="B3" s="197" t="str">
        <f>Token_List!$E$2</f>
        <v>Type</v>
      </c>
      <c r="C3" s="191" t="str">
        <f ca="1">LOOKUP($Z$1,Token_List!$Z$3:$Z$9998,Token_List!$E$3:$E$9998)</f>
        <v>Ear Hat</v>
      </c>
      <c r="D3" s="194"/>
      <c r="E3" s="195"/>
      <c r="F3" s="194"/>
      <c r="G3" s="194"/>
      <c r="H3" s="196"/>
      <c r="I3" s="194"/>
      <c r="J3" s="194"/>
      <c r="K3" s="194"/>
      <c r="L3" s="194"/>
      <c r="M3" s="243"/>
    </row>
    <row r="4" ht="21" spans="2:13">
      <c r="B4" s="197" t="s">
        <v>294</v>
      </c>
      <c r="C4" s="193" t="str">
        <f ca="1">LOOKUP($Z$1,Token_List!$Z$3:$Z$9998,Token_List!$F$3:$F$9998)</f>
        <v>Mickey Mouse</v>
      </c>
      <c r="D4" s="194"/>
      <c r="E4" s="195"/>
      <c r="F4" s="194"/>
      <c r="G4" s="194"/>
      <c r="H4" s="196"/>
      <c r="I4" s="194"/>
      <c r="J4" s="194"/>
      <c r="K4" s="194"/>
      <c r="L4" s="194"/>
      <c r="M4" s="243"/>
    </row>
    <row r="5" ht="21.75" spans="2:15">
      <c r="B5" s="198"/>
      <c r="C5" s="199"/>
      <c r="D5" s="199"/>
      <c r="E5" s="199"/>
      <c r="F5" s="200"/>
      <c r="G5" s="200"/>
      <c r="H5" s="199"/>
      <c r="I5" s="199"/>
      <c r="J5" s="199"/>
      <c r="K5" s="199"/>
      <c r="L5" s="199"/>
      <c r="M5" s="244"/>
      <c r="O5" s="188">
        <f>SUM($AN$8:$AN$9999)</f>
        <v>0</v>
      </c>
    </row>
    <row r="6" ht="25.5" spans="2:15">
      <c r="B6" s="201" t="str">
        <f ca="1">MATCH("Type",$B$9:$B$9991,0)-3&amp;" Task(s) from "&amp;SUM($A$9:$A$9993)&amp;" character(s) that could drop "&amp;CHAR(34)&amp;$C$1&amp;CHAR(34)&amp;" Tokens"</f>
        <v>1 Task(s) from 1 character(s) that could drop "Mickey Ears"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189</v>
      </c>
      <c r="C9" s="213" t="s">
        <v>908</v>
      </c>
      <c r="D9" s="214">
        <v>2</v>
      </c>
      <c r="E9" s="215"/>
      <c r="F9" s="214"/>
      <c r="G9" s="214"/>
      <c r="H9" s="213" t="s">
        <v>406</v>
      </c>
      <c r="I9" s="214" t="s">
        <v>313</v>
      </c>
      <c r="J9" s="214"/>
      <c r="K9" s="214">
        <v>10</v>
      </c>
      <c r="L9" s="214">
        <v>75</v>
      </c>
      <c r="M9" s="215" t="s">
        <v>921</v>
      </c>
      <c r="N9" s="235"/>
      <c r="O9" s="188">
        <f t="shared" si="0"/>
        <v>0</v>
      </c>
    </row>
    <row r="10" ht="15.75" spans="2:15">
      <c r="B10" s="216"/>
      <c r="C10" s="217"/>
      <c r="D10" s="218"/>
      <c r="E10" s="219"/>
      <c r="F10" s="218"/>
      <c r="G10" s="218"/>
      <c r="H10" s="217"/>
      <c r="I10" s="218"/>
      <c r="J10" s="218"/>
      <c r="K10" s="218"/>
      <c r="L10" s="218"/>
      <c r="M10" s="252"/>
      <c r="N10" s="235"/>
      <c r="O10" s="188">
        <f t="shared" si="0"/>
        <v>0</v>
      </c>
    </row>
    <row r="11" ht="25.5" spans="2:15">
      <c r="B11" s="201" t="str">
        <f ca="1">COUNTA($B13:$B9996)&amp;" Other way(s) to get "&amp;CHAR(34)&amp;$C$1&amp;CHAR(34)&amp;" Tokens"</f>
        <v>4 Other way(s) to get "Mickey Ears" Tokens</v>
      </c>
      <c r="C11" s="202"/>
      <c r="D11" s="202"/>
      <c r="E11" s="202"/>
      <c r="F11" s="202"/>
      <c r="G11" s="202"/>
      <c r="H11" s="202"/>
      <c r="I11" s="202"/>
      <c r="J11" s="202"/>
      <c r="K11" s="202"/>
      <c r="L11" s="202"/>
      <c r="M11" s="245"/>
      <c r="N11" s="235"/>
      <c r="O11" s="188">
        <f t="shared" si="0"/>
        <v>0</v>
      </c>
    </row>
    <row r="12" ht="16.5" spans="2:15">
      <c r="B12" s="276" t="s">
        <v>18</v>
      </c>
      <c r="C12" s="277" t="s">
        <v>323</v>
      </c>
      <c r="D12" s="278"/>
      <c r="E12" s="278"/>
      <c r="F12" s="278"/>
      <c r="G12" s="279"/>
      <c r="H12" s="280" t="s">
        <v>324</v>
      </c>
      <c r="I12" s="281" t="s">
        <v>310</v>
      </c>
      <c r="J12" s="282"/>
      <c r="K12" s="282"/>
      <c r="L12" s="282"/>
      <c r="M12" s="283"/>
      <c r="N12" s="235"/>
      <c r="O12" s="188">
        <f t="shared" si="0"/>
        <v>0</v>
      </c>
    </row>
    <row r="13" ht="15.75" spans="2:15">
      <c r="B13" s="260" t="s">
        <v>337</v>
      </c>
      <c r="C13" s="261" t="s">
        <v>453</v>
      </c>
      <c r="D13" s="262"/>
      <c r="E13" s="262"/>
      <c r="F13" s="262"/>
      <c r="G13" s="263"/>
      <c r="H13" s="265" t="s">
        <v>327</v>
      </c>
      <c r="I13" s="266" t="s">
        <v>889</v>
      </c>
      <c r="J13" s="267"/>
      <c r="K13" s="267"/>
      <c r="L13" s="267"/>
      <c r="M13" s="268"/>
      <c r="N13" s="235"/>
      <c r="O13" s="188">
        <f t="shared" si="0"/>
        <v>0</v>
      </c>
    </row>
    <row r="14" ht="15.75" spans="2:15">
      <c r="B14" s="260" t="s">
        <v>337</v>
      </c>
      <c r="C14" s="261" t="s">
        <v>602</v>
      </c>
      <c r="D14" s="262"/>
      <c r="E14" s="262"/>
      <c r="F14" s="262"/>
      <c r="G14" s="263"/>
      <c r="H14" s="265" t="s">
        <v>313</v>
      </c>
      <c r="I14" s="266" t="s">
        <v>603</v>
      </c>
      <c r="J14" s="267"/>
      <c r="K14" s="267"/>
      <c r="L14" s="267"/>
      <c r="M14" s="268"/>
      <c r="N14" s="235"/>
      <c r="O14" s="188">
        <f t="shared" si="0"/>
        <v>0</v>
      </c>
    </row>
    <row r="15" ht="15.75" spans="2:15">
      <c r="B15" s="260" t="s">
        <v>399</v>
      </c>
      <c r="C15" s="261" t="s">
        <v>664</v>
      </c>
      <c r="D15" s="262"/>
      <c r="E15" s="262"/>
      <c r="F15" s="262"/>
      <c r="G15" s="263"/>
      <c r="H15" s="265" t="s">
        <v>401</v>
      </c>
      <c r="I15" s="261" t="s">
        <v>665</v>
      </c>
      <c r="J15" s="262"/>
      <c r="K15" s="262"/>
      <c r="L15" s="262"/>
      <c r="M15" s="263"/>
      <c r="N15" s="235"/>
      <c r="O15" s="188">
        <f t="shared" si="0"/>
        <v>0</v>
      </c>
    </row>
    <row r="16" ht="15.75" spans="2:15">
      <c r="B16" s="260" t="s">
        <v>338</v>
      </c>
      <c r="C16" s="261" t="s">
        <v>339</v>
      </c>
      <c r="D16" s="262"/>
      <c r="E16" s="262"/>
      <c r="F16" s="262"/>
      <c r="G16" s="263"/>
      <c r="H16" s="265" t="s">
        <v>340</v>
      </c>
      <c r="I16" s="261" t="s">
        <v>188</v>
      </c>
      <c r="J16" s="262"/>
      <c r="K16" s="262"/>
      <c r="L16" s="262"/>
      <c r="M16" s="263"/>
      <c r="N16" s="235"/>
      <c r="O16" s="188">
        <f t="shared" si="0"/>
        <v>0</v>
      </c>
    </row>
    <row r="17" ht="15.75" spans="2:15">
      <c r="B17" s="216"/>
      <c r="C17" s="217"/>
      <c r="D17" s="218"/>
      <c r="E17" s="219"/>
      <c r="F17" s="218"/>
      <c r="G17" s="218"/>
      <c r="H17" s="217"/>
      <c r="I17" s="218"/>
      <c r="J17" s="218"/>
      <c r="K17" s="218"/>
      <c r="L17" s="218"/>
      <c r="M17" s="252"/>
      <c r="N17" s="235"/>
      <c r="O17" s="188">
        <f t="shared" ref="O17:O33" si="1">IF(ISBLANK($AL17),0,1+LEN($AL17)-LEN(SUBSTITUTE($AL17,"●","")))</f>
        <v>0</v>
      </c>
    </row>
    <row r="18" ht="15.75" spans="2:15">
      <c r="B18" s="225"/>
      <c r="C18" s="226"/>
      <c r="D18" s="227"/>
      <c r="E18" s="228"/>
      <c r="F18" s="227"/>
      <c r="G18" s="227"/>
      <c r="H18" s="226"/>
      <c r="I18" s="227"/>
      <c r="J18" s="227"/>
      <c r="K18" s="227"/>
      <c r="L18" s="227"/>
      <c r="M18" s="226"/>
      <c r="N18" s="235"/>
      <c r="O18" s="188">
        <f t="shared" si="1"/>
        <v>0</v>
      </c>
    </row>
    <row r="19" ht="15.75" spans="2:15">
      <c r="B19" s="225"/>
      <c r="C19" s="226"/>
      <c r="D19" s="227"/>
      <c r="E19" s="228"/>
      <c r="F19" s="227"/>
      <c r="G19" s="227"/>
      <c r="H19" s="226"/>
      <c r="I19" s="227"/>
      <c r="J19" s="227"/>
      <c r="K19" s="227"/>
      <c r="L19" s="227"/>
      <c r="M19" s="228"/>
      <c r="N19" s="235"/>
      <c r="O19" s="188">
        <f t="shared" si="1"/>
        <v>0</v>
      </c>
    </row>
    <row r="20" ht="15.75" spans="2:15">
      <c r="B20" s="225"/>
      <c r="C20" s="226"/>
      <c r="D20" s="227"/>
      <c r="E20" s="229"/>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9"/>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6"/>
      <c r="N28" s="235"/>
      <c r="O28" s="188">
        <f t="shared" si="1"/>
        <v>0</v>
      </c>
    </row>
    <row r="29" ht="15.75" spans="2:15">
      <c r="B29" s="225"/>
      <c r="C29" s="226"/>
      <c r="D29" s="227"/>
      <c r="E29" s="228"/>
      <c r="F29" s="227"/>
      <c r="G29" s="227"/>
      <c r="H29" s="226"/>
      <c r="I29" s="227"/>
      <c r="J29" s="227"/>
      <c r="K29" s="227"/>
      <c r="L29" s="227"/>
      <c r="M29" s="226"/>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1"/>
      <c r="N31" s="235"/>
      <c r="O31" s="188">
        <f t="shared" si="1"/>
        <v>0</v>
      </c>
    </row>
    <row r="32" spans="2:15">
      <c r="B32" s="230"/>
      <c r="C32" s="231"/>
      <c r="D32" s="232"/>
      <c r="E32" s="233"/>
      <c r="F32" s="232"/>
      <c r="G32" s="232"/>
      <c r="H32" s="231"/>
      <c r="I32" s="232"/>
      <c r="J32" s="232"/>
      <c r="K32" s="232"/>
      <c r="L32" s="232"/>
      <c r="M32" s="233"/>
      <c r="N32" s="235"/>
      <c r="O32" s="188">
        <f t="shared" si="1"/>
        <v>0</v>
      </c>
    </row>
    <row r="33" spans="2:15">
      <c r="B33" s="230"/>
      <c r="C33" s="231"/>
      <c r="D33" s="232"/>
      <c r="E33" s="234"/>
      <c r="F33" s="232"/>
      <c r="G33" s="232"/>
      <c r="H33" s="231"/>
      <c r="I33" s="232"/>
      <c r="J33" s="232"/>
      <c r="K33" s="232"/>
      <c r="L33" s="232"/>
      <c r="M33" s="233"/>
      <c r="N33" s="235"/>
      <c r="O33" s="188">
        <f t="shared" si="1"/>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12">
    <mergeCell ref="B6:M6"/>
    <mergeCell ref="B11:M11"/>
    <mergeCell ref="C12:G12"/>
    <mergeCell ref="I12:M12"/>
    <mergeCell ref="C13:G13"/>
    <mergeCell ref="I13:M13"/>
    <mergeCell ref="C14:G14"/>
    <mergeCell ref="I14:M14"/>
    <mergeCell ref="C15:G15"/>
    <mergeCell ref="I15:M15"/>
    <mergeCell ref="C16:G16"/>
    <mergeCell ref="I16:M16"/>
  </mergeCells>
  <pageMargins left="0.75" right="0.75" top="1" bottom="1" header="0.511805555555556" footer="0.511805555555556"/>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49"/>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Mickey Gloves</v>
      </c>
      <c r="Z1" s="259" t="str">
        <f ca="1">MID(CELL("filename",$Z$1),FIND("]",CELL("filename",$Z$1))+1,255)</f>
        <v>Mickey_Gloves</v>
      </c>
    </row>
    <row r="2" ht="21.55" customHeight="1" spans="2:12">
      <c r="B2" s="192" t="str">
        <f>Token_List!$D$2</f>
        <v>Rarity</v>
      </c>
      <c r="C2" s="193" t="str">
        <f ca="1">LOOKUP($Z$1,Token_List!$Z$3:$Z$9998,Token_List!$D$3:$D$9998)</f>
        <v>Common</v>
      </c>
      <c r="D2" s="194"/>
      <c r="E2" s="195"/>
      <c r="F2" s="194"/>
      <c r="G2" s="194"/>
      <c r="H2" s="196"/>
      <c r="I2" s="194"/>
      <c r="J2" s="194"/>
      <c r="K2" s="194"/>
      <c r="L2" s="194"/>
    </row>
    <row r="3" ht="21.55" customHeight="1" spans="2:13">
      <c r="B3" s="197" t="str">
        <f>Token_List!$E$2</f>
        <v>Type</v>
      </c>
      <c r="C3" s="191" t="str">
        <f ca="1">LOOKUP($Z$1,Token_List!$Z$3:$Z$9998,Token_List!$E$3:$E$9998)</f>
        <v>Individual</v>
      </c>
      <c r="D3" s="194"/>
      <c r="E3" s="195"/>
      <c r="F3" s="194"/>
      <c r="G3" s="194"/>
      <c r="H3" s="196"/>
      <c r="I3" s="194"/>
      <c r="J3" s="194"/>
      <c r="K3" s="194"/>
      <c r="L3" s="194"/>
      <c r="M3" s="243"/>
    </row>
    <row r="4" ht="21.55" customHeight="1" spans="2:13">
      <c r="B4" s="197" t="s">
        <v>294</v>
      </c>
      <c r="C4" s="274" t="str">
        <f ca="1">LOOKUP($Z$1,Token_List!$Z$3:$Z$9998,Token_List!$F$3:$F$9998)</f>
        <v>Mickey Mouse</v>
      </c>
      <c r="D4" s="194"/>
      <c r="E4" s="195"/>
      <c r="F4" s="194"/>
      <c r="G4" s="194"/>
      <c r="H4" s="196"/>
      <c r="I4" s="194"/>
      <c r="J4" s="194"/>
      <c r="K4" s="194"/>
      <c r="L4" s="194"/>
      <c r="M4" s="243"/>
    </row>
    <row r="5" ht="21.55" customHeight="1" spans="2:15">
      <c r="B5" s="198"/>
      <c r="C5" s="199"/>
      <c r="D5" s="199"/>
      <c r="E5" s="199"/>
      <c r="F5" s="200"/>
      <c r="G5" s="200"/>
      <c r="H5" s="199"/>
      <c r="I5" s="199"/>
      <c r="J5" s="199"/>
      <c r="K5" s="199"/>
      <c r="L5" s="199"/>
      <c r="M5" s="244"/>
      <c r="O5" s="188">
        <f>SUM($AN$8:$AN$9999)</f>
        <v>0</v>
      </c>
    </row>
    <row r="6" ht="25.5" spans="2:15">
      <c r="B6" s="201" t="str">
        <f ca="1">MATCH("Type",$B$9:$B$9991,0)-3&amp;" Task(s) from "&amp;SUM($A$9:$A$9993)&amp;" character(s) that could drop "&amp;CHAR(34)&amp;$C$1&amp;CHAR(34)&amp;" Tokens"</f>
        <v>2 Task(s) from 2 character(s) that could drop "Mickey Gloves" Tokens</v>
      </c>
      <c r="C6" s="202"/>
      <c r="D6" s="202"/>
      <c r="E6" s="202"/>
      <c r="F6" s="202"/>
      <c r="G6" s="202"/>
      <c r="H6" s="202"/>
      <c r="I6" s="202"/>
      <c r="J6" s="202"/>
      <c r="K6" s="202"/>
      <c r="L6" s="202"/>
      <c r="M6" s="245"/>
      <c r="O6" s="188">
        <f t="shared" ref="O6:O16"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COUNTA($E9)+1</f>
        <v>1</v>
      </c>
      <c r="B9" s="212" t="s">
        <v>141</v>
      </c>
      <c r="C9" s="213" t="s">
        <v>922</v>
      </c>
      <c r="D9" s="214">
        <v>2</v>
      </c>
      <c r="E9" s="215"/>
      <c r="F9" s="214"/>
      <c r="G9" s="214"/>
      <c r="H9" s="213" t="s">
        <v>406</v>
      </c>
      <c r="I9" s="214" t="s">
        <v>315</v>
      </c>
      <c r="J9" s="214"/>
      <c r="K9" s="214">
        <v>7</v>
      </c>
      <c r="L9" s="214">
        <v>40</v>
      </c>
      <c r="M9" s="215" t="s">
        <v>190</v>
      </c>
      <c r="N9" s="235"/>
      <c r="O9" s="188">
        <f t="shared" si="0"/>
        <v>0</v>
      </c>
    </row>
    <row r="10" ht="15.75" spans="1:15">
      <c r="A10" s="211">
        <f>COUNTA($E10)+1</f>
        <v>1</v>
      </c>
      <c r="B10" s="212" t="s">
        <v>150</v>
      </c>
      <c r="C10" s="213" t="s">
        <v>452</v>
      </c>
      <c r="D10" s="214">
        <v>1</v>
      </c>
      <c r="E10" s="215"/>
      <c r="F10" s="214"/>
      <c r="G10" s="214"/>
      <c r="H10" s="213" t="s">
        <v>453</v>
      </c>
      <c r="I10" s="214" t="s">
        <v>327</v>
      </c>
      <c r="J10" s="214"/>
      <c r="K10" s="214">
        <v>13</v>
      </c>
      <c r="L10" s="249">
        <v>110</v>
      </c>
      <c r="M10" s="250" t="s">
        <v>454</v>
      </c>
      <c r="N10" s="235"/>
      <c r="O10" s="188">
        <f t="shared" si="0"/>
        <v>0</v>
      </c>
    </row>
    <row r="11" ht="15.75" spans="2:15">
      <c r="B11" s="216"/>
      <c r="C11" s="217"/>
      <c r="D11" s="218"/>
      <c r="E11" s="219"/>
      <c r="F11" s="218"/>
      <c r="G11" s="218"/>
      <c r="H11" s="217"/>
      <c r="I11" s="218"/>
      <c r="J11" s="218"/>
      <c r="K11" s="218"/>
      <c r="L11" s="218"/>
      <c r="M11" s="252"/>
      <c r="N11" s="235"/>
      <c r="O11" s="188">
        <f t="shared" si="0"/>
        <v>0</v>
      </c>
    </row>
    <row r="12" ht="25.5" spans="2:15">
      <c r="B12" s="201" t="str">
        <f ca="1">COUNTA($B14:$B9997)&amp;" Other way(s) to get "&amp;CHAR(34)&amp;$C$1&amp;CHAR(34)&amp;" Tokens"</f>
        <v>2 Other way(s) to get "Mickey Gloves" Tokens</v>
      </c>
      <c r="C12" s="202"/>
      <c r="D12" s="202"/>
      <c r="E12" s="202"/>
      <c r="F12" s="202"/>
      <c r="G12" s="202"/>
      <c r="H12" s="202"/>
      <c r="I12" s="202"/>
      <c r="J12" s="202"/>
      <c r="K12" s="202"/>
      <c r="L12" s="202"/>
      <c r="M12" s="245"/>
      <c r="N12" s="235"/>
      <c r="O12" s="188">
        <f t="shared" si="0"/>
        <v>0</v>
      </c>
    </row>
    <row r="13" ht="16.5" spans="2:15">
      <c r="B13" s="276" t="s">
        <v>18</v>
      </c>
      <c r="C13" s="277" t="s">
        <v>323</v>
      </c>
      <c r="D13" s="278"/>
      <c r="E13" s="278"/>
      <c r="F13" s="278"/>
      <c r="G13" s="279"/>
      <c r="H13" s="280" t="s">
        <v>324</v>
      </c>
      <c r="I13" s="281" t="s">
        <v>310</v>
      </c>
      <c r="J13" s="282"/>
      <c r="K13" s="282"/>
      <c r="L13" s="282"/>
      <c r="M13" s="283"/>
      <c r="N13" s="235"/>
      <c r="O13" s="188">
        <f t="shared" si="0"/>
        <v>0</v>
      </c>
    </row>
    <row r="14" ht="15.75" spans="2:15">
      <c r="B14" s="260" t="s">
        <v>399</v>
      </c>
      <c r="C14" s="261" t="s">
        <v>664</v>
      </c>
      <c r="D14" s="262"/>
      <c r="E14" s="262"/>
      <c r="F14" s="262"/>
      <c r="G14" s="263"/>
      <c r="H14" s="265" t="s">
        <v>401</v>
      </c>
      <c r="I14" s="266" t="s">
        <v>665</v>
      </c>
      <c r="J14" s="267"/>
      <c r="K14" s="267"/>
      <c r="L14" s="267"/>
      <c r="M14" s="268"/>
      <c r="N14" s="235"/>
      <c r="O14" s="188">
        <f t="shared" si="0"/>
        <v>0</v>
      </c>
    </row>
    <row r="15" s="292" customFormat="1" ht="15.75" spans="1:15">
      <c r="A15" s="87"/>
      <c r="B15" s="260" t="s">
        <v>338</v>
      </c>
      <c r="C15" s="261" t="s">
        <v>339</v>
      </c>
      <c r="D15" s="262"/>
      <c r="E15" s="262"/>
      <c r="F15" s="262"/>
      <c r="G15" s="263"/>
      <c r="H15" s="265" t="s">
        <v>340</v>
      </c>
      <c r="I15" s="266" t="s">
        <v>190</v>
      </c>
      <c r="J15" s="267"/>
      <c r="K15" s="267"/>
      <c r="L15" s="267"/>
      <c r="M15" s="268"/>
      <c r="N15" s="235"/>
      <c r="O15" s="188">
        <f t="shared" si="0"/>
        <v>0</v>
      </c>
    </row>
    <row r="16" s="292" customFormat="1" ht="15.75" spans="1:15">
      <c r="A16" s="87"/>
      <c r="B16" s="216"/>
      <c r="C16" s="217"/>
      <c r="D16" s="218"/>
      <c r="E16" s="219"/>
      <c r="F16" s="218"/>
      <c r="G16" s="218"/>
      <c r="H16" s="217"/>
      <c r="I16" s="218"/>
      <c r="J16" s="218"/>
      <c r="K16" s="218"/>
      <c r="L16" s="218"/>
      <c r="M16" s="252"/>
      <c r="N16" s="235"/>
      <c r="O16" s="188">
        <f t="shared" si="0"/>
        <v>0</v>
      </c>
    </row>
    <row r="17" ht="15.75" spans="2:15">
      <c r="B17" s="225"/>
      <c r="C17" s="226"/>
      <c r="D17" s="227"/>
      <c r="E17" s="228"/>
      <c r="F17" s="227"/>
      <c r="G17" s="227"/>
      <c r="H17" s="226"/>
      <c r="I17" s="227"/>
      <c r="J17" s="227"/>
      <c r="K17" s="227"/>
      <c r="L17" s="227"/>
      <c r="M17" s="228"/>
      <c r="N17" s="235"/>
      <c r="O17" s="188">
        <f t="shared" ref="O15:O33" si="1">IF(ISBLANK($AL17),0,1+LEN($AL17)-LEN(SUBSTITUTE($AL17,"●","")))</f>
        <v>0</v>
      </c>
    </row>
    <row r="18" ht="15.75" spans="2:15">
      <c r="B18" s="225"/>
      <c r="C18" s="226"/>
      <c r="D18" s="227"/>
      <c r="E18" s="228"/>
      <c r="F18" s="227"/>
      <c r="G18" s="227"/>
      <c r="H18" s="226"/>
      <c r="I18" s="227"/>
      <c r="J18" s="227"/>
      <c r="K18" s="227"/>
      <c r="L18" s="227"/>
      <c r="M18" s="226"/>
      <c r="N18" s="235"/>
      <c r="O18" s="188">
        <f t="shared" si="1"/>
        <v>0</v>
      </c>
    </row>
    <row r="19" ht="15.75" spans="2:15">
      <c r="B19" s="225"/>
      <c r="C19" s="226"/>
      <c r="D19" s="227"/>
      <c r="E19" s="228"/>
      <c r="F19" s="227"/>
      <c r="G19" s="227"/>
      <c r="H19" s="226"/>
      <c r="I19" s="227"/>
      <c r="J19" s="227"/>
      <c r="K19" s="227"/>
      <c r="L19" s="227"/>
      <c r="M19" s="228"/>
      <c r="N19" s="235"/>
      <c r="O19" s="188">
        <f t="shared" si="1"/>
        <v>0</v>
      </c>
    </row>
    <row r="20" ht="15.75" spans="2:15">
      <c r="B20" s="225"/>
      <c r="C20" s="226"/>
      <c r="D20" s="227"/>
      <c r="E20" s="229"/>
      <c r="F20" s="227"/>
      <c r="G20" s="227"/>
      <c r="H20" s="226"/>
      <c r="I20" s="227"/>
      <c r="J20" s="227"/>
      <c r="K20" s="227"/>
      <c r="L20" s="227"/>
      <c r="M20" s="228"/>
      <c r="N20" s="235"/>
      <c r="O20" s="188">
        <f t="shared" si="1"/>
        <v>0</v>
      </c>
    </row>
    <row r="21" ht="15.75" spans="2:15">
      <c r="B21" s="225"/>
      <c r="C21" s="226"/>
      <c r="D21" s="227"/>
      <c r="E21" s="228"/>
      <c r="F21" s="227"/>
      <c r="G21" s="227"/>
      <c r="H21" s="226"/>
      <c r="I21" s="227"/>
      <c r="J21" s="227"/>
      <c r="K21" s="227"/>
      <c r="L21" s="227"/>
      <c r="M21" s="228"/>
      <c r="N21" s="235"/>
      <c r="O21" s="188">
        <f t="shared" si="1"/>
        <v>0</v>
      </c>
    </row>
    <row r="22" ht="15.75" spans="2:15">
      <c r="B22" s="225"/>
      <c r="C22" s="226"/>
      <c r="D22" s="227"/>
      <c r="E22" s="228"/>
      <c r="F22" s="227"/>
      <c r="G22" s="227"/>
      <c r="H22" s="226"/>
      <c r="I22" s="227"/>
      <c r="J22" s="227"/>
      <c r="K22" s="227"/>
      <c r="L22" s="227"/>
      <c r="M22" s="228"/>
      <c r="N22" s="235"/>
      <c r="O22" s="188">
        <f t="shared" si="1"/>
        <v>0</v>
      </c>
    </row>
    <row r="23" ht="15.75" spans="2:15">
      <c r="B23" s="225"/>
      <c r="C23" s="226"/>
      <c r="D23" s="227"/>
      <c r="E23" s="228"/>
      <c r="F23" s="227"/>
      <c r="G23" s="227"/>
      <c r="H23" s="226"/>
      <c r="I23" s="227"/>
      <c r="J23" s="227"/>
      <c r="K23" s="227"/>
      <c r="L23" s="227"/>
      <c r="M23" s="228"/>
      <c r="N23" s="235"/>
      <c r="O23" s="188">
        <f t="shared" si="1"/>
        <v>0</v>
      </c>
    </row>
    <row r="24" ht="15.75" spans="2:15">
      <c r="B24" s="225"/>
      <c r="C24" s="226"/>
      <c r="D24" s="227"/>
      <c r="E24" s="228"/>
      <c r="F24" s="227"/>
      <c r="G24" s="227"/>
      <c r="H24" s="226"/>
      <c r="I24" s="227"/>
      <c r="J24" s="227"/>
      <c r="K24" s="227"/>
      <c r="L24" s="227"/>
      <c r="M24" s="228"/>
      <c r="N24" s="235"/>
      <c r="O24" s="188">
        <f t="shared" si="1"/>
        <v>0</v>
      </c>
    </row>
    <row r="25" ht="15.75" spans="2:15">
      <c r="B25" s="225"/>
      <c r="C25" s="226"/>
      <c r="D25" s="227"/>
      <c r="E25" s="229"/>
      <c r="F25" s="227"/>
      <c r="G25" s="227"/>
      <c r="H25" s="226"/>
      <c r="I25" s="227"/>
      <c r="J25" s="227"/>
      <c r="K25" s="227"/>
      <c r="L25" s="227"/>
      <c r="M25" s="228"/>
      <c r="N25" s="235"/>
      <c r="O25" s="188">
        <f t="shared" si="1"/>
        <v>0</v>
      </c>
    </row>
    <row r="26" ht="15.75" spans="2:15">
      <c r="B26" s="225"/>
      <c r="C26" s="226"/>
      <c r="D26" s="227"/>
      <c r="E26" s="228"/>
      <c r="F26" s="227"/>
      <c r="G26" s="227"/>
      <c r="H26" s="226"/>
      <c r="I26" s="227"/>
      <c r="J26" s="227"/>
      <c r="K26" s="227"/>
      <c r="L26" s="227"/>
      <c r="M26" s="228"/>
      <c r="N26" s="235"/>
      <c r="O26" s="188">
        <f t="shared" si="1"/>
        <v>0</v>
      </c>
    </row>
    <row r="27" ht="15.75" spans="2:15">
      <c r="B27" s="225"/>
      <c r="C27" s="226"/>
      <c r="D27" s="227"/>
      <c r="E27" s="228"/>
      <c r="F27" s="227"/>
      <c r="G27" s="227"/>
      <c r="H27" s="226"/>
      <c r="I27" s="227"/>
      <c r="J27" s="227"/>
      <c r="K27" s="227"/>
      <c r="L27" s="227"/>
      <c r="M27" s="228"/>
      <c r="N27" s="235"/>
      <c r="O27" s="188">
        <f t="shared" si="1"/>
        <v>0</v>
      </c>
    </row>
    <row r="28" ht="15.75" spans="2:15">
      <c r="B28" s="225"/>
      <c r="C28" s="226"/>
      <c r="D28" s="227"/>
      <c r="E28" s="228"/>
      <c r="F28" s="227"/>
      <c r="G28" s="227"/>
      <c r="H28" s="226"/>
      <c r="I28" s="227"/>
      <c r="J28" s="227"/>
      <c r="K28" s="227"/>
      <c r="L28" s="227"/>
      <c r="M28" s="226"/>
      <c r="N28" s="235"/>
      <c r="O28" s="188">
        <f t="shared" si="1"/>
        <v>0</v>
      </c>
    </row>
    <row r="29" ht="15.75" spans="2:15">
      <c r="B29" s="225"/>
      <c r="C29" s="226"/>
      <c r="D29" s="227"/>
      <c r="E29" s="228"/>
      <c r="F29" s="227"/>
      <c r="G29" s="227"/>
      <c r="H29" s="226"/>
      <c r="I29" s="227"/>
      <c r="J29" s="227"/>
      <c r="K29" s="227"/>
      <c r="L29" s="227"/>
      <c r="M29" s="226"/>
      <c r="N29" s="235"/>
      <c r="O29" s="188">
        <f t="shared" si="1"/>
        <v>0</v>
      </c>
    </row>
    <row r="30" spans="2:15">
      <c r="B30" s="230"/>
      <c r="C30" s="231"/>
      <c r="D30" s="232"/>
      <c r="E30" s="233"/>
      <c r="F30" s="232"/>
      <c r="G30" s="232"/>
      <c r="H30" s="231"/>
      <c r="I30" s="232"/>
      <c r="J30" s="232"/>
      <c r="K30" s="232"/>
      <c r="L30" s="232"/>
      <c r="M30" s="231"/>
      <c r="N30" s="235"/>
      <c r="O30" s="188">
        <f t="shared" si="1"/>
        <v>0</v>
      </c>
    </row>
    <row r="31" spans="2:15">
      <c r="B31" s="230"/>
      <c r="C31" s="231"/>
      <c r="D31" s="232"/>
      <c r="E31" s="233"/>
      <c r="F31" s="232"/>
      <c r="G31" s="232"/>
      <c r="H31" s="231"/>
      <c r="I31" s="232"/>
      <c r="J31" s="232"/>
      <c r="K31" s="232"/>
      <c r="L31" s="232"/>
      <c r="M31" s="231"/>
      <c r="N31" s="235"/>
      <c r="O31" s="188">
        <f t="shared" si="1"/>
        <v>0</v>
      </c>
    </row>
    <row r="32" spans="2:15">
      <c r="B32" s="230"/>
      <c r="C32" s="231"/>
      <c r="D32" s="232"/>
      <c r="E32" s="233"/>
      <c r="F32" s="232"/>
      <c r="G32" s="232"/>
      <c r="H32" s="231"/>
      <c r="I32" s="232"/>
      <c r="J32" s="232"/>
      <c r="K32" s="232"/>
      <c r="L32" s="232"/>
      <c r="M32" s="233"/>
      <c r="N32" s="235"/>
      <c r="O32" s="188">
        <f t="shared" si="1"/>
        <v>0</v>
      </c>
    </row>
    <row r="33" spans="2:15">
      <c r="B33" s="230"/>
      <c r="C33" s="231"/>
      <c r="D33" s="232"/>
      <c r="E33" s="234"/>
      <c r="F33" s="232"/>
      <c r="G33" s="232"/>
      <c r="H33" s="231"/>
      <c r="I33" s="232"/>
      <c r="J33" s="232"/>
      <c r="K33" s="232"/>
      <c r="L33" s="232"/>
      <c r="M33" s="233"/>
      <c r="N33" s="235"/>
      <c r="O33" s="188">
        <f t="shared" si="1"/>
        <v>0</v>
      </c>
    </row>
    <row r="34" spans="2:14">
      <c r="B34" s="230"/>
      <c r="C34" s="231"/>
      <c r="D34" s="232"/>
      <c r="E34" s="233"/>
      <c r="F34" s="232"/>
      <c r="G34" s="232"/>
      <c r="H34" s="231"/>
      <c r="I34" s="232"/>
      <c r="J34" s="232"/>
      <c r="K34" s="232"/>
      <c r="L34" s="232"/>
      <c r="M34" s="234"/>
      <c r="N34" s="235"/>
    </row>
    <row r="45" spans="2:15">
      <c r="B45" s="235"/>
      <c r="C45" s="236"/>
      <c r="D45" s="237"/>
      <c r="E45" s="238"/>
      <c r="F45" s="237"/>
      <c r="G45" s="237"/>
      <c r="H45" s="236"/>
      <c r="I45" s="237"/>
      <c r="J45" s="237"/>
      <c r="K45" s="237"/>
      <c r="L45" s="237"/>
      <c r="M45" s="256"/>
      <c r="N45" s="235"/>
      <c r="O45" s="257"/>
    </row>
    <row r="46" spans="2:15">
      <c r="B46" s="230"/>
      <c r="C46" s="231"/>
      <c r="D46" s="232"/>
      <c r="E46" s="233"/>
      <c r="F46" s="232"/>
      <c r="G46" s="232"/>
      <c r="H46" s="231"/>
      <c r="I46" s="232"/>
      <c r="J46" s="232"/>
      <c r="K46" s="232"/>
      <c r="L46" s="232"/>
      <c r="M46" s="231"/>
      <c r="N46" s="235"/>
      <c r="O46" s="257"/>
    </row>
    <row r="47" spans="2:15">
      <c r="B47" s="230"/>
      <c r="C47" s="231"/>
      <c r="D47" s="232"/>
      <c r="E47" s="233"/>
      <c r="F47" s="232"/>
      <c r="G47" s="232"/>
      <c r="H47" s="231"/>
      <c r="I47" s="232"/>
      <c r="J47" s="232"/>
      <c r="K47" s="232"/>
      <c r="L47" s="232"/>
      <c r="M47" s="233"/>
      <c r="N47" s="235"/>
      <c r="O47" s="257"/>
    </row>
    <row r="48" spans="2:15">
      <c r="B48" s="230"/>
      <c r="C48" s="231"/>
      <c r="D48" s="232"/>
      <c r="E48" s="234"/>
      <c r="F48" s="232"/>
      <c r="G48" s="232"/>
      <c r="H48" s="231"/>
      <c r="I48" s="232"/>
      <c r="J48" s="232"/>
      <c r="K48" s="232"/>
      <c r="L48" s="232"/>
      <c r="M48" s="233"/>
      <c r="N48" s="235"/>
      <c r="O48" s="257"/>
    </row>
    <row r="49" spans="2:13">
      <c r="B49" s="239"/>
      <c r="C49" s="240"/>
      <c r="D49" s="241"/>
      <c r="E49" s="242"/>
      <c r="F49" s="241"/>
      <c r="G49" s="241"/>
      <c r="H49" s="240"/>
      <c r="I49" s="241"/>
      <c r="J49" s="241"/>
      <c r="K49" s="241"/>
      <c r="L49" s="241"/>
      <c r="M49" s="258"/>
    </row>
  </sheetData>
  <sheetProtection sheet="1" objects="1"/>
  <mergeCells count="8">
    <mergeCell ref="B6:M6"/>
    <mergeCell ref="B12:M12"/>
    <mergeCell ref="C13:G13"/>
    <mergeCell ref="I13:M13"/>
    <mergeCell ref="C14:G14"/>
    <mergeCell ref="I14:M14"/>
    <mergeCell ref="C15:G15"/>
    <mergeCell ref="I15:M15"/>
  </mergeCells>
  <pageMargins left="0.75" right="0.75" top="1" bottom="1" header="0.511805555555556" footer="0.511805555555556"/>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2"/>
  <sheetViews>
    <sheetView workbookViewId="0">
      <selection activeCell="A1" sqref="A1"/>
    </sheetView>
  </sheetViews>
  <sheetFormatPr defaultColWidth="9.14285714285714" defaultRowHeight="15"/>
  <cols>
    <col min="1" max="1" width="0.990476190476191" style="87" customWidth="1"/>
    <col min="2" max="2" width="20.5714285714286" style="87" customWidth="1"/>
    <col min="3" max="3" width="29.7142857142857" style="184" customWidth="1"/>
    <col min="4" max="4" width="6.71428571428571" style="185" customWidth="1"/>
    <col min="5" max="5" width="19.1428571428571" style="186" hidden="1" customWidth="1"/>
    <col min="6" max="6" width="8.28571428571429" style="185" customWidth="1"/>
    <col min="7" max="7" width="7.42857142857143" style="185" customWidth="1"/>
    <col min="8" max="8" width="33.2857142857143" style="184" customWidth="1"/>
    <col min="9" max="9" width="9.28571428571429" style="185" customWidth="1"/>
    <col min="10" max="10" width="5.42857142857143" style="185" customWidth="1"/>
    <col min="11" max="11" width="3.85714285714286" style="185" customWidth="1"/>
    <col min="12" max="12" width="6.57142857142857" style="185" customWidth="1"/>
    <col min="13" max="13" width="55.5428571428571" style="187" customWidth="1"/>
    <col min="14" max="14" width="0.857142857142857" style="87" customWidth="1"/>
    <col min="15" max="15" width="9.14285714285714" style="188"/>
    <col min="16" max="25" width="9.14285714285714" style="87"/>
    <col min="26" max="26" width="9.14285714285714" style="189"/>
    <col min="27" max="16384" width="9.14285714285714" style="87"/>
  </cols>
  <sheetData>
    <row r="1" ht="21.55" customHeight="1" spans="2:26">
      <c r="B1" s="190" t="str">
        <f>Token_List!$B$2</f>
        <v>Token Name</v>
      </c>
      <c r="C1" s="191" t="str">
        <f ca="1">LOOKUP($Z$1,Token_List!$Z$3:$Z$9998,Token_List!$B$3:$B$9998)</f>
        <v>Mike Ears</v>
      </c>
      <c r="Z1" s="259" t="str">
        <f ca="1">MID(CELL("filename",$Z$1),FIND("]",CELL("filename",$Z$1))+1,255)</f>
        <v>Mike_Ears</v>
      </c>
    </row>
    <row r="2" ht="21.55" customHeight="1" spans="2:12">
      <c r="B2" s="192" t="str">
        <f>Token_List!$D$2</f>
        <v>Rarity</v>
      </c>
      <c r="C2" s="193" t="str">
        <f ca="1">LOOKUP($Z$1,Token_List!$Z$3:$Z$9998,Token_List!$D$3:$D$9998)</f>
        <v>Rare</v>
      </c>
      <c r="D2" s="194"/>
      <c r="E2" s="195"/>
      <c r="F2" s="194"/>
      <c r="G2" s="194"/>
      <c r="H2" s="196"/>
      <c r="I2" s="194"/>
      <c r="J2" s="194"/>
      <c r="K2" s="194"/>
      <c r="L2" s="194"/>
    </row>
    <row r="3" ht="21.55" customHeight="1" spans="2:13">
      <c r="B3" s="197" t="str">
        <f>Token_List!$E$2</f>
        <v>Type</v>
      </c>
      <c r="C3" s="191" t="str">
        <f ca="1">LOOKUP($Z$1,Token_List!$Z$3:$Z$9998,Token_List!$E$3:$E$9998)</f>
        <v>Ear Hat</v>
      </c>
      <c r="D3" s="194"/>
      <c r="E3" s="195"/>
      <c r="F3" s="194"/>
      <c r="G3" s="194"/>
      <c r="H3" s="196"/>
      <c r="I3" s="194"/>
      <c r="J3" s="194"/>
      <c r="K3" s="194"/>
      <c r="L3" s="194"/>
      <c r="M3" s="243"/>
    </row>
    <row r="4" ht="21.55" customHeight="1" spans="2:13">
      <c r="B4" s="197" t="s">
        <v>294</v>
      </c>
      <c r="C4" s="274" t="str">
        <f ca="1">LOOKUP($Z$1,Token_List!$Z$3:$Z$9998,Token_List!$F$3:$F$9998)</f>
        <v>Mike Wazowski</v>
      </c>
      <c r="D4" s="194"/>
      <c r="E4" s="195"/>
      <c r="F4" s="194"/>
      <c r="G4" s="194"/>
      <c r="H4" s="196"/>
      <c r="I4" s="194"/>
      <c r="J4" s="194"/>
      <c r="K4" s="194"/>
      <c r="L4" s="194"/>
      <c r="M4" s="243"/>
    </row>
    <row r="5" ht="21.55" customHeight="1" spans="2:13">
      <c r="B5" s="198"/>
      <c r="D5" s="274"/>
      <c r="E5" s="274"/>
      <c r="F5" s="274"/>
      <c r="G5" s="274"/>
      <c r="H5" s="274"/>
      <c r="I5" s="274"/>
      <c r="J5" s="274"/>
      <c r="K5" s="274"/>
      <c r="L5" s="274"/>
      <c r="M5" s="244"/>
    </row>
    <row r="6" ht="25.5" spans="2:15">
      <c r="B6" s="201" t="str">
        <f ca="1">MATCH("Type",$B$9:$B$9991,0)-3&amp;" Task(s) from "&amp;SUM($A$9:$A$9993)&amp;" character(s) that could drop "&amp;CHAR(34)&amp;$C$1&amp;CHAR(34)&amp;" Tokens"</f>
        <v>4 Task(s) from 5 character(s) that could drop "Mike Ears" Tokens</v>
      </c>
      <c r="C6" s="202"/>
      <c r="D6" s="202"/>
      <c r="E6" s="202"/>
      <c r="F6" s="202"/>
      <c r="G6" s="202"/>
      <c r="H6" s="202"/>
      <c r="I6" s="202"/>
      <c r="J6" s="202"/>
      <c r="K6" s="202"/>
      <c r="L6" s="202"/>
      <c r="M6" s="245"/>
      <c r="O6" s="188">
        <f t="shared" ref="O6:O11" si="0">IF(ISBLANK($AL6),0,1+LEN($AL6)-LEN(SUBSTITUTE($AL6,"●","")))</f>
        <v>0</v>
      </c>
    </row>
    <row r="7" spans="2:13">
      <c r="B7" s="203"/>
      <c r="C7" s="204"/>
      <c r="D7" s="205" t="s">
        <v>295</v>
      </c>
      <c r="E7" s="206" t="s">
        <v>296</v>
      </c>
      <c r="F7" s="205" t="s">
        <v>297</v>
      </c>
      <c r="G7" s="205" t="s">
        <v>298</v>
      </c>
      <c r="H7" s="206"/>
      <c r="I7" s="206"/>
      <c r="J7" s="246" t="s">
        <v>299</v>
      </c>
      <c r="K7" s="206" t="s">
        <v>300</v>
      </c>
      <c r="L7" s="206"/>
      <c r="M7" s="247" t="str">
        <f ca="1">HYPERLINK("#"&amp;CELL("address",INDEX(Token_List!$A$3:$A$9998,MATCH($Z$1,Token_List!$Z$3:$Z$9998,0),1)),"Back to Token List")</f>
        <v>Back to Token List</v>
      </c>
    </row>
    <row r="8" ht="15.75" spans="2:15">
      <c r="B8" s="207" t="s">
        <v>301</v>
      </c>
      <c r="C8" s="208" t="s">
        <v>302</v>
      </c>
      <c r="D8" s="209" t="s">
        <v>303</v>
      </c>
      <c r="E8" s="210"/>
      <c r="F8" s="209" t="s">
        <v>303</v>
      </c>
      <c r="G8" s="209" t="s">
        <v>304</v>
      </c>
      <c r="H8" s="210" t="s">
        <v>305</v>
      </c>
      <c r="I8" s="210" t="s">
        <v>306</v>
      </c>
      <c r="J8" s="210" t="s">
        <v>307</v>
      </c>
      <c r="K8" s="210" t="s">
        <v>308</v>
      </c>
      <c r="L8" s="210" t="s">
        <v>309</v>
      </c>
      <c r="M8" s="248" t="s">
        <v>310</v>
      </c>
      <c r="N8" s="235"/>
      <c r="O8" s="188">
        <f t="shared" si="0"/>
        <v>0</v>
      </c>
    </row>
    <row r="9" ht="15.75" spans="1:15">
      <c r="A9" s="211">
        <f t="shared" ref="A9:A12" si="1">COUNTA($E9)+1</f>
        <v>1</v>
      </c>
      <c r="B9" s="212" t="s">
        <v>95</v>
      </c>
      <c r="C9" s="213" t="s">
        <v>594</v>
      </c>
      <c r="D9" s="214">
        <v>2</v>
      </c>
      <c r="E9" s="215"/>
      <c r="F9" s="214"/>
      <c r="G9" s="214"/>
      <c r="H9" s="213" t="s">
        <v>312</v>
      </c>
      <c r="I9" s="214" t="s">
        <v>327</v>
      </c>
      <c r="J9" s="214"/>
      <c r="K9" s="214">
        <v>13</v>
      </c>
      <c r="L9" s="214">
        <v>110</v>
      </c>
      <c r="M9" s="215" t="s">
        <v>595</v>
      </c>
      <c r="N9" s="235"/>
      <c r="O9" s="188">
        <f t="shared" si="0"/>
        <v>0</v>
      </c>
    </row>
    <row r="10" ht="15.75" spans="1:15">
      <c r="A10" s="211">
        <f t="shared" si="1"/>
        <v>1</v>
      </c>
      <c r="B10" s="212" t="s">
        <v>31</v>
      </c>
      <c r="C10" s="213" t="s">
        <v>662</v>
      </c>
      <c r="D10" s="214">
        <v>4</v>
      </c>
      <c r="E10" s="215"/>
      <c r="F10" s="214"/>
      <c r="G10" s="214"/>
      <c r="H10" s="213" t="s">
        <v>410</v>
      </c>
      <c r="I10" s="214" t="s">
        <v>336</v>
      </c>
      <c r="J10" s="214"/>
      <c r="K10" s="214">
        <v>16</v>
      </c>
      <c r="L10" s="249">
        <v>155</v>
      </c>
      <c r="M10" s="250" t="s">
        <v>663</v>
      </c>
      <c r="N10" s="235"/>
      <c r="O10" s="188">
        <f t="shared" si="0"/>
        <v>0</v>
      </c>
    </row>
    <row r="11" ht="15.75" spans="1:15">
      <c r="A11" s="211">
        <f t="shared" si="1"/>
        <v>2</v>
      </c>
      <c r="B11" s="212" t="s">
        <v>540</v>
      </c>
      <c r="C11" s="250" t="s">
        <v>541</v>
      </c>
      <c r="D11" s="249"/>
      <c r="E11" s="250" t="s">
        <v>216</v>
      </c>
      <c r="F11" s="249">
        <v>1</v>
      </c>
      <c r="G11" s="249"/>
      <c r="H11" s="250" t="s">
        <v>351</v>
      </c>
      <c r="I11" s="249" t="s">
        <v>313</v>
      </c>
      <c r="J11" s="249"/>
      <c r="K11" s="249">
        <v>13</v>
      </c>
      <c r="L11" s="214">
        <v>100</v>
      </c>
      <c r="M11" s="250" t="s">
        <v>542</v>
      </c>
      <c r="N11" s="235"/>
      <c r="O11" s="188">
        <f t="shared" si="0"/>
        <v>0</v>
      </c>
    </row>
    <row r="12" ht="15.75" spans="1:15">
      <c r="A12" s="211">
        <f t="shared" si="1"/>
        <v>1</v>
      </c>
      <c r="B12" s="212" t="s">
        <v>225</v>
      </c>
      <c r="C12" s="213" t="s">
        <v>524</v>
      </c>
      <c r="D12" s="214">
        <v>4</v>
      </c>
      <c r="E12" s="215"/>
      <c r="F12" s="214"/>
      <c r="G12" s="214"/>
      <c r="H12" s="215" t="s">
        <v>330</v>
      </c>
      <c r="I12" s="214" t="s">
        <v>336</v>
      </c>
      <c r="J12" s="214"/>
      <c r="K12" s="214">
        <v>16</v>
      </c>
      <c r="L12" s="214">
        <v>155</v>
      </c>
      <c r="M12" s="215" t="s">
        <v>525</v>
      </c>
      <c r="N12" s="235"/>
      <c r="O12" s="188">
        <f t="shared" ref="O12:O17" si="2">IF(ISBLANK($AL12),0,1+LEN($AL12)-LEN(SUBSTITUTE($AL12,"●","")))</f>
        <v>0</v>
      </c>
    </row>
    <row r="13" ht="15.75" spans="2:15">
      <c r="B13" s="216"/>
      <c r="C13" s="217"/>
      <c r="D13" s="218"/>
      <c r="E13" s="219"/>
      <c r="F13" s="218"/>
      <c r="G13" s="218"/>
      <c r="H13" s="217"/>
      <c r="I13" s="218"/>
      <c r="J13" s="218"/>
      <c r="K13" s="218"/>
      <c r="L13" s="218"/>
      <c r="M13" s="252"/>
      <c r="N13" s="235"/>
      <c r="O13" s="188">
        <f t="shared" si="2"/>
        <v>0</v>
      </c>
    </row>
    <row r="14" ht="25.5" spans="2:15">
      <c r="B14" s="201" t="str">
        <f ca="1">COUNTA($B16:$B9999)&amp;" Other way(s) to get "&amp;CHAR(34)&amp;$C$1&amp;CHAR(34)&amp;" Tokens"</f>
        <v>2 Other way(s) to get "Mike Ears" Tokens</v>
      </c>
      <c r="C14" s="202"/>
      <c r="D14" s="202"/>
      <c r="E14" s="202"/>
      <c r="F14" s="202"/>
      <c r="G14" s="202"/>
      <c r="H14" s="202"/>
      <c r="I14" s="202"/>
      <c r="J14" s="202"/>
      <c r="K14" s="202"/>
      <c r="L14" s="202"/>
      <c r="M14" s="245"/>
      <c r="N14" s="235"/>
      <c r="O14" s="188">
        <f t="shared" si="2"/>
        <v>0</v>
      </c>
    </row>
    <row r="15" ht="16.5" spans="2:15">
      <c r="B15" s="276" t="s">
        <v>18</v>
      </c>
      <c r="C15" s="277" t="s">
        <v>323</v>
      </c>
      <c r="D15" s="278"/>
      <c r="E15" s="278"/>
      <c r="F15" s="278"/>
      <c r="G15" s="279"/>
      <c r="H15" s="280" t="s">
        <v>324</v>
      </c>
      <c r="I15" s="281" t="s">
        <v>310</v>
      </c>
      <c r="J15" s="282"/>
      <c r="K15" s="282"/>
      <c r="L15" s="282"/>
      <c r="M15" s="283"/>
      <c r="N15" s="235"/>
      <c r="O15" s="188">
        <f t="shared" si="2"/>
        <v>0</v>
      </c>
    </row>
    <row r="16" ht="15.75" spans="2:15">
      <c r="B16" s="260" t="s">
        <v>337</v>
      </c>
      <c r="C16" s="261" t="s">
        <v>923</v>
      </c>
      <c r="D16" s="262"/>
      <c r="E16" s="262"/>
      <c r="F16" s="262"/>
      <c r="G16" s="263"/>
      <c r="H16" s="265" t="s">
        <v>346</v>
      </c>
      <c r="I16" s="286" t="s">
        <v>924</v>
      </c>
      <c r="J16" s="287"/>
      <c r="K16" s="287"/>
      <c r="L16" s="287"/>
      <c r="M16" s="288"/>
      <c r="N16" s="235"/>
      <c r="O16" s="188">
        <f t="shared" si="2"/>
        <v>0</v>
      </c>
    </row>
    <row r="17" ht="15.75" spans="2:15">
      <c r="B17" s="260" t="s">
        <v>338</v>
      </c>
      <c r="C17" s="261" t="s">
        <v>403</v>
      </c>
      <c r="D17" s="262"/>
      <c r="E17" s="262"/>
      <c r="F17" s="262"/>
      <c r="G17" s="263"/>
      <c r="H17" s="265" t="s">
        <v>336</v>
      </c>
      <c r="I17" s="289" t="s">
        <v>191</v>
      </c>
      <c r="J17" s="290"/>
      <c r="K17" s="290"/>
      <c r="L17" s="290"/>
      <c r="M17" s="291"/>
      <c r="N17" s="235"/>
      <c r="O17" s="188">
        <f t="shared" si="2"/>
        <v>0</v>
      </c>
    </row>
    <row r="18" ht="15.75" spans="2:15">
      <c r="B18" s="216"/>
      <c r="C18" s="217"/>
      <c r="D18" s="218"/>
      <c r="E18" s="219"/>
      <c r="F18" s="218"/>
      <c r="G18" s="218"/>
      <c r="H18" s="217"/>
      <c r="I18" s="218"/>
      <c r="J18" s="218"/>
      <c r="K18" s="218"/>
      <c r="L18" s="218"/>
      <c r="M18" s="252"/>
      <c r="N18" s="235"/>
      <c r="O18" s="188">
        <f t="shared" ref="O18:O36" si="3">IF(ISBLANK($AL18),0,1+LEN($AL18)-LEN(SUBSTITUTE($AL18,"●","")))</f>
        <v>0</v>
      </c>
    </row>
    <row r="19" ht="15.75" spans="2:15">
      <c r="B19" s="225"/>
      <c r="C19" s="226"/>
      <c r="D19" s="227"/>
      <c r="E19" s="229"/>
      <c r="F19" s="227"/>
      <c r="G19" s="227"/>
      <c r="H19" s="226"/>
      <c r="I19" s="227"/>
      <c r="J19" s="227"/>
      <c r="K19" s="227"/>
      <c r="L19" s="227"/>
      <c r="M19" s="228"/>
      <c r="N19" s="235"/>
      <c r="O19" s="188">
        <f t="shared" si="3"/>
        <v>0</v>
      </c>
    </row>
    <row r="20" ht="15.75" spans="2:15">
      <c r="B20" s="225"/>
      <c r="C20" s="226"/>
      <c r="D20" s="227"/>
      <c r="E20" s="228"/>
      <c r="F20" s="227"/>
      <c r="G20" s="227"/>
      <c r="H20" s="226"/>
      <c r="I20" s="227"/>
      <c r="J20" s="227"/>
      <c r="K20" s="227"/>
      <c r="L20" s="227"/>
      <c r="M20" s="228"/>
      <c r="N20" s="235"/>
      <c r="O20" s="188">
        <f t="shared" si="3"/>
        <v>0</v>
      </c>
    </row>
    <row r="21" ht="15.75" spans="2:15">
      <c r="B21" s="225"/>
      <c r="C21" s="226"/>
      <c r="D21" s="227"/>
      <c r="E21" s="228"/>
      <c r="F21" s="227"/>
      <c r="G21" s="227"/>
      <c r="H21" s="226"/>
      <c r="I21" s="227"/>
      <c r="J21" s="227"/>
      <c r="K21" s="227"/>
      <c r="L21" s="227"/>
      <c r="M21" s="226"/>
      <c r="N21" s="235"/>
      <c r="O21" s="188">
        <f t="shared" si="3"/>
        <v>0</v>
      </c>
    </row>
    <row r="22" ht="15.75" spans="2:15">
      <c r="B22" s="225"/>
      <c r="C22" s="226"/>
      <c r="D22" s="227"/>
      <c r="E22" s="228"/>
      <c r="F22" s="227"/>
      <c r="G22" s="227"/>
      <c r="H22" s="226"/>
      <c r="I22" s="227"/>
      <c r="J22" s="227"/>
      <c r="K22" s="227"/>
      <c r="L22" s="227"/>
      <c r="M22" s="228"/>
      <c r="N22" s="235"/>
      <c r="O22" s="188">
        <f t="shared" si="3"/>
        <v>0</v>
      </c>
    </row>
    <row r="23" ht="15.75" spans="2:15">
      <c r="B23" s="225"/>
      <c r="C23" s="226"/>
      <c r="D23" s="227"/>
      <c r="E23" s="229"/>
      <c r="F23" s="227"/>
      <c r="G23" s="227"/>
      <c r="H23" s="226"/>
      <c r="I23" s="227"/>
      <c r="J23" s="227"/>
      <c r="K23" s="227"/>
      <c r="L23" s="227"/>
      <c r="M23" s="228"/>
      <c r="N23" s="235"/>
      <c r="O23" s="188">
        <f t="shared" si="3"/>
        <v>0</v>
      </c>
    </row>
    <row r="24" ht="15.75" spans="2:15">
      <c r="B24" s="225"/>
      <c r="C24" s="226"/>
      <c r="D24" s="227"/>
      <c r="E24" s="228"/>
      <c r="F24" s="227"/>
      <c r="G24" s="227"/>
      <c r="H24" s="226"/>
      <c r="I24" s="227"/>
      <c r="J24" s="227"/>
      <c r="K24" s="227"/>
      <c r="L24" s="227"/>
      <c r="M24" s="228"/>
      <c r="N24" s="235"/>
      <c r="O24" s="188">
        <f t="shared" si="3"/>
        <v>0</v>
      </c>
    </row>
    <row r="25" ht="15.75" spans="2:15">
      <c r="B25" s="225"/>
      <c r="C25" s="226"/>
      <c r="D25" s="227"/>
      <c r="E25" s="228"/>
      <c r="F25" s="227"/>
      <c r="G25" s="227"/>
      <c r="H25" s="226"/>
      <c r="I25" s="227"/>
      <c r="J25" s="227"/>
      <c r="K25" s="227"/>
      <c r="L25" s="227"/>
      <c r="M25" s="228"/>
      <c r="N25" s="235"/>
      <c r="O25" s="188">
        <f t="shared" si="3"/>
        <v>0</v>
      </c>
    </row>
    <row r="26" ht="15.75" spans="2:15">
      <c r="B26" s="225"/>
      <c r="C26" s="226"/>
      <c r="D26" s="227"/>
      <c r="E26" s="228"/>
      <c r="F26" s="227"/>
      <c r="G26" s="227"/>
      <c r="H26" s="226"/>
      <c r="I26" s="227"/>
      <c r="J26" s="227"/>
      <c r="K26" s="227"/>
      <c r="L26" s="227"/>
      <c r="M26" s="228"/>
      <c r="N26" s="235"/>
      <c r="O26" s="188">
        <f t="shared" si="3"/>
        <v>0</v>
      </c>
    </row>
    <row r="27" ht="15.75" spans="2:15">
      <c r="B27" s="225"/>
      <c r="C27" s="226"/>
      <c r="D27" s="227"/>
      <c r="E27" s="228"/>
      <c r="F27" s="227"/>
      <c r="G27" s="227"/>
      <c r="H27" s="226"/>
      <c r="I27" s="227"/>
      <c r="J27" s="227"/>
      <c r="K27" s="227"/>
      <c r="L27" s="227"/>
      <c r="M27" s="228"/>
      <c r="N27" s="235"/>
      <c r="O27" s="188">
        <f t="shared" si="3"/>
        <v>0</v>
      </c>
    </row>
    <row r="28" ht="15.75" spans="2:15">
      <c r="B28" s="225"/>
      <c r="C28" s="226"/>
      <c r="D28" s="227"/>
      <c r="E28" s="229"/>
      <c r="F28" s="227"/>
      <c r="G28" s="227"/>
      <c r="H28" s="226"/>
      <c r="I28" s="227"/>
      <c r="J28" s="227"/>
      <c r="K28" s="227"/>
      <c r="L28" s="227"/>
      <c r="M28" s="228"/>
      <c r="N28" s="235"/>
      <c r="O28" s="188">
        <f t="shared" si="3"/>
        <v>0</v>
      </c>
    </row>
    <row r="29" ht="15.75" spans="2:15">
      <c r="B29" s="225"/>
      <c r="C29" s="226"/>
      <c r="D29" s="227"/>
      <c r="E29" s="228"/>
      <c r="F29" s="227"/>
      <c r="G29" s="227"/>
      <c r="H29" s="226"/>
      <c r="I29" s="227"/>
      <c r="J29" s="227"/>
      <c r="K29" s="227"/>
      <c r="L29" s="227"/>
      <c r="M29" s="228"/>
      <c r="N29" s="235"/>
      <c r="O29" s="188">
        <f t="shared" si="3"/>
        <v>0</v>
      </c>
    </row>
    <row r="30" ht="15.75" spans="2:15">
      <c r="B30" s="225"/>
      <c r="C30" s="226"/>
      <c r="D30" s="227"/>
      <c r="E30" s="228"/>
      <c r="F30" s="227"/>
      <c r="G30" s="227"/>
      <c r="H30" s="226"/>
      <c r="I30" s="227"/>
      <c r="J30" s="227"/>
      <c r="K30" s="227"/>
      <c r="L30" s="227"/>
      <c r="M30" s="228"/>
      <c r="N30" s="235"/>
      <c r="O30" s="188">
        <f t="shared" si="3"/>
        <v>0</v>
      </c>
    </row>
    <row r="31" ht="15.75" spans="2:15">
      <c r="B31" s="225"/>
      <c r="C31" s="226"/>
      <c r="D31" s="227"/>
      <c r="E31" s="228"/>
      <c r="F31" s="227"/>
      <c r="G31" s="227"/>
      <c r="H31" s="226"/>
      <c r="I31" s="227"/>
      <c r="J31" s="227"/>
      <c r="K31" s="227"/>
      <c r="L31" s="227"/>
      <c r="M31" s="226"/>
      <c r="N31" s="235"/>
      <c r="O31" s="188">
        <f t="shared" si="3"/>
        <v>0</v>
      </c>
    </row>
    <row r="32" ht="15.75" spans="2:15">
      <c r="B32" s="225"/>
      <c r="C32" s="226"/>
      <c r="D32" s="227"/>
      <c r="E32" s="228"/>
      <c r="F32" s="227"/>
      <c r="G32" s="227"/>
      <c r="H32" s="226"/>
      <c r="I32" s="227"/>
      <c r="J32" s="227"/>
      <c r="K32" s="227"/>
      <c r="L32" s="227"/>
      <c r="M32" s="226"/>
      <c r="N32" s="235"/>
      <c r="O32" s="188">
        <f t="shared" si="3"/>
        <v>0</v>
      </c>
    </row>
    <row r="33" spans="2:15">
      <c r="B33" s="230"/>
      <c r="C33" s="231"/>
      <c r="D33" s="232"/>
      <c r="E33" s="233"/>
      <c r="F33" s="232"/>
      <c r="G33" s="232"/>
      <c r="H33" s="231"/>
      <c r="I33" s="232"/>
      <c r="J33" s="232"/>
      <c r="K33" s="232"/>
      <c r="L33" s="232"/>
      <c r="M33" s="231"/>
      <c r="N33" s="235"/>
      <c r="O33" s="188">
        <f t="shared" si="3"/>
        <v>0</v>
      </c>
    </row>
    <row r="34" spans="2:15">
      <c r="B34" s="230"/>
      <c r="C34" s="231"/>
      <c r="D34" s="232"/>
      <c r="E34" s="233"/>
      <c r="F34" s="232"/>
      <c r="G34" s="232"/>
      <c r="H34" s="231"/>
      <c r="I34" s="232"/>
      <c r="J34" s="232"/>
      <c r="K34" s="232"/>
      <c r="L34" s="232"/>
      <c r="M34" s="231"/>
      <c r="N34" s="235"/>
      <c r="O34" s="188">
        <f t="shared" si="3"/>
        <v>0</v>
      </c>
    </row>
    <row r="35" spans="2:15">
      <c r="B35" s="230"/>
      <c r="C35" s="231"/>
      <c r="D35" s="232"/>
      <c r="E35" s="233"/>
      <c r="F35" s="232"/>
      <c r="G35" s="232"/>
      <c r="H35" s="231"/>
      <c r="I35" s="232"/>
      <c r="J35" s="232"/>
      <c r="K35" s="232"/>
      <c r="L35" s="232"/>
      <c r="M35" s="233"/>
      <c r="N35" s="235"/>
      <c r="O35" s="188">
        <f t="shared" si="3"/>
        <v>0</v>
      </c>
    </row>
    <row r="36" spans="2:15">
      <c r="B36" s="230"/>
      <c r="C36" s="231"/>
      <c r="D36" s="232"/>
      <c r="E36" s="234"/>
      <c r="F36" s="232"/>
      <c r="G36" s="232"/>
      <c r="H36" s="231"/>
      <c r="I36" s="232"/>
      <c r="J36" s="232"/>
      <c r="K36" s="232"/>
      <c r="L36" s="232"/>
      <c r="M36" s="233"/>
      <c r="N36" s="235"/>
      <c r="O36" s="188">
        <f t="shared" si="3"/>
        <v>0</v>
      </c>
    </row>
    <row r="37" spans="2:14">
      <c r="B37" s="230"/>
      <c r="C37" s="231"/>
      <c r="D37" s="232"/>
      <c r="E37" s="233"/>
      <c r="F37" s="232"/>
      <c r="G37" s="232"/>
      <c r="H37" s="231"/>
      <c r="I37" s="232"/>
      <c r="J37" s="232"/>
      <c r="K37" s="232"/>
      <c r="L37" s="232"/>
      <c r="M37" s="234"/>
      <c r="N37" s="235"/>
    </row>
    <row r="48" spans="2:15">
      <c r="B48" s="235"/>
      <c r="C48" s="236"/>
      <c r="D48" s="237"/>
      <c r="E48" s="238"/>
      <c r="F48" s="237"/>
      <c r="G48" s="237"/>
      <c r="H48" s="236"/>
      <c r="I48" s="237"/>
      <c r="J48" s="237"/>
      <c r="K48" s="237"/>
      <c r="L48" s="237"/>
      <c r="M48" s="256"/>
      <c r="N48" s="235"/>
      <c r="O48" s="257"/>
    </row>
    <row r="49" spans="2:15">
      <c r="B49" s="230"/>
      <c r="C49" s="231"/>
      <c r="D49" s="232"/>
      <c r="E49" s="233"/>
      <c r="F49" s="232"/>
      <c r="G49" s="232"/>
      <c r="H49" s="231"/>
      <c r="I49" s="232"/>
      <c r="J49" s="232"/>
      <c r="K49" s="232"/>
      <c r="L49" s="232"/>
      <c r="M49" s="231"/>
      <c r="N49" s="235"/>
      <c r="O49" s="257"/>
    </row>
    <row r="50" spans="2:15">
      <c r="B50" s="230"/>
      <c r="C50" s="231"/>
      <c r="D50" s="232"/>
      <c r="E50" s="233"/>
      <c r="F50" s="232"/>
      <c r="G50" s="232"/>
      <c r="H50" s="231"/>
      <c r="I50" s="232"/>
      <c r="J50" s="232"/>
      <c r="K50" s="232"/>
      <c r="L50" s="232"/>
      <c r="M50" s="233"/>
      <c r="N50" s="235"/>
      <c r="O50" s="257"/>
    </row>
    <row r="51" spans="2:15">
      <c r="B51" s="230"/>
      <c r="C51" s="231"/>
      <c r="D51" s="232"/>
      <c r="E51" s="234"/>
      <c r="F51" s="232"/>
      <c r="G51" s="232"/>
      <c r="H51" s="231"/>
      <c r="I51" s="232"/>
      <c r="J51" s="232"/>
      <c r="K51" s="232"/>
      <c r="L51" s="232"/>
      <c r="M51" s="233"/>
      <c r="N51" s="235"/>
      <c r="O51" s="257"/>
    </row>
    <row r="52" spans="2:13">
      <c r="B52" s="239"/>
      <c r="C52" s="240"/>
      <c r="D52" s="241"/>
      <c r="E52" s="242"/>
      <c r="F52" s="241"/>
      <c r="G52" s="241"/>
      <c r="H52" s="240"/>
      <c r="I52" s="241"/>
      <c r="J52" s="241"/>
      <c r="K52" s="241"/>
      <c r="L52" s="241"/>
      <c r="M52" s="258"/>
    </row>
  </sheetData>
  <sheetProtection sheet="1" objects="1"/>
  <mergeCells count="8">
    <mergeCell ref="B6:M6"/>
    <mergeCell ref="B14:M14"/>
    <mergeCell ref="C15:G15"/>
    <mergeCell ref="I15:M15"/>
    <mergeCell ref="C16:G16"/>
    <mergeCell ref="I16:M16"/>
    <mergeCell ref="C17:G17"/>
    <mergeCell ref="I17:M17"/>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172</vt:i4>
      </vt:variant>
    </vt:vector>
  </HeadingPairs>
  <TitlesOfParts>
    <vt:vector size="172" baseType="lpstr">
      <vt:lpstr>Instructions</vt:lpstr>
      <vt:lpstr>Token_List</vt:lpstr>
      <vt:lpstr>Acorn</vt:lpstr>
      <vt:lpstr>Anna_Ears</vt:lpstr>
      <vt:lpstr>Arendelle_Medallion</vt:lpstr>
      <vt:lpstr>Astro_Blasters_Blaster</vt:lpstr>
      <vt:lpstr>Aurora_Ears</vt:lpstr>
      <vt:lpstr>Beast_Ears</vt:lpstr>
      <vt:lpstr>Belle_Ears</vt:lpstr>
      <vt:lpstr>Blaster</vt:lpstr>
      <vt:lpstr>Blue_Fabric</vt:lpstr>
      <vt:lpstr>Blue_Fairy_Hat</vt:lpstr>
      <vt:lpstr>Bo_Peep_Ears</vt:lpstr>
      <vt:lpstr>Bo_Peeps_Bonnet</vt:lpstr>
      <vt:lpstr>Boo_Ears</vt:lpstr>
      <vt:lpstr>Boos_Drawing_of_Randall</vt:lpstr>
      <vt:lpstr>Boos_Drawing_of_Sulley</vt:lpstr>
      <vt:lpstr>Boos_Little_Mikey</vt:lpstr>
      <vt:lpstr>Brown_Bowler_Hat</vt:lpstr>
      <vt:lpstr>Buzz_Ears</vt:lpstr>
      <vt:lpstr>Buzzs_Blaster</vt:lpstr>
      <vt:lpstr>Carpet_Bag</vt:lpstr>
      <vt:lpstr>Carrot_Nose</vt:lpstr>
      <vt:lpstr>Carrot_Pen</vt:lpstr>
      <vt:lpstr>Celia_Mae_Ears</vt:lpstr>
      <vt:lpstr>Celias_Headset</vt:lpstr>
      <vt:lpstr>Chance_Dice</vt:lpstr>
      <vt:lpstr>Charming_Ears</vt:lpstr>
      <vt:lpstr>Charming_Gloves</vt:lpstr>
      <vt:lpstr>Chief_Bogo_Ears</vt:lpstr>
      <vt:lpstr>Chiefs_Badge</vt:lpstr>
      <vt:lpstr>Chip_Ears</vt:lpstr>
      <vt:lpstr>Chip_Potts_Ears</vt:lpstr>
      <vt:lpstr>Cinderella_Ears</vt:lpstr>
      <vt:lpstr>Clock_Winder</vt:lpstr>
      <vt:lpstr>Cogsworth_Ears</vt:lpstr>
      <vt:lpstr>Corona_Kingdom_Flag</vt:lpstr>
      <vt:lpstr>Cravat</vt:lpstr>
      <vt:lpstr>Dagger</vt:lpstr>
      <vt:lpstr>Daisy_Bow</vt:lpstr>
      <vt:lpstr>Daisy_Ears</vt:lpstr>
      <vt:lpstr>Dale_Ears</vt:lpstr>
      <vt:lpstr>Dash_Ears</vt:lpstr>
      <vt:lpstr>Dash_Trophy</vt:lpstr>
      <vt:lpstr>Discipline_and_Strength</vt:lpstr>
      <vt:lpstr>Donald_Ears</vt:lpstr>
      <vt:lpstr>Elizabeth_Ears</vt:lpstr>
      <vt:lpstr>Elsa_Ears</vt:lpstr>
      <vt:lpstr>EVE_Ears</vt:lpstr>
      <vt:lpstr>EVEs_Plant</vt:lpstr>
      <vt:lpstr>Fathers_Helmet</vt:lpstr>
      <vt:lpstr>Fauna_Ears</vt:lpstr>
      <vt:lpstr>Feathered_Hat_and_Sword</vt:lpstr>
      <vt:lpstr>Fire_Extinguisher</vt:lpstr>
      <vt:lpstr>Flash_Ears</vt:lpstr>
      <vt:lpstr>Flashs_Mug</vt:lpstr>
      <vt:lpstr>Flora_Ears</vt:lpstr>
      <vt:lpstr>Flynn_Ears</vt:lpstr>
      <vt:lpstr>Frozone_Ears</vt:lpstr>
      <vt:lpstr>Frozone_Skis</vt:lpstr>
      <vt:lpstr>Gaston_Ears</vt:lpstr>
      <vt:lpstr>Glass_Slipper</vt:lpstr>
      <vt:lpstr>Glowing_Lantern</vt:lpstr>
      <vt:lpstr>Gold_Crown</vt:lpstr>
      <vt:lpstr>Gold_Floral_Fabric</vt:lpstr>
      <vt:lpstr>Golden_Gloves</vt:lpstr>
      <vt:lpstr>Goofy_Ears</vt:lpstr>
      <vt:lpstr>Goofys_Hat</vt:lpstr>
      <vt:lpstr>Great_Stone_Dragon</vt:lpstr>
      <vt:lpstr>Green_Dot_Fabric</vt:lpstr>
      <vt:lpstr>Green_Fairy_Hat</vt:lpstr>
      <vt:lpstr>Hamm_Ears</vt:lpstr>
      <vt:lpstr>Hamm_Hat</vt:lpstr>
      <vt:lpstr>Hans_Ears</vt:lpstr>
      <vt:lpstr>Hat_and_Sword</vt:lpstr>
      <vt:lpstr>Horn_Rimmed_Glasses</vt:lpstr>
      <vt:lpstr>Jack_Ears</vt:lpstr>
      <vt:lpstr>Jack_Skellington_Ears</vt:lpstr>
      <vt:lpstr>Jacks_Bowtie</vt:lpstr>
      <vt:lpstr>Jar_of_Deadly_Nightshade</vt:lpstr>
      <vt:lpstr>Jessie_Ears</vt:lpstr>
      <vt:lpstr>Judy_Ears</vt:lpstr>
      <vt:lpstr>Kristoff_Ears</vt:lpstr>
      <vt:lpstr>Large_Shield</vt:lpstr>
      <vt:lpstr>Lasso</vt:lpstr>
      <vt:lpstr>Li_Shang_Ears</vt:lpstr>
      <vt:lpstr>Lotus_Hairpiece</vt:lpstr>
      <vt:lpstr>Lumiere_Ears</vt:lpstr>
      <vt:lpstr>Lute</vt:lpstr>
      <vt:lpstr>Luxo_Ball</vt:lpstr>
      <vt:lpstr>Magic_Compass</vt:lpstr>
      <vt:lpstr>Matchsticks</vt:lpstr>
      <vt:lpstr>Maximus_Ears</vt:lpstr>
      <vt:lpstr>Merlin_Ears</vt:lpstr>
      <vt:lpstr>Merryweather_Ears</vt:lpstr>
      <vt:lpstr>Mickey_Balloon</vt:lpstr>
      <vt:lpstr>Mickey_Ears</vt:lpstr>
      <vt:lpstr>Mickey_Gloves</vt:lpstr>
      <vt:lpstr>Mike_Ears</vt:lpstr>
      <vt:lpstr>Minnie_Bow</vt:lpstr>
      <vt:lpstr>Minnie_Ears</vt:lpstr>
      <vt:lpstr>Mother_Gothel_Ears</vt:lpstr>
      <vt:lpstr>Mr_Incredible_Ears</vt:lpstr>
      <vt:lpstr>Mr_Incredible_Poster</vt:lpstr>
      <vt:lpstr>Mrs_Incredible_Ears</vt:lpstr>
      <vt:lpstr>Mrs_Incredible_Mask</vt:lpstr>
      <vt:lpstr>Mrs_Potts_Ears</vt:lpstr>
      <vt:lpstr>MU_Hat</vt:lpstr>
      <vt:lpstr>Mulan_Ears</vt:lpstr>
      <vt:lpstr>Mushu_Ears</vt:lpstr>
      <vt:lpstr>Nick_Ears</vt:lpstr>
      <vt:lpstr>Nicks_Tie</vt:lpstr>
      <vt:lpstr>Olaf_Ears</vt:lpstr>
      <vt:lpstr>Oogie_Boogie_Ears</vt:lpstr>
      <vt:lpstr>Orange_Pattern_Fabric</vt:lpstr>
      <vt:lpstr>Partysaurus_Helmet</vt:lpstr>
      <vt:lpstr>Pawpsicle</vt:lpstr>
      <vt:lpstr>Peanut</vt:lpstr>
      <vt:lpstr>Pete_Ears</vt:lpstr>
      <vt:lpstr>Phillip_Ears</vt:lpstr>
      <vt:lpstr>Pirate_Flag</vt:lpstr>
      <vt:lpstr>Pixie_Dust</vt:lpstr>
      <vt:lpstr>Plant_Symbol</vt:lpstr>
      <vt:lpstr>Pluto_Collar</vt:lpstr>
      <vt:lpstr>Pluto_Ears</vt:lpstr>
      <vt:lpstr>Pumpkin</vt:lpstr>
      <vt:lpstr>Pumpkin_King_Head</vt:lpstr>
      <vt:lpstr>Purple_Fabric</vt:lpstr>
      <vt:lpstr>Queen_Tiara</vt:lpstr>
      <vt:lpstr>Quiver</vt:lpstr>
      <vt:lpstr>Randall_Ears</vt:lpstr>
      <vt:lpstr>Rapunzel_Ears</vt:lpstr>
      <vt:lpstr>Red_Apple</vt:lpstr>
      <vt:lpstr>Red_Fairy_Hat</vt:lpstr>
      <vt:lpstr>Red_Striped_Fabric</vt:lpstr>
      <vt:lpstr>Rex_Ears</vt:lpstr>
      <vt:lpstr>Rose</vt:lpstr>
      <vt:lpstr>Roz_Ears</vt:lpstr>
      <vt:lpstr>Sailor_Hat</vt:lpstr>
      <vt:lpstr>Sally_Ears</vt:lpstr>
      <vt:lpstr>Sarge_Ears</vt:lpstr>
      <vt:lpstr>Sarges_Bucket</vt:lpstr>
      <vt:lpstr>Saucer</vt:lpstr>
      <vt:lpstr>Scream_Canister</vt:lpstr>
      <vt:lpstr>Sheriff_Star</vt:lpstr>
      <vt:lpstr>Short_Sword</vt:lpstr>
      <vt:lpstr>Silver_Floral_Fabric</vt:lpstr>
      <vt:lpstr>Snowflake</vt:lpstr>
      <vt:lpstr>Spinning_Wheel_Figure</vt:lpstr>
      <vt:lpstr>Sugar_Dish</vt:lpstr>
      <vt:lpstr>Sulley_Ears</vt:lpstr>
      <vt:lpstr>Sven_Ears</vt:lpstr>
      <vt:lpstr>Svens_Medallion</vt:lpstr>
      <vt:lpstr>Sword_in_the_Stone_Book</vt:lpstr>
      <vt:lpstr>Syndrome_Bracer</vt:lpstr>
      <vt:lpstr>Syndrome_Ears</vt:lpstr>
      <vt:lpstr>The_Incredibles_Symbol</vt:lpstr>
      <vt:lpstr>Thimble</vt:lpstr>
      <vt:lpstr>Tinker_Bell_Ears</vt:lpstr>
      <vt:lpstr>Violet_Ears</vt:lpstr>
      <vt:lpstr>Violet_Headband</vt:lpstr>
      <vt:lpstr>WALL_E_Ears</vt:lpstr>
      <vt:lpstr>Wanted_Satchel</vt:lpstr>
      <vt:lpstr>White_and_Blue_Pattern_Fabric</vt:lpstr>
      <vt:lpstr>Will_Ears</vt:lpstr>
      <vt:lpstr>Woody_Ears</vt:lpstr>
      <vt:lpstr>Zero_Ears</vt:lpstr>
      <vt:lpstr>Zeros_Tombstone</vt:lpstr>
      <vt:lpstr>Zurg_Ears</vt:lpstr>
      <vt:lpstr>Zurgs_Blaster</vt:lpstr>
      <vt:lpstr>Release Notes</vt:lpstr>
      <vt:lpstr>Template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dc:creator>
  <dcterms:created xsi:type="dcterms:W3CDTF">2017-05-12T21:31:00Z</dcterms:created>
  <dcterms:modified xsi:type="dcterms:W3CDTF">2017-06-12T00:43:17Z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1033-10.2.0.5845</vt:lpwstr>
  </property>
</Properties>
</file>