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nnections.xml" ContentType="application/vnd.openxmlformats-officedocument.spreadsheetml.connection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queryTables/queryTable1.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queryTables/queryTable25.xml" ContentType="application/vnd.openxmlformats-officedocument.spreadsheetml.queryTable+xml"/>
  <Override PartName="/xl/queryTables/queryTable26.xml" ContentType="application/vnd.openxmlformats-officedocument.spreadsheetml.queryTable+xml"/>
  <Override PartName="/xl/queryTables/queryTable27.xml" ContentType="application/vnd.openxmlformats-officedocument.spreadsheetml.queryTable+xml"/>
  <Override PartName="/xl/queryTables/queryTable28.xml" ContentType="application/vnd.openxmlformats-officedocument.spreadsheetml.queryTable+xml"/>
  <Override PartName="/xl/queryTables/queryTable29.xml" ContentType="application/vnd.openxmlformats-officedocument.spreadsheetml.queryTable+xml"/>
  <Override PartName="/xl/queryTables/queryTable3.xml" ContentType="application/vnd.openxmlformats-officedocument.spreadsheetml.queryTable+xml"/>
  <Override PartName="/xl/queryTables/queryTable30.xml" ContentType="application/vnd.openxmlformats-officedocument.spreadsheetml.queryTable+xml"/>
  <Override PartName="/xl/queryTables/queryTable31.xml" ContentType="application/vnd.openxmlformats-officedocument.spreadsheetml.queryTable+xml"/>
  <Override PartName="/xl/queryTables/queryTable32.xml" ContentType="application/vnd.openxmlformats-officedocument.spreadsheetml.queryTable+xml"/>
  <Override PartName="/xl/queryTables/queryTable33.xml" ContentType="application/vnd.openxmlformats-officedocument.spreadsheetml.queryTable+xml"/>
  <Override PartName="/xl/queryTables/queryTable34.xml" ContentType="application/vnd.openxmlformats-officedocument.spreadsheetml.queryTable+xml"/>
  <Override PartName="/xl/queryTables/queryTable35.xml" ContentType="application/vnd.openxmlformats-officedocument.spreadsheetml.queryTable+xml"/>
  <Override PartName="/xl/queryTables/queryTable36.xml" ContentType="application/vnd.openxmlformats-officedocument.spreadsheetml.queryTable+xml"/>
  <Override PartName="/xl/queryTables/queryTable37.xml" ContentType="application/vnd.openxmlformats-officedocument.spreadsheetml.queryTable+xml"/>
  <Override PartName="/xl/queryTables/queryTable38.xml" ContentType="application/vnd.openxmlformats-officedocument.spreadsheetml.queryTable+xml"/>
  <Override PartName="/xl/queryTables/queryTable39.xml" ContentType="application/vnd.openxmlformats-officedocument.spreadsheetml.queryTable+xml"/>
  <Override PartName="/xl/queryTables/queryTable4.xml" ContentType="application/vnd.openxmlformats-officedocument.spreadsheetml.queryTable+xml"/>
  <Override PartName="/xl/queryTables/queryTable40.xml" ContentType="application/vnd.openxmlformats-officedocument.spreadsheetml.queryTable+xml"/>
  <Override PartName="/xl/queryTables/queryTable41.xml" ContentType="application/vnd.openxmlformats-officedocument.spreadsheetml.queryTable+xml"/>
  <Override PartName="/xl/queryTables/queryTable42.xml" ContentType="application/vnd.openxmlformats-officedocument.spreadsheetml.queryTable+xml"/>
  <Override PartName="/xl/queryTables/queryTable43.xml" ContentType="application/vnd.openxmlformats-officedocument.spreadsheetml.queryTable+xml"/>
  <Override PartName="/xl/queryTables/queryTable44.xml" ContentType="application/vnd.openxmlformats-officedocument.spreadsheetml.queryTable+xml"/>
  <Override PartName="/xl/queryTables/queryTable45.xml" ContentType="application/vnd.openxmlformats-officedocument.spreadsheetml.queryTable+xml"/>
  <Override PartName="/xl/queryTables/queryTable46.xml" ContentType="application/vnd.openxmlformats-officedocument.spreadsheetml.queryTable+xml"/>
  <Override PartName="/xl/queryTables/queryTable47.xml" ContentType="application/vnd.openxmlformats-officedocument.spreadsheetml.queryTable+xml"/>
  <Override PartName="/xl/queryTables/queryTable48.xml" ContentType="application/vnd.openxmlformats-officedocument.spreadsheetml.queryTable+xml"/>
  <Override PartName="/xl/queryTables/queryTable49.xml" ContentType="application/vnd.openxmlformats-officedocument.spreadsheetml.queryTable+xml"/>
  <Override PartName="/xl/queryTables/queryTable5.xml" ContentType="application/vnd.openxmlformats-officedocument.spreadsheetml.queryTable+xml"/>
  <Override PartName="/xl/queryTables/queryTable50.xml" ContentType="application/vnd.openxmlformats-officedocument.spreadsheetml.queryTable+xml"/>
  <Override PartName="/xl/queryTables/queryTable51.xml" ContentType="application/vnd.openxmlformats-officedocument.spreadsheetml.queryTable+xml"/>
  <Override PartName="/xl/queryTables/queryTable52.xml" ContentType="application/vnd.openxmlformats-officedocument.spreadsheetml.queryTable+xml"/>
  <Override PartName="/xl/queryTables/queryTable53.xml" ContentType="application/vnd.openxmlformats-officedocument.spreadsheetml.queryTable+xml"/>
  <Override PartName="/xl/queryTables/queryTable54.xml" ContentType="application/vnd.openxmlformats-officedocument.spreadsheetml.queryTable+xml"/>
  <Override PartName="/xl/queryTables/queryTable55.xml" ContentType="application/vnd.openxmlformats-officedocument.spreadsheetml.queryTable+xml"/>
  <Override PartName="/xl/queryTables/queryTable56.xml" ContentType="application/vnd.openxmlformats-officedocument.spreadsheetml.queryTable+xml"/>
  <Override PartName="/xl/queryTables/queryTable57.xml" ContentType="application/vnd.openxmlformats-officedocument.spreadsheetml.queryTable+xml"/>
  <Override PartName="/xl/queryTables/queryTable58.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995" tabRatio="591"/>
  </bookViews>
  <sheets>
    <sheet name="Instructions" sheetId="1" r:id="rId1"/>
    <sheet name="Overview" sheetId="2" r:id="rId2"/>
    <sheet name="Merlin" sheetId="3" r:id="rId3"/>
    <sheet name="Pluto" sheetId="4" r:id="rId4"/>
    <sheet name="Mickey_Mouse" sheetId="5" r:id="rId5"/>
    <sheet name="Minnie_Mouse" sheetId="6" r:id="rId6"/>
    <sheet name="Goofy" sheetId="7" r:id="rId7"/>
    <sheet name="Daisy_Duck" sheetId="8" r:id="rId8"/>
    <sheet name="Donald_Duck" sheetId="9" r:id="rId9"/>
    <sheet name="Pete" sheetId="10" r:id="rId10"/>
    <sheet name="Chip" sheetId="11" r:id="rId11"/>
    <sheet name="Dale" sheetId="12" r:id="rId12"/>
    <sheet name="Zurg" sheetId="13" r:id="rId13"/>
    <sheet name="Jessie" sheetId="14" r:id="rId14"/>
    <sheet name="Woody" sheetId="15" r:id="rId15"/>
    <sheet name="Buzz_Lightyear" sheetId="16" r:id="rId16"/>
    <sheet name="Bo_Peep" sheetId="17" r:id="rId17"/>
    <sheet name="Hamm" sheetId="18" r:id="rId18"/>
    <sheet name="Sarge" sheetId="19" r:id="rId19"/>
    <sheet name="Rex" sheetId="20" r:id="rId20"/>
    <sheet name="Cinderella" sheetId="21" r:id="rId21"/>
    <sheet name="Prince_Charming" sheetId="22" r:id="rId22"/>
    <sheet name="Tinker_Bell" sheetId="23" r:id="rId23"/>
    <sheet name="Elizabeth_Swann" sheetId="24" r:id="rId24"/>
    <sheet name="Jack_Sparrow" sheetId="25" r:id="rId25"/>
    <sheet name="Will_Turner" sheetId="26" r:id="rId26"/>
    <sheet name="Mike_Wazowski" sheetId="27" r:id="rId27"/>
    <sheet name="Sulley" sheetId="28" r:id="rId28"/>
    <sheet name="Boo" sheetId="29" r:id="rId29"/>
    <sheet name="Roz" sheetId="30" r:id="rId30"/>
    <sheet name="Celia_Mae" sheetId="31" r:id="rId31"/>
    <sheet name="Randall_Boggs" sheetId="32" r:id="rId32"/>
    <sheet name="WALL_E" sheetId="33" r:id="rId33"/>
    <sheet name="EVE" sheetId="34" r:id="rId34"/>
    <sheet name="Mother_Gothel" sheetId="35" r:id="rId35"/>
    <sheet name="Flynn" sheetId="36" r:id="rId36"/>
    <sheet name="Rapunzel" sheetId="37" r:id="rId37"/>
    <sheet name="Maximus" sheetId="38" r:id="rId38"/>
    <sheet name="Aurora" sheetId="39" r:id="rId39"/>
    <sheet name="Prince_Phillip" sheetId="40" r:id="rId40"/>
    <sheet name="Flora" sheetId="41" r:id="rId41"/>
    <sheet name="Fauna" sheetId="42" r:id="rId42"/>
    <sheet name="Merryweather" sheetId="43" r:id="rId43"/>
    <sheet name="Judy_Hopps" sheetId="44" r:id="rId44"/>
    <sheet name="Nick_Wilde" sheetId="45" r:id="rId45"/>
    <sheet name="Chief_Bogo" sheetId="46" r:id="rId46"/>
    <sheet name="Flash" sheetId="47" r:id="rId47"/>
    <sheet name="Dash" sheetId="48" r:id="rId48"/>
    <sheet name="Mrs_Incredible" sheetId="49" r:id="rId49"/>
    <sheet name="Mr_Incredible" sheetId="50" r:id="rId50"/>
    <sheet name="Violet" sheetId="51" r:id="rId51"/>
    <sheet name="Frozone" sheetId="52" r:id="rId52"/>
    <sheet name="Syndrome" sheetId="53" r:id="rId53"/>
    <sheet name="Zero" sheetId="54" r:id="rId54"/>
    <sheet name="Jack_Skellington" sheetId="55" r:id="rId55"/>
    <sheet name="Sally" sheetId="56" r:id="rId56"/>
    <sheet name="Oogie_Boogie" sheetId="57" r:id="rId57"/>
    <sheet name="Anna" sheetId="58" r:id="rId58"/>
    <sheet name="Elsa" sheetId="59" r:id="rId59"/>
    <sheet name="Olaf" sheetId="60" r:id="rId60"/>
    <sheet name="Hans" sheetId="61" r:id="rId61"/>
    <sheet name="Kristoff" sheetId="62" r:id="rId62"/>
    <sheet name="Sven" sheetId="63" r:id="rId63"/>
    <sheet name="Li_Shang" sheetId="64" r:id="rId64"/>
    <sheet name="Mulan" sheetId="65" r:id="rId65"/>
    <sheet name="Mushu" sheetId="66" r:id="rId66"/>
    <sheet name="Belle" sheetId="67" r:id="rId67"/>
    <sheet name="Beast" sheetId="68" r:id="rId68"/>
    <sheet name="Lumiere" sheetId="69" r:id="rId69"/>
    <sheet name="Cogsworth" sheetId="70" r:id="rId70"/>
    <sheet name="Mrs_Potts" sheetId="71" r:id="rId71"/>
    <sheet name="Chip_Potts" sheetId="72" r:id="rId72"/>
    <sheet name="Gaston" sheetId="73" r:id="rId73"/>
    <sheet name="Release_Notes" sheetId="74" r:id="rId74"/>
  </sheets>
  <definedNames>
    <definedName name="ExternalData_1" localSheetId="22">Tinker_Bell!$C$10:$J$19</definedName>
    <definedName name="ExternalData_1" localSheetId="23">Elizabeth_Swann!$C$10:$J$15</definedName>
    <definedName name="ExternalData_1" localSheetId="24">Jack_Sparrow!$C$10:$J$15</definedName>
    <definedName name="ExternalData_1" localSheetId="25">Will_Turner!$C$10:$J$15</definedName>
    <definedName name="ExternalData_1" localSheetId="12">Zurg!$C$10:$J$19</definedName>
    <definedName name="ExternalData_1" localSheetId="26">Mike_Wazowski!$C$10:$J$19</definedName>
    <definedName name="ExternalData_1" localSheetId="27">Sulley!$C$10:$J$19</definedName>
    <definedName name="ExternalData_1" localSheetId="28">Boo!$C$10:$J$19</definedName>
    <definedName name="ExternalData_1" localSheetId="29">Roz!$C$10:$J$19</definedName>
    <definedName name="ExternalData_1" localSheetId="30">Celia_Mae!$C$10:$J$19</definedName>
    <definedName name="ExternalData_1" localSheetId="31">Randall_Boggs!$C$10:$J$19</definedName>
    <definedName name="ExternalData_1" localSheetId="9">Pete!$C$10:$J$19</definedName>
    <definedName name="ExternalData_1" localSheetId="32">WALL_E!$C$10:$J$19</definedName>
    <definedName name="ExternalData_1" localSheetId="33">EVE!$C$10:$J$19</definedName>
    <definedName name="ExternalData_1" localSheetId="34">Mother_Gothel!$C$10:$J$19</definedName>
    <definedName name="ExternalData_1" localSheetId="35">Flynn!$C$10:$J$19</definedName>
    <definedName name="ExternalData_1" localSheetId="36">Rapunzel!$C$10:$J$19</definedName>
    <definedName name="ExternalData_1" localSheetId="37">Maximus!$C$10:$J$19</definedName>
    <definedName name="ExternalData_1" localSheetId="38">Aurora!$C$10:$J$19</definedName>
    <definedName name="ExternalData_1" localSheetId="39">Prince_Phillip!$C$10:$J$19</definedName>
    <definedName name="ExternalData_1" localSheetId="40">Flora!$C$10:$J$19</definedName>
    <definedName name="ExternalData_1" localSheetId="41">Fauna!$C$10:$J$19</definedName>
    <definedName name="ExternalData_1" localSheetId="42">Merryweather!$C$10:$J$19</definedName>
    <definedName name="ExternalData_1" localSheetId="47">Dash!$C$10:$J$19</definedName>
    <definedName name="ExternalData_1" localSheetId="48">Mrs_Incredible!$C$10:$J$19</definedName>
    <definedName name="ExternalData_1" localSheetId="49">Mr_Incredible!$C$10:$J$19</definedName>
    <definedName name="ExternalData_1" localSheetId="50">Violet!$C$10:$J$19</definedName>
    <definedName name="ExternalData_1" localSheetId="51">Frozone!$C$10:$J$19</definedName>
    <definedName name="ExternalData_1" localSheetId="52">Syndrome!$C$10:$J$19</definedName>
    <definedName name="ExternalData_1" localSheetId="53">Zero!$C$10:$J$19</definedName>
    <definedName name="ExternalData_1" localSheetId="54">Jack_Skellington!$C$10:$J$19</definedName>
    <definedName name="ExternalData_1" localSheetId="55">Sally!$C$10:$J$19</definedName>
    <definedName name="ExternalData_1" localSheetId="56">Oogie_Boogie!$C$10:$J$19</definedName>
    <definedName name="ExternalData_1" localSheetId="57">Anna!$C$10:$J$19</definedName>
    <definedName name="ExternalData_1" localSheetId="58">Elsa!$C$10:$J$19</definedName>
    <definedName name="ExternalData_1" localSheetId="59">Olaf!$C$10:$J$19</definedName>
    <definedName name="ExternalData_1" localSheetId="60">Hans!$C$10:$J$19</definedName>
    <definedName name="ExternalData_1" localSheetId="61">Kristoff!$C$10:$J$19</definedName>
    <definedName name="ExternalData_1" localSheetId="62">Sven!$C$10:$J$19</definedName>
    <definedName name="ExternalData_1" localSheetId="3">Pluto!$C$10:$J$19</definedName>
    <definedName name="ExternalData_1" localSheetId="4">Mickey_Mouse!$C$10:$J$19</definedName>
    <definedName name="ExternalData_1" localSheetId="5">Minnie_Mouse!$C$10:$J$19</definedName>
    <definedName name="ExternalData_1" localSheetId="6">Goofy!$C$10:$J$19</definedName>
    <definedName name="ExternalData_1" localSheetId="7">Daisy_Duck!$C$10:$J$19</definedName>
    <definedName name="ExternalData_1" localSheetId="8">Donald_Duck!$C$10:$J$19</definedName>
    <definedName name="ExternalData_1" localSheetId="67">Beast!$C$10:$J$18</definedName>
    <definedName name="ExternalData_1" localSheetId="70">Mrs_Potts!$C$10:$I$19</definedName>
    <definedName name="ExternalData_1" localSheetId="69">Cogsworth!$C$10:$J$19</definedName>
    <definedName name="ExternalData_1" localSheetId="68">Lumiere!$C$10:$J$16</definedName>
    <definedName name="ExternalData_1" localSheetId="10">Chip!$C$10:$J$19</definedName>
    <definedName name="ExternalData_1" localSheetId="11">Dale!$C$10:$J$19</definedName>
    <definedName name="ExternalData_1" localSheetId="66">Belle!$C$10:$J$19</definedName>
    <definedName name="ExternalData_1" localSheetId="71">Chip_Potts!$C$10:$J$14</definedName>
    <definedName name="ExternalData_1" localSheetId="72">Gaston!$C$10:$J$14</definedName>
    <definedName name="ExternalData_1" localSheetId="43">Judy_Hopps!$C$10:$J$19</definedName>
    <definedName name="ExternalData_1" localSheetId="44">Nick_Wilde!$C$10:$J$19</definedName>
    <definedName name="ExternalData_1" localSheetId="45">Chief_Bogo!$C$10:$J$19</definedName>
    <definedName name="ExternalData_1" localSheetId="46">Flash!$C$10:$J$19</definedName>
  </definedNames>
  <calcPr calcId="144525"/>
</workbook>
</file>

<file path=xl/connections.xml><?xml version="1.0" encoding="utf-8"?>
<connections xmlns="http://schemas.openxmlformats.org/spreadsheetml/2006/main">
  <connection id="1" name="DMk" type="6" background="1" refreshedVersion="2" saveData="1">
    <textPr sourceFile="C:\Users\Owner\Documents\DMk.csv" tab="0" comma="1">
      <textFields>
        <textField/>
      </textFields>
    </textPr>
  </connection>
  <connection id="2" name="DMk1" type="6" background="1" refreshedVersion="2" saveData="1">
    <textPr sourceFile="C:\Users\Owner\Documents\DMk.csv" tab="0" comma="1">
      <textFields>
        <textField/>
      </textFields>
    </textPr>
  </connection>
  <connection id="3" name="DMk10" type="6" background="1" refreshedVersion="2" saveData="1">
    <textPr sourceFile="C:\Users\Owner\Documents\DMk.csv" comma="1">
      <textFields>
        <textField/>
      </textFields>
    </textPr>
  </connection>
  <connection id="4" name="DMk11" type="6" background="1" refreshedVersion="2" saveData="1">
    <textPr sourceFile="C:\Users\Owner\Documents\DMk.csv" tab="0" comma="1">
      <textFields>
        <textField/>
      </textFields>
    </textPr>
  </connection>
  <connection id="5" name="DMk12" type="6" background="1" refreshedVersion="2" saveData="1">
    <textPr sourceFile="C:\Users\Owner\Documents\DMk.csv" comma="1">
      <textFields>
        <textField/>
      </textFields>
    </textPr>
  </connection>
  <connection id="6" name="DMk13" type="6" background="1" refreshedVersion="2" saveData="1">
    <textPr sourceFile="C:\Users\Owner\Documents\DMk.csv" comma="1">
      <textFields>
        <textField/>
      </textFields>
    </textPr>
  </connection>
  <connection id="7" name="DMk14" type="6" background="1" refreshedVersion="2" saveData="1">
    <textPr sourceFile="C:\Users\Owner\Documents\DMk.csv" comma="1">
      <textFields>
        <textField/>
      </textFields>
    </textPr>
  </connection>
  <connection id="8" name="DMk15" type="6" background="1" refreshedVersion="2" saveData="1">
    <textPr sourceFile="C:\Users\Owner\Documents\DMk.csv" comma="1">
      <textFields>
        <textField/>
      </textFields>
    </textPr>
  </connection>
  <connection id="9" name="DMk151" type="6" background="1" refreshedVersion="2" saveData="1">
    <textPr sourceFile="C:\Users\Owner\Documents\DMk.csv" comma="1">
      <textFields>
        <textField/>
      </textFields>
    </textPr>
  </connection>
  <connection id="10" name="DMk1511" type="6" background="1" refreshedVersion="2" saveData="1">
    <textPr sourceFile="C:\Users\Owner\Documents\DMk.csv" comma="1">
      <textFields>
        <textField/>
      </textFields>
    </textPr>
  </connection>
  <connection id="11" name="DMk15111" type="6" background="1" refreshedVersion="2" saveData="1">
    <textPr sourceFile="C:\Users\Owner\Documents\DMk.csv" comma="1">
      <textFields>
        <textField/>
      </textFields>
    </textPr>
  </connection>
  <connection id="12" name="DMk151111" type="6" background="1" refreshedVersion="2" saveData="1">
    <textPr sourceFile="C:\Users\Owner\Documents\DMk.csv" comma="1">
      <textFields>
        <textField/>
      </textFields>
    </textPr>
  </connection>
  <connection id="13" name="DMk16" type="6" background="1" refreshedVersion="2" saveData="1">
    <textPr sourceFile="C:\Users\Owner\Documents\DMk.csv" comma="1">
      <textFields>
        <textField/>
      </textFields>
    </textPr>
  </connection>
  <connection id="14" name="DMk17" type="6" background="1" refreshedVersion="2" saveData="1">
    <textPr sourceFile="C:\Users\Owner\Documents\DMk.csv" comma="1">
      <textFields>
        <textField/>
      </textFields>
    </textPr>
  </connection>
  <connection id="15" name="DMk18" type="6" background="1" refreshedVersion="2" saveData="1">
    <textPr sourceFile="C:\Users\Owner\Documents\DMk.csv" comma="1">
      <textFields>
        <textField/>
      </textFields>
    </textPr>
  </connection>
  <connection id="16" name="DMk19" type="6" background="1" refreshedVersion="2" saveData="1">
    <textPr sourceFile="C:\Users\Owner\Documents\DMk.csv" comma="1">
      <textFields>
        <textField/>
      </textFields>
    </textPr>
  </connection>
  <connection id="17" name="DMk2" type="6" background="1" refreshedVersion="2" saveData="1">
    <textPr sourceFile="C:\Users\Owner\Documents\DMk.csv" tab="0" comma="1">
      <textFields>
        <textField/>
      </textFields>
    </textPr>
  </connection>
  <connection id="18" name="DMk20" type="6" background="1" refreshedVersion="2" saveData="1">
    <textPr sourceFile="C:\Users\Owner\Documents\DMk.csv" comma="1">
      <textFields>
        <textField/>
      </textFields>
    </textPr>
  </connection>
  <connection id="19" name="DMk21" type="6" background="1" refreshedVersion="2" saveData="1">
    <textPr sourceFile="C:\Users\Owner\Documents\DMk.csv" comma="1">
      <textFields>
        <textField/>
      </textFields>
    </textPr>
  </connection>
  <connection id="20" name="DMk22" type="6" background="1" refreshedVersion="2" saveData="1">
    <textPr sourceFile="C:\Users\Owner\Documents\DMk.csv" comma="1">
      <textFields>
        <textField/>
      </textFields>
    </textPr>
  </connection>
  <connection id="21" name="DMk23" type="6" background="1" refreshedVersion="2" saveData="1">
    <textPr sourceFile="C:\Users\Owner\Documents\DMk.csv" comma="1">
      <textFields>
        <textField/>
      </textFields>
    </textPr>
  </connection>
  <connection id="22" name="DMk24" type="6" background="1" refreshedVersion="2" saveData="1">
    <textPr sourceFile="C:\Users\Owner\Documents\DMk.csv" comma="1">
      <textFields>
        <textField/>
      </textFields>
    </textPr>
  </connection>
  <connection id="23" name="DMk25" type="6" background="1" refreshedVersion="2" saveData="1">
    <textPr sourceFile="C:\Users\Owner\Documents\DMk.csv" comma="1">
      <textFields>
        <textField/>
      </textFields>
    </textPr>
  </connection>
  <connection id="24" name="DMk26" type="6" background="1" refreshedVersion="2" saveData="1">
    <textPr sourceFile="C:\Users\Owner\Documents\DMk.csv" comma="1">
      <textFields>
        <textField/>
      </textFields>
    </textPr>
  </connection>
  <connection id="25" name="DMk27" type="6" background="1" refreshedVersion="2" saveData="1">
    <textPr sourceFile="C:\Users\Owner\Documents\DMk.csv" comma="1">
      <textFields>
        <textField/>
      </textFields>
    </textPr>
  </connection>
  <connection id="26" name="DMk28" type="6" background="1" refreshedVersion="2" saveData="1">
    <textPr sourceFile="C:\Users\Owner\Documents\DMk.csv" comma="1">
      <textFields>
        <textField/>
      </textFields>
    </textPr>
  </connection>
  <connection id="27" name="DMk29" type="6" background="1" refreshedVersion="2" saveData="1">
    <textPr sourceFile="C:\Users\Owner\Documents\DMk.csv" comma="1">
      <textFields>
        <textField/>
      </textFields>
    </textPr>
  </connection>
  <connection id="28" name="DMk3" type="6" background="1" refreshedVersion="2" saveData="1">
    <textPr sourceFile="C:\Users\Owner\Documents\DMk.csv" comma="1">
      <textFields>
        <textField/>
      </textFields>
    </textPr>
  </connection>
  <connection id="29" name="DMk30" type="6" background="1" refreshedVersion="2" saveData="1">
    <textPr sourceFile="C:\Users\Owner\Documents\DMk.csv" comma="1">
      <textFields>
        <textField/>
      </textFields>
    </textPr>
  </connection>
  <connection id="30" name="DMk31" type="6" background="1" refreshedVersion="2" saveData="1">
    <textPr sourceFile="C:\Users\Owner\Documents\DMk.csv" comma="1">
      <textFields>
        <textField/>
      </textFields>
    </textPr>
  </connection>
  <connection id="31" name="DMk32" type="6" background="1" refreshedVersion="2" saveData="1">
    <textPr sourceFile="C:\Users\Owner\Documents\DMk.csv" comma="1">
      <textFields>
        <textField/>
      </textFields>
    </textPr>
  </connection>
  <connection id="32" name="DMk33" type="6" background="1" refreshedVersion="2" saveData="1">
    <textPr sourceFile="C:\Users\Owner\Documents\DMk.csv" comma="1">
      <textFields>
        <textField/>
      </textFields>
    </textPr>
  </connection>
  <connection id="33" name="DMk34" type="6" background="1" refreshedVersion="2" saveData="1">
    <textPr sourceFile="C:\Users\Owner\Documents\DMk.csv" comma="1">
      <textFields>
        <textField/>
      </textFields>
    </textPr>
  </connection>
  <connection id="34" name="DMk35" type="6" background="1" refreshedVersion="2" saveData="1">
    <textPr sourceFile="C:\Users\Owner\Documents\DMk.csv" comma="1">
      <textFields>
        <textField/>
      </textFields>
    </textPr>
  </connection>
  <connection id="35" name="DMk36" type="6" background="1" refreshedVersion="2" saveData="1">
    <textPr sourceFile="C:\Users\Owner\Documents\DMk.csv" comma="1">
      <textFields>
        <textField/>
      </textFields>
    </textPr>
  </connection>
  <connection id="36" name="DMk37" type="6" background="1" refreshedVersion="2" saveData="1">
    <textPr sourceFile="C:\Users\Owner\Documents\DMk.csv" comma="1">
      <textFields>
        <textField/>
      </textFields>
    </textPr>
  </connection>
  <connection id="37" name="DMk38" type="6" background="1" refreshedVersion="2" saveData="1">
    <textPr sourceFile="C:\Users\Owner\Documents\DMk.csv" comma="1">
      <textFields>
        <textField/>
      </textFields>
    </textPr>
  </connection>
  <connection id="38" name="DMk39" type="6" background="1" refreshedVersion="2" saveData="1">
    <textPr sourceFile="C:\Users\Owner\Documents\DMk.csv" comma="1">
      <textFields>
        <textField/>
      </textFields>
    </textPr>
  </connection>
  <connection id="39" name="DMk4" type="6" background="1" refreshedVersion="2" saveData="1">
    <textPr sourceFile="C:\Users\Owner\Documents\DMk.csv" comma="1">
      <textFields>
        <textField/>
      </textFields>
    </textPr>
  </connection>
  <connection id="40" name="DMk40" type="6" background="1" refreshedVersion="2" saveData="1">
    <textPr sourceFile="C:\Users\Owner\Documents\DMk.csv" comma="1">
      <textFields>
        <textField/>
      </textFields>
    </textPr>
  </connection>
  <connection id="41" name="DMk41" type="6" background="1" refreshedVersion="2" saveData="1">
    <textPr sourceFile="C:\Users\Owner\Documents\DMk.csv" comma="1">
      <textFields>
        <textField/>
      </textFields>
    </textPr>
  </connection>
  <connection id="42" name="DMk42" type="6" background="1" refreshedVersion="2" saveData="1">
    <textPr sourceFile="C:\Users\Owner\Documents\DMk.csv" comma="1">
      <textFields>
        <textField/>
      </textFields>
    </textPr>
  </connection>
  <connection id="43" name="DMk43" type="6" background="1" refreshedVersion="2" saveData="1">
    <textPr sourceFile="C:\Users\Owner\Documents\DMk.csv" comma="1">
      <textFields>
        <textField/>
      </textFields>
    </textPr>
  </connection>
  <connection id="44" name="DMk44" type="6" background="1" refreshedVersion="2" saveData="1">
    <textPr sourceFile="C:\Users\Owner\Documents\DMk.csv" comma="1">
      <textFields>
        <textField/>
      </textFields>
    </textPr>
  </connection>
  <connection id="45" name="DMk45" type="6" background="1" refreshedVersion="2" saveData="1">
    <textPr sourceFile="C:\Users\Owner\Documents\DMk.csv" comma="1">
      <textFields>
        <textField/>
      </textFields>
    </textPr>
  </connection>
  <connection id="46" name="DMk46" type="6" background="1" refreshedVersion="2" saveData="1">
    <textPr sourceFile="C:\Users\Owner\Documents\DMk.csv" comma="1">
      <textFields>
        <textField/>
      </textFields>
    </textPr>
  </connection>
  <connection id="47" name="DMk47" type="6" background="1" refreshedVersion="2" saveData="1">
    <textPr sourceFile="C:\Users\Owner\Documents\DMk.csv" comma="1">
      <textFields>
        <textField/>
      </textFields>
    </textPr>
  </connection>
  <connection id="48" name="DMk48" type="6" background="1" refreshedVersion="2" saveData="1">
    <textPr sourceFile="C:\Users\Owner\Documents\DMk.csv" comma="1">
      <textFields>
        <textField/>
      </textFields>
    </textPr>
  </connection>
  <connection id="49" name="DMk49" type="6" background="1" refreshedVersion="2" saveData="1">
    <textPr sourceFile="C:\Users\Owner\Documents\DMk.csv" comma="1">
      <textFields>
        <textField/>
      </textFields>
    </textPr>
  </connection>
  <connection id="50" name="DMk5" type="6" background="1" refreshedVersion="2" saveData="1">
    <textPr sourceFile="C:\Users\Owner\Documents\DMk.csv" comma="1">
      <textFields>
        <textField/>
      </textFields>
    </textPr>
  </connection>
  <connection id="51" name="DMk50" type="6" background="1" refreshedVersion="2" saveData="1">
    <textPr sourceFile="C:\Users\Owner\Documents\DMk.csv" comma="1">
      <textFields>
        <textField/>
      </textFields>
    </textPr>
  </connection>
  <connection id="52" name="DMK51" type="6" background="1" refreshedVersion="2" saveData="1">
    <textPr sourceFile="C:\Users\kevin\Documents\DMK.CSV" comma="1">
      <textFields>
        <textField/>
      </textFields>
    </textPr>
  </connection>
  <connection id="53" name="DMk52" type="6" background="1" refreshedVersion="2" saveData="1">
    <textPr sourceFile="C:\Users\Owner\Documents\DMk.csv" comma="1">
      <textFields>
        <textField/>
      </textFields>
    </textPr>
  </connection>
  <connection id="54" name="DMK53" type="6" background="1" refreshedVersion="2" saveData="1">
    <textPr sourceFile="C:\Users\kevin\Documents\DMK.CSV" comma="1">
      <textFields>
        <textField/>
      </textFields>
    </textPr>
  </connection>
  <connection id="55" name="DMk6" type="6" background="1" refreshedVersion="2" saveData="1">
    <textPr sourceFile="C:\Users\Owner\Documents\DMk.csv" comma="1">
      <textFields>
        <textField/>
      </textFields>
    </textPr>
  </connection>
  <connection id="56" name="DMk7" type="6" background="1" refreshedVersion="2" saveData="1">
    <textPr sourceFile="C:\Users\Owner\Documents\DMk.csv" comma="1">
      <textFields>
        <textField/>
      </textFields>
    </textPr>
  </connection>
  <connection id="57" name="DMk8" type="6" background="1" refreshedVersion="2" saveData="1">
    <textPr sourceFile="C:\Users\Owner\Documents\DMk.csv" comma="1">
      <textFields>
        <textField/>
      </textFields>
    </textPr>
  </connection>
  <connection id="58" name="DMk9" type="6" background="1" refreshedVersion="2" saveData="1">
    <textPr sourceFile="C:\Users\Owner\Documents\DMk.csv" comma="1">
      <textFields>
        <textField/>
      </textFields>
    </textPr>
  </connection>
</connections>
</file>

<file path=xl/sharedStrings.xml><?xml version="1.0" encoding="utf-8"?>
<sst xmlns="http://schemas.openxmlformats.org/spreadsheetml/2006/main" count="1325">
  <si>
    <t>Character Progress for Disney Magic Kingdoms</t>
  </si>
  <si>
    <t>Version</t>
  </si>
  <si>
    <t>Released</t>
  </si>
  <si>
    <t>Thank you for your interest in my Disney Magic Kingdoms' Character Progress Spreadsheet.  I designed this sheet to be simple to use and help me track my leveling up progress with all my DMK characters.</t>
  </si>
  <si>
    <t>First of all I would like to acknowledge that most of the data found within the pages of this workbook came directly from:</t>
  </si>
  <si>
    <t>http://www.disneymagickingdomswiki.wikia.com</t>
  </si>
  <si>
    <t>Whenever possible, names of characters, tokens, buildings, etc. are the same as you will find in the DMK game with the following exceptions: For the sake of clarity, the token named "Blaster" in the game has been renamed here as "Zurg's Blaster" and the token named "Astro Blasters Blaster" has been renamed "Buzz's Blaster". Also, due to certain restrictions in Excel, all periods (".") have been removed from character names and many of the spaces (" ") have been replaced with underscores ("_").</t>
  </si>
  <si>
    <t>The "Overview" page:</t>
  </si>
  <si>
    <r>
      <rPr>
        <sz val="10"/>
        <color rgb="FF000000"/>
        <rFont val="Arial"/>
        <charset val="134"/>
      </rPr>
      <t xml:space="preserve">To track how many tokens each character has and / or needs for his next level up simply update the </t>
    </r>
    <r>
      <rPr>
        <b/>
        <sz val="10"/>
        <rFont val="Arial"/>
        <charset val="134"/>
      </rPr>
      <t>yellow</t>
    </r>
    <r>
      <rPr>
        <sz val="10"/>
        <color rgb="FF000000"/>
        <rFont val="Arial"/>
        <charset val="134"/>
      </rPr>
      <t xml:space="preserve"> cells in the Overview sheet.  Only the </t>
    </r>
    <r>
      <rPr>
        <b/>
        <sz val="10"/>
        <color rgb="FF000000"/>
        <rFont val="Arial"/>
        <charset val="134"/>
      </rPr>
      <t>yellow</t>
    </r>
    <r>
      <rPr>
        <sz val="10"/>
        <color rgb="FF000000"/>
        <rFont val="Arial"/>
        <charset val="134"/>
      </rPr>
      <t xml:space="preserve"> cells should be modified as all the other cells contain formulas or data that is critical for the sheet to work. All non-yellow cells are locked as long as you leave the sheet in protected mode.</t>
    </r>
  </si>
  <si>
    <t>There is a "Data Page" column which allows you to click on the "Data" link for each character. When you click this link or if you click on the character name you will be taken to the top left cell (A1) of the individual character's sheet</t>
  </si>
  <si>
    <t xml:space="preserve">Similar to the "Data Page" column there is also a "Task List" column. The "Tasks" link is there to take you directly to the character's activity list on their individual character sheet. </t>
  </si>
  <si>
    <t xml:space="preserve">In the "Locked?" column you should put a "Y" if that character is still locked to you.  As soon as a character is unlocked either clear the cell or set the cell to "N". </t>
  </si>
  <si>
    <t>In the "Current Level" column, start with level 0 if you have not yet welcomed the character or if it is a premium character that you have not yet purchased. Increment the level as soon as you start leveling up the character and set the "Have" columns for the personal token and the ear hat token to 0.</t>
  </si>
  <si>
    <t>As you get tokens simply set the "Have" columns for the personal token and the ears hat token as needed.</t>
  </si>
  <si>
    <t>On the subtotal line put the total group tokens you have. You can find this on any active character in that group that is not currently being upgraded and not maxed.</t>
  </si>
  <si>
    <t>There are 5 statuses that could show in the Status column:</t>
  </si>
  <si>
    <r>
      <rPr>
        <b/>
        <sz val="10"/>
        <color rgb="FF000000"/>
        <rFont val="Arial"/>
        <charset val="134"/>
      </rPr>
      <t>LOCKED</t>
    </r>
    <r>
      <rPr>
        <sz val="10"/>
        <color rgb="FF000000"/>
        <rFont val="Arial"/>
        <charset val="134"/>
      </rPr>
      <t xml:space="preserve"> = The "Locked?" column has a "Y" in it. Any character that is unavailable to you and dimmed out in the character book.</t>
    </r>
  </si>
  <si>
    <t>LOCKED</t>
  </si>
  <si>
    <r>
      <rPr>
        <b/>
        <sz val="10"/>
        <color rgb="FF000000"/>
        <rFont val="Arial"/>
        <charset val="134"/>
      </rPr>
      <t>GEMS REQD</t>
    </r>
    <r>
      <rPr>
        <sz val="10"/>
        <color rgb="FF000000"/>
        <rFont val="Arial"/>
        <charset val="134"/>
      </rPr>
      <t xml:space="preserve"> = character is a premium character and current level is 0.The character is unlocked but has not been purchased.</t>
    </r>
  </si>
  <si>
    <t>GEMS REQD</t>
  </si>
  <si>
    <r>
      <rPr>
        <b/>
        <sz val="10"/>
        <color rgb="FF000000"/>
        <rFont val="Arial"/>
        <charset val="134"/>
      </rPr>
      <t>TOKENS REQD</t>
    </r>
    <r>
      <rPr>
        <sz val="10"/>
        <color rgb="FF000000"/>
        <rFont val="Arial"/>
        <charset val="134"/>
      </rPr>
      <t xml:space="preserve"> = Based on the number of tokens you have specified in the have columns, this character still needs more tokens.</t>
    </r>
  </si>
  <si>
    <t>TOKENS REQD</t>
  </si>
  <si>
    <r>
      <rPr>
        <b/>
        <sz val="10"/>
        <color rgb="FF000000"/>
        <rFont val="Arial"/>
        <charset val="134"/>
      </rPr>
      <t>READY</t>
    </r>
    <r>
      <rPr>
        <sz val="10"/>
        <color rgb="FF000000"/>
        <rFont val="Arial"/>
        <charset val="134"/>
      </rPr>
      <t xml:space="preserve"> = Character has all the tokens needed for the next upgrade assuming you have enough magic or event currency.</t>
    </r>
  </si>
  <si>
    <t>READY</t>
  </si>
  <si>
    <r>
      <rPr>
        <b/>
        <sz val="10"/>
        <color rgb="FF000000"/>
        <rFont val="Arial"/>
        <charset val="134"/>
      </rPr>
      <t>MAXED</t>
    </r>
    <r>
      <rPr>
        <sz val="10"/>
        <color rgb="FF000000"/>
        <rFont val="Arial"/>
        <charset val="134"/>
      </rPr>
      <t xml:space="preserve"> = Current level is at or above character's maximum level. No further tokens will be needed.</t>
    </r>
  </si>
  <si>
    <t>MAXED</t>
  </si>
  <si>
    <t xml:space="preserve">That's all there is to the overview.  The Overview and all the individual data sheets have been "locked" and "protected to prevent accidental modification of cells that have formulas and critical data. All the yellow cells on the overview are unlocked. There is no password on the protected sheets. </t>
  </si>
  <si>
    <t>Individual Character Data Sheets:</t>
  </si>
  <si>
    <t>In addition to the Overview page, you can find a data sheet for every character. Each data sheet has 2 sections - character data and a character task list. The data section contains information about the character and the group the character belongs to.  You can see the names of his/her tokens, how many characters are in the group, etc.  There is a table that shows all the requirements needed for each level up. There is a clickable link back to the overview page and another link to the task list section for this character.  The task list can be found in columns AA - AK of each character sheet of all the tasks the character can perform and any possible tokens those tasks may drop. On the header of each task list there is a link back to the character data section and one to go "Back to Overview" that will return you to the overview page for your convenience.</t>
  </si>
  <si>
    <t>Having this info is really helpful when you already have everything you need to level up a character and you have scheduled that character to be upgraded soon. Let's say you want to start tasks for other characters that could produce tokens needed for the character you want to upgrade. In this scenario the character book is useless because it won't show you how to get the tokens if you already have enough for the current upgrade.  So, pull up the character sheet of a character that you know has produced the token in question and look at this table to find what task you want them to start.</t>
  </si>
  <si>
    <t>Contact information:</t>
  </si>
  <si>
    <t>Thank you for reading this and it is my hope that you will get some good use of this spreadsheet.  If you find any errors or wish to contact me with any questions or comments, email me at kevin@sagersoft.net and please put "DMK" somewhere in your subject. Or just click on the link below.  I will also graciously accept any donations through PayPal using kevin@sagersoft.net.</t>
  </si>
  <si>
    <t>Email Kevin Sager</t>
  </si>
  <si>
    <t xml:space="preserve"> Total Characters</t>
  </si>
  <si>
    <t>Name</t>
  </si>
  <si>
    <t>Group / Collection</t>
  </si>
  <si>
    <t>Data</t>
  </si>
  <si>
    <t>Task</t>
  </si>
  <si>
    <t>Current</t>
  </si>
  <si>
    <t>Group Token</t>
  </si>
  <si>
    <t>Individual Token</t>
  </si>
  <si>
    <t>Ears Token</t>
  </si>
  <si>
    <t>Time</t>
  </si>
  <si>
    <t>Status</t>
  </si>
  <si>
    <t>Page</t>
  </si>
  <si>
    <t>List</t>
  </si>
  <si>
    <t>Locked?</t>
  </si>
  <si>
    <t>Level</t>
  </si>
  <si>
    <t>Have</t>
  </si>
  <si>
    <t>Reqd</t>
  </si>
  <si>
    <t>Need</t>
  </si>
  <si>
    <t>Y</t>
  </si>
  <si>
    <t>Merlin</t>
  </si>
  <si>
    <t>Pluto</t>
  </si>
  <si>
    <t>Mickey_Mouse</t>
  </si>
  <si>
    <t>Minnie_Mouse</t>
  </si>
  <si>
    <t>Goofy</t>
  </si>
  <si>
    <t>Daisy_Duck</t>
  </si>
  <si>
    <t>Donald_Duck</t>
  </si>
  <si>
    <t>Pete</t>
  </si>
  <si>
    <t>Chip</t>
  </si>
  <si>
    <t>Dale</t>
  </si>
  <si>
    <t>Zurg</t>
  </si>
  <si>
    <t>Jessie</t>
  </si>
  <si>
    <t>Woody</t>
  </si>
  <si>
    <t>Buzz_Lightyear</t>
  </si>
  <si>
    <t>Bo_Peep</t>
  </si>
  <si>
    <t>Hamm</t>
  </si>
  <si>
    <t>Sarge</t>
  </si>
  <si>
    <t>Rex</t>
  </si>
  <si>
    <t>Cinderella</t>
  </si>
  <si>
    <t>Prince_Charming</t>
  </si>
  <si>
    <t>Tinker_Bell</t>
  </si>
  <si>
    <t>Elizabeth_Swann</t>
  </si>
  <si>
    <t>Jack_Sparrow</t>
  </si>
  <si>
    <t>Will_Turner</t>
  </si>
  <si>
    <t>Mike_Wazowski</t>
  </si>
  <si>
    <t>Sulley</t>
  </si>
  <si>
    <t>Boo</t>
  </si>
  <si>
    <t>Roz</t>
  </si>
  <si>
    <t>Celia_Mae</t>
  </si>
  <si>
    <t>Randall_Boggs</t>
  </si>
  <si>
    <t>WALL_E</t>
  </si>
  <si>
    <t>EVE</t>
  </si>
  <si>
    <t>Mother_Gothel</t>
  </si>
  <si>
    <t>Flynn</t>
  </si>
  <si>
    <t>Rapunzel</t>
  </si>
  <si>
    <t>Maximus</t>
  </si>
  <si>
    <t>Aurora</t>
  </si>
  <si>
    <t>Prince_Phillip</t>
  </si>
  <si>
    <t>Flora</t>
  </si>
  <si>
    <t>Fauna</t>
  </si>
  <si>
    <t>Merryweather</t>
  </si>
  <si>
    <t>Judy_Hopps</t>
  </si>
  <si>
    <t>Nick_Wilde</t>
  </si>
  <si>
    <t>Chief_Bogo</t>
  </si>
  <si>
    <t>Flash</t>
  </si>
  <si>
    <t>Dash</t>
  </si>
  <si>
    <t>Mrs_Incredible</t>
  </si>
  <si>
    <t>Mr_Incredible</t>
  </si>
  <si>
    <t>Violet</t>
  </si>
  <si>
    <t>Frozone</t>
  </si>
  <si>
    <t>Syndrome</t>
  </si>
  <si>
    <t>Zero</t>
  </si>
  <si>
    <t>Jack_Skellington</t>
  </si>
  <si>
    <t>Sally</t>
  </si>
  <si>
    <t>Oogie_Boogie</t>
  </si>
  <si>
    <t>Anna</t>
  </si>
  <si>
    <t>Elsa</t>
  </si>
  <si>
    <t>Olaf</t>
  </si>
  <si>
    <t>Hans</t>
  </si>
  <si>
    <t>Kristoff</t>
  </si>
  <si>
    <t>Sven</t>
  </si>
  <si>
    <t>Li_Shang</t>
  </si>
  <si>
    <t>Mulan</t>
  </si>
  <si>
    <t>Mushu</t>
  </si>
  <si>
    <t>Belle</t>
  </si>
  <si>
    <t>Beast</t>
  </si>
  <si>
    <t>Lumiere</t>
  </si>
  <si>
    <t>Cogsworth</t>
  </si>
  <si>
    <t>Mrs_Potts</t>
  </si>
  <si>
    <t>Chip_Potts</t>
  </si>
  <si>
    <t>Gaston</t>
  </si>
  <si>
    <t>Character Name</t>
  </si>
  <si>
    <t xml:space="preserve"> </t>
  </si>
  <si>
    <t>Collection / Group Name</t>
  </si>
  <si>
    <t>Sword in the Stone</t>
  </si>
  <si>
    <t>Req'd</t>
  </si>
  <si>
    <t>Partner</t>
  </si>
  <si>
    <t>Grants</t>
  </si>
  <si>
    <t>Striking</t>
  </si>
  <si>
    <t>Rewards</t>
  </si>
  <si>
    <t>Max Level</t>
  </si>
  <si>
    <t>Task Name:</t>
  </si>
  <si>
    <t>Req'd Partner Name</t>
  </si>
  <si>
    <t>Wish</t>
  </si>
  <si>
    <t>Location or Costume Req'd</t>
  </si>
  <si>
    <t>Duration</t>
  </si>
  <si>
    <t>Gold</t>
  </si>
  <si>
    <t>XP</t>
  </si>
  <si>
    <t>Magic</t>
  </si>
  <si>
    <t>Possible Tokens</t>
  </si>
  <si>
    <t>Gem Cost</t>
  </si>
  <si>
    <t>Conjuring Cauldron</t>
  </si>
  <si>
    <t>Drag decorations and concessions into Merlin's Conjuring Cauldron to gain Elixirs</t>
  </si>
  <si>
    <t>0s</t>
  </si>
  <si>
    <t>Cost Varies</t>
  </si>
  <si>
    <t>Variable Elixirs to allow store purchases</t>
  </si>
  <si>
    <t>Group Token Name</t>
  </si>
  <si>
    <t>Sword in the Stone Book</t>
  </si>
  <si>
    <t>Personal Token Name</t>
  </si>
  <si>
    <t>Carpet Bag</t>
  </si>
  <si>
    <t>Gathering Spell</t>
  </si>
  <si>
    <t>Gathers all XP / Magic and tokens from all buildings</t>
  </si>
  <si>
    <t>4h</t>
  </si>
  <si>
    <t>Lots</t>
  </si>
  <si>
    <t>Any</t>
  </si>
  <si>
    <t>Ear Hat Token Name</t>
  </si>
  <si>
    <t>Merlin Ears</t>
  </si>
  <si>
    <t>Number of Characters in Group</t>
  </si>
  <si>
    <t>Happiness Enchantment</t>
  </si>
  <si>
    <t>Increases overall happiness to max</t>
  </si>
  <si>
    <t>Level Up Requirements</t>
  </si>
  <si>
    <t>Current Level</t>
  </si>
  <si>
    <t>Next Level</t>
  </si>
  <si>
    <t>Currency</t>
  </si>
  <si>
    <t>Gems</t>
  </si>
  <si>
    <t>Happiness Safeguard</t>
  </si>
  <si>
    <t>Prevents happiness from dropping for 24 hours</t>
  </si>
  <si>
    <t>24h</t>
  </si>
  <si>
    <t>6s</t>
  </si>
  <si>
    <t>Max</t>
  </si>
  <si>
    <t>Mickey and Friends</t>
  </si>
  <si>
    <t>Chase Tail</t>
  </si>
  <si>
    <t>60s</t>
  </si>
  <si>
    <t>Mickey Balloon ● Carpet Bag</t>
  </si>
  <si>
    <t>Mickey Balloon</t>
  </si>
  <si>
    <t>Stop and Sniff</t>
  </si>
  <si>
    <t>60m</t>
  </si>
  <si>
    <t>Sheriff Star ● Lasso</t>
  </si>
  <si>
    <t>Pluto Collar</t>
  </si>
  <si>
    <t>A Treat from Goofy</t>
  </si>
  <si>
    <t>Goofy's Playhouse</t>
  </si>
  <si>
    <t>2h</t>
  </si>
  <si>
    <t>Woody Ears ● Jessie Ears ● Bo Peep's Bonnet</t>
  </si>
  <si>
    <t>Pluto Ears</t>
  </si>
  <si>
    <t>Find the Easter Eggs!</t>
  </si>
  <si>
    <t>Easter Pluto Costume</t>
  </si>
  <si>
    <t>Green Dot Fabric</t>
  </si>
  <si>
    <t>Take an Afternoon Nap</t>
  </si>
  <si>
    <t>Pluto's House</t>
  </si>
  <si>
    <t>Daisy Bow ● Bo Peep Ears</t>
  </si>
  <si>
    <t>Dig Up Bones</t>
  </si>
  <si>
    <t>6h</t>
  </si>
  <si>
    <t>Daisy Ears ● Minnie Ears</t>
  </si>
  <si>
    <t>Visiting Minnie's</t>
  </si>
  <si>
    <t>Minnie's House</t>
  </si>
  <si>
    <t>8h</t>
  </si>
  <si>
    <t>Sailor Hat ● Donald Ears</t>
  </si>
  <si>
    <t>36s</t>
  </si>
  <si>
    <t>Play Fetch with Mickey</t>
  </si>
  <si>
    <t>Mickey Mouse</t>
  </si>
  <si>
    <t>6m</t>
  </si>
  <si>
    <t>Perform Guard Duty</t>
  </si>
  <si>
    <t>Mickey's House</t>
  </si>
  <si>
    <t>12h</t>
  </si>
  <si>
    <t>35m</t>
  </si>
  <si>
    <t>Dog on Board</t>
  </si>
  <si>
    <t>Donald's Boat</t>
  </si>
  <si>
    <t>16h</t>
  </si>
  <si>
    <t>Search for Friends</t>
  </si>
  <si>
    <t>Build a Snowman</t>
  </si>
  <si>
    <t>Holiday Mickey Mouse Costume</t>
  </si>
  <si>
    <t>8m</t>
  </si>
  <si>
    <t>Mickey Gloves</t>
  </si>
  <si>
    <t>Greetings!</t>
  </si>
  <si>
    <t>Tuxedo Mickey Mouse Costume</t>
  </si>
  <si>
    <t>Mickey Ears</t>
  </si>
  <si>
    <t>Research Magic</t>
  </si>
  <si>
    <t>Goofy's Hat ● Sheriff  Star</t>
  </si>
  <si>
    <t>Hang Out at Home</t>
  </si>
  <si>
    <t>Mickey Ears ● Pluto Collar ● Minnie Bow</t>
  </si>
  <si>
    <t>Play Trumpet</t>
  </si>
  <si>
    <t>Goofy Ears ● Violet Headband ● Beast Ears</t>
  </si>
  <si>
    <t>Sparkler</t>
  </si>
  <si>
    <t>Lunar Mickey Mouse Costume</t>
  </si>
  <si>
    <t>Father's Helmet ● Lotus Hairpiece</t>
  </si>
  <si>
    <t>Mistletoe</t>
  </si>
  <si>
    <t>Minnie Mouse</t>
  </si>
  <si>
    <t>Holiday Mickey Mouse Costume &amp; Holiday Minnie Mouse Costume</t>
  </si>
  <si>
    <t>Hans Ears</t>
  </si>
  <si>
    <t>Dance with Minnie</t>
  </si>
  <si>
    <t>Gold Crown</t>
  </si>
  <si>
    <t>High Five!</t>
  </si>
  <si>
    <t>Daisy Bow ● Jessie Ears ● Thimble</t>
  </si>
  <si>
    <t>Jamboree</t>
  </si>
  <si>
    <t>Lasso ● Hamm Hat ● Mr Incredible Ears ● Syndrome Ears</t>
  </si>
  <si>
    <t>Musical Duet</t>
  </si>
  <si>
    <t>Boo's Drawing of Randall ● Peanut</t>
  </si>
  <si>
    <t>Dance a Jig</t>
  </si>
  <si>
    <t>Pirate Mickey Mouse Costume</t>
  </si>
  <si>
    <t>Blue Fabric ● Green Dot Fabric</t>
  </si>
  <si>
    <t>Gift Ideas</t>
  </si>
  <si>
    <t>Anna Ears ● Silver Floral Fabric</t>
  </si>
  <si>
    <t>Trick or Treat</t>
  </si>
  <si>
    <t>Halloween Mickey Mouse Costume</t>
  </si>
  <si>
    <t>Purple Fabric ● Jack Skellington Ears</t>
  </si>
  <si>
    <t>Visit Minnie's House</t>
  </si>
  <si>
    <t>Red Apple</t>
  </si>
  <si>
    <t>Food with a Friend</t>
  </si>
  <si>
    <t>Daisy's Diner</t>
  </si>
  <si>
    <t>Pete Ears ● Celia Mae Ears</t>
  </si>
  <si>
    <t>Friend Coming Over</t>
  </si>
  <si>
    <t>Tinker Bell Ears ● Clock Winder ● Sugar Dish</t>
  </si>
  <si>
    <t>Hang Out at Goofy's Playhouse</t>
  </si>
  <si>
    <t>Feathered Hat &amp; Sword ● Glowing Lantern ● Frozone Ears</t>
  </si>
  <si>
    <t>Festival Dance</t>
  </si>
  <si>
    <t>Lunar Mickey Mouse Costume &amp; Lunar Minnie Mouse Costume</t>
  </si>
  <si>
    <t>Musical Date</t>
  </si>
  <si>
    <t>Mickey's PhilharMagic</t>
  </si>
  <si>
    <t>Wanted Satchel</t>
  </si>
  <si>
    <t>Musical Performance</t>
  </si>
  <si>
    <t>White &amp; Blue Pattern Fabric ● Red Striped Fabric</t>
  </si>
  <si>
    <t>Visit the Fun Wheel</t>
  </si>
  <si>
    <t>Mickey's Fun Wheel</t>
  </si>
  <si>
    <t>Sarge Ears ● Charming Gloves ● Elsa Ears</t>
  </si>
  <si>
    <t>Group Music Trip</t>
  </si>
  <si>
    <t>Bo Peep Ears</t>
  </si>
  <si>
    <t>Visit Goofy's Playhouse</t>
  </si>
  <si>
    <t>MU Hat</t>
  </si>
  <si>
    <t>Costumje Judge</t>
  </si>
  <si>
    <t>Daisy Duck</t>
  </si>
  <si>
    <t>Halloween Mickey Mouse Costume &amp; Halloween Daisy Duck Costume</t>
  </si>
  <si>
    <t>Orange Pattern Fabric</t>
  </si>
  <si>
    <t>Halloween Dance</t>
  </si>
  <si>
    <t>Halloween Mickey Mouse Costume &amp; Halloween Minnie Mouse Costume</t>
  </si>
  <si>
    <t>Easter Egg Hunt</t>
  </si>
  <si>
    <t>Easter Mickey Mouse Costume &amp; Easter Minnie Mouse Costume</t>
  </si>
  <si>
    <t>Play Fetch with Pluto</t>
  </si>
  <si>
    <t>Collecting Eggs</t>
  </si>
  <si>
    <t>Easter Mickey Mouse Costume</t>
  </si>
  <si>
    <t>Do Some Conducting</t>
  </si>
  <si>
    <t>Visit Daisy's Diner</t>
  </si>
  <si>
    <t>Phillip Ears</t>
  </si>
  <si>
    <t>Challenge Pete</t>
  </si>
  <si>
    <t>Talk at the Diner</t>
  </si>
  <si>
    <t>Zurg Ears</t>
  </si>
  <si>
    <t>Visit Donald's Boat</t>
  </si>
  <si>
    <t>Tidy the Garden</t>
  </si>
  <si>
    <t>Visit Mickey's Fun Wheel</t>
  </si>
  <si>
    <t>Minnie Bow</t>
  </si>
  <si>
    <t>Cheerful Singing</t>
  </si>
  <si>
    <t>Holiday Minnie Mouse Costume</t>
  </si>
  <si>
    <t>Minnie Ears</t>
  </si>
  <si>
    <t>Festival Photos</t>
  </si>
  <si>
    <t>Lunar Minnie Mouse Costume</t>
  </si>
  <si>
    <t>Mulan Ears</t>
  </si>
  <si>
    <t>Holiday Minnie Mouse Costume &amp; Holiday Mickey Mouse Costume</t>
  </si>
  <si>
    <t>Dance with Mickey</t>
  </si>
  <si>
    <t>Take Photos with Guests</t>
  </si>
  <si>
    <t>Lunar Minnie Mouse Costume &amp; Lunar Mickey Mouse Costume</t>
  </si>
  <si>
    <t>Check on Mickey</t>
  </si>
  <si>
    <t>Glowing Lantern</t>
  </si>
  <si>
    <t>Halloween Minnie Mouse Costume</t>
  </si>
  <si>
    <t>Green Dot Fabric ● Nick Ears</t>
  </si>
  <si>
    <t>Red Fairy Hat</t>
  </si>
  <si>
    <t>Attend a Concert</t>
  </si>
  <si>
    <t>Check on Donald</t>
  </si>
  <si>
    <t>Halloween Minnie Mouse Costume &amp; Halloween Mickey Mouse Costume</t>
  </si>
  <si>
    <t>Maximus Ears</t>
  </si>
  <si>
    <t>Easter Minnie Mouse Costume &amp; Easter Mickey Mouse Costume</t>
  </si>
  <si>
    <t>Check on Goofy</t>
  </si>
  <si>
    <t>Sailor Hat</t>
  </si>
  <si>
    <t>Tea Time</t>
  </si>
  <si>
    <t>Play Ukulele</t>
  </si>
  <si>
    <t>Run in Panic</t>
  </si>
  <si>
    <t>A Special Event Sandwich</t>
  </si>
  <si>
    <t>Goofy's Hat</t>
  </si>
  <si>
    <t>Check the Fun Wheel</t>
  </si>
  <si>
    <t>Sheriff Star ● Scream Canister</t>
  </si>
  <si>
    <t>Goofy Ears</t>
  </si>
  <si>
    <t>Visit Mickey's</t>
  </si>
  <si>
    <t>Attend a Show</t>
  </si>
  <si>
    <t>Woody Ears ● Minnie Bow ● Corona Kingdom Flag</t>
  </si>
  <si>
    <t>4s</t>
  </si>
  <si>
    <t>Chage a Lightbulb</t>
  </si>
  <si>
    <t>Pluto Ears ● Buzz Ears ● Li Shang Ears</t>
  </si>
  <si>
    <t>Play the Tuba</t>
  </si>
  <si>
    <t>Sarge's Bucket ● Arendelle Medallion ● Queen Tiara</t>
  </si>
  <si>
    <t>Try to Scare</t>
  </si>
  <si>
    <t>Halloween Goofy Costume</t>
  </si>
  <si>
    <t>Sally Ears</t>
  </si>
  <si>
    <t>Red Striped Fabric</t>
  </si>
  <si>
    <t>Work as a Handyman</t>
  </si>
  <si>
    <t>Hamm Ears ● Mrs Incredible Mask ● Charming Ears</t>
  </si>
  <si>
    <t>Green Fairy Hat</t>
  </si>
  <si>
    <t>Easter Goofy Costume</t>
  </si>
  <si>
    <t>Sandwich Eating</t>
  </si>
  <si>
    <t>Donald Ears ● Wanted Satchel ● Randall Ears</t>
  </si>
  <si>
    <t>Visit a Friend's Boat</t>
  </si>
  <si>
    <t>Grab a Bite</t>
  </si>
  <si>
    <t>18h</t>
  </si>
  <si>
    <t>House Repairs</t>
  </si>
  <si>
    <t>Donald Duck</t>
  </si>
  <si>
    <t>A Special Diner Promotion!</t>
  </si>
  <si>
    <t>The Incredibles Symbol</t>
  </si>
  <si>
    <t>Lookfor Inspiration</t>
  </si>
  <si>
    <t>Mickey Balloon ● Thimble</t>
  </si>
  <si>
    <t>Daisy Bow</t>
  </si>
  <si>
    <t>Talk Up Diner</t>
  </si>
  <si>
    <t>Acorn</t>
  </si>
  <si>
    <t>Daisy Ears</t>
  </si>
  <si>
    <t>Flip Some Flapjacks</t>
  </si>
  <si>
    <t>MU Hat ● Mike Ears ● Cinderella Ears</t>
  </si>
  <si>
    <t>Strut Your Stuff</t>
  </si>
  <si>
    <t>Relaxing Ride</t>
  </si>
  <si>
    <t>Ceila's Headset ● Sulley Ears ● Rapunzel Ears</t>
  </si>
  <si>
    <t>Halloween Daisy Duck Costume</t>
  </si>
  <si>
    <t>Boo Ears ● Red Fairy Hat ● Aurora Ears</t>
  </si>
  <si>
    <t>Question Donald's Priorities</t>
  </si>
  <si>
    <t>Nick Ears</t>
  </si>
  <si>
    <t>Musical Break</t>
  </si>
  <si>
    <t>Roz Ears ● WALL-E Ears</t>
  </si>
  <si>
    <t>Spread Flowers</t>
  </si>
  <si>
    <t>Brown Bowler Hat ● Minnie Ears</t>
  </si>
  <si>
    <t>Halloween Daisy Duck Costume &amp; Halloween Mickey Mouse Costume</t>
  </si>
  <si>
    <t>Visit Mickey's House</t>
  </si>
  <si>
    <t>Duck Date</t>
  </si>
  <si>
    <t>Meet at Daisy's Diner</t>
  </si>
  <si>
    <t>Welcome Friends</t>
  </si>
  <si>
    <t>Get Rid of Crows</t>
  </si>
  <si>
    <t>Try Calming Music</t>
  </si>
  <si>
    <t>Donald Ears</t>
  </si>
  <si>
    <t>Scare Time</t>
  </si>
  <si>
    <t>Halloween Donald Duck Costume</t>
  </si>
  <si>
    <t>Blue Fabric</t>
  </si>
  <si>
    <t>Purple Fabric</t>
  </si>
  <si>
    <t>Having Fun?</t>
  </si>
  <si>
    <t>Pete Ears</t>
  </si>
  <si>
    <t>Visit Mnnie's House</t>
  </si>
  <si>
    <t>Roz Ears</t>
  </si>
  <si>
    <t>Stay at Goofy's Playhouse</t>
  </si>
  <si>
    <t>10h</t>
  </si>
  <si>
    <t>Clean the Deck</t>
  </si>
  <si>
    <t>Spend Time at Daisy's Diner</t>
  </si>
  <si>
    <t>20h</t>
  </si>
  <si>
    <t>Joyful Laugh</t>
  </si>
  <si>
    <t>Try to Have Fun</t>
  </si>
  <si>
    <t>Brown Bowler Hat</t>
  </si>
  <si>
    <t>Go to Minnie's House</t>
  </si>
  <si>
    <t>Evil Laugh</t>
  </si>
  <si>
    <t>Boo's Drawing of Randall ● Gold Crown ● Flash Ears</t>
  </si>
  <si>
    <t>Refined Music</t>
  </si>
  <si>
    <t>Flynn Ears ● Dale Ears</t>
  </si>
  <si>
    <t>No More Noise</t>
  </si>
  <si>
    <t>Randall Ears ● Large Shield ● Gold Floral Fabric</t>
  </si>
  <si>
    <t>Zurg's Blaster</t>
  </si>
  <si>
    <t>Go to Donald's Boat</t>
  </si>
  <si>
    <t>Go to Goofy's Playhouse</t>
  </si>
  <si>
    <t>Dagger</t>
  </si>
  <si>
    <t>Challenge Mickey</t>
  </si>
  <si>
    <t>My Turf!</t>
  </si>
  <si>
    <t>Demand Diner Food</t>
  </si>
  <si>
    <t>Vacation Time</t>
  </si>
  <si>
    <t>Where's Dale?</t>
  </si>
  <si>
    <t>Mickey Balloon ● Peanut</t>
  </si>
  <si>
    <t>Search for Nuts</t>
  </si>
  <si>
    <t>Count the Acorns</t>
  </si>
  <si>
    <t>Chip 'n' Dale Treehouse</t>
  </si>
  <si>
    <t>Dale Ears</t>
  </si>
  <si>
    <t>Chip Ears</t>
  </si>
  <si>
    <t>Investigate Food Options</t>
  </si>
  <si>
    <t>Judy Ears</t>
  </si>
  <si>
    <t>Crack the Nut</t>
  </si>
  <si>
    <t>Explore a Boat</t>
  </si>
  <si>
    <t>Chief's Badge</t>
  </si>
  <si>
    <t>Where's Chip?</t>
  </si>
  <si>
    <t>Mickey Balloon ● Acorn</t>
  </si>
  <si>
    <t>Feeling Goofy</t>
  </si>
  <si>
    <t>Peanut</t>
  </si>
  <si>
    <t>Cause Trouble</t>
  </si>
  <si>
    <t>Carrot Pen</t>
  </si>
  <si>
    <t>Home Sweet Home</t>
  </si>
  <si>
    <t>Sailing for Acorns</t>
  </si>
  <si>
    <t>Chief Bogo Ears</t>
  </si>
  <si>
    <t>Toy Story</t>
  </si>
  <si>
    <t>Spread Cheer for an Event?</t>
  </si>
  <si>
    <t>10m</t>
  </si>
  <si>
    <t>Luxo Ball</t>
  </si>
  <si>
    <t>Get the Lay of the Land</t>
  </si>
  <si>
    <t>Scare Children</t>
  </si>
  <si>
    <t>Fly Through Space</t>
  </si>
  <si>
    <t>Space Mountain</t>
  </si>
  <si>
    <t>Sarge's Bucket ● Nick's Tie</t>
  </si>
  <si>
    <t>Do Some Lurking</t>
  </si>
  <si>
    <t>Buzz Lightyear's Astro Blasters</t>
  </si>
  <si>
    <t>Buzz Ears</t>
  </si>
  <si>
    <t>Learn Comedy from Hamm</t>
  </si>
  <si>
    <t>Al's Toy Barn</t>
  </si>
  <si>
    <t>Can I Drive?</t>
  </si>
  <si>
    <t>RC Racers</t>
  </si>
  <si>
    <t>Play a Game</t>
  </si>
  <si>
    <t>Pizza Planet</t>
  </si>
  <si>
    <t>Lessons in Kindness</t>
  </si>
  <si>
    <t>Bo Peep</t>
  </si>
  <si>
    <t>New Toys</t>
  </si>
  <si>
    <t>Dagger ● Mother Gothel Ears</t>
  </si>
  <si>
    <t>Terrorize Traders</t>
  </si>
  <si>
    <t>Space Traders</t>
  </si>
  <si>
    <t>Space Battle</t>
  </si>
  <si>
    <t>Buzz Lightyear</t>
  </si>
  <si>
    <t>Face Off with Buzz</t>
  </si>
  <si>
    <t>Parachute Training</t>
  </si>
  <si>
    <t>Toy Soldiers Parachute Drop</t>
  </si>
  <si>
    <t>Cheering for an Event!</t>
  </si>
  <si>
    <t>The Incredibles Symbol ● Carpet Bag</t>
  </si>
  <si>
    <t>Hey-Howdy-Hey</t>
  </si>
  <si>
    <t>Thimble ● Mr Incredible Poster ● Luxo Ball</t>
  </si>
  <si>
    <t>Lasso</t>
  </si>
  <si>
    <t>Memory Reset</t>
  </si>
  <si>
    <t>Jessie Ears</t>
  </si>
  <si>
    <t>Play Date</t>
  </si>
  <si>
    <t>Visit Pizza Planet Aliens</t>
  </si>
  <si>
    <t>Daisy Bow ● Red Apple</t>
  </si>
  <si>
    <t>Rustle Some Grub</t>
  </si>
  <si>
    <t>Jessie's Snack Roundup</t>
  </si>
  <si>
    <t>Bo Peep's Bonnet ● Hamm Hat ● Violet Ears ● Cravat</t>
  </si>
  <si>
    <t>Racing Queen</t>
  </si>
  <si>
    <t>Pete Ears ● Glowing Lantern</t>
  </si>
  <si>
    <t>Yodel</t>
  </si>
  <si>
    <t>Sulley Ears ● Merryweather Ears ● Cinderella Ears</t>
  </si>
  <si>
    <t>Attend Toy Meeting</t>
  </si>
  <si>
    <t>Buzz's Blaster ● Buzz Ears ● Sarge Ears</t>
  </si>
  <si>
    <t>Girl's Night Out</t>
  </si>
  <si>
    <t>MU Hat ● Celia's Headset ● Green Fairy Hat</t>
  </si>
  <si>
    <t>Party with Rex</t>
  </si>
  <si>
    <t>Hoedown at Al'ts Toy Barn</t>
  </si>
  <si>
    <t>Hamm Ears ● Aurora Ears ● Matchsticks</t>
  </si>
  <si>
    <t>Beat Hamm at the Claw</t>
  </si>
  <si>
    <t>Visit Buzz's Space</t>
  </si>
  <si>
    <t>Flynn Ears ● Phillip Ears</t>
  </si>
  <si>
    <t>Leap of Faith</t>
  </si>
  <si>
    <t>Round up Aliens</t>
  </si>
  <si>
    <t>Pull String</t>
  </si>
  <si>
    <t>Practice Lasso Skills</t>
  </si>
  <si>
    <t>Sword in the Stone Book ● Pixie Dust ● The Incredibles Symbol ● Carrot Nose</t>
  </si>
  <si>
    <t>Sheriff Star</t>
  </si>
  <si>
    <t>Visit Friends</t>
  </si>
  <si>
    <t>Pluto Collar ● Lasso ● Sarge's Bucket ● Silver Floral Fabric</t>
  </si>
  <si>
    <t>Woody Ears</t>
  </si>
  <si>
    <t>Go on Duty</t>
  </si>
  <si>
    <t>Goofy Ears ● Hamm Hat ● Chip Potts Ears</t>
  </si>
  <si>
    <t>My Favorite Cowboy</t>
  </si>
  <si>
    <t>Daisy Ears ● Sven's Medallion ● Kristoff Ears ● Gold Floral Fabric</t>
  </si>
  <si>
    <t>Orbiting Some Space</t>
  </si>
  <si>
    <t>Astro Orbiters</t>
  </si>
  <si>
    <t>Minnie Ears ● Partysaurus Helmet</t>
  </si>
  <si>
    <t>Taking a Break</t>
  </si>
  <si>
    <t>Frozone Skis ● Mrs Incredible Ears ● Charming Gloves</t>
  </si>
  <si>
    <t>Downtime with Pizza</t>
  </si>
  <si>
    <t>Fire Extinguisher</t>
  </si>
  <si>
    <t>Hang Out with Hamm</t>
  </si>
  <si>
    <t>Bo Peep Ears ● Tinker Bell Ears ● Brown Bowler Hat</t>
  </si>
  <si>
    <t>Perform Test Flight</t>
  </si>
  <si>
    <t>Play the Claw</t>
  </si>
  <si>
    <t>Friendly Space Trip</t>
  </si>
  <si>
    <t>Horn-Rimmed Glasses ● EVE Ears</t>
  </si>
  <si>
    <t>Barn Tour</t>
  </si>
  <si>
    <t>Randall Ears ● Large Shield</t>
  </si>
  <si>
    <t>Looking at Space Toys</t>
  </si>
  <si>
    <t>Rapunzel Ears</t>
  </si>
  <si>
    <t>Check on RC Racers</t>
  </si>
  <si>
    <t>Pizza Date</t>
  </si>
  <si>
    <t>Toy Soldier Report</t>
  </si>
  <si>
    <t>Contact Star Command</t>
  </si>
  <si>
    <t>Rex Ears ● Mr Incredible Ears</t>
  </si>
  <si>
    <t>Scan Area with Laser</t>
  </si>
  <si>
    <t>Buzz's Blaster</t>
  </si>
  <si>
    <t>Lessons in Intimidation</t>
  </si>
  <si>
    <t>Partysaurus Helmet</t>
  </si>
  <si>
    <t>Space Orbiting</t>
  </si>
  <si>
    <t>Hat &amp; Sword ● Blue Fairy Hat ● Peanut</t>
  </si>
  <si>
    <t>Alpha to Eagle-Eye</t>
  </si>
  <si>
    <t>Go to Buzz Lightyear's Astro Blasters</t>
  </si>
  <si>
    <t>Boo's Drawing of Randall ● Glowing Lantern ● Fauna Ears</t>
  </si>
  <si>
    <t>Fly with Toy Soldiers</t>
  </si>
  <si>
    <t>Pizza Party</t>
  </si>
  <si>
    <t>Daisy Ears ● Mike Ears ● Sulley Ears</t>
  </si>
  <si>
    <t>Go to Al's Toy Barn</t>
  </si>
  <si>
    <t>Zurg's Blaster ● Celia Mae Ears ● Flora Ears ● Feathered Hat &amp; Sword</t>
  </si>
  <si>
    <t>Go to Space</t>
  </si>
  <si>
    <t>Check Jessie's Place</t>
  </si>
  <si>
    <t>Flynn Ears</t>
  </si>
  <si>
    <t>Blaster Training</t>
  </si>
  <si>
    <t>Test Limits with Hamm</t>
  </si>
  <si>
    <t>Evil Dr Porkchop</t>
  </si>
  <si>
    <t>Face Off with Zurg</t>
  </si>
  <si>
    <t>Investigate Space Traders</t>
  </si>
  <si>
    <t>Sing-Along</t>
  </si>
  <si>
    <t>3m</t>
  </si>
  <si>
    <t>Luxo Ball ● Merlin Ears</t>
  </si>
  <si>
    <t>Visit Pizza Planet</t>
  </si>
  <si>
    <t>Bo Peep's Bonnet</t>
  </si>
  <si>
    <t>Surprise Visit at Jessie's</t>
  </si>
  <si>
    <t>Buzz's Blaster ● Boo's Drawing of Sulley ● Magic Compass</t>
  </si>
  <si>
    <t>Visit Al's Toy Barn</t>
  </si>
  <si>
    <t>Pluro Ears ● Merryweather Ears ● Elizabeth Ears ● Great Stone Dragon</t>
  </si>
  <si>
    <t>Tea Party with Rex</t>
  </si>
  <si>
    <t>Tinker Bell Ears</t>
  </si>
  <si>
    <t>RC Racing Lady</t>
  </si>
  <si>
    <t>MU hat ● Celia's Headset ● Green Fairy Hat</t>
  </si>
  <si>
    <t>Visit Space Sheep</t>
  </si>
  <si>
    <t>Listen to Hamm's Jokes</t>
  </si>
  <si>
    <t>Round Up Aliens</t>
  </si>
  <si>
    <t>Coin Collector</t>
  </si>
  <si>
    <t>Pigs Can Fly!</t>
  </si>
  <si>
    <t>Thimble</t>
  </si>
  <si>
    <t>Hamm Hat</t>
  </si>
  <si>
    <t>Rolling Ride</t>
  </si>
  <si>
    <t>California Screamin'</t>
  </si>
  <si>
    <t>Mickey Gloves ● Rex Ears ● Boo Ears ● Will Ears</t>
  </si>
  <si>
    <t>Hamm Ears</t>
  </si>
  <si>
    <t>Space Pig</t>
  </si>
  <si>
    <t>Minnie Bow ● Red Fairy Hat</t>
  </si>
  <si>
    <t>Go for a Spin</t>
  </si>
  <si>
    <t>Boo's Drawing of Randall</t>
  </si>
  <si>
    <t>Visit Jessie's Snack Roundup</t>
  </si>
  <si>
    <t>Daisy Ears ● Buzz Ears ● Rapunzel Ears</t>
  </si>
  <si>
    <t>Hang Out with Woody</t>
  </si>
  <si>
    <t>Teach Zurg Comedy</t>
  </si>
  <si>
    <t>Getting a Toy Tour</t>
  </si>
  <si>
    <t>Beat Jessie at the Claw</t>
  </si>
  <si>
    <t>Rowdy Time with Rex</t>
  </si>
  <si>
    <t>Horn-Rimmed Glasses ● Celia Mae Ears ● Zurg's Blaster</t>
  </si>
  <si>
    <t>Tell Bo Peep Some Jokes</t>
  </si>
  <si>
    <t>Test Limits with Buzz</t>
  </si>
  <si>
    <t>Evil Dr. Porkchop</t>
  </si>
  <si>
    <t>Scouting</t>
  </si>
  <si>
    <t>Luxo Ball ● Pixie Dust ● Violet Headband ● Sven Ears</t>
  </si>
  <si>
    <t>Visit Parachute Drop</t>
  </si>
  <si>
    <t>Sarge's Bucket</t>
  </si>
  <si>
    <t>Sarge Ears</t>
  </si>
  <si>
    <t>Doing Laps with Rex</t>
  </si>
  <si>
    <t>Mike Ears ● Charming Ears</t>
  </si>
  <si>
    <t>Meeting at Al's Toy Barn</t>
  </si>
  <si>
    <t>Bo Peep's Bonnet ● Minnie Ears ● Jack Ears ● Olaf Ears</t>
  </si>
  <si>
    <t>Celia's Headset ● Syndrome Ears ● Belle Ears</t>
  </si>
  <si>
    <t>Check Space Traders</t>
  </si>
  <si>
    <t>Driving Training Mission</t>
  </si>
  <si>
    <t>Zurg's Blaster ● Roz Ears ● Flynn Ears</t>
  </si>
  <si>
    <t>Happy Dance</t>
  </si>
  <si>
    <t>Buzz's Blaster ● Hamm Hat ● Sarge's Bucket</t>
  </si>
  <si>
    <t>Practice Being Brave</t>
  </si>
  <si>
    <t>Luxo Ball ● Sword in the Stone Book</t>
  </si>
  <si>
    <t>Rex Ears</t>
  </si>
  <si>
    <t>Doing Laps with Sarge</t>
  </si>
  <si>
    <t>Tea Party with Bo Peep</t>
  </si>
  <si>
    <t>Greet Guests</t>
  </si>
  <si>
    <t>Zurg's Blaster ● Zurg Ears</t>
  </si>
  <si>
    <t>Party with Jessie</t>
  </si>
  <si>
    <t>Make New Friends</t>
  </si>
  <si>
    <t>Rowdy Time with Hamm</t>
  </si>
  <si>
    <t>Racin' Dino</t>
  </si>
  <si>
    <t>Dino Parachute Drop</t>
  </si>
  <si>
    <t>Meet with Aliens</t>
  </si>
  <si>
    <t>Have a Royal Greeting</t>
  </si>
  <si>
    <t>Pumpkin ● Dash Trophy</t>
  </si>
  <si>
    <t>Pumpkin</t>
  </si>
  <si>
    <t>Sing for the Guests</t>
  </si>
  <si>
    <t>Will Ears ● Cogsworth Ears</t>
  </si>
  <si>
    <t>Glass Slipper</t>
  </si>
  <si>
    <t>Travel Together</t>
  </si>
  <si>
    <t>Prince Charming</t>
  </si>
  <si>
    <t>Prince Charming's Regal Carrousel</t>
  </si>
  <si>
    <t>Buzz's Blaster ● Charming Gloves ● Minnie Bow</t>
  </si>
  <si>
    <t>Cinderella Ears</t>
  </si>
  <si>
    <t>Galloping Around</t>
  </si>
  <si>
    <t>Syndrome Bracer ● Charming Ears ● Hat &amp; Sword</t>
  </si>
  <si>
    <t>Dance the Waltz</t>
  </si>
  <si>
    <t>Attend a Ball</t>
  </si>
  <si>
    <t>Princess Fairytale Hall</t>
  </si>
  <si>
    <t>Explore the Fairgrounds</t>
  </si>
  <si>
    <t>Fantasy Faire</t>
  </si>
  <si>
    <t>Glass Slipper ● Brown Bowler Hat</t>
  </si>
  <si>
    <t>Give a Tour</t>
  </si>
  <si>
    <t>Pumpkin ● Pirate Flag ● Dash Ears</t>
  </si>
  <si>
    <t>Jousting Practice</t>
  </si>
  <si>
    <t>Cinderella Ears ● Hat &amp; Sword ● Jack's Bowtie</t>
  </si>
  <si>
    <t>Charming Gloves</t>
  </si>
  <si>
    <t>Charming Ears</t>
  </si>
  <si>
    <t>Search for the Owner</t>
  </si>
  <si>
    <t>Glass Slipper ● Jack Ears ● Daisy Bow</t>
  </si>
  <si>
    <t>Accepting Visitors</t>
  </si>
  <si>
    <t>Tour Countryside</t>
  </si>
  <si>
    <t>Tinker Bell</t>
  </si>
  <si>
    <t>Peter Pan</t>
  </si>
  <si>
    <t>Inspect the Castle</t>
  </si>
  <si>
    <t>Cinderella Castle</t>
  </si>
  <si>
    <t>Pixie Dust ● Corona Kingdom Flag</t>
  </si>
  <si>
    <t>Pixie Dust</t>
  </si>
  <si>
    <t>Find Lost Things</t>
  </si>
  <si>
    <t>Pixie Hollow</t>
  </si>
  <si>
    <t>Goofy Ears ● Lute ● Golden Gloves</t>
  </si>
  <si>
    <t>Tinker with Things</t>
  </si>
  <si>
    <t>Aurora Ears ● Jack Skellington Ears ● Anna Ears</t>
  </si>
  <si>
    <t>Take Stock of Lost Things</t>
  </si>
  <si>
    <t>Mike Ears ● Celia's Headset</t>
  </si>
  <si>
    <t>Visit Princess Fairytale Hall</t>
  </si>
  <si>
    <t>Do Some Fixing-Up</t>
  </si>
  <si>
    <t>Mother Gothel Ears</t>
  </si>
  <si>
    <t>4m</t>
  </si>
  <si>
    <t>Visit Fantasy Faire</t>
  </si>
  <si>
    <t>Elizabeth Swann</t>
  </si>
  <si>
    <t>Pirates of the Caribbean</t>
  </si>
  <si>
    <t>Hoist the Colors</t>
  </si>
  <si>
    <t>Pirate Flag</t>
  </si>
  <si>
    <t>Make Plans</t>
  </si>
  <si>
    <t>Will Turner</t>
  </si>
  <si>
    <t>Tortuga Tavern</t>
  </si>
  <si>
    <t>Boo's Drawing of Sulley</t>
  </si>
  <si>
    <t>Hat &amp; Sword</t>
  </si>
  <si>
    <t>Pirate's Life for Me</t>
  </si>
  <si>
    <t>Jack Sparrow</t>
  </si>
  <si>
    <t>Elizabeth Ears</t>
  </si>
  <si>
    <t>Swordplay</t>
  </si>
  <si>
    <t>Red Fairy Hat ● Green Fairy Hat</t>
  </si>
  <si>
    <t>Commission a Ship</t>
  </si>
  <si>
    <t>Show Off Swordsmanship</t>
  </si>
  <si>
    <t>Pirate Flag ● Will Ears</t>
  </si>
  <si>
    <t>Live the Pirate's Life</t>
  </si>
  <si>
    <t>Magic Compass</t>
  </si>
  <si>
    <t>Discussing a Deal</t>
  </si>
  <si>
    <t>Jack Ears</t>
  </si>
  <si>
    <t>Hiding from Trouble</t>
  </si>
  <si>
    <t>Really Bad Eggs</t>
  </si>
  <si>
    <t>Stay in Shape</t>
  </si>
  <si>
    <t>Pirate Flag ● Magic Compass</t>
  </si>
  <si>
    <t>Feathered Hat &amp; Sword</t>
  </si>
  <si>
    <t>Will Ears</t>
  </si>
  <si>
    <t>Practice Social Skills</t>
  </si>
  <si>
    <t>Elizabeth Ears ● Jack's Bowtie</t>
  </si>
  <si>
    <t>Testing the Blade</t>
  </si>
  <si>
    <t>Mike Wazowski</t>
  </si>
  <si>
    <t>Monsters, Inc.</t>
  </si>
  <si>
    <t>Comedy for an Event</t>
  </si>
  <si>
    <t>Monsters, Inc. Laugh Floor</t>
  </si>
  <si>
    <t>Scream Canister</t>
  </si>
  <si>
    <t>Cool Guy</t>
  </si>
  <si>
    <t>Submit Files</t>
  </si>
  <si>
    <t>Boo's Drawing of Sulley ● Boo's Little Mikey</t>
  </si>
  <si>
    <t>Mike Ears</t>
  </si>
  <si>
    <t>Send Love</t>
  </si>
  <si>
    <t>Celia Mae</t>
  </si>
  <si>
    <t>Minnie Ears ● EVE's Plant ● Fire Extinguisher</t>
  </si>
  <si>
    <t>Check on the Laugh Floor</t>
  </si>
  <si>
    <t>Check on the Doors</t>
  </si>
  <si>
    <t>Mike and Sulley to the Rescue</t>
  </si>
  <si>
    <t>Dinner Date with Celia Mae</t>
  </si>
  <si>
    <t>Cyclops Sushi</t>
  </si>
  <si>
    <t>Group Laugh Floor Visit</t>
  </si>
  <si>
    <t>Celia Mae Ears ● Chip Ears ● Gold Floral Fabric</t>
  </si>
  <si>
    <t>Heckle the Performer</t>
  </si>
  <si>
    <t>Randall Boggs</t>
  </si>
  <si>
    <t>Perform Stand-Up</t>
  </si>
  <si>
    <t>Rex Ears ● Charming Ears</t>
  </si>
  <si>
    <t>Rehearse Show</t>
  </si>
  <si>
    <t>Randall Ears ● Green Fairy Hat</t>
  </si>
  <si>
    <t>Get Scolded by Roz</t>
  </si>
  <si>
    <t>Flora Ears ● Merryweather Ears</t>
  </si>
  <si>
    <t>Dealing with Trouble</t>
  </si>
  <si>
    <t>Canister Juggling</t>
  </si>
  <si>
    <t>Grab Food with Sulley</t>
  </si>
  <si>
    <t>Race Randall around Work</t>
  </si>
  <si>
    <t>Dinnertime!</t>
  </si>
  <si>
    <t>Practice Material</t>
  </si>
  <si>
    <t>Scream Canister ● Plant Symbol</t>
  </si>
  <si>
    <t>Get to Work</t>
  </si>
  <si>
    <t>WALL-E Ears ● Glowing Lantern</t>
  </si>
  <si>
    <t>Sulley Ears</t>
  </si>
  <si>
    <t>Laugh It Up</t>
  </si>
  <si>
    <t>Minnie Bow ● Boo Ears</t>
  </si>
  <si>
    <t>Compete with Randall</t>
  </si>
  <si>
    <t>Feeling Starved</t>
  </si>
  <si>
    <t>Brown Bowler Hat ● Horn-Rimmed Glasses</t>
  </si>
  <si>
    <t>Chase Kitty</t>
  </si>
  <si>
    <t>Be the Life of the Party</t>
  </si>
  <si>
    <t>White &amp; Blue Pattern Fabric</t>
  </si>
  <si>
    <t>Get Inspected by Roz</t>
  </si>
  <si>
    <t>Grab Food with Mike</t>
  </si>
  <si>
    <t>Propose a Truce</t>
  </si>
  <si>
    <t>Make Some Friends</t>
  </si>
  <si>
    <t>Scream Canister ● Boo's Drawing of Sulley ● Boo's Little Mikey</t>
  </si>
  <si>
    <t>Sneak Up on Guests</t>
  </si>
  <si>
    <t>Boo's Little Mikey</t>
  </si>
  <si>
    <t>Explore Some Doors</t>
  </si>
  <si>
    <t>Horn-Rimmed Glasses</t>
  </si>
  <si>
    <t>Boo Ears</t>
  </si>
  <si>
    <t>Laugh Along</t>
  </si>
  <si>
    <t>MU Hat ● Sulley Ears ● Randall Ears</t>
  </si>
  <si>
    <t>Surprise Guests</t>
  </si>
  <si>
    <t>Celia's Headset</t>
  </si>
  <si>
    <t>Look for Secret Treasure</t>
  </si>
  <si>
    <t>Party Monster</t>
  </si>
  <si>
    <t>Lecture Randall</t>
  </si>
  <si>
    <t>Sushi Dinner</t>
  </si>
  <si>
    <t>Minnie Bow ● Pete Ears ● Rapunzel Ears</t>
  </si>
  <si>
    <t>Scold Mike</t>
  </si>
  <si>
    <t>Search Around</t>
  </si>
  <si>
    <t>Keep Files in Order</t>
  </si>
  <si>
    <t>Inspect Sulley</t>
  </si>
  <si>
    <t>Water Cooler Girl Chat</t>
  </si>
  <si>
    <t>Head Count</t>
  </si>
  <si>
    <t>Pixie Dust ● Scream Canister</t>
  </si>
  <si>
    <t>Meet for Sushi</t>
  </si>
  <si>
    <t>Hamm Ears ● Boo's Drawing of Randall ● Blue Fairy Hat</t>
  </si>
  <si>
    <t>Celia Mae Ears</t>
  </si>
  <si>
    <t>Dinner Date with Mike</t>
  </si>
  <si>
    <t>Horn-Rimmed Glasses ● Roz Ears ● Flora Ears</t>
  </si>
  <si>
    <t>Sing in Harmony</t>
  </si>
  <si>
    <t>Manage Desk</t>
  </si>
  <si>
    <t>Scare Guests for Fun</t>
  </si>
  <si>
    <t>Complain about Food</t>
  </si>
  <si>
    <t>Lecture by Roz</t>
  </si>
  <si>
    <t>Randall Ears</t>
  </si>
  <si>
    <t>Go Scaring</t>
  </si>
  <si>
    <t>Wanted Satchel ● Flynn Ears ● Flash's Mug</t>
  </si>
  <si>
    <t>Compete with Sulley</t>
  </si>
  <si>
    <t>Throw Tomatoes</t>
  </si>
  <si>
    <t>Zurg Ears ● Phillip Ears</t>
  </si>
  <si>
    <t>Race Mike around Work</t>
  </si>
  <si>
    <t>WALL-E</t>
  </si>
  <si>
    <t>Clean-Up Crew</t>
  </si>
  <si>
    <t>Plant Symbol ● EVE's Plant</t>
  </si>
  <si>
    <t>Plant Symbol</t>
  </si>
  <si>
    <t>Define Dancing</t>
  </si>
  <si>
    <t>Reach Astro Orbiters</t>
  </si>
  <si>
    <t>EVE Ears ● Red Fairy Hat</t>
  </si>
  <si>
    <t>WALL-E Ears</t>
  </si>
  <si>
    <t>Add to Collection</t>
  </si>
  <si>
    <t>Re-Charging</t>
  </si>
  <si>
    <t>WALL-E's House</t>
  </si>
  <si>
    <t>Armed</t>
  </si>
  <si>
    <t>Look for EVE in Space</t>
  </si>
  <si>
    <t>Look for EVEon the Ship</t>
  </si>
  <si>
    <t>Lightning Magnet</t>
  </si>
  <si>
    <t>Reach Space Mountain</t>
  </si>
  <si>
    <t>Downtime</t>
  </si>
  <si>
    <t>Scan for Lifeforms</t>
  </si>
  <si>
    <t>EVE's Plant</t>
  </si>
  <si>
    <t>Ride on Astro Orbiters</t>
  </si>
  <si>
    <t>Minnie Bow ● Fauna Ears ● Carrot Pen</t>
  </si>
  <si>
    <t>EVE Ears</t>
  </si>
  <si>
    <t>Scout on Space Mountain</t>
  </si>
  <si>
    <t>Scout for a Plant</t>
  </si>
  <si>
    <t>Brown Bowler Hat ● Pete Ears ● Large Shield</t>
  </si>
  <si>
    <t>Look for WALL-E in Space</t>
  </si>
  <si>
    <t>Look for WALL-E on the Ship</t>
  </si>
  <si>
    <t>Wath VHS Movie</t>
  </si>
  <si>
    <t>Mother Gothel</t>
  </si>
  <si>
    <t>Tangled</t>
  </si>
  <si>
    <t>My Flower</t>
  </si>
  <si>
    <t>Corona Kingdom Flag</t>
  </si>
  <si>
    <t>Hazelnut Soup Dinner</t>
  </si>
  <si>
    <t>Rapunzel's Tower</t>
  </si>
  <si>
    <t>The Vain Life</t>
  </si>
  <si>
    <t>Corona Kingdom Flag ● Oogie Boogie Ears</t>
  </si>
  <si>
    <t>Spy On Royalty</t>
  </si>
  <si>
    <t>Recruit Help for Plans</t>
  </si>
  <si>
    <t>Snuggly Duckling</t>
  </si>
  <si>
    <t>Keeping House</t>
  </si>
  <si>
    <t>Looking for Treasure</t>
  </si>
  <si>
    <t>Corona Kingdom Flag ● Glowing Lantern</t>
  </si>
  <si>
    <t>Giving the Tour</t>
  </si>
  <si>
    <t>Dinner Date</t>
  </si>
  <si>
    <t>Rooftop Mission</t>
  </si>
  <si>
    <t>Internal Struggle</t>
  </si>
  <si>
    <t>Track Down Trouble</t>
  </si>
  <si>
    <t>My Nose Isn't Right</t>
  </si>
  <si>
    <t>Flora Ears</t>
  </si>
  <si>
    <t>Kingdom Visit</t>
  </si>
  <si>
    <t>Search for Missing Jewels</t>
  </si>
  <si>
    <t>Phillip Ears ● Dagger</t>
  </si>
  <si>
    <t>Lunch Stop</t>
  </si>
  <si>
    <t>Beat the Gaurds</t>
  </si>
  <si>
    <t>Visit Strange Kingdom</t>
  </si>
  <si>
    <t>It's a Small World</t>
  </si>
  <si>
    <t>Stealing a Snack</t>
  </si>
  <si>
    <t>Closer Look at the Crown</t>
  </si>
  <si>
    <t>Kingdom Dance</t>
  </si>
  <si>
    <t>Spinning Wheel Figure</t>
  </si>
  <si>
    <t>Create Artwork</t>
  </si>
  <si>
    <t>Cinderella Ears ● Gold Crown</t>
  </si>
  <si>
    <t>Meet Adoring Fans</t>
  </si>
  <si>
    <t>Perform the Song of Healing</t>
  </si>
  <si>
    <t>Red Fairy Hat ● Fauna Ears</t>
  </si>
  <si>
    <t>Playtime</t>
  </si>
  <si>
    <t>Find Pascal</t>
  </si>
  <si>
    <t>Ride in Style</t>
  </si>
  <si>
    <t>Sing for a Live Audience</t>
  </si>
  <si>
    <t>Exhibit Paintings</t>
  </si>
  <si>
    <t>Painting in Gallery</t>
  </si>
  <si>
    <t>Lunch with Maximus</t>
  </si>
  <si>
    <t>Meet-and-Greet</t>
  </si>
  <si>
    <t>Patol the Kingdom</t>
  </si>
  <si>
    <t>Wanted Satchel ● Flora Ears</t>
  </si>
  <si>
    <t>Find a Way up the Tower</t>
  </si>
  <si>
    <t>Glowing Lantern ● Rapunzel Ears</t>
  </si>
  <si>
    <t>Look for Suspicious Behavior</t>
  </si>
  <si>
    <t>Beat the Guards</t>
  </si>
  <si>
    <t>Lunch with Rapunzel</t>
  </si>
  <si>
    <t>Sleeping Beauty</t>
  </si>
  <si>
    <t>Go on a Flight of Fancy</t>
  </si>
  <si>
    <t>Spinning Wheel Figure ● Pawpsicle</t>
  </si>
  <si>
    <t>Check In</t>
  </si>
  <si>
    <t>Fairy Hut</t>
  </si>
  <si>
    <t>Nick's Tie</t>
  </si>
  <si>
    <t>Trying on a Dress</t>
  </si>
  <si>
    <t>Aurora Ears</t>
  </si>
  <si>
    <t>Read Fairy Tales</t>
  </si>
  <si>
    <t>Investigate Singing</t>
  </si>
  <si>
    <t>Aurora's Spinning Wheel</t>
  </si>
  <si>
    <t>Once Upon a Dream</t>
  </si>
  <si>
    <t>Prince Phillip</t>
  </si>
  <si>
    <t>Daydream for a Spell</t>
  </si>
  <si>
    <t>Large Shield</t>
  </si>
  <si>
    <t>Hold a Banquet</t>
  </si>
  <si>
    <t>Tour of the Lands</t>
  </si>
  <si>
    <t>Rescue the Princess!</t>
  </si>
  <si>
    <t>Safe at Home</t>
  </si>
  <si>
    <t>Wield the Sword</t>
  </si>
  <si>
    <t>Entertain Guests</t>
  </si>
  <si>
    <t>Check for Maleficent</t>
  </si>
  <si>
    <t>Entertain the Court</t>
  </si>
  <si>
    <t>Visit the Fairies</t>
  </si>
  <si>
    <t>Sewing at Home</t>
  </si>
  <si>
    <t>Spinning Wheel Figure ● Blue Fairy Hat ● Acorn ● Aurora Ears</t>
  </si>
  <si>
    <t>Magical Duel</t>
  </si>
  <si>
    <t>Magical Medley</t>
  </si>
  <si>
    <t>Working Together</t>
  </si>
  <si>
    <t>Spreading Pink Cheer</t>
  </si>
  <si>
    <t>Grant Blessings of Beauty</t>
  </si>
  <si>
    <t>Fight Evil Magic</t>
  </si>
  <si>
    <t>Getting Along</t>
  </si>
  <si>
    <t>Remove Spinning Wheels</t>
  </si>
  <si>
    <t>Battle Evil Magic</t>
  </si>
  <si>
    <t>Bake a Cake</t>
  </si>
  <si>
    <t>Spinning Wheel Figure ● Blue Fairy Hat ● Gold Crown</t>
  </si>
  <si>
    <t>Fauna Ears</t>
  </si>
  <si>
    <t>Spreading Green Cheer</t>
  </si>
  <si>
    <t>Challenge Evil Magic</t>
  </si>
  <si>
    <t>Tea Time!</t>
  </si>
  <si>
    <t>Grant Blessings of Music</t>
  </si>
  <si>
    <t>Investigate Evil Magic</t>
  </si>
  <si>
    <t>Spreading Blue Cheer</t>
  </si>
  <si>
    <t>Spinning Wheel Figure ● Gold Crown</t>
  </si>
  <si>
    <t>Blue Fairy Hat</t>
  </si>
  <si>
    <t>Clean the Hut</t>
  </si>
  <si>
    <t>Green Fairy Hat ● Fauna Ears</t>
  </si>
  <si>
    <t>Merryweather Ears</t>
  </si>
  <si>
    <t>Grant Blessing of Joy</t>
  </si>
  <si>
    <t>Research Evil Magic</t>
  </si>
  <si>
    <t>Judy Hopps</t>
  </si>
  <si>
    <t>Zootopia</t>
  </si>
  <si>
    <t>Make a Report</t>
  </si>
  <si>
    <t>Pawpsicle</t>
  </si>
  <si>
    <t>Test Drive</t>
  </si>
  <si>
    <t>Nick Wilde</t>
  </si>
  <si>
    <t>Zootopia Race Track</t>
  </si>
  <si>
    <t>Track Down a Perp</t>
  </si>
  <si>
    <t>Chase Down a Lead</t>
  </si>
  <si>
    <t>Little Rodentia</t>
  </si>
  <si>
    <t>File Papers</t>
  </si>
  <si>
    <t>Zootopia PD</t>
  </si>
  <si>
    <t>Flash Ears ● Nick's Tie</t>
  </si>
  <si>
    <t>Watch the Jam Cams</t>
  </si>
  <si>
    <t>Investigate Donut Shop</t>
  </si>
  <si>
    <t>Grab a Small Snack</t>
  </si>
  <si>
    <t>Search for Clues</t>
  </si>
  <si>
    <t>Traffic Duty</t>
  </si>
  <si>
    <t>Update on the Situation</t>
  </si>
  <si>
    <t>Chief Bogo</t>
  </si>
  <si>
    <t>Paper Trail</t>
  </si>
  <si>
    <t>Help with a Report</t>
  </si>
  <si>
    <t>One-on-One Meeting</t>
  </si>
  <si>
    <t>Downtown Car Chase</t>
  </si>
  <si>
    <t>Scope the Scene</t>
  </si>
  <si>
    <t>Sell Pawpsicles</t>
  </si>
  <si>
    <t>Try On the Uniform</t>
  </si>
  <si>
    <t>Flash's Mug</t>
  </si>
  <si>
    <t>Walk Downtown</t>
  </si>
  <si>
    <t>A Day of Training</t>
  </si>
  <si>
    <t>Interview</t>
  </si>
  <si>
    <t>Morning Meeting</t>
  </si>
  <si>
    <t>Question a Witness</t>
  </si>
  <si>
    <t>Track Down Suspect</t>
  </si>
  <si>
    <t>Get Donuts for the Team</t>
  </si>
  <si>
    <t>Gazelle Dance</t>
  </si>
  <si>
    <t>?</t>
  </si>
  <si>
    <t>&lt;&lt;&lt; Guessed</t>
  </si>
  <si>
    <t>Coffee Break</t>
  </si>
  <si>
    <t>Pawpsicle ● Carrot Pen</t>
  </si>
  <si>
    <t>Get Questioned</t>
  </si>
  <si>
    <t>Visit a Small Shop</t>
  </si>
  <si>
    <t>Judy Ears ● Nick Ears ● Chief's Badge</t>
  </si>
  <si>
    <t>Flash Ears</t>
  </si>
  <si>
    <t>Get to the Car</t>
  </si>
  <si>
    <t>Drop Off Information</t>
  </si>
  <si>
    <t>The Incredibles</t>
  </si>
  <si>
    <t>Spy on Lair</t>
  </si>
  <si>
    <t>Syndrome's Zero Point Energy Rings</t>
  </si>
  <si>
    <t>Mr Incredible Poster</t>
  </si>
  <si>
    <t>Racing Course</t>
  </si>
  <si>
    <t>Omnidroid Obstacle Course</t>
  </si>
  <si>
    <t>Violet Headband ● Mrs Incredible Ears</t>
  </si>
  <si>
    <t>Dash Trophy</t>
  </si>
  <si>
    <t>Run Around</t>
  </si>
  <si>
    <t>The Incredibles Symbol ● Dash Trophy ● Mrs Incredible Mask</t>
  </si>
  <si>
    <t>Dash Ears</t>
  </si>
  <si>
    <t>Room Cleaning</t>
  </si>
  <si>
    <t>The Incredibles House</t>
  </si>
  <si>
    <t>Dash Ears ● Syndrome Bracer</t>
  </si>
  <si>
    <t>Attempt to Be Sneaky</t>
  </si>
  <si>
    <t>Beast Ears</t>
  </si>
  <si>
    <t>Try and Get Along</t>
  </si>
  <si>
    <t>Dash Around Town</t>
  </si>
  <si>
    <t>The Omnidroid City</t>
  </si>
  <si>
    <t>Sibling Team Work</t>
  </si>
  <si>
    <t>Lumiere Ears ● Jack's Bowtie</t>
  </si>
  <si>
    <t>Team Search</t>
  </si>
  <si>
    <t>Mrs Incredible</t>
  </si>
  <si>
    <t>Go Long</t>
  </si>
  <si>
    <t>Mr Incredible</t>
  </si>
  <si>
    <t>Looking Up</t>
  </si>
  <si>
    <t>Investigate for Clues</t>
  </si>
  <si>
    <t>Dash Ears ● Violet Ears</t>
  </si>
  <si>
    <t>Mrs Incredible Mask</t>
  </si>
  <si>
    <t>Training More</t>
  </si>
  <si>
    <t>Violet Headband ● Frozone Skis ● Syndrome Bracer</t>
  </si>
  <si>
    <t>Mrs Incredible Ears</t>
  </si>
  <si>
    <t>Keeping Up Appearances</t>
  </si>
  <si>
    <t>Mrs Incredible Mask ● Mrs Incredible Ears</t>
  </si>
  <si>
    <t>Look for a Soource</t>
  </si>
  <si>
    <t>Clock Winder</t>
  </si>
  <si>
    <t>Need to Be Flexible</t>
  </si>
  <si>
    <t>Strike a Pose</t>
  </si>
  <si>
    <t>Find the Computer</t>
  </si>
  <si>
    <t>Mrs Incredible Ears ● Violet Headband ● Frozone Skis</t>
  </si>
  <si>
    <t>A Quick Nap</t>
  </si>
  <si>
    <t>Mr Incredible Ears</t>
  </si>
  <si>
    <t>Battle Syndrome</t>
  </si>
  <si>
    <t>Mr Incredible Poster ● Mr Incredible Ears ● Syndrome Ears</t>
  </si>
  <si>
    <t>Find a Weakness</t>
  </si>
  <si>
    <t>Training Time</t>
  </si>
  <si>
    <t>Car Lift</t>
  </si>
  <si>
    <t>Bubble Barrier</t>
  </si>
  <si>
    <t>Exploring the Lair</t>
  </si>
  <si>
    <t>Mrs Incredible Ears ● Violet Headband ● Syndrome Ears</t>
  </si>
  <si>
    <t>Violet Headband</t>
  </si>
  <si>
    <t>Listening to Music</t>
  </si>
  <si>
    <t>Violet Ears</t>
  </si>
  <si>
    <t>Battle Practice</t>
  </si>
  <si>
    <t>Violet Ears ● Frozone Ears</t>
  </si>
  <si>
    <t>Invisible Investigation</t>
  </si>
  <si>
    <t>Stay Hydrated</t>
  </si>
  <si>
    <t>Avoid the Fire</t>
  </si>
  <si>
    <t>Mrs Incredible Mask ● Violet Headband ● Mr Incredible Ears ● Syndrome Ears</t>
  </si>
  <si>
    <t>Frozone Skis</t>
  </si>
  <si>
    <t>Visiting Friends</t>
  </si>
  <si>
    <t>Frozone Ears</t>
  </si>
  <si>
    <t>Go with the Flow</t>
  </si>
  <si>
    <t>Frozone Skis ● Frozone Ears</t>
  </si>
  <si>
    <t>Day Job</t>
  </si>
  <si>
    <t>Cravat</t>
  </si>
  <si>
    <t>Ice Beam</t>
  </si>
  <si>
    <t>Super Scout</t>
  </si>
  <si>
    <t>Checking the Lair</t>
  </si>
  <si>
    <t>Mrs Incredible Ears ● Dash Trophy ● Violet Ears</t>
  </si>
  <si>
    <t>Syndrome Bracer</t>
  </si>
  <si>
    <t>Finding Leverage</t>
  </si>
  <si>
    <t>Syndrome Bracer ● Frozone Ears</t>
  </si>
  <si>
    <t>Syndrome Ears</t>
  </si>
  <si>
    <t>Battle Mr Incredible</t>
  </si>
  <si>
    <t>Appear a Hero</t>
  </si>
  <si>
    <t>Check on the Omnidroid</t>
  </si>
  <si>
    <t>Booster Check</t>
  </si>
  <si>
    <t>Nightmare Before Christmas</t>
  </si>
  <si>
    <t>Sniffing for Pumpkins</t>
  </si>
  <si>
    <t>Pumpkin King Head</t>
  </si>
  <si>
    <t>A Ghostly Rest</t>
  </si>
  <si>
    <t>Jack's House</t>
  </si>
  <si>
    <t>Zero's Tombstone ● Jack's Bowtie ● Chance Dice</t>
  </si>
  <si>
    <t>Zero's Tombstone</t>
  </si>
  <si>
    <t>Checking out the Lab</t>
  </si>
  <si>
    <t>Finkelstein Tower</t>
  </si>
  <si>
    <t>Jar of Deadly Nightshade ● Oogie Boogie Ears</t>
  </si>
  <si>
    <t>Zero Ears</t>
  </si>
  <si>
    <t>Sniffing About</t>
  </si>
  <si>
    <t>Jack Skellington Ears</t>
  </si>
  <si>
    <t>Beg for a Treat</t>
  </si>
  <si>
    <t>Nightmare Candy Shop</t>
  </si>
  <si>
    <t>Zero Ears ● Sally Ears</t>
  </si>
  <si>
    <t>Play Fetch</t>
  </si>
  <si>
    <t>Jack Skellington</t>
  </si>
  <si>
    <t>Hilltop Home</t>
  </si>
  <si>
    <t>Broomstick Graveyard</t>
  </si>
  <si>
    <t>Cheer Up</t>
  </si>
  <si>
    <t>Hounding</t>
  </si>
  <si>
    <t>Ooogie Boogie</t>
  </si>
  <si>
    <t>What's This?</t>
  </si>
  <si>
    <t>Halloween Experiments</t>
  </si>
  <si>
    <t>Jar of Deadly Nightshade</t>
  </si>
  <si>
    <t>Jack's Bowtie</t>
  </si>
  <si>
    <t>Try Spooky Treat</t>
  </si>
  <si>
    <t>Zero's Tombstone ● Sally Ears ● Chance Dice</t>
  </si>
  <si>
    <t>Thinking Time</t>
  </si>
  <si>
    <t>Zero Ears ● Oogie Boogie Ears ● Father's Helmet</t>
  </si>
  <si>
    <t>Scary Face-Off</t>
  </si>
  <si>
    <t>Costume Making</t>
  </si>
  <si>
    <t>Gold Floral Fabric ● Belle Ears</t>
  </si>
  <si>
    <t>Serenade the Moon</t>
  </si>
  <si>
    <t>Keep an Eye on Yourself</t>
  </si>
  <si>
    <t>Grave Thoughts</t>
  </si>
  <si>
    <t>Hilltop Meeting</t>
  </si>
  <si>
    <t>Halloween Feeling</t>
  </si>
  <si>
    <t>Premonition</t>
  </si>
  <si>
    <t>Checking On A Friend</t>
  </si>
  <si>
    <t>Crafting Sweets</t>
  </si>
  <si>
    <t>Peanut ● Zero Ears ● Chance Dice</t>
  </si>
  <si>
    <t>Make Soup</t>
  </si>
  <si>
    <t>Oogie Boogie Ears</t>
  </si>
  <si>
    <t>A Moonlight Walk</t>
  </si>
  <si>
    <t>Jack's Bowtie ● Jack Skellington Ears</t>
  </si>
  <si>
    <t>Keep an Eye on Jack</t>
  </si>
  <si>
    <t>Keeping Together</t>
  </si>
  <si>
    <t>Oogie Boogie</t>
  </si>
  <si>
    <t>Bug Out</t>
  </si>
  <si>
    <t>Pumpking King Head</t>
  </si>
  <si>
    <t>Check the Competition</t>
  </si>
  <si>
    <t>Chance Dice</t>
  </si>
  <si>
    <t>Buggy Treats</t>
  </si>
  <si>
    <t>Short Sword</t>
  </si>
  <si>
    <t>Plans for Scares</t>
  </si>
  <si>
    <t>Explore the Grave</t>
  </si>
  <si>
    <t>Matchsticks</t>
  </si>
  <si>
    <t>Boogie Man</t>
  </si>
  <si>
    <t>Frozen</t>
  </si>
  <si>
    <t>Enjoying the Day</t>
  </si>
  <si>
    <t>Snowflake</t>
  </si>
  <si>
    <t>Wandering the Halls</t>
  </si>
  <si>
    <t>Arendelle Courtyard Rink</t>
  </si>
  <si>
    <t>Carrot Nose ● Lute</t>
  </si>
  <si>
    <t>Arendelle Medallion</t>
  </si>
  <si>
    <t>Exploring</t>
  </si>
  <si>
    <t>Queen Tiara</t>
  </si>
  <si>
    <t>Anna Ears</t>
  </si>
  <si>
    <t>Talk with Oaken</t>
  </si>
  <si>
    <t>Wandering Oaken's</t>
  </si>
  <si>
    <t>Sven's Medallion ● Elsa Ears ● Short Sword</t>
  </si>
  <si>
    <t>Parade Through Town</t>
  </si>
  <si>
    <t>Spending Time Together</t>
  </si>
  <si>
    <t>Visiting Family Together</t>
  </si>
  <si>
    <t>Troll Knoll</t>
  </si>
  <si>
    <t>Investigate Trolls</t>
  </si>
  <si>
    <t>Kristoff Ears ● Cogsworth Ears</t>
  </si>
  <si>
    <t>Visit the Palace</t>
  </si>
  <si>
    <t>Elsa's Ice Palace</t>
  </si>
  <si>
    <t>Work Together</t>
  </si>
  <si>
    <t>Visit Marshmallow</t>
  </si>
  <si>
    <t>Convince Others</t>
  </si>
  <si>
    <t>A Day Together</t>
  </si>
  <si>
    <t>Make It Snow</t>
  </si>
  <si>
    <t>Let It Go</t>
  </si>
  <si>
    <t>Open the Gates</t>
  </si>
  <si>
    <t>Acorn ● Short Sword</t>
  </si>
  <si>
    <t>Elsa Ears</t>
  </si>
  <si>
    <t>Talk with the Trolls</t>
  </si>
  <si>
    <t>Visiting the Citizens</t>
  </si>
  <si>
    <t>Visiting the Ice Palace</t>
  </si>
  <si>
    <t>Mini Flurry</t>
  </si>
  <si>
    <t>Here I Stand</t>
  </si>
  <si>
    <t>Reason with the Queen</t>
  </si>
  <si>
    <t>Quiver ● Gaston Ears</t>
  </si>
  <si>
    <t>Summer Walk</t>
  </si>
  <si>
    <t>Look In On Arendelle</t>
  </si>
  <si>
    <t>Anna Ears ● Dash Ears</t>
  </si>
  <si>
    <t>Carrot Nose</t>
  </si>
  <si>
    <t>Got Your Nose</t>
  </si>
  <si>
    <t>Short Sword ● Hans Ears</t>
  </si>
  <si>
    <t>Olaf Ears</t>
  </si>
  <si>
    <t>Trolls Are Friends</t>
  </si>
  <si>
    <t>Olaf Ears ● Sven's Medallion ● Queen Tiara</t>
  </si>
  <si>
    <t>Visit the Trading Post</t>
  </si>
  <si>
    <t>Check On the Ice Palace</t>
  </si>
  <si>
    <t>Looking Good</t>
  </si>
  <si>
    <t>Make a Good Impression</t>
  </si>
  <si>
    <t>Spy on Trolls</t>
  </si>
  <si>
    <t>Talk to Merchants</t>
  </si>
  <si>
    <t>Investigate Elsa's Palace</t>
  </si>
  <si>
    <t>Singing a Song</t>
  </si>
  <si>
    <t>Time for a Family Visit</t>
  </si>
  <si>
    <t>Sven Ears</t>
  </si>
  <si>
    <t>Lute</t>
  </si>
  <si>
    <t>Kristoff Ears</t>
  </si>
  <si>
    <t>Ice Delivery</t>
  </si>
  <si>
    <t>Elsa Ears ● Short Sword</t>
  </si>
  <si>
    <t>Ice Carving</t>
  </si>
  <si>
    <t>Hans Ears ● Lotus Hairpiece</t>
  </si>
  <si>
    <t>Make a Trade</t>
  </si>
  <si>
    <t>Dale Ears ● Golden Gloves ● Jack Skellington Ears</t>
  </si>
  <si>
    <t>Admire the Ice</t>
  </si>
  <si>
    <t>Serenade a Friend</t>
  </si>
  <si>
    <t>Follow the Carrots</t>
  </si>
  <si>
    <t>A Visit to Arendelle</t>
  </si>
  <si>
    <t>Carrot Nose ● Lute ● Queen Tiara</t>
  </si>
  <si>
    <t>Sven's Medallion</t>
  </si>
  <si>
    <t>Visit Home</t>
  </si>
  <si>
    <t>Olaf Ears ● Kristoff Ears ● Short Sword</t>
  </si>
  <si>
    <t>Parade through Town</t>
  </si>
  <si>
    <t>Visit Oaken's for Carrots</t>
  </si>
  <si>
    <t>Check the Castle</t>
  </si>
  <si>
    <t>Li Shang</t>
  </si>
  <si>
    <t>Bo-Staff Fighting</t>
  </si>
  <si>
    <t>Discipline &amp; Strength</t>
  </si>
  <si>
    <t>Run with Rice</t>
  </si>
  <si>
    <t>Mushu Ears ● Dash Trophy</t>
  </si>
  <si>
    <t>Father's Helmet</t>
  </si>
  <si>
    <t>Report to the Emperor</t>
  </si>
  <si>
    <t>Lantern Attraction</t>
  </si>
  <si>
    <t>Li Shang Ears</t>
  </si>
  <si>
    <t>Check Training Camp</t>
  </si>
  <si>
    <t>Training Camp</t>
  </si>
  <si>
    <t>Father's Helmet ● Lotus Hairpiece ● Mulan Ears</t>
  </si>
  <si>
    <t>Attempted Communication</t>
  </si>
  <si>
    <t>Fa Family Visit</t>
  </si>
  <si>
    <t>Ancestor's Shrine</t>
  </si>
  <si>
    <t>Great Stone Dragon ● Li Shang Ears</t>
  </si>
  <si>
    <t>Family Introduction</t>
  </si>
  <si>
    <t>Reading Reports</t>
  </si>
  <si>
    <t>Target Practice</t>
  </si>
  <si>
    <t>Fan Fight</t>
  </si>
  <si>
    <t>Mushu Ears ● Lotus Hairpiece</t>
  </si>
  <si>
    <t>Lotus Hairpiece</t>
  </si>
  <si>
    <t>Reach the Arrow</t>
  </si>
  <si>
    <t>Father's Helmet ● Mulan Ears ● Sally Ears</t>
  </si>
  <si>
    <t>Ask for Guidance</t>
  </si>
  <si>
    <t>Coaching</t>
  </si>
  <si>
    <t>Great Stone Dragon ● Frozone Ears ● Sven's Medallion</t>
  </si>
  <si>
    <t>Keep in Shape</t>
  </si>
  <si>
    <t>Reflection</t>
  </si>
  <si>
    <t>Visit the Capital</t>
  </si>
  <si>
    <t>3h</t>
  </si>
  <si>
    <t>Archery Prep</t>
  </si>
  <si>
    <t>Silver Floral Fabric ● Discipline &amp; Strength ● Mushu Ears ● Li Shang Ears</t>
  </si>
  <si>
    <t>Scout the Training Camp</t>
  </si>
  <si>
    <t>Great Stone Dragon</t>
  </si>
  <si>
    <t>Best Gaurdian</t>
  </si>
  <si>
    <t>Mushu Ears</t>
  </si>
  <si>
    <t>Show Off</t>
  </si>
  <si>
    <t>Prep Fireworks</t>
  </si>
  <si>
    <t>Beauty and the Beast</t>
  </si>
  <si>
    <t>Attend a Musical</t>
  </si>
  <si>
    <t>Be Our Guest Restaurant</t>
  </si>
  <si>
    <t>Rose</t>
  </si>
  <si>
    <t>Marketplace Wander</t>
  </si>
  <si>
    <t>Golden Gloves</t>
  </si>
  <si>
    <t>Mrs Potts</t>
  </si>
  <si>
    <t>Belle Ears</t>
  </si>
  <si>
    <t>Talk to the Townsfolk</t>
  </si>
  <si>
    <t>Gaston's Tavern</t>
  </si>
  <si>
    <t>Tour of Beast's Castle</t>
  </si>
  <si>
    <t>Beast's Castle</t>
  </si>
  <si>
    <t>Quiver</t>
  </si>
  <si>
    <t>Talk to Enchanting Friends</t>
  </si>
  <si>
    <t>Sugar Dish ● Cravat ● Cogsworth Ears</t>
  </si>
  <si>
    <t>Storytime</t>
  </si>
  <si>
    <t>Chip Potts</t>
  </si>
  <si>
    <t>Gold Floral Fabric ● Gaston Ears ● Violet Ears</t>
  </si>
  <si>
    <t>Talk About Myself</t>
  </si>
  <si>
    <t>Belle's House</t>
  </si>
  <si>
    <t>Talk with Beast</t>
  </si>
  <si>
    <t>Li Shang Ears ● Mr Incredible Ears</t>
  </si>
  <si>
    <t>Matchsticks ● Saucer ● Chip Potts Ears</t>
  </si>
  <si>
    <t>Visiting the Library</t>
  </si>
  <si>
    <t>Woo Belle</t>
  </si>
  <si>
    <t>Dinner and the Show</t>
  </si>
  <si>
    <t>Visiting Belle's House</t>
  </si>
  <si>
    <t>Tale as Old as Time</t>
  </si>
  <si>
    <t>Formal Dress for Belle &amp; Formal Suit for Beast</t>
  </si>
  <si>
    <t>Relaxing Read</t>
  </si>
  <si>
    <t>Attempt to Read</t>
  </si>
  <si>
    <t>Rose ● Mrs Potts Ears</t>
  </si>
  <si>
    <t>Check on the Staff</t>
  </si>
  <si>
    <t>To the West Wing</t>
  </si>
  <si>
    <t>Clock Winder ● Lumiere Ears ● Zero's Tombstone</t>
  </si>
  <si>
    <t>A Visit to Belle's House</t>
  </si>
  <si>
    <t>Belle Ears ● Quiver ● Gaston Ears</t>
  </si>
  <si>
    <t>Talk with Belle</t>
  </si>
  <si>
    <t>Watch for Trouble</t>
  </si>
  <si>
    <t>Receive an Update</t>
  </si>
  <si>
    <t>Saucer ● Chip Potts Ears</t>
  </si>
  <si>
    <t>The Enchanted Rose</t>
  </si>
  <si>
    <t>Formal Suit Beast &amp; Formal Dress Belle</t>
  </si>
  <si>
    <t>Checking In</t>
  </si>
  <si>
    <t>Light Tricks</t>
  </si>
  <si>
    <t>Warming Up</t>
  </si>
  <si>
    <t>Preparing a Party</t>
  </si>
  <si>
    <t>Beast Ears ● Golden Gloves</t>
  </si>
  <si>
    <t>Lumiere Ears</t>
  </si>
  <si>
    <t>Ideas for Fun</t>
  </si>
  <si>
    <t>Prepare for Dinner</t>
  </si>
  <si>
    <t>Quiver ● Violet Headband</t>
  </si>
  <si>
    <t>Be Our Guest</t>
  </si>
  <si>
    <t>Clock Winder ● Sugar Dish ● Frozone Skis</t>
  </si>
  <si>
    <t>Dance with Cogsworth</t>
  </si>
  <si>
    <t>Gaston Ears</t>
  </si>
  <si>
    <t>Visiting a Friend</t>
  </si>
  <si>
    <t>Debate on Fun</t>
  </si>
  <si>
    <t>Spying on Gaston</t>
  </si>
  <si>
    <t>Tavern Investigation</t>
  </si>
  <si>
    <t>Debate over Leadership</t>
  </si>
  <si>
    <t>Check with the Dishes</t>
  </si>
  <si>
    <t>Panicked Planning</t>
  </si>
  <si>
    <t>Inspect Beast's Castle</t>
  </si>
  <si>
    <t>Beast Ears ● Mrs Potts Ears ● Lumiere Ears</t>
  </si>
  <si>
    <t>Cogsworth Ears</t>
  </si>
  <si>
    <t>Spy on Gaston's Plots</t>
  </si>
  <si>
    <t>Visit Belle's House</t>
  </si>
  <si>
    <t>Belle Ears ● Arendelle Medallion</t>
  </si>
  <si>
    <t>Dance with Lumiere</t>
  </si>
  <si>
    <t>Investigate Gaston's Tavern</t>
  </si>
  <si>
    <t>Update the Master</t>
  </si>
  <si>
    <t>Clean It Up!</t>
  </si>
  <si>
    <t>History Lessons</t>
  </si>
  <si>
    <t>Serve Tea</t>
  </si>
  <si>
    <t>Rose ● Gaston Ears</t>
  </si>
  <si>
    <t>Sing an Old Tale</t>
  </si>
  <si>
    <t>Beast Ears ● Clock Winder ● Mrs Potts Ears</t>
  </si>
  <si>
    <t>Sugar Dish</t>
  </si>
  <si>
    <t>Mrs Potts Ears</t>
  </si>
  <si>
    <t>Check on Cupboard</t>
  </si>
  <si>
    <t>Cogsworth Ears ● Matchsticks ● Golden Gloves ● Sven Ears</t>
  </si>
  <si>
    <t>Go to Belle's House</t>
  </si>
  <si>
    <t>Saucer ● Great Stone Dragon</t>
  </si>
  <si>
    <t>Settle In for Bedtime</t>
  </si>
  <si>
    <t>Compare Kitchens</t>
  </si>
  <si>
    <t>Lecture</t>
  </si>
  <si>
    <t>Is That a Spot?</t>
  </si>
  <si>
    <t>Help with the Show!</t>
  </si>
  <si>
    <t>Rose ● Golden Gloves ● Quiver</t>
  </si>
  <si>
    <t>Excited Wander</t>
  </si>
  <si>
    <t>Belle Ears ● Cogsworth Ears ● Cravat</t>
  </si>
  <si>
    <t>Saucer</t>
  </si>
  <si>
    <t>Chip Potts Ears</t>
  </si>
  <si>
    <t>Exploring for Fun!</t>
  </si>
  <si>
    <t>Matchsticks ● Saucer ● Queen Tiara</t>
  </si>
  <si>
    <t>Check Out Belle's House</t>
  </si>
  <si>
    <t>Watch Out for Gaston</t>
  </si>
  <si>
    <t>Look Horrified</t>
  </si>
  <si>
    <t>Demand Attention</t>
  </si>
  <si>
    <t>Golden Gloves ● Lumiere Ears ● Mrs Potts Ears</t>
  </si>
  <si>
    <t>Plots Afoot</t>
  </si>
  <si>
    <t>Admire Me</t>
  </si>
  <si>
    <t>Cravat ● Sugar Dish ● Cogsworth Ears</t>
  </si>
  <si>
    <t>Stalk the Beast</t>
  </si>
  <si>
    <t>Saucer ● Chip Potts Ears ● Syndrome Ears</t>
  </si>
  <si>
    <t>Sing About Myself</t>
  </si>
  <si>
    <t>Showing Off</t>
  </si>
  <si>
    <t>Flex Pecs</t>
  </si>
  <si>
    <t>DMK Character Progress</t>
  </si>
  <si>
    <t>Date</t>
  </si>
  <si>
    <t>Release Notes</t>
  </si>
  <si>
    <t>First official release of the workbook. Updated on website</t>
  </si>
  <si>
    <t>Changed all "|" to "●" and set all tokens back to black</t>
  </si>
  <si>
    <t>Changed "Arandale Coutyard Rink" to "Arendelle Courtyard Rink"</t>
  </si>
  <si>
    <t>Changed all "*" to "●" in 2nd row of overview. And changed the formula to remove outside "●"'s</t>
  </si>
  <si>
    <t>Added a data page column and a tasks page column to the overview. The data button will take you to the character's individual data sheet at cell $A$1 and the task button will take you to the task list section (columns M - W) of the corresponding character's sheet. Also, both areas have had a button added that will return you to that character's row on the Overview sheet. On Character sheets all cells intended to be a label of some kind have been changed to a navy blue background with bold white lettering.</t>
  </si>
  <si>
    <t>Locked all non-interactive cells on the Overview page to prevent accidental modification.</t>
  </si>
  <si>
    <t>Reset all pics moved them to lower corner and set them to not move or change with cell sizes.  Locked all cells on all individual data sheets to prevent accidental change of data.</t>
  </si>
  <si>
    <t>Changed the background of the data and task link columns to a solid Navy blue instead of the gradient fill pattern as some versions of excel don't work correctly with a gradient.  Also, changed the background of the status column to black in case the conditional background colors don't work.</t>
  </si>
  <si>
    <t>Moved all tasks list from columns M-W to AA - AK to make it a definite distinction between the data and tasks sections on each character page. Added a clickable link in each data section to jump to the tasks and another clickable link on the tasks list to go back to the character info. Updated on website.</t>
  </si>
  <si>
    <t>Goofy's "Group Music Trip" task was missing the "Mickey's PhilharMagic" location.</t>
  </si>
  <si>
    <t>Changed "Dash Ears" token to "Mr Incredible Ears" on Mr Incredible's "Battle Syndrome" task.</t>
  </si>
  <si>
    <t>Changed "Beasst Ears" to "Beast Ears" on Cogsworth's "Inspect Beast's Castle" task.</t>
  </si>
  <si>
    <t>Added new Zootopia characters Judy Hopps, Nick Wilde, Chief Bogo, and Flash. Sheets and overview were added but do not have all the data yet. Update also includes many changes to tasks and token drops.</t>
  </si>
  <si>
    <t>Added pictures for Zootopia characters.  Still don't have full task info on zootopia characters, but need to get this out before lion king comes</t>
  </si>
</sst>
</file>

<file path=xl/styles.xml><?xml version="1.0" encoding="utf-8"?>
<styleSheet xmlns="http://schemas.openxmlformats.org/spreadsheetml/2006/main">
  <numFmts count="4">
    <numFmt numFmtId="42" formatCode="_(&quot;$&quot;* #,##0_);_(&quot;$&quot;* \(#,##0\);_(&quot;$&quot;* &quot;-&quot;_);_(@_)"/>
    <numFmt numFmtId="44" formatCode="_(&quot;$&quot;* #,##0.00_);_(&quot;$&quot;* \(#,##0.00\);_(&quot;$&quot;* &quot;-&quot;??_);_(@_)"/>
    <numFmt numFmtId="176" formatCode="_ * #,##0_ ;_ * \-#,##0_ ;_ * &quot;-&quot;_ ;_ @_ "/>
    <numFmt numFmtId="177" formatCode="_ * #,##0.00_ ;_ * \-#,##0.00_ ;_ * &quot;-&quot;??_ ;_ @_ "/>
  </numFmts>
  <fonts count="76">
    <font>
      <sz val="10"/>
      <color rgb="FF000000"/>
      <name val="Arial"/>
      <charset val="134"/>
    </font>
    <font>
      <b/>
      <sz val="16"/>
      <color theme="0"/>
      <name val="Arial"/>
      <charset val="134"/>
    </font>
    <font>
      <b/>
      <sz val="12"/>
      <color rgb="FF000000"/>
      <name val="Arial"/>
      <charset val="134"/>
    </font>
    <font>
      <sz val="10"/>
      <name val="Arial"/>
      <charset val="134"/>
    </font>
    <font>
      <b/>
      <sz val="10"/>
      <color theme="0"/>
      <name val="Arial"/>
      <charset val="134"/>
    </font>
    <font>
      <b/>
      <u/>
      <sz val="14"/>
      <color rgb="FFFFFF00"/>
      <name val="Calibri"/>
      <charset val="0"/>
      <scheme val="minor"/>
    </font>
    <font>
      <sz val="11"/>
      <color theme="0"/>
      <name val="Calibri"/>
      <charset val="0"/>
      <scheme val="minor"/>
    </font>
    <font>
      <sz val="11"/>
      <color theme="0"/>
      <name val="Calibri"/>
      <charset val="134"/>
      <scheme val="minor"/>
    </font>
    <font>
      <sz val="11"/>
      <name val="Calibri"/>
      <charset val="0"/>
      <scheme val="minor"/>
    </font>
    <font>
      <sz val="10"/>
      <color rgb="FFFF0000"/>
      <name val="Arial"/>
      <charset val="134"/>
    </font>
    <font>
      <sz val="10"/>
      <color theme="0"/>
      <name val="Arial"/>
      <charset val="134"/>
    </font>
    <font>
      <sz val="10"/>
      <color theme="1"/>
      <name val="Arial"/>
      <charset val="134"/>
    </font>
    <font>
      <b/>
      <u/>
      <sz val="14"/>
      <color theme="0"/>
      <name val="Calibri"/>
      <charset val="0"/>
      <scheme val="minor"/>
    </font>
    <font>
      <u/>
      <sz val="11"/>
      <name val="Calibri"/>
      <charset val="0"/>
      <scheme val="minor"/>
    </font>
    <font>
      <b/>
      <sz val="16"/>
      <color rgb="FF000000"/>
      <name val="Franklin Gothic Medium"/>
      <charset val="134"/>
    </font>
    <font>
      <sz val="16"/>
      <color rgb="FF000000"/>
      <name val="Franklin Gothic Medium"/>
      <charset val="134"/>
    </font>
    <font>
      <sz val="12"/>
      <name val="Arial Black"/>
      <charset val="134"/>
    </font>
    <font>
      <b/>
      <sz val="14"/>
      <name val="Franklin Gothic Medium"/>
      <charset val="134"/>
    </font>
    <font>
      <b/>
      <sz val="16"/>
      <color theme="0"/>
      <name val="Franklin Gothic Medium"/>
      <charset val="134"/>
    </font>
    <font>
      <b/>
      <sz val="11"/>
      <color theme="0"/>
      <name val="Franklin Gothic Medium"/>
      <charset val="134"/>
    </font>
    <font>
      <b/>
      <sz val="8"/>
      <color theme="0"/>
      <name val="Arial"/>
      <charset val="134"/>
    </font>
    <font>
      <b/>
      <sz val="11"/>
      <color theme="0"/>
      <name val="Arial"/>
      <charset val="134"/>
    </font>
    <font>
      <b/>
      <u/>
      <sz val="16"/>
      <name val="Franklin Gothic Medium"/>
      <charset val="0"/>
    </font>
    <font>
      <sz val="16"/>
      <color rgb="FF7030A0"/>
      <name val="AR CHRISTY"/>
      <charset val="134"/>
    </font>
    <font>
      <b/>
      <u/>
      <sz val="11"/>
      <color rgb="FFFFFF00"/>
      <name val="Calibri"/>
      <charset val="0"/>
      <scheme val="minor"/>
    </font>
    <font>
      <sz val="16"/>
      <name val="Arial"/>
      <charset val="134"/>
    </font>
    <font>
      <b/>
      <sz val="16"/>
      <name val="Franklin Gothic Medium"/>
      <charset val="134"/>
    </font>
    <font>
      <b/>
      <sz val="16"/>
      <color rgb="FFFFFF00"/>
      <name val="AR CHRISTY"/>
      <charset val="134"/>
    </font>
    <font>
      <sz val="12"/>
      <color rgb="FF000000"/>
      <name val="AR ESSENCE"/>
      <charset val="134"/>
    </font>
    <font>
      <sz val="16"/>
      <name val="AR ESSENCE"/>
      <charset val="134"/>
    </font>
    <font>
      <sz val="14"/>
      <color theme="4"/>
      <name val="Comic Sans MS"/>
      <charset val="134"/>
    </font>
    <font>
      <sz val="16"/>
      <color rgb="FF000000"/>
      <name val="AR ESSENCE"/>
      <charset val="134"/>
    </font>
    <font>
      <sz val="16"/>
      <color rgb="FFFFFF00"/>
      <name val="AR ESSENCE"/>
      <charset val="134"/>
    </font>
    <font>
      <sz val="10"/>
      <color rgb="FFFFFF00"/>
      <name val="Arial"/>
      <charset val="134"/>
    </font>
    <font>
      <sz val="16"/>
      <color theme="5"/>
      <name val="Impact"/>
      <charset val="134"/>
    </font>
    <font>
      <sz val="18"/>
      <color rgb="FF7030A0"/>
      <name val="AR DECODE"/>
      <charset val="134"/>
    </font>
    <font>
      <sz val="16"/>
      <color rgb="FF00B050"/>
      <name val="AR CHRISTY"/>
      <charset val="134"/>
    </font>
    <font>
      <sz val="14"/>
      <color rgb="FFFF0000"/>
      <name val="AR BERKLEY"/>
      <charset val="134"/>
    </font>
    <font>
      <sz val="16"/>
      <color rgb="FF000000"/>
      <name val="Arial"/>
      <charset val="134"/>
    </font>
    <font>
      <b/>
      <sz val="12"/>
      <color theme="0"/>
      <name val="Arial Black"/>
      <charset val="134"/>
    </font>
    <font>
      <sz val="12"/>
      <color theme="0"/>
      <name val="Arial Black"/>
      <charset val="134"/>
    </font>
    <font>
      <sz val="16"/>
      <color rgb="FF0070C0"/>
      <name val="AR DELANEY"/>
      <charset val="134"/>
    </font>
    <font>
      <sz val="20"/>
      <color rgb="FF000000"/>
      <name val="AR DESTINE"/>
      <charset val="134"/>
    </font>
    <font>
      <sz val="16"/>
      <color theme="7"/>
      <name val="Segoe UI Semibold"/>
      <charset val="134"/>
    </font>
    <font>
      <sz val="16"/>
      <color rgb="FF00B0F0"/>
      <name val="Franklin Gothic Medium"/>
      <charset val="134"/>
    </font>
    <font>
      <sz val="16"/>
      <color rgb="FFFF0000"/>
      <name val="Forte"/>
      <charset val="134"/>
    </font>
    <font>
      <sz val="16"/>
      <color theme="5"/>
      <name val="AR CHRISTY"/>
      <charset val="134"/>
    </font>
    <font>
      <b/>
      <sz val="12"/>
      <color rgb="FF7030A0"/>
      <name val="Arial"/>
      <charset val="134"/>
    </font>
    <font>
      <sz val="12"/>
      <color rgb="FFFFFF00"/>
      <name val="AR ESSENCE"/>
      <charset val="134"/>
    </font>
    <font>
      <sz val="16"/>
      <color theme="4" tint="-0.25"/>
      <name val="AR BLANCA"/>
      <charset val="134"/>
    </font>
    <font>
      <b/>
      <sz val="16"/>
      <color rgb="FFFF0000"/>
      <name val="AR HERMANN"/>
      <charset val="134"/>
    </font>
    <font>
      <sz val="20"/>
      <color rgb="FF002060"/>
      <name val="AR DECODE"/>
      <charset val="134"/>
    </font>
    <font>
      <b/>
      <sz val="16"/>
      <color rgb="FF000000"/>
      <name val="Arial"/>
      <charset val="134"/>
    </font>
    <font>
      <sz val="22"/>
      <color rgb="FF000000"/>
      <name val="Arial Black"/>
      <charset val="134"/>
    </font>
    <font>
      <u/>
      <sz val="11"/>
      <color rgb="FF800080"/>
      <name val="Calibri"/>
      <charset val="0"/>
      <scheme val="minor"/>
    </font>
    <font>
      <b/>
      <u/>
      <sz val="11"/>
      <color theme="0"/>
      <name val="Calibri"/>
      <charset val="0"/>
      <scheme val="minor"/>
    </font>
    <font>
      <b/>
      <sz val="10"/>
      <color rgb="FF000000"/>
      <name val="Arial"/>
      <charset val="134"/>
    </font>
    <font>
      <sz val="11"/>
      <color theme="1"/>
      <name val="Calibri"/>
      <charset val="134"/>
      <scheme val="minor"/>
    </font>
    <font>
      <sz val="11"/>
      <color theme="1"/>
      <name val="Calibri"/>
      <charset val="0"/>
      <scheme val="minor"/>
    </font>
    <font>
      <sz val="11"/>
      <color rgb="FF006100"/>
      <name val="Calibri"/>
      <charset val="0"/>
      <scheme val="minor"/>
    </font>
    <font>
      <b/>
      <sz val="13"/>
      <color theme="3"/>
      <name val="Calibri"/>
      <charset val="134"/>
      <scheme val="minor"/>
    </font>
    <font>
      <b/>
      <sz val="18"/>
      <color theme="3"/>
      <name val="Calibri"/>
      <charset val="134"/>
      <scheme val="minor"/>
    </font>
    <font>
      <b/>
      <sz val="11"/>
      <color rgb="FFFFFFFF"/>
      <name val="Calibri"/>
      <charset val="0"/>
      <scheme val="minor"/>
    </font>
    <font>
      <b/>
      <sz val="15"/>
      <color theme="3"/>
      <name val="Calibri"/>
      <charset val="134"/>
      <scheme val="minor"/>
    </font>
    <font>
      <b/>
      <sz val="11"/>
      <color theme="1"/>
      <name val="Calibri"/>
      <charset val="0"/>
      <scheme val="minor"/>
    </font>
    <font>
      <b/>
      <sz val="11"/>
      <color theme="3"/>
      <name val="Calibri"/>
      <charset val="134"/>
      <scheme val="minor"/>
    </font>
    <font>
      <u/>
      <sz val="11"/>
      <color rgb="FF0000FF"/>
      <name val="Calibri"/>
      <charset val="0"/>
      <scheme val="minor"/>
    </font>
    <font>
      <sz val="11"/>
      <color rgb="FFFA7D00"/>
      <name val="Calibri"/>
      <charset val="0"/>
      <scheme val="minor"/>
    </font>
    <font>
      <sz val="11"/>
      <color rgb="FF9C6500"/>
      <name val="Calibri"/>
      <charset val="0"/>
      <scheme val="minor"/>
    </font>
    <font>
      <b/>
      <sz val="11"/>
      <color rgb="FF3F3F3F"/>
      <name val="Calibri"/>
      <charset val="0"/>
      <scheme val="minor"/>
    </font>
    <font>
      <i/>
      <sz val="11"/>
      <color rgb="FF7F7F7F"/>
      <name val="Calibri"/>
      <charset val="0"/>
      <scheme val="minor"/>
    </font>
    <font>
      <sz val="11"/>
      <color rgb="FFFF0000"/>
      <name val="Calibri"/>
      <charset val="0"/>
      <scheme val="minor"/>
    </font>
    <font>
      <sz val="11"/>
      <color rgb="FF3F3F76"/>
      <name val="Calibri"/>
      <charset val="0"/>
      <scheme val="minor"/>
    </font>
    <font>
      <sz val="11"/>
      <color rgb="FF9C0006"/>
      <name val="Calibri"/>
      <charset val="0"/>
      <scheme val="minor"/>
    </font>
    <font>
      <b/>
      <sz val="11"/>
      <color rgb="FFFA7D00"/>
      <name val="Calibri"/>
      <charset val="0"/>
      <scheme val="minor"/>
    </font>
    <font>
      <b/>
      <sz val="10"/>
      <name val="Arial"/>
      <charset val="134"/>
    </font>
  </fonts>
  <fills count="45">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rgb="FF7030A0"/>
        <bgColor indexed="64"/>
      </patternFill>
    </fill>
    <fill>
      <patternFill patternType="solid">
        <fgColor rgb="FF00B0F0"/>
        <bgColor indexed="64"/>
      </patternFill>
    </fill>
    <fill>
      <patternFill patternType="solid">
        <fgColor rgb="FF00B0F0"/>
        <bgColor rgb="FF0000FF"/>
      </patternFill>
    </fill>
    <fill>
      <patternFill patternType="solid">
        <fgColor rgb="FF002060"/>
        <bgColor rgb="FF0000FF"/>
      </patternFill>
    </fill>
    <fill>
      <patternFill patternType="solid">
        <fgColor theme="0" tint="-0.15"/>
        <bgColor indexed="64"/>
      </patternFill>
    </fill>
    <fill>
      <patternFill patternType="solid">
        <fgColor theme="1"/>
        <bgColor indexed="64"/>
      </patternFill>
    </fill>
    <fill>
      <patternFill patternType="solid">
        <fgColor rgb="FFFF0000"/>
        <bgColor indexed="64"/>
      </patternFill>
    </fill>
    <fill>
      <patternFill patternType="solid">
        <fgColor rgb="FF860000"/>
        <bgColor indexed="64"/>
      </patternFill>
    </fill>
    <fill>
      <patternFill patternType="solid">
        <fgColor rgb="FF00FF00"/>
        <bgColor indexed="64"/>
      </patternFill>
    </fill>
    <fill>
      <patternFill patternType="solid">
        <fgColor rgb="FF0000FF"/>
        <bgColor indexed="64"/>
      </patternFill>
    </fill>
    <fill>
      <patternFill patternType="solid">
        <fgColor theme="9"/>
        <bgColor indexed="64"/>
      </patternFill>
    </fill>
    <fill>
      <patternFill patternType="solid">
        <fgColor theme="8"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bgColor indexed="64"/>
      </patternFill>
    </fill>
    <fill>
      <patternFill patternType="solid">
        <fgColor theme="7"/>
        <bgColor indexed="64"/>
      </patternFill>
    </fill>
    <fill>
      <patternFill patternType="solid">
        <fgColor theme="5"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6"/>
        <bgColor indexed="64"/>
      </patternFill>
    </fill>
    <fill>
      <patternFill patternType="solid">
        <fgColor theme="5" tint="0.799981688894314"/>
        <bgColor indexed="64"/>
      </patternFill>
    </fill>
    <fill>
      <patternFill patternType="solid">
        <fgColor rgb="FFFFC7CE"/>
        <bgColor indexed="64"/>
      </patternFill>
    </fill>
  </fills>
  <borders count="44">
    <border>
      <left/>
      <right/>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ck">
        <color auto="1"/>
      </left>
      <right/>
      <top style="thick">
        <color auto="1"/>
      </top>
      <bottom/>
      <diagonal/>
    </border>
    <border>
      <left/>
      <right/>
      <top style="thick">
        <color auto="1"/>
      </top>
      <bottom/>
      <diagonal/>
    </border>
    <border>
      <left style="thick">
        <color auto="1"/>
      </left>
      <right/>
      <top/>
      <bottom style="thick">
        <color auto="1"/>
      </bottom>
      <diagonal/>
    </border>
    <border>
      <left/>
      <right/>
      <top/>
      <bottom style="thick">
        <color auto="1"/>
      </bottom>
      <diagonal/>
    </border>
    <border>
      <left style="thin">
        <color auto="1"/>
      </left>
      <right/>
      <top/>
      <bottom/>
      <diagonal/>
    </border>
    <border>
      <left style="thick">
        <color auto="1"/>
      </left>
      <right style="thick">
        <color auto="1"/>
      </right>
      <top style="thick">
        <color auto="1"/>
      </top>
      <bottom/>
      <diagonal/>
    </border>
    <border>
      <left/>
      <right style="medium">
        <color auto="1"/>
      </right>
      <top style="thick">
        <color auto="1"/>
      </top>
      <bottom/>
      <diagonal/>
    </border>
    <border>
      <left style="medium">
        <color auto="1"/>
      </left>
      <right/>
      <top style="thick">
        <color auto="1"/>
      </top>
      <bottom/>
      <diagonal/>
    </border>
    <border>
      <left style="thick">
        <color auto="1"/>
      </left>
      <right style="thick">
        <color auto="1"/>
      </right>
      <top/>
      <bottom style="thick">
        <color auto="1"/>
      </bottom>
      <diagonal/>
    </border>
    <border>
      <left style="thick">
        <color auto="1"/>
      </left>
      <right style="thick">
        <color auto="1"/>
      </right>
      <top/>
      <bottom/>
      <diagonal/>
    </border>
    <border>
      <left/>
      <right style="medium">
        <color auto="1"/>
      </right>
      <top/>
      <bottom style="thick">
        <color auto="1"/>
      </bottom>
      <diagonal/>
    </border>
    <border>
      <left style="medium">
        <color auto="1"/>
      </left>
      <right/>
      <top/>
      <bottom style="thick">
        <color auto="1"/>
      </bottom>
      <diagonal/>
    </border>
    <border>
      <left style="thick">
        <color auto="1"/>
      </left>
      <right style="thin">
        <color auto="1"/>
      </right>
      <top style="thick">
        <color auto="1"/>
      </top>
      <bottom style="thin">
        <color auto="1"/>
      </bottom>
      <diagonal/>
    </border>
    <border>
      <left style="thin">
        <color auto="1"/>
      </left>
      <right/>
      <top style="thick">
        <color auto="1"/>
      </top>
      <bottom style="thin">
        <color auto="1"/>
      </bottom>
      <diagonal/>
    </border>
    <border>
      <left style="double">
        <color auto="1"/>
      </left>
      <right style="double">
        <color auto="1"/>
      </right>
      <top style="double">
        <color auto="1"/>
      </top>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double">
        <color auto="1"/>
      </left>
      <right style="double">
        <color auto="1"/>
      </right>
      <top/>
      <bottom style="double">
        <color auto="1"/>
      </bottom>
      <diagonal/>
    </border>
    <border>
      <left style="thin">
        <color auto="1"/>
      </left>
      <right style="thin">
        <color auto="1"/>
      </right>
      <top style="thin">
        <color auto="1"/>
      </top>
      <bottom style="thick">
        <color auto="1"/>
      </bottom>
      <diagonal/>
    </border>
    <border>
      <left style="medium">
        <color auto="1"/>
      </left>
      <right style="thin">
        <color auto="1"/>
      </right>
      <top style="thick">
        <color auto="1"/>
      </top>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ck">
        <color auto="1"/>
      </bottom>
      <diagonal/>
    </border>
    <border>
      <left style="thin">
        <color auto="1"/>
      </left>
      <right style="thin">
        <color auto="1"/>
      </right>
      <top style="thick">
        <color auto="1"/>
      </top>
      <bottom/>
      <diagonal/>
    </border>
    <border>
      <left style="thin">
        <color auto="1"/>
      </left>
      <right style="medium">
        <color auto="1"/>
      </right>
      <top style="thick">
        <color auto="1"/>
      </top>
      <bottom/>
      <diagonal/>
    </border>
    <border>
      <left/>
      <right style="thick">
        <color auto="1"/>
      </right>
      <top style="thick">
        <color auto="1"/>
      </top>
      <bottom/>
      <diagonal/>
    </border>
    <border>
      <left/>
      <right style="thick">
        <color auto="1"/>
      </right>
      <top/>
      <bottom style="thick">
        <color auto="1"/>
      </bottom>
      <diagonal/>
    </border>
    <border>
      <left style="medium">
        <color auto="1"/>
      </left>
      <right style="thick">
        <color auto="1"/>
      </right>
      <top style="thick">
        <color auto="1"/>
      </top>
      <bottom/>
      <diagonal/>
    </border>
    <border>
      <left style="medium">
        <color auto="1"/>
      </left>
      <right style="thick">
        <color auto="1"/>
      </right>
      <top/>
      <bottom style="thick">
        <color auto="1"/>
      </bottom>
      <diagonal/>
    </border>
    <border>
      <left/>
      <right style="thin">
        <color auto="1"/>
      </right>
      <top style="thick">
        <color auto="1"/>
      </top>
      <bottom style="thin">
        <color auto="1"/>
      </bottom>
      <diagonal/>
    </border>
    <border>
      <left/>
      <right style="thin">
        <color auto="1"/>
      </right>
      <top style="thin">
        <color auto="1"/>
      </top>
      <bottom style="thick">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xf numFmtId="0" fontId="58" fillId="25" borderId="0" applyNumberFormat="0" applyBorder="0" applyAlignment="0" applyProtection="0">
      <alignment vertical="center"/>
    </xf>
    <xf numFmtId="177" fontId="57" fillId="0" borderId="0" applyFont="0" applyFill="0" applyBorder="0" applyAlignment="0" applyProtection="0">
      <alignment vertical="center"/>
    </xf>
    <xf numFmtId="176" fontId="57" fillId="0" borderId="0" applyFont="0" applyFill="0" applyBorder="0" applyAlignment="0" applyProtection="0">
      <alignment vertical="center"/>
    </xf>
    <xf numFmtId="42" fontId="57" fillId="0" borderId="0" applyFont="0" applyFill="0" applyBorder="0" applyAlignment="0" applyProtection="0">
      <alignment vertical="center"/>
    </xf>
    <xf numFmtId="44" fontId="57" fillId="0" borderId="0" applyFont="0" applyFill="0" applyBorder="0" applyAlignment="0" applyProtection="0">
      <alignment vertical="center"/>
    </xf>
    <xf numFmtId="9" fontId="57" fillId="0" borderId="0" applyFont="0" applyFill="0" applyBorder="0" applyAlignment="0" applyProtection="0">
      <alignment vertical="center"/>
    </xf>
    <xf numFmtId="0" fontId="62" fillId="22" borderId="37" applyNumberFormat="0" applyAlignment="0" applyProtection="0">
      <alignment vertical="center"/>
    </xf>
    <xf numFmtId="0" fontId="60" fillId="0" borderId="36" applyNumberFormat="0" applyFill="0" applyAlignment="0" applyProtection="0">
      <alignment vertical="center"/>
    </xf>
    <xf numFmtId="0" fontId="57" fillId="29" borderId="39" applyNumberFormat="0" applyFont="0" applyAlignment="0" applyProtection="0">
      <alignment vertical="center"/>
    </xf>
    <xf numFmtId="0" fontId="66" fillId="0" borderId="0" applyNumberFormat="0" applyFill="0" applyBorder="0" applyAlignment="0" applyProtection="0">
      <alignment vertical="center"/>
    </xf>
    <xf numFmtId="0" fontId="6" fillId="32" borderId="0" applyNumberFormat="0" applyBorder="0" applyAlignment="0" applyProtection="0">
      <alignment vertical="center"/>
    </xf>
    <xf numFmtId="0" fontId="54" fillId="0" borderId="0" applyNumberFormat="0" applyFill="0" applyBorder="0" applyAlignment="0" applyProtection="0">
      <alignment vertical="center"/>
    </xf>
    <xf numFmtId="0" fontId="58" fillId="24" borderId="0" applyNumberFormat="0" applyBorder="0" applyAlignment="0" applyProtection="0">
      <alignment vertical="center"/>
    </xf>
    <xf numFmtId="0" fontId="71" fillId="0" borderId="0" applyNumberFormat="0" applyFill="0" applyBorder="0" applyAlignment="0" applyProtection="0">
      <alignment vertical="center"/>
    </xf>
    <xf numFmtId="0" fontId="58" fillId="23" borderId="0" applyNumberFormat="0" applyBorder="0" applyAlignment="0" applyProtection="0">
      <alignment vertical="center"/>
    </xf>
    <xf numFmtId="0" fontId="61"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63" fillId="0" borderId="36" applyNumberFormat="0" applyFill="0" applyAlignment="0" applyProtection="0">
      <alignment vertical="center"/>
    </xf>
    <xf numFmtId="0" fontId="65" fillId="0" borderId="43" applyNumberFormat="0" applyFill="0" applyAlignment="0" applyProtection="0">
      <alignment vertical="center"/>
    </xf>
    <xf numFmtId="0" fontId="65" fillId="0" borderId="0" applyNumberFormat="0" applyFill="0" applyBorder="0" applyAlignment="0" applyProtection="0">
      <alignment vertical="center"/>
    </xf>
    <xf numFmtId="0" fontId="72" fillId="41" borderId="42" applyNumberFormat="0" applyAlignment="0" applyProtection="0">
      <alignment vertical="center"/>
    </xf>
    <xf numFmtId="0" fontId="6" fillId="31" borderId="0" applyNumberFormat="0" applyBorder="0" applyAlignment="0" applyProtection="0">
      <alignment vertical="center"/>
    </xf>
    <xf numFmtId="0" fontId="59" fillId="17" borderId="0" applyNumberFormat="0" applyBorder="0" applyAlignment="0" applyProtection="0">
      <alignment vertical="center"/>
    </xf>
    <xf numFmtId="0" fontId="69" fillId="37" borderId="41" applyNumberFormat="0" applyAlignment="0" applyProtection="0">
      <alignment vertical="center"/>
    </xf>
    <xf numFmtId="0" fontId="58" fillId="36" borderId="0" applyNumberFormat="0" applyBorder="0" applyAlignment="0" applyProtection="0">
      <alignment vertical="center"/>
    </xf>
    <xf numFmtId="0" fontId="74" fillId="37" borderId="42" applyNumberFormat="0" applyAlignment="0" applyProtection="0">
      <alignment vertical="center"/>
    </xf>
    <xf numFmtId="0" fontId="67" fillId="0" borderId="40" applyNumberFormat="0" applyFill="0" applyAlignment="0" applyProtection="0">
      <alignment vertical="center"/>
    </xf>
    <xf numFmtId="0" fontId="64" fillId="0" borderId="38" applyNumberFormat="0" applyFill="0" applyAlignment="0" applyProtection="0">
      <alignment vertical="center"/>
    </xf>
    <xf numFmtId="0" fontId="73" fillId="44" borderId="0" applyNumberFormat="0" applyBorder="0" applyAlignment="0" applyProtection="0">
      <alignment vertical="center"/>
    </xf>
    <xf numFmtId="0" fontId="68" fillId="35" borderId="0" applyNumberFormat="0" applyBorder="0" applyAlignment="0" applyProtection="0">
      <alignment vertical="center"/>
    </xf>
    <xf numFmtId="0" fontId="6" fillId="16" borderId="0" applyNumberFormat="0" applyBorder="0" applyAlignment="0" applyProtection="0">
      <alignment vertical="center"/>
    </xf>
    <xf numFmtId="0" fontId="58" fillId="28" borderId="0" applyNumberFormat="0" applyBorder="0" applyAlignment="0" applyProtection="0">
      <alignment vertical="center"/>
    </xf>
    <xf numFmtId="0" fontId="6" fillId="40" borderId="0" applyNumberFormat="0" applyBorder="0" applyAlignment="0" applyProtection="0">
      <alignment vertical="center"/>
    </xf>
    <xf numFmtId="0" fontId="6" fillId="27" borderId="0" applyNumberFormat="0" applyBorder="0" applyAlignment="0" applyProtection="0">
      <alignment vertical="center"/>
    </xf>
    <xf numFmtId="0" fontId="58" fillId="43" borderId="0" applyNumberFormat="0" applyBorder="0" applyAlignment="0" applyProtection="0">
      <alignment vertical="center"/>
    </xf>
    <xf numFmtId="0" fontId="58" fillId="34" borderId="0" applyNumberFormat="0" applyBorder="0" applyAlignment="0" applyProtection="0">
      <alignment vertical="center"/>
    </xf>
    <xf numFmtId="0" fontId="6" fillId="21" borderId="0" applyNumberFormat="0" applyBorder="0" applyAlignment="0" applyProtection="0">
      <alignment vertical="center"/>
    </xf>
    <xf numFmtId="0" fontId="6" fillId="42" borderId="0" applyNumberFormat="0" applyBorder="0" applyAlignment="0" applyProtection="0">
      <alignment vertical="center"/>
    </xf>
    <xf numFmtId="0" fontId="58" fillId="30" borderId="0" applyNumberFormat="0" applyBorder="0" applyAlignment="0" applyProtection="0">
      <alignment vertical="center"/>
    </xf>
    <xf numFmtId="0" fontId="6" fillId="20" borderId="0" applyNumberFormat="0" applyBorder="0" applyAlignment="0" applyProtection="0">
      <alignment vertical="center"/>
    </xf>
    <xf numFmtId="0" fontId="58" fillId="39" borderId="0" applyNumberFormat="0" applyBorder="0" applyAlignment="0" applyProtection="0">
      <alignment vertical="center"/>
    </xf>
    <xf numFmtId="0" fontId="58" fillId="38" borderId="0" applyNumberFormat="0" applyBorder="0" applyAlignment="0" applyProtection="0">
      <alignment vertical="center"/>
    </xf>
    <xf numFmtId="0" fontId="6" fillId="19" borderId="0" applyNumberFormat="0" applyBorder="0" applyAlignment="0" applyProtection="0">
      <alignment vertical="center"/>
    </xf>
    <xf numFmtId="0" fontId="58" fillId="15" borderId="0" applyNumberFormat="0" applyBorder="0" applyAlignment="0" applyProtection="0">
      <alignment vertical="center"/>
    </xf>
    <xf numFmtId="0" fontId="6" fillId="26" borderId="0" applyNumberFormat="0" applyBorder="0" applyAlignment="0" applyProtection="0">
      <alignment vertical="center"/>
    </xf>
    <xf numFmtId="0" fontId="6" fillId="14" borderId="0" applyNumberFormat="0" applyBorder="0" applyAlignment="0" applyProtection="0">
      <alignment vertical="center"/>
    </xf>
    <xf numFmtId="0" fontId="58" fillId="33" borderId="0" applyNumberFormat="0" applyBorder="0" applyAlignment="0" applyProtection="0">
      <alignment vertical="center"/>
    </xf>
    <xf numFmtId="0" fontId="6" fillId="18" borderId="0" applyNumberFormat="0" applyBorder="0" applyAlignment="0" applyProtection="0">
      <alignment vertical="center"/>
    </xf>
  </cellStyleXfs>
  <cellXfs count="196">
    <xf numFmtId="0" fontId="0" fillId="0" borderId="0" xfId="0" applyFont="1" applyAlignment="1"/>
    <xf numFmtId="0" fontId="0" fillId="0" borderId="0" xfId="0" applyFont="1" applyAlignment="1">
      <alignment vertical="top"/>
    </xf>
    <xf numFmtId="0" fontId="0" fillId="0" borderId="0" xfId="0" applyFont="1" applyAlignment="1">
      <alignment horizontal="center" vertical="top"/>
    </xf>
    <xf numFmtId="2" fontId="0" fillId="0" borderId="0" xfId="0" applyNumberFormat="1" applyFont="1" applyAlignment="1">
      <alignment horizontal="center" vertical="top"/>
    </xf>
    <xf numFmtId="0" fontId="0" fillId="0" borderId="0" xfId="0" applyFont="1" applyAlignment="1">
      <alignment vertical="top" wrapText="1"/>
    </xf>
    <xf numFmtId="0" fontId="1" fillId="2" borderId="0" xfId="0" applyFont="1" applyFill="1" applyAlignment="1">
      <alignment horizontal="center" vertical="top" wrapText="1"/>
    </xf>
    <xf numFmtId="2" fontId="1" fillId="2" borderId="0" xfId="0" applyNumberFormat="1" applyFont="1" applyFill="1" applyAlignment="1">
      <alignment horizontal="center" vertical="top" wrapText="1"/>
    </xf>
    <xf numFmtId="0" fontId="2" fillId="0" borderId="0" xfId="0" applyFont="1" applyAlignment="1">
      <alignment horizontal="center" vertical="top"/>
    </xf>
    <xf numFmtId="2" fontId="2" fillId="0" borderId="0" xfId="0" applyNumberFormat="1" applyFont="1" applyAlignment="1">
      <alignment horizontal="center" vertical="top"/>
    </xf>
    <xf numFmtId="0" fontId="2" fillId="0" borderId="0" xfId="0" applyFont="1" applyAlignment="1">
      <alignment vertical="top" wrapText="1"/>
    </xf>
    <xf numFmtId="58" fontId="0" fillId="0" borderId="0" xfId="0" applyNumberFormat="1" applyFont="1" applyAlignment="1">
      <alignment horizontal="center" vertical="top"/>
    </xf>
    <xf numFmtId="2" fontId="0" fillId="3" borderId="0" xfId="0" applyNumberFormat="1" applyFont="1" applyFill="1" applyAlignment="1">
      <alignment horizontal="center" vertical="top"/>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3" fillId="0" borderId="0" xfId="0" applyFont="1" applyAlignment="1">
      <alignment horizontal="left" vertical="center" wrapText="1"/>
    </xf>
    <xf numFmtId="0" fontId="4" fillId="2" borderId="0" xfId="0" applyFont="1" applyFill="1" applyAlignment="1">
      <alignment horizontal="right" vertical="center"/>
    </xf>
    <xf numFmtId="0" fontId="3" fillId="0" borderId="0" xfId="0" applyFont="1" applyAlignment="1">
      <alignment vertical="center"/>
    </xf>
    <xf numFmtId="0" fontId="5" fillId="4" borderId="1" xfId="10" applyNumberFormat="1" applyFont="1" applyFill="1" applyBorder="1" applyAlignment="1">
      <alignment horizontal="center" vertical="center"/>
    </xf>
    <xf numFmtId="0" fontId="5" fillId="4" borderId="2" xfId="10" applyNumberFormat="1" applyFont="1" applyFill="1" applyBorder="1" applyAlignment="1">
      <alignment horizontal="center" vertical="center"/>
    </xf>
    <xf numFmtId="0" fontId="6" fillId="0" borderId="0" xfId="10" applyNumberFormat="1" applyFont="1" applyFill="1" applyBorder="1" applyAlignment="1">
      <alignment vertical="center"/>
    </xf>
    <xf numFmtId="46" fontId="3" fillId="0" borderId="0" xfId="0" applyNumberFormat="1" applyFont="1" applyAlignment="1">
      <alignment horizontal="center" vertical="center"/>
    </xf>
    <xf numFmtId="3" fontId="7" fillId="0" borderId="0" xfId="0" applyNumberFormat="1" applyFont="1" applyAlignment="1">
      <alignment vertical="center"/>
    </xf>
    <xf numFmtId="0" fontId="5" fillId="4" borderId="3" xfId="10" applyFont="1" applyFill="1" applyBorder="1" applyAlignment="1">
      <alignment horizontal="center" vertical="center"/>
    </xf>
    <xf numFmtId="0" fontId="5" fillId="4" borderId="4" xfId="10" applyFont="1" applyFill="1" applyBorder="1" applyAlignment="1">
      <alignment horizontal="center" vertical="center"/>
    </xf>
    <xf numFmtId="3" fontId="8" fillId="0" borderId="0" xfId="10" applyNumberFormat="1" applyFont="1" applyAlignment="1">
      <alignment vertical="center"/>
    </xf>
    <xf numFmtId="3" fontId="3" fillId="0" borderId="0" xfId="0" applyNumberFormat="1" applyFont="1" applyAlignment="1">
      <alignment vertical="center"/>
    </xf>
    <xf numFmtId="0" fontId="4" fillId="2" borderId="0" xfId="0" applyFont="1" applyFill="1" applyAlignment="1">
      <alignment vertical="center"/>
    </xf>
    <xf numFmtId="3" fontId="4" fillId="2" borderId="0" xfId="0" applyNumberFormat="1" applyFont="1" applyFill="1" applyAlignment="1">
      <alignment vertical="center"/>
    </xf>
    <xf numFmtId="46" fontId="4" fillId="2" borderId="0" xfId="0" applyNumberFormat="1" applyFont="1" applyFill="1" applyAlignment="1">
      <alignment horizontal="center" vertical="center"/>
    </xf>
    <xf numFmtId="3" fontId="4" fillId="2" borderId="0" xfId="0" applyNumberFormat="1" applyFont="1" applyFill="1" applyAlignment="1">
      <alignment horizontal="right" vertical="center"/>
    </xf>
    <xf numFmtId="0" fontId="3" fillId="0" borderId="0" xfId="0" applyFont="1" applyAlignment="1">
      <alignment horizontal="right" vertical="center"/>
    </xf>
    <xf numFmtId="0" fontId="3" fillId="0" borderId="0" xfId="0" applyFont="1" applyAlignment="1">
      <alignment horizontal="center" vertical="center"/>
    </xf>
    <xf numFmtId="0" fontId="4" fillId="2" borderId="0" xfId="0" applyFont="1" applyFill="1" applyAlignment="1">
      <alignment horizontal="center" vertical="center"/>
    </xf>
    <xf numFmtId="0" fontId="1" fillId="5" borderId="0" xfId="0" applyFont="1" applyFill="1" applyAlignment="1">
      <alignment horizontal="center" vertical="center"/>
    </xf>
    <xf numFmtId="0" fontId="5" fillId="2" borderId="0" xfId="10" applyNumberFormat="1" applyFont="1" applyFill="1" applyAlignment="1">
      <alignment horizontal="left" vertical="top"/>
    </xf>
    <xf numFmtId="0" fontId="4" fillId="2" borderId="0" xfId="0" applyNumberFormat="1" applyFont="1" applyFill="1" applyAlignment="1">
      <alignment horizontal="center"/>
    </xf>
    <xf numFmtId="0" fontId="4" fillId="2" borderId="0" xfId="0" applyNumberFormat="1" applyFont="1" applyFill="1" applyAlignment="1"/>
    <xf numFmtId="0" fontId="4" fillId="2" borderId="0" xfId="0" applyNumberFormat="1" applyFont="1" applyFill="1" applyAlignment="1">
      <alignment horizontal="left" wrapText="1"/>
    </xf>
    <xf numFmtId="0" fontId="4" fillId="2" borderId="0" xfId="0" applyNumberFormat="1" applyFont="1" applyFill="1" applyAlignment="1">
      <alignment horizontal="left" vertical="top"/>
    </xf>
    <xf numFmtId="0" fontId="4" fillId="2" borderId="0" xfId="0" applyNumberFormat="1" applyFont="1" applyFill="1" applyAlignment="1">
      <alignment horizontal="center" vertical="top"/>
    </xf>
    <xf numFmtId="0" fontId="4" fillId="2" borderId="0" xfId="0" applyNumberFormat="1" applyFont="1" applyFill="1" applyAlignment="1">
      <alignment vertical="top"/>
    </xf>
    <xf numFmtId="0" fontId="4" fillId="2" borderId="0" xfId="0" applyNumberFormat="1" applyFont="1" applyFill="1" applyAlignment="1">
      <alignment horizontal="left" vertical="top" wrapText="1"/>
    </xf>
    <xf numFmtId="0" fontId="3" fillId="0" borderId="0" xfId="0" applyFont="1" applyAlignment="1">
      <alignment horizontal="left" vertical="center"/>
    </xf>
    <xf numFmtId="0" fontId="4" fillId="2" borderId="0" xfId="0" applyNumberFormat="1" applyFont="1" applyFill="1" applyAlignment="1">
      <alignment horizontal="right"/>
    </xf>
    <xf numFmtId="0" fontId="5" fillId="2" borderId="0" xfId="10" applyNumberFormat="1" applyFont="1" applyFill="1" applyAlignment="1">
      <alignment horizontal="right" vertical="top" wrapText="1"/>
    </xf>
    <xf numFmtId="0" fontId="3" fillId="0" borderId="0" xfId="0" applyFont="1" applyAlignment="1">
      <alignment vertical="center" wrapText="1"/>
    </xf>
    <xf numFmtId="0" fontId="0" fillId="0" borderId="0" xfId="0" applyFont="1" applyAlignment="1">
      <alignment horizontal="left" vertical="center" wrapText="1"/>
    </xf>
    <xf numFmtId="0" fontId="0" fillId="0" borderId="0" xfId="0" applyFont="1" applyAlignment="1">
      <alignment vertical="center" wrapText="1"/>
    </xf>
    <xf numFmtId="3" fontId="0" fillId="0" borderId="0" xfId="0" applyNumberFormat="1" applyFont="1" applyAlignment="1">
      <alignment vertical="center"/>
    </xf>
    <xf numFmtId="3" fontId="0" fillId="0" borderId="0" xfId="2" applyNumberFormat="1" applyFont="1" applyAlignment="1">
      <alignment vertical="center"/>
    </xf>
    <xf numFmtId="3" fontId="3" fillId="0" borderId="0" xfId="2" applyNumberFormat="1" applyFont="1" applyAlignment="1">
      <alignment vertical="center"/>
    </xf>
    <xf numFmtId="3" fontId="4" fillId="2" borderId="0" xfId="2" applyNumberFormat="1" applyFont="1" applyFill="1" applyAlignment="1">
      <alignment vertical="center"/>
    </xf>
    <xf numFmtId="3" fontId="4" fillId="2" borderId="0" xfId="2" applyNumberFormat="1" applyFont="1" applyFill="1" applyAlignment="1">
      <alignment horizontal="right" vertical="center"/>
    </xf>
    <xf numFmtId="9" fontId="4" fillId="2" borderId="0" xfId="6" applyFont="1" applyFill="1" applyAlignment="1">
      <alignment horizontal="right" vertical="center"/>
    </xf>
    <xf numFmtId="0" fontId="9" fillId="0" borderId="0" xfId="0" applyFont="1" applyAlignment="1">
      <alignment vertical="center"/>
    </xf>
    <xf numFmtId="0" fontId="10" fillId="2" borderId="0" xfId="0" applyFont="1" applyFill="1" applyAlignment="1">
      <alignment horizontal="right" vertical="center"/>
    </xf>
    <xf numFmtId="0" fontId="9" fillId="0" borderId="0" xfId="0" applyFont="1" applyAlignment="1">
      <alignment horizontal="left" vertical="center" wrapText="1"/>
    </xf>
    <xf numFmtId="46" fontId="3" fillId="0" borderId="0" xfId="0" applyNumberFormat="1" applyFont="1" applyAlignment="1">
      <alignment horizontal="center"/>
    </xf>
    <xf numFmtId="0" fontId="1" fillId="5" borderId="0" xfId="0" applyFont="1" applyFill="1" applyAlignment="1">
      <alignment horizontal="center"/>
    </xf>
    <xf numFmtId="46" fontId="3" fillId="0" borderId="0" xfId="0" applyNumberFormat="1" applyFont="1" applyAlignment="1">
      <alignment vertical="center"/>
    </xf>
    <xf numFmtId="46" fontId="4" fillId="2" borderId="0" xfId="0" applyNumberFormat="1" applyFont="1" applyFill="1" applyAlignment="1">
      <alignment vertical="center"/>
    </xf>
    <xf numFmtId="46" fontId="4" fillId="2" borderId="0" xfId="0" applyNumberFormat="1" applyFont="1" applyFill="1" applyAlignment="1">
      <alignment horizontal="right" vertical="center"/>
    </xf>
    <xf numFmtId="0" fontId="11" fillId="0" borderId="0" xfId="0" applyFont="1" applyAlignment="1">
      <alignment vertical="center"/>
    </xf>
    <xf numFmtId="0" fontId="11" fillId="0" borderId="0" xfId="0" applyFont="1" applyAlignment="1">
      <alignment vertical="center" wrapText="1"/>
    </xf>
    <xf numFmtId="0" fontId="12" fillId="0" borderId="0" xfId="10" applyNumberFormat="1" applyFont="1" applyFill="1" applyBorder="1" applyAlignment="1">
      <alignment vertical="center"/>
    </xf>
    <xf numFmtId="3" fontId="13" fillId="0" borderId="0" xfId="10" applyNumberFormat="1" applyFont="1" applyAlignment="1">
      <alignment vertical="center"/>
    </xf>
    <xf numFmtId="0" fontId="0" fillId="0" borderId="0" xfId="0" applyFont="1" applyAlignment="1">
      <alignment horizontal="center" vertical="center" wrapText="1"/>
    </xf>
    <xf numFmtId="0" fontId="3" fillId="0" borderId="0" xfId="0" applyNumberFormat="1" applyFont="1" applyFill="1" applyAlignment="1" applyProtection="1">
      <alignment vertical="center"/>
    </xf>
    <xf numFmtId="0" fontId="0" fillId="0" borderId="0" xfId="0" applyNumberFormat="1" applyFont="1" applyAlignment="1" applyProtection="1">
      <alignment vertical="center"/>
    </xf>
    <xf numFmtId="0" fontId="14" fillId="0" borderId="0" xfId="0" applyNumberFormat="1" applyFont="1" applyAlignment="1" applyProtection="1">
      <alignment vertical="center"/>
    </xf>
    <xf numFmtId="0" fontId="0" fillId="0" borderId="0" xfId="0" applyNumberFormat="1" applyFont="1" applyAlignment="1" applyProtection="1">
      <alignment horizontal="center" vertical="center"/>
    </xf>
    <xf numFmtId="0" fontId="15" fillId="0" borderId="0" xfId="0" applyNumberFormat="1" applyFont="1" applyAlignment="1" applyProtection="1">
      <alignment horizontal="center" vertical="center"/>
    </xf>
    <xf numFmtId="0" fontId="16" fillId="0" borderId="0" xfId="0" applyNumberFormat="1" applyFont="1" applyAlignment="1" applyProtection="1">
      <alignment horizontal="center" vertical="center"/>
    </xf>
    <xf numFmtId="0" fontId="10" fillId="0" borderId="0" xfId="0" applyNumberFormat="1" applyFont="1" applyFill="1" applyAlignment="1" applyProtection="1">
      <alignment vertical="center"/>
    </xf>
    <xf numFmtId="0" fontId="10" fillId="0" borderId="0" xfId="0" applyNumberFormat="1" applyFont="1" applyAlignment="1" applyProtection="1">
      <alignment vertical="center"/>
    </xf>
    <xf numFmtId="0" fontId="17" fillId="6" borderId="5" xfId="0" applyNumberFormat="1" applyFont="1" applyFill="1" applyBorder="1" applyAlignment="1" applyProtection="1">
      <alignment horizontal="center" vertical="center"/>
    </xf>
    <xf numFmtId="0" fontId="17" fillId="6" borderId="6" xfId="0" applyNumberFormat="1" applyFont="1" applyFill="1" applyBorder="1" applyAlignment="1" applyProtection="1">
      <alignment horizontal="center" vertical="center"/>
    </xf>
    <xf numFmtId="0" fontId="17" fillId="6" borderId="7" xfId="0" applyNumberFormat="1" applyFont="1" applyFill="1" applyBorder="1" applyAlignment="1" applyProtection="1">
      <alignment horizontal="center" vertical="center"/>
    </xf>
    <xf numFmtId="0" fontId="17" fillId="6" borderId="8" xfId="0" applyNumberFormat="1" applyFont="1" applyFill="1" applyBorder="1" applyAlignment="1" applyProtection="1">
      <alignment horizontal="center" vertical="center"/>
    </xf>
    <xf numFmtId="0" fontId="10" fillId="0" borderId="9" xfId="0" applyNumberFormat="1" applyFont="1" applyFill="1" applyBorder="1" applyAlignment="1" applyProtection="1">
      <alignment vertical="center"/>
    </xf>
    <xf numFmtId="0" fontId="18" fillId="7" borderId="10" xfId="0" applyNumberFormat="1" applyFont="1" applyFill="1" applyBorder="1" applyAlignment="1" applyProtection="1">
      <alignment vertical="center"/>
    </xf>
    <xf numFmtId="0" fontId="19" fillId="7" borderId="10" xfId="0" applyNumberFormat="1" applyFont="1" applyFill="1" applyBorder="1" applyAlignment="1" applyProtection="1">
      <alignment horizontal="center" vertical="center"/>
    </xf>
    <xf numFmtId="0" fontId="4" fillId="7" borderId="10" xfId="0" applyNumberFormat="1" applyFont="1" applyFill="1" applyBorder="1" applyAlignment="1" applyProtection="1">
      <alignment vertical="center"/>
    </xf>
    <xf numFmtId="0" fontId="20" fillId="7" borderId="11" xfId="0" applyNumberFormat="1" applyFont="1" applyFill="1" applyBorder="1" applyAlignment="1" applyProtection="1">
      <alignment horizontal="center" vertical="center"/>
    </xf>
    <xf numFmtId="0" fontId="4" fillId="7" borderId="12" xfId="0" applyNumberFormat="1" applyFont="1" applyFill="1" applyBorder="1" applyAlignment="1" applyProtection="1">
      <alignment horizontal="center" vertical="center"/>
    </xf>
    <xf numFmtId="0" fontId="18" fillId="7" borderId="13" xfId="0" applyNumberFormat="1" applyFont="1" applyFill="1" applyBorder="1" applyAlignment="1" applyProtection="1">
      <alignment vertical="center"/>
    </xf>
    <xf numFmtId="0" fontId="19" fillId="7" borderId="14" xfId="0" applyNumberFormat="1" applyFont="1" applyFill="1" applyBorder="1" applyAlignment="1" applyProtection="1">
      <alignment horizontal="center" vertical="center"/>
    </xf>
    <xf numFmtId="0" fontId="19" fillId="7" borderId="13" xfId="0" applyNumberFormat="1" applyFont="1" applyFill="1" applyBorder="1" applyAlignment="1" applyProtection="1">
      <alignment horizontal="center" vertical="center"/>
    </xf>
    <xf numFmtId="0" fontId="21" fillId="7" borderId="13" xfId="0" applyNumberFormat="1" applyFont="1" applyFill="1" applyBorder="1" applyAlignment="1" applyProtection="1">
      <alignment horizontal="center" vertical="center"/>
    </xf>
    <xf numFmtId="0" fontId="20" fillId="7" borderId="15" xfId="0" applyNumberFormat="1" applyFont="1" applyFill="1" applyBorder="1" applyAlignment="1" applyProtection="1">
      <alignment horizontal="center" vertical="center"/>
    </xf>
    <xf numFmtId="0" fontId="4" fillId="7" borderId="16" xfId="0" applyNumberFormat="1" applyFont="1" applyFill="1" applyBorder="1" applyAlignment="1" applyProtection="1">
      <alignment horizontal="right" vertical="center"/>
    </xf>
    <xf numFmtId="0" fontId="22" fillId="0" borderId="17" xfId="10" applyNumberFormat="1" applyFont="1" applyBorder="1" applyAlignment="1" applyProtection="1">
      <alignment horizontal="left" vertical="center"/>
    </xf>
    <xf numFmtId="0" fontId="23" fillId="0" borderId="18" xfId="0" applyNumberFormat="1" applyFont="1" applyBorder="1" applyAlignment="1" applyProtection="1">
      <alignment vertical="center"/>
    </xf>
    <xf numFmtId="0" fontId="24" fillId="2" borderId="19" xfId="10" applyNumberFormat="1" applyFont="1" applyFill="1" applyBorder="1" applyAlignment="1" applyProtection="1">
      <alignment horizontal="center" vertical="center"/>
    </xf>
    <xf numFmtId="0" fontId="25" fillId="3" borderId="20" xfId="0" applyNumberFormat="1" applyFont="1" applyFill="1" applyBorder="1" applyAlignment="1" applyProtection="1">
      <alignment horizontal="center" vertical="center"/>
      <protection locked="0"/>
    </xf>
    <xf numFmtId="0" fontId="25" fillId="3" borderId="18" xfId="0" applyNumberFormat="1" applyFont="1" applyFill="1" applyBorder="1" applyAlignment="1" applyProtection="1">
      <alignment horizontal="center" vertical="center"/>
      <protection locked="0"/>
    </xf>
    <xf numFmtId="0" fontId="3" fillId="8" borderId="17" xfId="0" applyNumberFormat="1" applyFont="1" applyFill="1" applyBorder="1" applyAlignment="1" applyProtection="1">
      <alignment vertical="center"/>
    </xf>
    <xf numFmtId="0" fontId="26" fillId="0" borderId="21" xfId="0" applyNumberFormat="1" applyFont="1" applyBorder="1" applyAlignment="1" applyProtection="1">
      <alignment horizontal="left" vertical="center"/>
    </xf>
    <xf numFmtId="0" fontId="23" fillId="0" borderId="22" xfId="0" applyNumberFormat="1" applyFont="1" applyBorder="1" applyAlignment="1" applyProtection="1">
      <alignment vertical="center"/>
    </xf>
    <xf numFmtId="0" fontId="27" fillId="2" borderId="23" xfId="0" applyNumberFormat="1" applyFont="1" applyFill="1" applyBorder="1" applyAlignment="1" applyProtection="1">
      <alignment horizontal="center" vertical="center"/>
    </xf>
    <xf numFmtId="0" fontId="25" fillId="3" borderId="24" xfId="0" applyNumberFormat="1" applyFont="1" applyFill="1" applyBorder="1" applyAlignment="1" applyProtection="1">
      <alignment horizontal="center" vertical="center"/>
      <protection locked="0"/>
    </xf>
    <xf numFmtId="0" fontId="25" fillId="3" borderId="22" xfId="0" applyNumberFormat="1" applyFont="1" applyFill="1" applyBorder="1" applyAlignment="1" applyProtection="1">
      <alignment horizontal="center" vertical="center"/>
      <protection locked="0"/>
    </xf>
    <xf numFmtId="0" fontId="0" fillId="8" borderId="21" xfId="0" applyNumberFormat="1" applyFont="1" applyFill="1" applyBorder="1" applyAlignment="1" applyProtection="1">
      <alignment vertical="center"/>
    </xf>
    <xf numFmtId="0" fontId="26" fillId="9" borderId="5" xfId="0" applyNumberFormat="1" applyFont="1" applyFill="1" applyBorder="1" applyAlignment="1" applyProtection="1">
      <alignment vertical="center"/>
    </xf>
    <xf numFmtId="0" fontId="28" fillId="0" borderId="6" xfId="0" applyNumberFormat="1" applyFont="1" applyBorder="1" applyAlignment="1" applyProtection="1">
      <alignment vertical="center"/>
    </xf>
    <xf numFmtId="0" fontId="28" fillId="0" borderId="0" xfId="0" applyNumberFormat="1" applyFont="1" applyBorder="1" applyAlignment="1" applyProtection="1">
      <alignment horizontal="center" vertical="center"/>
    </xf>
    <xf numFmtId="0" fontId="28" fillId="0" borderId="6" xfId="0" applyNumberFormat="1" applyFont="1" applyBorder="1" applyAlignment="1" applyProtection="1">
      <alignment horizontal="center" vertical="center"/>
    </xf>
    <xf numFmtId="0" fontId="29" fillId="0" borderId="11" xfId="0" applyNumberFormat="1" applyFont="1" applyBorder="1" applyAlignment="1" applyProtection="1">
      <alignment horizontal="right" vertical="center"/>
    </xf>
    <xf numFmtId="0" fontId="25" fillId="3" borderId="25" xfId="0" applyNumberFormat="1" applyFont="1" applyFill="1" applyBorder="1" applyAlignment="1" applyProtection="1">
      <alignment vertical="center"/>
      <protection locked="0"/>
    </xf>
    <xf numFmtId="0" fontId="26" fillId="9" borderId="7" xfId="0" applyNumberFormat="1" applyFont="1" applyFill="1" applyBorder="1" applyAlignment="1" applyProtection="1">
      <alignment vertical="center"/>
    </xf>
    <xf numFmtId="0" fontId="0" fillId="9" borderId="8" xfId="0" applyNumberFormat="1" applyFont="1" applyFill="1" applyBorder="1" applyAlignment="1" applyProtection="1">
      <alignment vertical="center"/>
    </xf>
    <xf numFmtId="0" fontId="0" fillId="9" borderId="8" xfId="0" applyNumberFormat="1" applyFont="1" applyFill="1" applyBorder="1" applyAlignment="1" applyProtection="1">
      <alignment horizontal="center" vertical="center"/>
    </xf>
    <xf numFmtId="0" fontId="30" fillId="0" borderId="20" xfId="0" applyNumberFormat="1" applyFont="1" applyBorder="1" applyAlignment="1" applyProtection="1">
      <alignment vertical="center"/>
    </xf>
    <xf numFmtId="0" fontId="30" fillId="0" borderId="24" xfId="0" applyNumberFormat="1" applyFont="1" applyBorder="1" applyAlignment="1" applyProtection="1">
      <alignment vertical="center"/>
    </xf>
    <xf numFmtId="0" fontId="31" fillId="0" borderId="6" xfId="0" applyNumberFormat="1" applyFont="1" applyBorder="1" applyAlignment="1" applyProtection="1">
      <alignment vertical="center"/>
    </xf>
    <xf numFmtId="0" fontId="32" fillId="0" borderId="6" xfId="0" applyNumberFormat="1" applyFont="1" applyBorder="1" applyAlignment="1" applyProtection="1">
      <alignment horizontal="center" vertical="center"/>
    </xf>
    <xf numFmtId="0" fontId="31" fillId="0" borderId="6" xfId="0" applyNumberFormat="1" applyFont="1" applyBorder="1" applyAlignment="1" applyProtection="1">
      <alignment horizontal="center" vertical="center"/>
    </xf>
    <xf numFmtId="0" fontId="33" fillId="9" borderId="8" xfId="0" applyNumberFormat="1" applyFont="1" applyFill="1" applyBorder="1" applyAlignment="1" applyProtection="1">
      <alignment horizontal="center" vertical="center"/>
    </xf>
    <xf numFmtId="0" fontId="34" fillId="0" borderId="20" xfId="0" applyNumberFormat="1" applyFont="1" applyBorder="1" applyAlignment="1" applyProtection="1">
      <alignment vertical="center"/>
    </xf>
    <xf numFmtId="0" fontId="34" fillId="0" borderId="24" xfId="0" applyNumberFormat="1" applyFont="1" applyBorder="1" applyAlignment="1" applyProtection="1">
      <alignment vertical="center"/>
    </xf>
    <xf numFmtId="0" fontId="35" fillId="0" borderId="20" xfId="0" applyNumberFormat="1" applyFont="1" applyBorder="1" applyAlignment="1" applyProtection="1">
      <alignment vertical="center"/>
    </xf>
    <xf numFmtId="0" fontId="35" fillId="0" borderId="24" xfId="0" applyNumberFormat="1" applyFont="1" applyBorder="1" applyAlignment="1" applyProtection="1">
      <alignment vertical="center"/>
    </xf>
    <xf numFmtId="0" fontId="36" fillId="0" borderId="20" xfId="0" applyNumberFormat="1" applyFont="1" applyBorder="1" applyAlignment="1" applyProtection="1">
      <alignment vertical="center"/>
    </xf>
    <xf numFmtId="0" fontId="36" fillId="0" borderId="24" xfId="0" applyNumberFormat="1" applyFont="1" applyBorder="1" applyAlignment="1" applyProtection="1">
      <alignment vertical="center"/>
    </xf>
    <xf numFmtId="0" fontId="37" fillId="0" borderId="20" xfId="0" applyNumberFormat="1" applyFont="1" applyBorder="1" applyAlignment="1" applyProtection="1">
      <alignment vertical="center"/>
    </xf>
    <xf numFmtId="0" fontId="37" fillId="0" borderId="24" xfId="0" applyNumberFormat="1" applyFont="1" applyBorder="1" applyAlignment="1" applyProtection="1">
      <alignment vertical="center"/>
    </xf>
    <xf numFmtId="0" fontId="10" fillId="2" borderId="6" xfId="0" applyNumberFormat="1" applyFont="1" applyFill="1" applyBorder="1" applyAlignment="1" applyProtection="1">
      <alignment vertical="center"/>
    </xf>
    <xf numFmtId="0" fontId="10" fillId="2" borderId="11" xfId="0" applyNumberFormat="1" applyFont="1" applyFill="1" applyBorder="1" applyAlignment="1" applyProtection="1">
      <alignment vertical="center"/>
    </xf>
    <xf numFmtId="0" fontId="4" fillId="7" borderId="8" xfId="0" applyNumberFormat="1" applyFont="1" applyFill="1" applyBorder="1" applyAlignment="1" applyProtection="1">
      <alignment horizontal="right" vertical="center"/>
    </xf>
    <xf numFmtId="0" fontId="4" fillId="7" borderId="15" xfId="0" applyNumberFormat="1" applyFont="1" applyFill="1" applyBorder="1" applyAlignment="1" applyProtection="1">
      <alignment horizontal="right" vertical="center"/>
    </xf>
    <xf numFmtId="0" fontId="0" fillId="8" borderId="20" xfId="0" applyNumberFormat="1" applyFont="1" applyFill="1" applyBorder="1" applyAlignment="1" applyProtection="1">
      <alignment vertical="center"/>
    </xf>
    <xf numFmtId="0" fontId="0" fillId="8" borderId="26" xfId="0" applyNumberFormat="1" applyFont="1" applyFill="1" applyBorder="1" applyAlignment="1" applyProtection="1">
      <alignment vertical="center"/>
    </xf>
    <xf numFmtId="0" fontId="3" fillId="3" borderId="17" xfId="0" applyNumberFormat="1" applyFont="1" applyFill="1" applyBorder="1" applyAlignment="1" applyProtection="1">
      <alignment vertical="center"/>
      <protection locked="0"/>
    </xf>
    <xf numFmtId="0" fontId="0" fillId="8" borderId="24" xfId="0" applyNumberFormat="1" applyFont="1" applyFill="1" applyBorder="1" applyAlignment="1" applyProtection="1">
      <alignment vertical="center"/>
    </xf>
    <xf numFmtId="0" fontId="0" fillId="8" borderId="27" xfId="0" applyNumberFormat="1" applyFont="1" applyFill="1" applyBorder="1" applyAlignment="1" applyProtection="1">
      <alignment vertical="center"/>
    </xf>
    <xf numFmtId="0" fontId="38" fillId="8" borderId="28" xfId="0" applyNumberFormat="1" applyFont="1" applyFill="1" applyBorder="1" applyAlignment="1" applyProtection="1">
      <alignment vertical="center"/>
    </xf>
    <xf numFmtId="0" fontId="38" fillId="8" borderId="29" xfId="0" applyNumberFormat="1" applyFont="1" applyFill="1" applyBorder="1" applyAlignment="1" applyProtection="1">
      <alignment vertical="center"/>
    </xf>
    <xf numFmtId="0" fontId="38" fillId="9" borderId="28" xfId="0" applyNumberFormat="1" applyFont="1" applyFill="1" applyBorder="1" applyAlignment="1" applyProtection="1">
      <alignment vertical="center"/>
    </xf>
    <xf numFmtId="0" fontId="0" fillId="9" borderId="6" xfId="0" applyNumberFormat="1" applyFont="1" applyFill="1" applyBorder="1" applyAlignment="1" applyProtection="1">
      <alignment vertical="center"/>
    </xf>
    <xf numFmtId="0" fontId="0" fillId="9" borderId="15" xfId="0" applyNumberFormat="1" applyFont="1" applyFill="1" applyBorder="1" applyAlignment="1" applyProtection="1">
      <alignment vertical="center"/>
    </xf>
    <xf numFmtId="0" fontId="0" fillId="9" borderId="7" xfId="0" applyNumberFormat="1" applyFont="1" applyFill="1" applyBorder="1" applyAlignment="1" applyProtection="1">
      <alignment vertical="center"/>
    </xf>
    <xf numFmtId="0" fontId="17" fillId="6" borderId="30" xfId="0" applyNumberFormat="1" applyFont="1" applyFill="1" applyBorder="1" applyAlignment="1" applyProtection="1">
      <alignment horizontal="center" vertical="center"/>
    </xf>
    <xf numFmtId="0" fontId="4" fillId="0" borderId="0" xfId="0" applyNumberFormat="1" applyFont="1" applyFill="1" applyAlignment="1" applyProtection="1">
      <alignment vertical="center"/>
    </xf>
    <xf numFmtId="0" fontId="17" fillId="6" borderId="31" xfId="0" applyNumberFormat="1" applyFont="1" applyFill="1" applyBorder="1" applyAlignment="1" applyProtection="1">
      <alignment horizontal="center" vertical="center"/>
    </xf>
    <xf numFmtId="0" fontId="19" fillId="7" borderId="32" xfId="0" applyNumberFormat="1" applyFont="1" applyFill="1" applyBorder="1" applyAlignment="1" applyProtection="1">
      <alignment horizontal="center" vertical="center"/>
    </xf>
    <xf numFmtId="0" fontId="39" fillId="7" borderId="10" xfId="0" applyNumberFormat="1" applyFont="1" applyFill="1" applyBorder="1" applyAlignment="1" applyProtection="1">
      <alignment horizontal="center" vertical="center"/>
    </xf>
    <xf numFmtId="0" fontId="19" fillId="7" borderId="33" xfId="0" applyNumberFormat="1" applyFont="1" applyFill="1" applyBorder="1" applyAlignment="1" applyProtection="1">
      <alignment horizontal="center" vertical="center"/>
    </xf>
    <xf numFmtId="0" fontId="39" fillId="7" borderId="13" xfId="0" applyNumberFormat="1" applyFont="1" applyFill="1" applyBorder="1" applyAlignment="1" applyProtection="1">
      <alignment horizontal="center" vertical="center"/>
    </xf>
    <xf numFmtId="0" fontId="15" fillId="0" borderId="34" xfId="0" applyNumberFormat="1" applyFont="1" applyBorder="1" applyAlignment="1" applyProtection="1">
      <alignment horizontal="center" vertical="center"/>
    </xf>
    <xf numFmtId="0" fontId="40" fillId="9" borderId="26" xfId="0" applyNumberFormat="1" applyFont="1" applyFill="1" applyBorder="1" applyAlignment="1" applyProtection="1">
      <alignment horizontal="center" vertical="center"/>
    </xf>
    <xf numFmtId="0" fontId="15" fillId="0" borderId="35" xfId="0" applyNumberFormat="1" applyFont="1" applyBorder="1" applyAlignment="1" applyProtection="1">
      <alignment horizontal="center" vertical="center"/>
    </xf>
    <xf numFmtId="0" fontId="40" fillId="9" borderId="27" xfId="0" applyNumberFormat="1" applyFont="1" applyFill="1" applyBorder="1" applyAlignment="1" applyProtection="1">
      <alignment horizontal="center" vertical="center"/>
    </xf>
    <xf numFmtId="0" fontId="3" fillId="0" borderId="0" xfId="0" applyNumberFormat="1" applyFont="1" applyAlignment="1" applyProtection="1">
      <alignment vertical="center"/>
    </xf>
    <xf numFmtId="0" fontId="10" fillId="9" borderId="30" xfId="0" applyNumberFormat="1" applyFont="1" applyFill="1" applyBorder="1" applyAlignment="1" applyProtection="1">
      <alignment vertical="center"/>
    </xf>
    <xf numFmtId="0" fontId="10" fillId="9" borderId="31"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41" fillId="0" borderId="20" xfId="0" applyNumberFormat="1" applyFont="1" applyBorder="1" applyAlignment="1" applyProtection="1">
      <alignment vertical="center"/>
    </xf>
    <xf numFmtId="0" fontId="41" fillId="0" borderId="24" xfId="0" applyNumberFormat="1" applyFont="1" applyBorder="1" applyAlignment="1" applyProtection="1">
      <alignment vertical="center"/>
    </xf>
    <xf numFmtId="0" fontId="42" fillId="0" borderId="20" xfId="0" applyNumberFormat="1" applyFont="1" applyBorder="1" applyAlignment="1" applyProtection="1">
      <alignment vertical="center"/>
    </xf>
    <xf numFmtId="0" fontId="42" fillId="0" borderId="24" xfId="0" applyNumberFormat="1" applyFont="1" applyBorder="1" applyAlignment="1" applyProtection="1">
      <alignment vertical="center"/>
    </xf>
    <xf numFmtId="0" fontId="43" fillId="0" borderId="20" xfId="0" applyNumberFormat="1" applyFont="1" applyBorder="1" applyAlignment="1" applyProtection="1">
      <alignment vertical="center"/>
    </xf>
    <xf numFmtId="0" fontId="43" fillId="0" borderId="24" xfId="0" applyNumberFormat="1" applyFont="1" applyBorder="1" applyAlignment="1" applyProtection="1">
      <alignment vertical="center"/>
    </xf>
    <xf numFmtId="0" fontId="44" fillId="0" borderId="20" xfId="0" applyNumberFormat="1" applyFont="1" applyBorder="1" applyAlignment="1" applyProtection="1">
      <alignment vertical="center"/>
    </xf>
    <xf numFmtId="0" fontId="44" fillId="0" borderId="24" xfId="0" applyNumberFormat="1" applyFont="1" applyBorder="1" applyAlignment="1" applyProtection="1">
      <alignment vertical="center"/>
    </xf>
    <xf numFmtId="0" fontId="45" fillId="0" borderId="20" xfId="0" applyNumberFormat="1" applyFont="1" applyBorder="1" applyAlignment="1" applyProtection="1">
      <alignment vertical="center"/>
    </xf>
    <xf numFmtId="0" fontId="45" fillId="0" borderId="24" xfId="0" applyNumberFormat="1" applyFont="1" applyBorder="1" applyAlignment="1" applyProtection="1">
      <alignment vertical="center"/>
    </xf>
    <xf numFmtId="0" fontId="46" fillId="0" borderId="20" xfId="0" applyNumberFormat="1" applyFont="1" applyBorder="1" applyAlignment="1" applyProtection="1">
      <alignment vertical="center"/>
    </xf>
    <xf numFmtId="0" fontId="46" fillId="0" borderId="24" xfId="0" applyNumberFormat="1" applyFont="1" applyBorder="1" applyAlignment="1" applyProtection="1">
      <alignment vertical="center"/>
    </xf>
    <xf numFmtId="0" fontId="6" fillId="0" borderId="0" xfId="10" applyNumberFormat="1" applyFont="1" applyFill="1" applyBorder="1" applyAlignment="1" applyProtection="1">
      <alignment vertical="center"/>
    </xf>
    <xf numFmtId="0" fontId="47" fillId="0" borderId="20" xfId="0" applyNumberFormat="1" applyFont="1" applyBorder="1" applyAlignment="1" applyProtection="1">
      <alignment vertical="center"/>
    </xf>
    <xf numFmtId="0" fontId="47" fillId="0" borderId="24" xfId="0" applyNumberFormat="1" applyFont="1" applyBorder="1" applyAlignment="1" applyProtection="1">
      <alignment vertical="center"/>
    </xf>
    <xf numFmtId="0" fontId="48" fillId="0" borderId="6" xfId="0" applyNumberFormat="1" applyFont="1" applyBorder="1" applyAlignment="1" applyProtection="1">
      <alignment horizontal="center" vertical="center"/>
    </xf>
    <xf numFmtId="0" fontId="49" fillId="0" borderId="20" xfId="0" applyNumberFormat="1" applyFont="1" applyBorder="1" applyAlignment="1" applyProtection="1">
      <alignment vertical="center"/>
    </xf>
    <xf numFmtId="0" fontId="49" fillId="0" borderId="24" xfId="0" applyNumberFormat="1" applyFont="1" applyBorder="1" applyAlignment="1" applyProtection="1">
      <alignment vertical="center"/>
    </xf>
    <xf numFmtId="0" fontId="50" fillId="0" borderId="20" xfId="0" applyNumberFormat="1" applyFont="1" applyBorder="1" applyAlignment="1" applyProtection="1">
      <alignment vertical="center"/>
    </xf>
    <xf numFmtId="0" fontId="50" fillId="0" borderId="24" xfId="0" applyNumberFormat="1" applyFont="1" applyBorder="1" applyAlignment="1" applyProtection="1">
      <alignment vertical="center"/>
    </xf>
    <xf numFmtId="0" fontId="51" fillId="0" borderId="20" xfId="0" applyNumberFormat="1" applyFont="1" applyBorder="1" applyAlignment="1" applyProtection="1">
      <alignment vertical="center"/>
    </xf>
    <xf numFmtId="0" fontId="51" fillId="0" borderId="24" xfId="0" applyNumberFormat="1" applyFont="1" applyBorder="1" applyAlignment="1" applyProtection="1">
      <alignment vertical="center"/>
    </xf>
    <xf numFmtId="0" fontId="52" fillId="0" borderId="0" xfId="0" applyFont="1" applyAlignment="1"/>
    <xf numFmtId="0" fontId="0" fillId="0" borderId="0" xfId="0" applyFont="1" applyAlignment="1">
      <alignment wrapText="1"/>
    </xf>
    <xf numFmtId="0" fontId="4" fillId="0" borderId="0" xfId="0" applyFont="1" applyAlignment="1">
      <alignment horizontal="center"/>
    </xf>
    <xf numFmtId="0" fontId="53" fillId="0" borderId="0" xfId="0" applyFont="1" applyAlignment="1">
      <alignment horizontal="center" wrapText="1"/>
    </xf>
    <xf numFmtId="58" fontId="0" fillId="0" borderId="0" xfId="0" applyNumberFormat="1" applyFont="1" applyAlignment="1"/>
    <xf numFmtId="0" fontId="54" fillId="0" borderId="0" xfId="10" applyFont="1" applyAlignment="1"/>
    <xf numFmtId="0" fontId="55" fillId="0" borderId="0" xfId="10" applyFont="1" applyAlignment="1">
      <alignment horizontal="center"/>
    </xf>
    <xf numFmtId="0" fontId="8" fillId="0" borderId="0" xfId="10" applyFont="1" applyAlignment="1">
      <alignment wrapText="1"/>
    </xf>
    <xf numFmtId="0" fontId="52" fillId="0" borderId="0" xfId="0" applyFont="1" applyAlignment="1">
      <alignment wrapText="1"/>
    </xf>
    <xf numFmtId="0" fontId="1" fillId="0" borderId="0" xfId="0" applyFont="1" applyAlignment="1">
      <alignment horizontal="center"/>
    </xf>
    <xf numFmtId="0" fontId="56" fillId="0" borderId="0" xfId="0" applyFont="1" applyAlignment="1">
      <alignment wrapText="1"/>
    </xf>
    <xf numFmtId="0" fontId="4" fillId="10" borderId="0" xfId="0" applyFont="1" applyFill="1" applyAlignment="1">
      <alignment horizontal="center"/>
    </xf>
    <xf numFmtId="0" fontId="4" fillId="11" borderId="0" xfId="0" applyFont="1" applyFill="1" applyAlignment="1">
      <alignment horizontal="center"/>
    </xf>
    <xf numFmtId="0" fontId="4" fillId="4" borderId="0" xfId="0" applyFont="1" applyFill="1" applyAlignment="1">
      <alignment horizontal="center"/>
    </xf>
    <xf numFmtId="0" fontId="4" fillId="12" borderId="0" xfId="0" applyFont="1" applyFill="1" applyAlignment="1">
      <alignment horizontal="center"/>
    </xf>
    <xf numFmtId="0" fontId="4" fillId="13" borderId="0" xfId="0" applyFont="1" applyFill="1" applyAlignment="1">
      <alignment horizontal="center"/>
    </xf>
    <xf numFmtId="0" fontId="54" fillId="0" borderId="0" xfId="10" applyFont="1" applyAlignment="1">
      <alignment wrapText="1"/>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dxfs count="5">
    <dxf>
      <fill>
        <patternFill patternType="solid">
          <bgColor rgb="FF00FF00"/>
        </patternFill>
      </fill>
    </dxf>
    <dxf>
      <fill>
        <patternFill patternType="solid">
          <bgColor rgb="FF7030A0"/>
        </patternFill>
      </fill>
    </dxf>
    <dxf>
      <fill>
        <patternFill patternType="solid">
          <bgColor rgb="FF860000"/>
        </patternFill>
      </fill>
    </dxf>
    <dxf>
      <fill>
        <patternFill patternType="solid">
          <bgColor rgb="FF0000FF"/>
        </patternFill>
      </fill>
    </dxf>
    <dxf>
      <fill>
        <patternFill patternType="solid">
          <bgColor rgb="FFFF0000"/>
        </patternFill>
      </fill>
    </dxf>
  </dxfs>
  <tableStyles count="0" defaultTableStyle="TableStyleMedium2"/>
  <colors>
    <mruColors>
      <color rgb="00FF9797"/>
      <color rgb="0000FF00"/>
      <color rgb="000000FF"/>
      <color rgb="00860000"/>
    </mruColors>
  </color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8" Type="http://schemas.openxmlformats.org/officeDocument/2006/relationships/sharedStrings" Target="sharedStrings.xml"/><Relationship Id="rId77" Type="http://schemas.openxmlformats.org/officeDocument/2006/relationships/styles" Target="styles.xml"/><Relationship Id="rId76" Type="http://schemas.openxmlformats.org/officeDocument/2006/relationships/theme" Target="theme/theme1.xml"/><Relationship Id="rId75" Type="http://schemas.openxmlformats.org/officeDocument/2006/relationships/connections" Target="connections.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Overview!$B$5"/></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7.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8.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39.png"/></Relationships>
</file>

<file path=xl/drawings/_rels/drawing41.xml.rels><?xml version="1.0" encoding="UTF-8" standalone="yes"?>
<Relationships xmlns="http://schemas.openxmlformats.org/package/2006/relationships"><Relationship Id="rId1" Type="http://schemas.openxmlformats.org/officeDocument/2006/relationships/image" Target="../media/image40.png"/></Relationships>
</file>

<file path=xl/drawings/_rels/drawing42.xml.rels><?xml version="1.0" encoding="UTF-8" standalone="yes"?>
<Relationships xmlns="http://schemas.openxmlformats.org/package/2006/relationships"><Relationship Id="rId1" Type="http://schemas.openxmlformats.org/officeDocument/2006/relationships/image" Target="../media/image4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4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43.png"/></Relationships>
</file>

<file path=xl/drawings/_rels/drawing45.xml.rels><?xml version="1.0" encoding="UTF-8" standalone="yes"?>
<Relationships xmlns="http://schemas.openxmlformats.org/package/2006/relationships"><Relationship Id="rId1" Type="http://schemas.openxmlformats.org/officeDocument/2006/relationships/image" Target="../media/image44.png"/></Relationships>
</file>

<file path=xl/drawings/_rels/drawing46.xml.rels><?xml version="1.0" encoding="UTF-8" standalone="yes"?>
<Relationships xmlns="http://schemas.openxmlformats.org/package/2006/relationships"><Relationship Id="rId1" Type="http://schemas.openxmlformats.org/officeDocument/2006/relationships/image" Target="../media/image45.png"/></Relationships>
</file>

<file path=xl/drawings/_rels/drawing47.xml.rels><?xml version="1.0" encoding="UTF-8" standalone="yes"?>
<Relationships xmlns="http://schemas.openxmlformats.org/package/2006/relationships"><Relationship Id="rId1" Type="http://schemas.openxmlformats.org/officeDocument/2006/relationships/image" Target="../media/image46.png"/></Relationships>
</file>

<file path=xl/drawings/_rels/drawing48.xml.rels><?xml version="1.0" encoding="UTF-8" standalone="yes"?>
<Relationships xmlns="http://schemas.openxmlformats.org/package/2006/relationships"><Relationship Id="rId1" Type="http://schemas.openxmlformats.org/officeDocument/2006/relationships/image" Target="../media/image47.png"/></Relationships>
</file>

<file path=xl/drawings/_rels/drawing49.xml.rels><?xml version="1.0" encoding="UTF-8" standalone="yes"?>
<Relationships xmlns="http://schemas.openxmlformats.org/package/2006/relationships"><Relationship Id="rId1" Type="http://schemas.openxmlformats.org/officeDocument/2006/relationships/image" Target="../media/image48.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50.xml.rels><?xml version="1.0" encoding="UTF-8" standalone="yes"?>
<Relationships xmlns="http://schemas.openxmlformats.org/package/2006/relationships"><Relationship Id="rId1" Type="http://schemas.openxmlformats.org/officeDocument/2006/relationships/image" Target="../media/image49.png"/></Relationships>
</file>

<file path=xl/drawings/_rels/drawing51.xml.rels><?xml version="1.0" encoding="UTF-8" standalone="yes"?>
<Relationships xmlns="http://schemas.openxmlformats.org/package/2006/relationships"><Relationship Id="rId1" Type="http://schemas.openxmlformats.org/officeDocument/2006/relationships/image" Target="../media/image50.png"/></Relationships>
</file>

<file path=xl/drawings/_rels/drawing52.xml.rels><?xml version="1.0" encoding="UTF-8" standalone="yes"?>
<Relationships xmlns="http://schemas.openxmlformats.org/package/2006/relationships"><Relationship Id="rId1" Type="http://schemas.openxmlformats.org/officeDocument/2006/relationships/image" Target="../media/image5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52.png"/></Relationships>
</file>

<file path=xl/drawings/_rels/drawing54.xml.rels><?xml version="1.0" encoding="UTF-8" standalone="yes"?>
<Relationships xmlns="http://schemas.openxmlformats.org/package/2006/relationships"><Relationship Id="rId1" Type="http://schemas.openxmlformats.org/officeDocument/2006/relationships/image" Target="../media/image53.png"/></Relationships>
</file>

<file path=xl/drawings/_rels/drawing55.xml.rels><?xml version="1.0" encoding="UTF-8" standalone="yes"?>
<Relationships xmlns="http://schemas.openxmlformats.org/package/2006/relationships"><Relationship Id="rId1" Type="http://schemas.openxmlformats.org/officeDocument/2006/relationships/image" Target="../media/image54.png"/></Relationships>
</file>

<file path=xl/drawings/_rels/drawing56.xml.rels><?xml version="1.0" encoding="UTF-8" standalone="yes"?>
<Relationships xmlns="http://schemas.openxmlformats.org/package/2006/relationships"><Relationship Id="rId1" Type="http://schemas.openxmlformats.org/officeDocument/2006/relationships/image" Target="../media/image55.png"/></Relationships>
</file>

<file path=xl/drawings/_rels/drawing57.xml.rels><?xml version="1.0" encoding="UTF-8" standalone="yes"?>
<Relationships xmlns="http://schemas.openxmlformats.org/package/2006/relationships"><Relationship Id="rId1" Type="http://schemas.openxmlformats.org/officeDocument/2006/relationships/image" Target="../media/image56.png"/></Relationships>
</file>

<file path=xl/drawings/_rels/drawing58.xml.rels><?xml version="1.0" encoding="UTF-8" standalone="yes"?>
<Relationships xmlns="http://schemas.openxmlformats.org/package/2006/relationships"><Relationship Id="rId1" Type="http://schemas.openxmlformats.org/officeDocument/2006/relationships/image" Target="../media/image57.png"/></Relationships>
</file>

<file path=xl/drawings/_rels/drawing59.xml.rels><?xml version="1.0" encoding="UTF-8" standalone="yes"?>
<Relationships xmlns="http://schemas.openxmlformats.org/package/2006/relationships"><Relationship Id="rId1" Type="http://schemas.openxmlformats.org/officeDocument/2006/relationships/image" Target="../media/image58.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60.xml.rels><?xml version="1.0" encoding="UTF-8" standalone="yes"?>
<Relationships xmlns="http://schemas.openxmlformats.org/package/2006/relationships"><Relationship Id="rId1" Type="http://schemas.openxmlformats.org/officeDocument/2006/relationships/image" Target="../media/image59.png"/></Relationships>
</file>

<file path=xl/drawings/_rels/drawing61.xml.rels><?xml version="1.0" encoding="UTF-8" standalone="yes"?>
<Relationships xmlns="http://schemas.openxmlformats.org/package/2006/relationships"><Relationship Id="rId1" Type="http://schemas.openxmlformats.org/officeDocument/2006/relationships/image" Target="../media/image60.png"/></Relationships>
</file>

<file path=xl/drawings/_rels/drawing62.xml.rels><?xml version="1.0" encoding="UTF-8" standalone="yes"?>
<Relationships xmlns="http://schemas.openxmlformats.org/package/2006/relationships"><Relationship Id="rId1" Type="http://schemas.openxmlformats.org/officeDocument/2006/relationships/image" Target="../media/image6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62.png"/></Relationships>
</file>

<file path=xl/drawings/_rels/drawing64.xml.rels><?xml version="1.0" encoding="UTF-8" standalone="yes"?>
<Relationships xmlns="http://schemas.openxmlformats.org/package/2006/relationships"><Relationship Id="rId1" Type="http://schemas.openxmlformats.org/officeDocument/2006/relationships/image" Target="../media/image63.png"/></Relationships>
</file>

<file path=xl/drawings/_rels/drawing65.xml.rels><?xml version="1.0" encoding="UTF-8" standalone="yes"?>
<Relationships xmlns="http://schemas.openxmlformats.org/package/2006/relationships"><Relationship Id="rId1" Type="http://schemas.openxmlformats.org/officeDocument/2006/relationships/image" Target="../media/image64.png"/></Relationships>
</file>

<file path=xl/drawings/_rels/drawing66.xml.rels><?xml version="1.0" encoding="UTF-8" standalone="yes"?>
<Relationships xmlns="http://schemas.openxmlformats.org/package/2006/relationships"><Relationship Id="rId1" Type="http://schemas.openxmlformats.org/officeDocument/2006/relationships/image" Target="../media/image65.png"/></Relationships>
</file>

<file path=xl/drawings/_rels/drawing67.xml.rels><?xml version="1.0" encoding="UTF-8" standalone="yes"?>
<Relationships xmlns="http://schemas.openxmlformats.org/package/2006/relationships"><Relationship Id="rId1" Type="http://schemas.openxmlformats.org/officeDocument/2006/relationships/image" Target="../media/image66.png"/></Relationships>
</file>

<file path=xl/drawings/_rels/drawing68.xml.rels><?xml version="1.0" encoding="UTF-8" standalone="yes"?>
<Relationships xmlns="http://schemas.openxmlformats.org/package/2006/relationships"><Relationship Id="rId1" Type="http://schemas.openxmlformats.org/officeDocument/2006/relationships/image" Target="../media/image67.png"/></Relationships>
</file>

<file path=xl/drawings/_rels/drawing69.xml.rels><?xml version="1.0" encoding="UTF-8" standalone="yes"?>
<Relationships xmlns="http://schemas.openxmlformats.org/package/2006/relationships"><Relationship Id="rId1" Type="http://schemas.openxmlformats.org/officeDocument/2006/relationships/image" Target="../media/image68.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70.xml.rels><?xml version="1.0" encoding="UTF-8" standalone="yes"?>
<Relationships xmlns="http://schemas.openxmlformats.org/package/2006/relationships"><Relationship Id="rId1" Type="http://schemas.openxmlformats.org/officeDocument/2006/relationships/image" Target="../media/image69.png"/></Relationships>
</file>

<file path=xl/drawings/_rels/drawing71.xml.rels><?xml version="1.0" encoding="UTF-8" standalone="yes"?>
<Relationships xmlns="http://schemas.openxmlformats.org/package/2006/relationships"><Relationship Id="rId1" Type="http://schemas.openxmlformats.org/officeDocument/2006/relationships/image" Target="../media/image70.png"/></Relationships>
</file>

<file path=xl/drawings/_rels/drawing72.xml.rels><?xml version="1.0" encoding="UTF-8" standalone="yes"?>
<Relationships xmlns="http://schemas.openxmlformats.org/package/2006/relationships"><Relationship Id="rId1" Type="http://schemas.openxmlformats.org/officeDocument/2006/relationships/image" Target="../media/image71.png"/></Relationships>
</file>

<file path=xl/drawings/_rels/drawing73.xml.rels><?xml version="1.0" encoding="UTF-8" standalone="yes"?>
<Relationships xmlns="http://schemas.openxmlformats.org/package/2006/relationships"><Relationship Id="rId1" Type="http://schemas.openxmlformats.org/officeDocument/2006/relationships/hyperlink" Target="#Overview!$B$5"/></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xdr:col>
      <xdr:colOff>238125</xdr:colOff>
      <xdr:row>13</xdr:row>
      <xdr:rowOff>137160</xdr:rowOff>
    </xdr:from>
    <xdr:ext cx="827405" cy="381000"/>
    <xdr:sp>
      <xdr:nvSpPr>
        <xdr:cNvPr id="2" name="Rounded Rectangle 1">
          <a:hlinkClick xmlns:r="http://schemas.openxmlformats.org/officeDocument/2006/relationships" r:id="rId1"/>
        </xdr:cNvPr>
        <xdr:cNvSpPr/>
      </xdr:nvSpPr>
      <xdr:spPr>
        <a:xfrm>
          <a:off x="9191625" y="3909060"/>
          <a:ext cx="827405" cy="381000"/>
        </a:xfrm>
        <a:prstGeom prst="roundRect">
          <a:avLst>
            <a:gd name="adj" fmla="val 50000"/>
          </a:avLst>
        </a:prstGeom>
        <a:gradFill>
          <a:gsLst>
            <a:gs pos="0">
              <a:srgbClr val="7B32B2"/>
            </a:gs>
            <a:gs pos="100000">
              <a:srgbClr val="401A5D"/>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1">
          <a:spAutoFit/>
        </a:bodyPr>
        <a:p>
          <a:pPr algn="ctr"/>
          <a:r>
            <a:rPr lang="en-US" sz="1100">
              <a:solidFill>
                <a:srgbClr val="FFFF00"/>
              </a:solidFill>
              <a:effectLst>
                <a:outerShdw blurRad="50800" dist="50800" dir="7680000" algn="ctr" rotWithShape="0">
                  <a:schemeClr val="bg2">
                    <a:lumMod val="90000"/>
                    <a:alpha val="100000"/>
                  </a:schemeClr>
                </a:outerShdw>
              </a:effectLst>
            </a:rPr>
            <a:t>Overview</a:t>
          </a:r>
          <a:endParaRPr lang="en-US" sz="1100">
            <a:solidFill>
              <a:srgbClr val="FFFF00"/>
            </a:solidFill>
            <a:effectLst>
              <a:outerShdw blurRad="50800" dist="50800" dir="7680000" algn="ctr" rotWithShape="0">
                <a:schemeClr val="bg2">
                  <a:lumMod val="90000"/>
                  <a:alpha val="100000"/>
                </a:schemeClr>
              </a:outerShdw>
            </a:effectLst>
          </a:endParaRPr>
        </a:p>
      </xdr:txBody>
    </xdr:sp>
    <xdr:clientData/>
  </xdr:oneCellAnchor>
  <xdr:oneCellAnchor>
    <xdr:from>
      <xdr:col>2</xdr:col>
      <xdr:colOff>209550</xdr:colOff>
      <xdr:row>32</xdr:row>
      <xdr:rowOff>118110</xdr:rowOff>
    </xdr:from>
    <xdr:ext cx="827405" cy="381000"/>
    <xdr:sp>
      <xdr:nvSpPr>
        <xdr:cNvPr id="3" name="Rounded Rectangle 2">
          <a:hlinkClick xmlns:r="http://schemas.openxmlformats.org/officeDocument/2006/relationships" r:id="rId1"/>
        </xdr:cNvPr>
        <xdr:cNvSpPr/>
      </xdr:nvSpPr>
      <xdr:spPr>
        <a:xfrm>
          <a:off x="9163050" y="8100060"/>
          <a:ext cx="827405" cy="381000"/>
        </a:xfrm>
        <a:prstGeom prst="roundRect">
          <a:avLst>
            <a:gd name="adj" fmla="val 50000"/>
          </a:avLst>
        </a:prstGeom>
        <a:gradFill>
          <a:gsLst>
            <a:gs pos="0">
              <a:srgbClr val="7B32B2"/>
            </a:gs>
            <a:gs pos="100000">
              <a:srgbClr val="401A5D"/>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1">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100">
              <a:solidFill>
                <a:srgbClr val="FFFF00"/>
              </a:solidFill>
              <a:effectLst>
                <a:outerShdw blurRad="50800" dist="50800" dir="7680000" algn="ctr" rotWithShape="0">
                  <a:schemeClr val="bg2">
                    <a:lumMod val="90000"/>
                    <a:alpha val="100000"/>
                  </a:schemeClr>
                </a:outerShdw>
              </a:effectLst>
            </a:rPr>
            <a:t>Overview</a:t>
          </a:r>
          <a:endParaRPr lang="en-US" sz="1100">
            <a:solidFill>
              <a:srgbClr val="FFFF00"/>
            </a:solidFill>
            <a:effectLst>
              <a:outerShdw blurRad="50800" dist="50800" dir="7680000" algn="ctr" rotWithShape="0">
                <a:schemeClr val="bg2">
                  <a:lumMod val="90000"/>
                  <a:alpha val="100000"/>
                </a:schemeClr>
              </a:outerShdw>
            </a:effectLst>
          </a:endParaRPr>
        </a:p>
      </xdr:txBody>
    </xdr:sp>
    <xdr:clientData/>
  </xdr:oneCellAnchor>
  <xdr:oneCellAnchor>
    <xdr:from>
      <xdr:col>2</xdr:col>
      <xdr:colOff>238125</xdr:colOff>
      <xdr:row>13</xdr:row>
      <xdr:rowOff>137160</xdr:rowOff>
    </xdr:from>
    <xdr:ext cx="827405" cy="381000"/>
    <xdr:sp>
      <xdr:nvSpPr>
        <xdr:cNvPr id="4" name="Rounded Rectangle 3">
          <a:hlinkClick xmlns:r="http://schemas.openxmlformats.org/officeDocument/2006/relationships" r:id="rId1"/>
        </xdr:cNvPr>
        <xdr:cNvSpPr/>
      </xdr:nvSpPr>
      <xdr:spPr>
        <a:xfrm>
          <a:off x="9191625" y="3909060"/>
          <a:ext cx="827405" cy="381000"/>
        </a:xfrm>
        <a:prstGeom prst="roundRect">
          <a:avLst>
            <a:gd name="adj" fmla="val 50000"/>
          </a:avLst>
        </a:prstGeom>
        <a:gradFill>
          <a:gsLst>
            <a:gs pos="0">
              <a:srgbClr val="7B32B2"/>
            </a:gs>
            <a:gs pos="100000">
              <a:srgbClr val="401A5D"/>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1">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100">
              <a:solidFill>
                <a:srgbClr val="FFFF00"/>
              </a:solidFill>
              <a:effectLst>
                <a:outerShdw blurRad="50800" dist="50800" dir="7680000" algn="ctr" rotWithShape="0">
                  <a:schemeClr val="bg2">
                    <a:lumMod val="90000"/>
                    <a:alpha val="100000"/>
                  </a:schemeClr>
                </a:outerShdw>
              </a:effectLst>
            </a:rPr>
            <a:t>Overview</a:t>
          </a:r>
          <a:endParaRPr lang="en-US" sz="1100">
            <a:solidFill>
              <a:srgbClr val="FFFF00"/>
            </a:solidFill>
            <a:effectLst>
              <a:outerShdw blurRad="50800" dist="50800" dir="7680000" algn="ctr" rotWithShape="0">
                <a:schemeClr val="bg2">
                  <a:lumMod val="90000"/>
                  <a:alpha val="100000"/>
                </a:schemeClr>
              </a:outerShdw>
            </a:effectLst>
          </a:endParaRPr>
        </a:p>
      </xdr:txBody>
    </xdr:sp>
    <xdr:clientData/>
  </xdr:oneCellAnchor>
  <xdr:oneCellAnchor>
    <xdr:from>
      <xdr:col>2</xdr:col>
      <xdr:colOff>209550</xdr:colOff>
      <xdr:row>32</xdr:row>
      <xdr:rowOff>118110</xdr:rowOff>
    </xdr:from>
    <xdr:ext cx="827405" cy="381000"/>
    <xdr:sp>
      <xdr:nvSpPr>
        <xdr:cNvPr id="5" name="Rounded Rectangle 4">
          <a:hlinkClick xmlns:r="http://schemas.openxmlformats.org/officeDocument/2006/relationships" r:id="rId1"/>
        </xdr:cNvPr>
        <xdr:cNvSpPr/>
      </xdr:nvSpPr>
      <xdr:spPr>
        <a:xfrm>
          <a:off x="9163050" y="8100060"/>
          <a:ext cx="827405" cy="381000"/>
        </a:xfrm>
        <a:prstGeom prst="roundRect">
          <a:avLst>
            <a:gd name="adj" fmla="val 50000"/>
          </a:avLst>
        </a:prstGeom>
        <a:gradFill>
          <a:gsLst>
            <a:gs pos="0">
              <a:srgbClr val="7B32B2"/>
            </a:gs>
            <a:gs pos="100000">
              <a:srgbClr val="401A5D"/>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1">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100">
              <a:solidFill>
                <a:srgbClr val="FFFF00"/>
              </a:solidFill>
              <a:effectLst>
                <a:outerShdw blurRad="50800" dist="50800" dir="7680000" algn="ctr" rotWithShape="0">
                  <a:schemeClr val="bg2">
                    <a:lumMod val="90000"/>
                    <a:alpha val="100000"/>
                  </a:schemeClr>
                </a:outerShdw>
              </a:effectLst>
            </a:rPr>
            <a:t>Overview</a:t>
          </a:r>
          <a:endParaRPr lang="en-US" sz="1100">
            <a:solidFill>
              <a:srgbClr val="FFFF00"/>
            </a:solidFill>
            <a:effectLst>
              <a:outerShdw blurRad="50800" dist="50800" dir="7680000" algn="ctr" rotWithShape="0">
                <a:schemeClr val="bg2">
                  <a:lumMod val="90000"/>
                  <a:alpha val="100000"/>
                </a:schemeClr>
              </a:outerShdw>
            </a:effectLst>
          </a:endParaRPr>
        </a:p>
      </xdr:txBody>
    </xdr:sp>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152400</xdr:colOff>
      <xdr:row>14</xdr:row>
      <xdr:rowOff>57150</xdr:rowOff>
    </xdr:from>
    <xdr:to>
      <xdr:col>0</xdr:col>
      <xdr:colOff>2057400</xdr:colOff>
      <xdr:row>26</xdr:row>
      <xdr:rowOff>19050</xdr:rowOff>
    </xdr:to>
    <xdr:pic>
      <xdr:nvPicPr>
        <xdr:cNvPr id="2" name="Picture 1" descr="Chip"/>
        <xdr:cNvPicPr>
          <a:picLocks noChangeAspect="1"/>
        </xdr:cNvPicPr>
      </xdr:nvPicPr>
      <xdr:blipFill>
        <a:blip r:embed="rId1"/>
        <a:srcRect/>
        <a:stretch>
          <a:fillRect/>
        </a:stretch>
      </xdr:blipFill>
      <xdr:spPr>
        <a:xfrm>
          <a:off x="152400" y="2619375"/>
          <a:ext cx="1905000" cy="1905000"/>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12</xdr:row>
      <xdr:rowOff>47625</xdr:rowOff>
    </xdr:from>
    <xdr:to>
      <xdr:col>0</xdr:col>
      <xdr:colOff>2000250</xdr:colOff>
      <xdr:row>24</xdr:row>
      <xdr:rowOff>9525</xdr:rowOff>
    </xdr:to>
    <xdr:pic>
      <xdr:nvPicPr>
        <xdr:cNvPr id="2" name="Picture 1" descr="Dale"/>
        <xdr:cNvPicPr>
          <a:picLocks noChangeAspect="1"/>
        </xdr:cNvPicPr>
      </xdr:nvPicPr>
      <xdr:blipFill>
        <a:blip r:embed="rId1"/>
        <a:srcRect/>
        <a:stretch>
          <a:fillRect/>
        </a:stretch>
      </xdr:blipFill>
      <xdr:spPr>
        <a:xfrm>
          <a:off x="95250" y="2286000"/>
          <a:ext cx="1905000" cy="1905000"/>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11</xdr:row>
      <xdr:rowOff>95250</xdr:rowOff>
    </xdr:from>
    <xdr:to>
      <xdr:col>0</xdr:col>
      <xdr:colOff>2009775</xdr:colOff>
      <xdr:row>23</xdr:row>
      <xdr:rowOff>19050</xdr:rowOff>
    </xdr:to>
    <xdr:pic>
      <xdr:nvPicPr>
        <xdr:cNvPr id="3" name="Picture 2" descr="Zurg"/>
        <xdr:cNvPicPr>
          <a:picLocks noChangeAspect="1"/>
        </xdr:cNvPicPr>
      </xdr:nvPicPr>
      <xdr:blipFill>
        <a:blip r:embed="rId1"/>
        <a:stretch>
          <a:fillRect/>
        </a:stretch>
      </xdr:blipFill>
      <xdr:spPr>
        <a:xfrm>
          <a:off x="104775" y="2171700"/>
          <a:ext cx="1905000" cy="1866900"/>
        </a:xfrm>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14</xdr:row>
      <xdr:rowOff>66675</xdr:rowOff>
    </xdr:from>
    <xdr:to>
      <xdr:col>0</xdr:col>
      <xdr:colOff>2000250</xdr:colOff>
      <xdr:row>26</xdr:row>
      <xdr:rowOff>28575</xdr:rowOff>
    </xdr:to>
    <xdr:pic>
      <xdr:nvPicPr>
        <xdr:cNvPr id="2" name="Picture 1" descr="Jessie"/>
        <xdr:cNvPicPr>
          <a:picLocks noChangeAspect="1"/>
        </xdr:cNvPicPr>
      </xdr:nvPicPr>
      <xdr:blipFill>
        <a:blip r:embed="rId1"/>
        <a:srcRect/>
        <a:stretch>
          <a:fillRect/>
        </a:stretch>
      </xdr:blipFill>
      <xdr:spPr>
        <a:xfrm>
          <a:off x="95250" y="2628900"/>
          <a:ext cx="1905000" cy="1905000"/>
        </a:xfrm>
        <a:prstGeom prst="rect">
          <a:avLst/>
        </a:prstGeom>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13</xdr:row>
      <xdr:rowOff>57150</xdr:rowOff>
    </xdr:from>
    <xdr:to>
      <xdr:col>0</xdr:col>
      <xdr:colOff>2000250</xdr:colOff>
      <xdr:row>25</xdr:row>
      <xdr:rowOff>19050</xdr:rowOff>
    </xdr:to>
    <xdr:pic>
      <xdr:nvPicPr>
        <xdr:cNvPr id="3" name="Picture 2" descr="Woody"/>
        <xdr:cNvPicPr>
          <a:picLocks noChangeAspect="1"/>
        </xdr:cNvPicPr>
      </xdr:nvPicPr>
      <xdr:blipFill>
        <a:blip r:embed="rId1"/>
        <a:srcRect/>
        <a:stretch>
          <a:fillRect/>
        </a:stretch>
      </xdr:blipFill>
      <xdr:spPr>
        <a:xfrm>
          <a:off x="95250" y="2619375"/>
          <a:ext cx="1905000" cy="1905000"/>
        </a:xfrm>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13</xdr:row>
      <xdr:rowOff>66675</xdr:rowOff>
    </xdr:from>
    <xdr:to>
      <xdr:col>0</xdr:col>
      <xdr:colOff>1990725</xdr:colOff>
      <xdr:row>24</xdr:row>
      <xdr:rowOff>28575</xdr:rowOff>
    </xdr:to>
    <xdr:pic>
      <xdr:nvPicPr>
        <xdr:cNvPr id="2" name="Picture 1" descr="Buzz Lightyear"/>
        <xdr:cNvPicPr>
          <a:picLocks noChangeAspect="1"/>
        </xdr:cNvPicPr>
      </xdr:nvPicPr>
      <xdr:blipFill>
        <a:blip r:embed="rId1"/>
        <a:srcRect/>
        <a:stretch>
          <a:fillRect/>
        </a:stretch>
      </xdr:blipFill>
      <xdr:spPr>
        <a:xfrm>
          <a:off x="85725" y="2628900"/>
          <a:ext cx="1905000" cy="1905000"/>
        </a:xfrm>
        <a:prstGeom prst="rect">
          <a:avLst/>
        </a:prstGeom>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13</xdr:row>
      <xdr:rowOff>66675</xdr:rowOff>
    </xdr:from>
    <xdr:to>
      <xdr:col>0</xdr:col>
      <xdr:colOff>2009775</xdr:colOff>
      <xdr:row>25</xdr:row>
      <xdr:rowOff>28575</xdr:rowOff>
    </xdr:to>
    <xdr:pic>
      <xdr:nvPicPr>
        <xdr:cNvPr id="2" name="Picture 1" descr="Bo Peep"/>
        <xdr:cNvPicPr>
          <a:picLocks noChangeAspect="1"/>
        </xdr:cNvPicPr>
      </xdr:nvPicPr>
      <xdr:blipFill>
        <a:blip r:embed="rId1"/>
        <a:srcRect/>
        <a:stretch>
          <a:fillRect/>
        </a:stretch>
      </xdr:blipFill>
      <xdr:spPr>
        <a:xfrm>
          <a:off x="104775" y="2628900"/>
          <a:ext cx="1905000" cy="1905000"/>
        </a:xfrm>
        <a:prstGeom prst="rect">
          <a:avLst/>
        </a:prstGeom>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14</xdr:row>
      <xdr:rowOff>57150</xdr:rowOff>
    </xdr:from>
    <xdr:to>
      <xdr:col>0</xdr:col>
      <xdr:colOff>2009775</xdr:colOff>
      <xdr:row>26</xdr:row>
      <xdr:rowOff>19050</xdr:rowOff>
    </xdr:to>
    <xdr:pic>
      <xdr:nvPicPr>
        <xdr:cNvPr id="2" name="Picture 1" descr="Hamm"/>
        <xdr:cNvPicPr>
          <a:picLocks noChangeAspect="1"/>
        </xdr:cNvPicPr>
      </xdr:nvPicPr>
      <xdr:blipFill>
        <a:blip r:embed="rId1"/>
        <a:srcRect/>
        <a:stretch>
          <a:fillRect/>
        </a:stretch>
      </xdr:blipFill>
      <xdr:spPr>
        <a:xfrm>
          <a:off x="104775" y="2619375"/>
          <a:ext cx="1905000" cy="1905000"/>
        </a:xfrm>
        <a:prstGeom prst="rect">
          <a:avLst/>
        </a:prstGeom>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76200</xdr:colOff>
      <xdr:row>14</xdr:row>
      <xdr:rowOff>57150</xdr:rowOff>
    </xdr:from>
    <xdr:to>
      <xdr:col>0</xdr:col>
      <xdr:colOff>1981200</xdr:colOff>
      <xdr:row>26</xdr:row>
      <xdr:rowOff>19050</xdr:rowOff>
    </xdr:to>
    <xdr:pic>
      <xdr:nvPicPr>
        <xdr:cNvPr id="2" name="Picture 1" descr="Sarge"/>
        <xdr:cNvPicPr>
          <a:picLocks noChangeAspect="1"/>
        </xdr:cNvPicPr>
      </xdr:nvPicPr>
      <xdr:blipFill>
        <a:blip r:embed="rId1"/>
        <a:srcRect/>
        <a:stretch>
          <a:fillRect/>
        </a:stretch>
      </xdr:blipFill>
      <xdr:spPr>
        <a:xfrm>
          <a:off x="76200" y="2619375"/>
          <a:ext cx="1905000" cy="1905000"/>
        </a:xfrm>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14</xdr:row>
      <xdr:rowOff>66675</xdr:rowOff>
    </xdr:from>
    <xdr:to>
      <xdr:col>0</xdr:col>
      <xdr:colOff>1990725</xdr:colOff>
      <xdr:row>26</xdr:row>
      <xdr:rowOff>28575</xdr:rowOff>
    </xdr:to>
    <xdr:pic>
      <xdr:nvPicPr>
        <xdr:cNvPr id="2" name="Picture 1" descr="Rex"/>
        <xdr:cNvPicPr>
          <a:picLocks noChangeAspect="1"/>
        </xdr:cNvPicPr>
      </xdr:nvPicPr>
      <xdr:blipFill>
        <a:blip r:embed="rId1"/>
        <a:srcRect/>
        <a:stretch>
          <a:fillRect/>
        </a:stretch>
      </xdr:blipFill>
      <xdr:spPr>
        <a:xfrm>
          <a:off x="85725" y="2628900"/>
          <a:ext cx="1905000" cy="19050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114300</xdr:colOff>
      <xdr:row>9</xdr:row>
      <xdr:rowOff>156210</xdr:rowOff>
    </xdr:from>
    <xdr:to>
      <xdr:col>0</xdr:col>
      <xdr:colOff>2019300</xdr:colOff>
      <xdr:row>16</xdr:row>
      <xdr:rowOff>145415</xdr:rowOff>
    </xdr:to>
    <xdr:pic>
      <xdr:nvPicPr>
        <xdr:cNvPr id="3" name="Picture 2" descr="Merlin"/>
        <xdr:cNvPicPr>
          <a:picLocks noChangeAspect="1"/>
        </xdr:cNvPicPr>
      </xdr:nvPicPr>
      <xdr:blipFill>
        <a:blip r:embed="rId1"/>
        <a:srcRect/>
        <a:stretch>
          <a:fillRect/>
        </a:stretch>
      </xdr:blipFill>
      <xdr:spPr>
        <a:xfrm>
          <a:off x="114300" y="2619375"/>
          <a:ext cx="1905000" cy="1905000"/>
        </a:xfrm>
        <a:prstGeom prst="rect">
          <a:avLst/>
        </a:prstGeom>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76200</xdr:colOff>
      <xdr:row>14</xdr:row>
      <xdr:rowOff>47625</xdr:rowOff>
    </xdr:from>
    <xdr:to>
      <xdr:col>0</xdr:col>
      <xdr:colOff>1981200</xdr:colOff>
      <xdr:row>26</xdr:row>
      <xdr:rowOff>9525</xdr:rowOff>
    </xdr:to>
    <xdr:pic>
      <xdr:nvPicPr>
        <xdr:cNvPr id="2" name="Picture 1" descr="Cinderella"/>
        <xdr:cNvPicPr>
          <a:picLocks noChangeAspect="1"/>
        </xdr:cNvPicPr>
      </xdr:nvPicPr>
      <xdr:blipFill>
        <a:blip r:embed="rId1"/>
        <a:srcRect/>
        <a:stretch>
          <a:fillRect/>
        </a:stretch>
      </xdr:blipFill>
      <xdr:spPr>
        <a:xfrm>
          <a:off x="76200" y="2609850"/>
          <a:ext cx="1905000" cy="1905000"/>
        </a:xfrm>
        <a:prstGeom prst="rect">
          <a:avLst/>
        </a:prstGeom>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76200</xdr:colOff>
      <xdr:row>14</xdr:row>
      <xdr:rowOff>66675</xdr:rowOff>
    </xdr:from>
    <xdr:to>
      <xdr:col>0</xdr:col>
      <xdr:colOff>1981200</xdr:colOff>
      <xdr:row>26</xdr:row>
      <xdr:rowOff>28575</xdr:rowOff>
    </xdr:to>
    <xdr:pic>
      <xdr:nvPicPr>
        <xdr:cNvPr id="3" name="Picture 2" descr="Prince Charming"/>
        <xdr:cNvPicPr>
          <a:picLocks noChangeAspect="1"/>
        </xdr:cNvPicPr>
      </xdr:nvPicPr>
      <xdr:blipFill>
        <a:blip r:embed="rId1"/>
        <a:srcRect/>
        <a:stretch>
          <a:fillRect/>
        </a:stretch>
      </xdr:blipFill>
      <xdr:spPr>
        <a:xfrm>
          <a:off x="76200" y="2628900"/>
          <a:ext cx="1905000" cy="1905000"/>
        </a:xfrm>
        <a:prstGeom prst="rect">
          <a:avLst/>
        </a:prstGeom>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114300</xdr:colOff>
      <xdr:row>14</xdr:row>
      <xdr:rowOff>57150</xdr:rowOff>
    </xdr:from>
    <xdr:to>
      <xdr:col>0</xdr:col>
      <xdr:colOff>2019300</xdr:colOff>
      <xdr:row>26</xdr:row>
      <xdr:rowOff>19050</xdr:rowOff>
    </xdr:to>
    <xdr:pic>
      <xdr:nvPicPr>
        <xdr:cNvPr id="2" name="Picture 1" descr="Tinker Bell"/>
        <xdr:cNvPicPr>
          <a:picLocks noChangeAspect="1"/>
        </xdr:cNvPicPr>
      </xdr:nvPicPr>
      <xdr:blipFill>
        <a:blip r:embed="rId1"/>
        <a:srcRect/>
        <a:stretch>
          <a:fillRect/>
        </a:stretch>
      </xdr:blipFill>
      <xdr:spPr>
        <a:xfrm>
          <a:off x="114300" y="2619375"/>
          <a:ext cx="1905000" cy="1905000"/>
        </a:xfrm>
        <a:prstGeom prst="rect">
          <a:avLst/>
        </a:prstGeom>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14</xdr:row>
      <xdr:rowOff>66675</xdr:rowOff>
    </xdr:from>
    <xdr:to>
      <xdr:col>0</xdr:col>
      <xdr:colOff>1990725</xdr:colOff>
      <xdr:row>26</xdr:row>
      <xdr:rowOff>28575</xdr:rowOff>
    </xdr:to>
    <xdr:pic>
      <xdr:nvPicPr>
        <xdr:cNvPr id="2" name="Picture 1" descr="Elizabeth Swann"/>
        <xdr:cNvPicPr>
          <a:picLocks noChangeAspect="1"/>
        </xdr:cNvPicPr>
      </xdr:nvPicPr>
      <xdr:blipFill>
        <a:blip r:embed="rId1"/>
        <a:srcRect/>
        <a:stretch>
          <a:fillRect/>
        </a:stretch>
      </xdr:blipFill>
      <xdr:spPr>
        <a:xfrm>
          <a:off x="85725" y="2628900"/>
          <a:ext cx="1905000" cy="1905000"/>
        </a:xfrm>
        <a:prstGeom prst="rect">
          <a:avLst/>
        </a:prstGeom>
      </xdr:spPr>
    </xdr:pic>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14</xdr:row>
      <xdr:rowOff>57150</xdr:rowOff>
    </xdr:from>
    <xdr:to>
      <xdr:col>0</xdr:col>
      <xdr:colOff>1990725</xdr:colOff>
      <xdr:row>26</xdr:row>
      <xdr:rowOff>19050</xdr:rowOff>
    </xdr:to>
    <xdr:pic>
      <xdr:nvPicPr>
        <xdr:cNvPr id="2" name="Picture 1" descr="Jack Sparrow"/>
        <xdr:cNvPicPr>
          <a:picLocks noChangeAspect="1"/>
        </xdr:cNvPicPr>
      </xdr:nvPicPr>
      <xdr:blipFill>
        <a:blip r:embed="rId1"/>
        <a:srcRect/>
        <a:stretch>
          <a:fillRect/>
        </a:stretch>
      </xdr:blipFill>
      <xdr:spPr>
        <a:xfrm>
          <a:off x="85725" y="2619375"/>
          <a:ext cx="1905000" cy="1905000"/>
        </a:xfrm>
        <a:prstGeom prst="rect">
          <a:avLst/>
        </a:prstGeom>
      </xdr:spPr>
    </xdr:pic>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14</xdr:row>
      <xdr:rowOff>47625</xdr:rowOff>
    </xdr:from>
    <xdr:to>
      <xdr:col>0</xdr:col>
      <xdr:colOff>1990725</xdr:colOff>
      <xdr:row>26</xdr:row>
      <xdr:rowOff>9525</xdr:rowOff>
    </xdr:to>
    <xdr:pic>
      <xdr:nvPicPr>
        <xdr:cNvPr id="2" name="Picture 1" descr="Will Turner"/>
        <xdr:cNvPicPr>
          <a:picLocks noChangeAspect="1"/>
        </xdr:cNvPicPr>
      </xdr:nvPicPr>
      <xdr:blipFill>
        <a:blip r:embed="rId1"/>
        <a:srcRect/>
        <a:stretch>
          <a:fillRect/>
        </a:stretch>
      </xdr:blipFill>
      <xdr:spPr>
        <a:xfrm>
          <a:off x="85725" y="2609850"/>
          <a:ext cx="1905000" cy="1905000"/>
        </a:xfrm>
        <a:prstGeom prst="rect">
          <a:avLst/>
        </a:prstGeom>
      </xdr:spPr>
    </xdr:pic>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14</xdr:row>
      <xdr:rowOff>57150</xdr:rowOff>
    </xdr:from>
    <xdr:to>
      <xdr:col>0</xdr:col>
      <xdr:colOff>2000250</xdr:colOff>
      <xdr:row>26</xdr:row>
      <xdr:rowOff>19050</xdr:rowOff>
    </xdr:to>
    <xdr:pic>
      <xdr:nvPicPr>
        <xdr:cNvPr id="2" name="Picture 1" descr="Mike Wazowski"/>
        <xdr:cNvPicPr>
          <a:picLocks noChangeAspect="1"/>
        </xdr:cNvPicPr>
      </xdr:nvPicPr>
      <xdr:blipFill>
        <a:blip r:embed="rId1"/>
        <a:srcRect/>
        <a:stretch>
          <a:fillRect/>
        </a:stretch>
      </xdr:blipFill>
      <xdr:spPr>
        <a:xfrm>
          <a:off x="95250" y="2619375"/>
          <a:ext cx="1905000" cy="1905000"/>
        </a:xfrm>
        <a:prstGeom prst="rect">
          <a:avLst/>
        </a:prstGeom>
      </xdr:spPr>
    </xdr:pic>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14</xdr:row>
      <xdr:rowOff>57150</xdr:rowOff>
    </xdr:from>
    <xdr:to>
      <xdr:col>0</xdr:col>
      <xdr:colOff>2000250</xdr:colOff>
      <xdr:row>26</xdr:row>
      <xdr:rowOff>19050</xdr:rowOff>
    </xdr:to>
    <xdr:pic>
      <xdr:nvPicPr>
        <xdr:cNvPr id="2" name="Picture 1" descr="Sulley"/>
        <xdr:cNvPicPr>
          <a:picLocks noChangeAspect="1"/>
        </xdr:cNvPicPr>
      </xdr:nvPicPr>
      <xdr:blipFill>
        <a:blip r:embed="rId1"/>
        <a:srcRect/>
        <a:stretch>
          <a:fillRect/>
        </a:stretch>
      </xdr:blipFill>
      <xdr:spPr>
        <a:xfrm>
          <a:off x="95250" y="2619375"/>
          <a:ext cx="1905000" cy="1905000"/>
        </a:xfrm>
        <a:prstGeom prst="rect">
          <a:avLst/>
        </a:prstGeom>
      </xdr:spPr>
    </xdr:pic>
    <xdr:clientData/>
  </xdr:twoCellAnchor>
</xdr:wsDr>
</file>

<file path=xl/drawings/drawing28.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12</xdr:row>
      <xdr:rowOff>85725</xdr:rowOff>
    </xdr:from>
    <xdr:to>
      <xdr:col>0</xdr:col>
      <xdr:colOff>2009775</xdr:colOff>
      <xdr:row>22</xdr:row>
      <xdr:rowOff>28575</xdr:rowOff>
    </xdr:to>
    <xdr:pic>
      <xdr:nvPicPr>
        <xdr:cNvPr id="2" name="Picture 1" descr="Boo"/>
        <xdr:cNvPicPr>
          <a:picLocks noChangeAspect="1"/>
        </xdr:cNvPicPr>
      </xdr:nvPicPr>
      <xdr:blipFill>
        <a:blip r:embed="rId1"/>
        <a:srcRect/>
        <a:stretch>
          <a:fillRect/>
        </a:stretch>
      </xdr:blipFill>
      <xdr:spPr>
        <a:xfrm>
          <a:off x="104775" y="2324100"/>
          <a:ext cx="1905000" cy="1562100"/>
        </a:xfrm>
        <a:prstGeom prst="rect">
          <a:avLst/>
        </a:prstGeom>
      </xdr:spPr>
    </xdr:pic>
    <xdr:clientData/>
  </xdr:twoCellAnchor>
</xdr:wsDr>
</file>

<file path=xl/drawings/drawing29.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12</xdr:row>
      <xdr:rowOff>95250</xdr:rowOff>
    </xdr:from>
    <xdr:to>
      <xdr:col>0</xdr:col>
      <xdr:colOff>2009775</xdr:colOff>
      <xdr:row>22</xdr:row>
      <xdr:rowOff>0</xdr:rowOff>
    </xdr:to>
    <xdr:pic>
      <xdr:nvPicPr>
        <xdr:cNvPr id="2" name="Picture 1" descr="Roz"/>
        <xdr:cNvPicPr>
          <a:picLocks noChangeAspect="1"/>
        </xdr:cNvPicPr>
      </xdr:nvPicPr>
      <xdr:blipFill>
        <a:blip r:embed="rId1"/>
        <a:srcRect/>
        <a:stretch>
          <a:fillRect/>
        </a:stretch>
      </xdr:blipFill>
      <xdr:spPr>
        <a:xfrm>
          <a:off x="104775" y="2333625"/>
          <a:ext cx="1905000" cy="152400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14</xdr:row>
      <xdr:rowOff>66675</xdr:rowOff>
    </xdr:from>
    <xdr:to>
      <xdr:col>0</xdr:col>
      <xdr:colOff>1990725</xdr:colOff>
      <xdr:row>26</xdr:row>
      <xdr:rowOff>28575</xdr:rowOff>
    </xdr:to>
    <xdr:pic>
      <xdr:nvPicPr>
        <xdr:cNvPr id="2" name="Picture 1" descr="Pluto"/>
        <xdr:cNvPicPr>
          <a:picLocks noChangeAspect="1"/>
        </xdr:cNvPicPr>
      </xdr:nvPicPr>
      <xdr:blipFill>
        <a:blip r:embed="rId1"/>
        <a:srcRect/>
        <a:stretch>
          <a:fillRect/>
        </a:stretch>
      </xdr:blipFill>
      <xdr:spPr>
        <a:xfrm>
          <a:off x="85725" y="2628900"/>
          <a:ext cx="1905000" cy="1905000"/>
        </a:xfrm>
        <a:prstGeom prst="rect">
          <a:avLst/>
        </a:prstGeom>
      </xdr:spPr>
    </xdr:pic>
    <xdr:clientData/>
  </xdr:twoCellAnchor>
</xdr:wsDr>
</file>

<file path=xl/drawings/drawing30.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14</xdr:row>
      <xdr:rowOff>57150</xdr:rowOff>
    </xdr:from>
    <xdr:to>
      <xdr:col>0</xdr:col>
      <xdr:colOff>2009775</xdr:colOff>
      <xdr:row>26</xdr:row>
      <xdr:rowOff>19050</xdr:rowOff>
    </xdr:to>
    <xdr:pic>
      <xdr:nvPicPr>
        <xdr:cNvPr id="2" name="Picture 1" descr="Celia Mae"/>
        <xdr:cNvPicPr>
          <a:picLocks noChangeAspect="1"/>
        </xdr:cNvPicPr>
      </xdr:nvPicPr>
      <xdr:blipFill>
        <a:blip r:embed="rId1"/>
        <a:srcRect/>
        <a:stretch>
          <a:fillRect/>
        </a:stretch>
      </xdr:blipFill>
      <xdr:spPr>
        <a:xfrm>
          <a:off x="104775" y="2619375"/>
          <a:ext cx="1905000" cy="1905000"/>
        </a:xfrm>
        <a:prstGeom prst="rect">
          <a:avLst/>
        </a:prstGeom>
      </xdr:spPr>
    </xdr:pic>
    <xdr:clientData/>
  </xdr:twoCellAnchor>
</xdr:wsDr>
</file>

<file path=xl/drawings/drawing3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12</xdr:row>
      <xdr:rowOff>19050</xdr:rowOff>
    </xdr:from>
    <xdr:to>
      <xdr:col>0</xdr:col>
      <xdr:colOff>2009775</xdr:colOff>
      <xdr:row>21</xdr:row>
      <xdr:rowOff>85725</xdr:rowOff>
    </xdr:to>
    <xdr:pic>
      <xdr:nvPicPr>
        <xdr:cNvPr id="2" name="Picture 1" descr="Randall Boggs"/>
        <xdr:cNvPicPr>
          <a:picLocks noChangeAspect="1"/>
        </xdr:cNvPicPr>
      </xdr:nvPicPr>
      <xdr:blipFill>
        <a:blip r:embed="rId1"/>
        <a:srcRect/>
        <a:stretch>
          <a:fillRect/>
        </a:stretch>
      </xdr:blipFill>
      <xdr:spPr>
        <a:xfrm>
          <a:off x="104775" y="2257425"/>
          <a:ext cx="1905000" cy="1524000"/>
        </a:xfrm>
        <a:prstGeom prst="rect">
          <a:avLst/>
        </a:prstGeom>
      </xdr:spPr>
    </xdr:pic>
    <xdr:clientData/>
  </xdr:twoCellAnchor>
</xdr:wsDr>
</file>

<file path=xl/drawings/drawing3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12</xdr:row>
      <xdr:rowOff>66675</xdr:rowOff>
    </xdr:from>
    <xdr:to>
      <xdr:col>0</xdr:col>
      <xdr:colOff>2000250</xdr:colOff>
      <xdr:row>22</xdr:row>
      <xdr:rowOff>9525</xdr:rowOff>
    </xdr:to>
    <xdr:pic>
      <xdr:nvPicPr>
        <xdr:cNvPr id="2" name="Picture 1" descr="WALL-E"/>
        <xdr:cNvPicPr>
          <a:picLocks noChangeAspect="1"/>
        </xdr:cNvPicPr>
      </xdr:nvPicPr>
      <xdr:blipFill>
        <a:blip r:embed="rId1"/>
        <a:srcRect/>
        <a:stretch>
          <a:fillRect/>
        </a:stretch>
      </xdr:blipFill>
      <xdr:spPr>
        <a:xfrm>
          <a:off x="95250" y="2305050"/>
          <a:ext cx="1905000" cy="1562100"/>
        </a:xfrm>
        <a:prstGeom prst="rect">
          <a:avLst/>
        </a:prstGeom>
      </xdr:spPr>
    </xdr:pic>
    <xdr:clientData/>
  </xdr:twoCellAnchor>
</xdr:wsDr>
</file>

<file path=xl/drawings/drawing3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123825</xdr:colOff>
      <xdr:row>12</xdr:row>
      <xdr:rowOff>47625</xdr:rowOff>
    </xdr:from>
    <xdr:to>
      <xdr:col>0</xdr:col>
      <xdr:colOff>2028825</xdr:colOff>
      <xdr:row>21</xdr:row>
      <xdr:rowOff>152400</xdr:rowOff>
    </xdr:to>
    <xdr:pic>
      <xdr:nvPicPr>
        <xdr:cNvPr id="2" name="Picture 1" descr="EVE"/>
        <xdr:cNvPicPr>
          <a:picLocks noChangeAspect="1"/>
        </xdr:cNvPicPr>
      </xdr:nvPicPr>
      <xdr:blipFill>
        <a:blip r:embed="rId1"/>
        <a:srcRect/>
        <a:stretch>
          <a:fillRect/>
        </a:stretch>
      </xdr:blipFill>
      <xdr:spPr>
        <a:xfrm>
          <a:off x="123825" y="2286000"/>
          <a:ext cx="1905000" cy="1562100"/>
        </a:xfrm>
        <a:prstGeom prst="rect">
          <a:avLst/>
        </a:prstGeom>
      </xdr:spPr>
    </xdr:pic>
    <xdr:clientData/>
  </xdr:twoCellAnchor>
</xdr:wsDr>
</file>

<file path=xl/drawings/drawing34.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12</xdr:row>
      <xdr:rowOff>66675</xdr:rowOff>
    </xdr:from>
    <xdr:to>
      <xdr:col>0</xdr:col>
      <xdr:colOff>2009775</xdr:colOff>
      <xdr:row>22</xdr:row>
      <xdr:rowOff>9525</xdr:rowOff>
    </xdr:to>
    <xdr:pic>
      <xdr:nvPicPr>
        <xdr:cNvPr id="2" name="Picture 1" descr="Mother Gothel"/>
        <xdr:cNvPicPr>
          <a:picLocks noChangeAspect="1"/>
        </xdr:cNvPicPr>
      </xdr:nvPicPr>
      <xdr:blipFill>
        <a:blip r:embed="rId1"/>
        <a:srcRect/>
        <a:stretch>
          <a:fillRect/>
        </a:stretch>
      </xdr:blipFill>
      <xdr:spPr>
        <a:xfrm>
          <a:off x="104775" y="2305050"/>
          <a:ext cx="1905000" cy="1562100"/>
        </a:xfrm>
        <a:prstGeom prst="rect">
          <a:avLst/>
        </a:prstGeom>
        <a:solidFill>
          <a:schemeClr val="lt1"/>
        </a:solidFill>
      </xdr:spPr>
    </xdr:pic>
    <xdr:clientData/>
  </xdr:twoCellAnchor>
</xdr:wsDr>
</file>

<file path=xl/drawings/drawing35.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12</xdr:row>
      <xdr:rowOff>47625</xdr:rowOff>
    </xdr:from>
    <xdr:to>
      <xdr:col>0</xdr:col>
      <xdr:colOff>2000250</xdr:colOff>
      <xdr:row>21</xdr:row>
      <xdr:rowOff>152400</xdr:rowOff>
    </xdr:to>
    <xdr:pic>
      <xdr:nvPicPr>
        <xdr:cNvPr id="2" name="Picture 1" descr="Flynn"/>
        <xdr:cNvPicPr>
          <a:picLocks noChangeAspect="1"/>
        </xdr:cNvPicPr>
      </xdr:nvPicPr>
      <xdr:blipFill>
        <a:blip r:embed="rId1"/>
        <a:srcRect/>
        <a:stretch>
          <a:fillRect/>
        </a:stretch>
      </xdr:blipFill>
      <xdr:spPr>
        <a:xfrm>
          <a:off x="95250" y="2286000"/>
          <a:ext cx="1905000" cy="1562100"/>
        </a:xfrm>
        <a:prstGeom prst="rect">
          <a:avLst/>
        </a:prstGeom>
      </xdr:spPr>
    </xdr:pic>
    <xdr:clientData/>
  </xdr:twoCellAnchor>
</xdr:wsDr>
</file>

<file path=xl/drawings/drawing36.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123825</xdr:colOff>
      <xdr:row>12</xdr:row>
      <xdr:rowOff>85725</xdr:rowOff>
    </xdr:from>
    <xdr:to>
      <xdr:col>0</xdr:col>
      <xdr:colOff>2028825</xdr:colOff>
      <xdr:row>22</xdr:row>
      <xdr:rowOff>28575</xdr:rowOff>
    </xdr:to>
    <xdr:pic>
      <xdr:nvPicPr>
        <xdr:cNvPr id="2" name="Picture 1" descr="Rapunzel"/>
        <xdr:cNvPicPr>
          <a:picLocks noChangeAspect="1"/>
        </xdr:cNvPicPr>
      </xdr:nvPicPr>
      <xdr:blipFill>
        <a:blip r:embed="rId1"/>
        <a:srcRect/>
        <a:stretch>
          <a:fillRect/>
        </a:stretch>
      </xdr:blipFill>
      <xdr:spPr>
        <a:xfrm>
          <a:off x="123825" y="2324100"/>
          <a:ext cx="1905000" cy="1562100"/>
        </a:xfrm>
        <a:prstGeom prst="rect">
          <a:avLst/>
        </a:prstGeom>
      </xdr:spPr>
    </xdr:pic>
    <xdr:clientData/>
  </xdr:twoCellAnchor>
</xdr:wsDr>
</file>

<file path=xl/drawings/drawing37.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12</xdr:row>
      <xdr:rowOff>47625</xdr:rowOff>
    </xdr:from>
    <xdr:to>
      <xdr:col>0</xdr:col>
      <xdr:colOff>2000250</xdr:colOff>
      <xdr:row>21</xdr:row>
      <xdr:rowOff>152400</xdr:rowOff>
    </xdr:to>
    <xdr:pic>
      <xdr:nvPicPr>
        <xdr:cNvPr id="2" name="Picture 1" descr="Maximus"/>
        <xdr:cNvPicPr>
          <a:picLocks noChangeAspect="1"/>
        </xdr:cNvPicPr>
      </xdr:nvPicPr>
      <xdr:blipFill>
        <a:blip r:embed="rId1"/>
        <a:srcRect/>
        <a:stretch>
          <a:fillRect/>
        </a:stretch>
      </xdr:blipFill>
      <xdr:spPr>
        <a:xfrm>
          <a:off x="95250" y="2286000"/>
          <a:ext cx="1905000" cy="1562100"/>
        </a:xfrm>
        <a:prstGeom prst="rect">
          <a:avLst/>
        </a:prstGeom>
      </xdr:spPr>
    </xdr:pic>
    <xdr:clientData/>
  </xdr:twoCellAnchor>
</xdr:wsDr>
</file>

<file path=xl/drawings/drawing38.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11</xdr:row>
      <xdr:rowOff>57150</xdr:rowOff>
    </xdr:from>
    <xdr:to>
      <xdr:col>0</xdr:col>
      <xdr:colOff>2000250</xdr:colOff>
      <xdr:row>20</xdr:row>
      <xdr:rowOff>47625</xdr:rowOff>
    </xdr:to>
    <xdr:pic>
      <xdr:nvPicPr>
        <xdr:cNvPr id="2" name="Picture 1" descr="Aurora"/>
        <xdr:cNvPicPr>
          <a:picLocks noChangeAspect="1"/>
        </xdr:cNvPicPr>
      </xdr:nvPicPr>
      <xdr:blipFill>
        <a:blip r:embed="rId1"/>
        <a:srcRect/>
        <a:stretch>
          <a:fillRect/>
        </a:stretch>
      </xdr:blipFill>
      <xdr:spPr>
        <a:xfrm>
          <a:off x="95250" y="2133600"/>
          <a:ext cx="1905000" cy="1447800"/>
        </a:xfrm>
        <a:prstGeom prst="rect">
          <a:avLst/>
        </a:prstGeom>
      </xdr:spPr>
    </xdr:pic>
    <xdr:clientData/>
  </xdr:twoCellAnchor>
</xdr:wsDr>
</file>

<file path=xl/drawings/drawing39.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114300</xdr:colOff>
      <xdr:row>12</xdr:row>
      <xdr:rowOff>85725</xdr:rowOff>
    </xdr:from>
    <xdr:to>
      <xdr:col>0</xdr:col>
      <xdr:colOff>2019300</xdr:colOff>
      <xdr:row>22</xdr:row>
      <xdr:rowOff>28575</xdr:rowOff>
    </xdr:to>
    <xdr:pic>
      <xdr:nvPicPr>
        <xdr:cNvPr id="3" name="Picture 2" descr="Prince Phillip"/>
        <xdr:cNvPicPr>
          <a:picLocks noChangeAspect="1"/>
        </xdr:cNvPicPr>
      </xdr:nvPicPr>
      <xdr:blipFill>
        <a:blip r:embed="rId1"/>
        <a:srcRect/>
        <a:stretch>
          <a:fillRect/>
        </a:stretch>
      </xdr:blipFill>
      <xdr:spPr>
        <a:xfrm>
          <a:off x="114300" y="2324100"/>
          <a:ext cx="1905000" cy="15621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114300</xdr:colOff>
      <xdr:row>13</xdr:row>
      <xdr:rowOff>47625</xdr:rowOff>
    </xdr:from>
    <xdr:to>
      <xdr:col>0</xdr:col>
      <xdr:colOff>2019300</xdr:colOff>
      <xdr:row>24</xdr:row>
      <xdr:rowOff>9525</xdr:rowOff>
    </xdr:to>
    <xdr:pic>
      <xdr:nvPicPr>
        <xdr:cNvPr id="2" name="Picture 1" descr="Mickey Mouse"/>
        <xdr:cNvPicPr>
          <a:picLocks noChangeAspect="1"/>
        </xdr:cNvPicPr>
      </xdr:nvPicPr>
      <xdr:blipFill>
        <a:blip r:embed="rId1"/>
        <a:srcRect/>
        <a:stretch>
          <a:fillRect/>
        </a:stretch>
      </xdr:blipFill>
      <xdr:spPr>
        <a:xfrm>
          <a:off x="114300" y="2609850"/>
          <a:ext cx="1905000" cy="1905000"/>
        </a:xfrm>
        <a:prstGeom prst="rect">
          <a:avLst/>
        </a:prstGeom>
      </xdr:spPr>
    </xdr:pic>
    <xdr:clientData/>
  </xdr:twoCellAnchor>
</xdr:wsDr>
</file>

<file path=xl/drawings/drawing40.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11</xdr:row>
      <xdr:rowOff>85725</xdr:rowOff>
    </xdr:from>
    <xdr:to>
      <xdr:col>0</xdr:col>
      <xdr:colOff>1990725</xdr:colOff>
      <xdr:row>20</xdr:row>
      <xdr:rowOff>76200</xdr:rowOff>
    </xdr:to>
    <xdr:pic>
      <xdr:nvPicPr>
        <xdr:cNvPr id="3" name="Picture 2" descr="Flora"/>
        <xdr:cNvPicPr>
          <a:picLocks noChangeAspect="1"/>
        </xdr:cNvPicPr>
      </xdr:nvPicPr>
      <xdr:blipFill>
        <a:blip r:embed="rId1"/>
        <a:srcRect/>
        <a:stretch>
          <a:fillRect/>
        </a:stretch>
      </xdr:blipFill>
      <xdr:spPr>
        <a:xfrm>
          <a:off x="85725" y="2162175"/>
          <a:ext cx="1905000" cy="1447800"/>
        </a:xfrm>
        <a:prstGeom prst="rect">
          <a:avLst/>
        </a:prstGeom>
      </xdr:spPr>
    </xdr:pic>
    <xdr:clientData/>
  </xdr:twoCellAnchor>
</xdr:wsDr>
</file>

<file path=xl/drawings/drawing41.xml><?xml version="1.0" encoding="utf-8"?>
<xdr:wsDr xmlns:xdr="http://schemas.openxmlformats.org/drawingml/2006/spreadsheetDrawing" xmlns:r="http://schemas.openxmlformats.org/officeDocument/2006/relationships" xmlns:a="http://schemas.openxmlformats.org/drawingml/2006/main">
  <xdr:oneCellAnchor>
    <xdr:from>
      <xdr:col>3</xdr:col>
      <xdr:colOff>172720</xdr:colOff>
      <xdr:row>9</xdr:row>
      <xdr:rowOff>152400</xdr:rowOff>
    </xdr:from>
    <xdr:ext cx="379730" cy="104140"/>
    <xdr:sp>
      <xdr:nvSpPr>
        <xdr:cNvPr id="2" name="Text Box 1"/>
        <xdr:cNvSpPr txBox="1"/>
      </xdr:nvSpPr>
      <xdr:spPr>
        <a:xfrm>
          <a:off x="4516120" y="1905000"/>
          <a:ext cx="379730" cy="1041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p>
          <a:pPr algn="l"/>
          <a:endParaRPr lang="en-US" sz="1100"/>
        </a:p>
      </xdr:txBody>
    </xdr:sp>
    <xdr:clientData/>
  </xdr:oneCellAnchor>
  <xdr:oneCellAnchor>
    <xdr:from>
      <xdr:col>29</xdr:col>
      <xdr:colOff>229870</xdr:colOff>
      <xdr:row>16</xdr:row>
      <xdr:rowOff>104775</xdr:rowOff>
    </xdr:from>
    <xdr:ext cx="379730" cy="142240"/>
    <xdr:sp>
      <xdr:nvSpPr>
        <xdr:cNvPr id="4" name="Text Box 3"/>
        <xdr:cNvSpPr txBox="1"/>
      </xdr:nvSpPr>
      <xdr:spPr>
        <a:xfrm>
          <a:off x="20794345" y="2990850"/>
          <a:ext cx="379730" cy="1422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p>
          <a:pPr algn="l"/>
          <a:endParaRPr lang="en-US" sz="1100"/>
        </a:p>
      </xdr:txBody>
    </xdr:sp>
    <xdr:clientData/>
  </xdr:oneCellAnchor>
  <xdr:twoCellAnchor editAs="absolute">
    <xdr:from>
      <xdr:col>0</xdr:col>
      <xdr:colOff>114300</xdr:colOff>
      <xdr:row>12</xdr:row>
      <xdr:rowOff>0</xdr:rowOff>
    </xdr:from>
    <xdr:to>
      <xdr:col>0</xdr:col>
      <xdr:colOff>2019300</xdr:colOff>
      <xdr:row>21</xdr:row>
      <xdr:rowOff>104775</xdr:rowOff>
    </xdr:to>
    <xdr:pic>
      <xdr:nvPicPr>
        <xdr:cNvPr id="5" name="Picture 4" descr="Fauna"/>
        <xdr:cNvPicPr>
          <a:picLocks noChangeAspect="1"/>
        </xdr:cNvPicPr>
      </xdr:nvPicPr>
      <xdr:blipFill>
        <a:blip r:embed="rId1"/>
        <a:srcRect/>
        <a:stretch>
          <a:fillRect/>
        </a:stretch>
      </xdr:blipFill>
      <xdr:spPr>
        <a:xfrm>
          <a:off x="114300" y="2238375"/>
          <a:ext cx="1905000" cy="1562100"/>
        </a:xfrm>
        <a:prstGeom prst="rect">
          <a:avLst/>
        </a:prstGeom>
      </xdr:spPr>
    </xdr:pic>
    <xdr:clientData/>
  </xdr:twoCellAnchor>
</xdr:wsDr>
</file>

<file path=xl/drawings/drawing4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12</xdr:row>
      <xdr:rowOff>38100</xdr:rowOff>
    </xdr:from>
    <xdr:to>
      <xdr:col>0</xdr:col>
      <xdr:colOff>1990725</xdr:colOff>
      <xdr:row>24</xdr:row>
      <xdr:rowOff>0</xdr:rowOff>
    </xdr:to>
    <xdr:pic>
      <xdr:nvPicPr>
        <xdr:cNvPr id="3" name="Picture 2" descr="Merryweather"/>
        <xdr:cNvPicPr>
          <a:picLocks noChangeAspect="1"/>
        </xdr:cNvPicPr>
      </xdr:nvPicPr>
      <xdr:blipFill>
        <a:blip r:embed="rId1"/>
        <a:srcRect/>
        <a:stretch>
          <a:fillRect/>
        </a:stretch>
      </xdr:blipFill>
      <xdr:spPr>
        <a:xfrm>
          <a:off x="85725" y="2276475"/>
          <a:ext cx="1905000" cy="1905000"/>
        </a:xfrm>
        <a:prstGeom prst="rect">
          <a:avLst/>
        </a:prstGeom>
      </xdr:spPr>
    </xdr:pic>
    <xdr:clientData/>
  </xdr:twoCellAnchor>
</xdr:wsDr>
</file>

<file path=xl/drawings/drawing4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xdr:colOff>
      <xdr:row>12</xdr:row>
      <xdr:rowOff>9525</xdr:rowOff>
    </xdr:from>
    <xdr:to>
      <xdr:col>0</xdr:col>
      <xdr:colOff>1914525</xdr:colOff>
      <xdr:row>23</xdr:row>
      <xdr:rowOff>133350</xdr:rowOff>
    </xdr:to>
    <xdr:pic>
      <xdr:nvPicPr>
        <xdr:cNvPr id="2" name="Picture 1" descr="Judy Hopps"/>
        <xdr:cNvPicPr>
          <a:picLocks noChangeAspect="1"/>
        </xdr:cNvPicPr>
      </xdr:nvPicPr>
      <xdr:blipFill>
        <a:blip r:embed="rId1"/>
        <a:stretch>
          <a:fillRect/>
        </a:stretch>
      </xdr:blipFill>
      <xdr:spPr>
        <a:xfrm>
          <a:off x="9525" y="2247900"/>
          <a:ext cx="1905000" cy="1905000"/>
        </a:xfrm>
        <a:prstGeom prst="rect">
          <a:avLst/>
        </a:prstGeom>
      </xdr:spPr>
    </xdr:pic>
    <xdr:clientData/>
  </xdr:twoCellAnchor>
</xdr:wsDr>
</file>

<file path=xl/drawings/drawing44.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xdr:colOff>
      <xdr:row>13</xdr:row>
      <xdr:rowOff>9525</xdr:rowOff>
    </xdr:from>
    <xdr:to>
      <xdr:col>0</xdr:col>
      <xdr:colOff>1914525</xdr:colOff>
      <xdr:row>24</xdr:row>
      <xdr:rowOff>133350</xdr:rowOff>
    </xdr:to>
    <xdr:pic>
      <xdr:nvPicPr>
        <xdr:cNvPr id="2" name="Picture 1" descr="Nick Wilde"/>
        <xdr:cNvPicPr>
          <a:picLocks noChangeAspect="1"/>
        </xdr:cNvPicPr>
      </xdr:nvPicPr>
      <xdr:blipFill>
        <a:blip r:embed="rId1"/>
        <a:stretch>
          <a:fillRect/>
        </a:stretch>
      </xdr:blipFill>
      <xdr:spPr>
        <a:xfrm>
          <a:off x="9525" y="2409825"/>
          <a:ext cx="1905000" cy="1905000"/>
        </a:xfrm>
        <a:prstGeom prst="rect">
          <a:avLst/>
        </a:prstGeom>
      </xdr:spPr>
    </xdr:pic>
    <xdr:clientData/>
  </xdr:twoCellAnchor>
</xdr:wsDr>
</file>

<file path=xl/drawings/drawing45.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xdr:colOff>
      <xdr:row>11</xdr:row>
      <xdr:rowOff>9525</xdr:rowOff>
    </xdr:from>
    <xdr:to>
      <xdr:col>0</xdr:col>
      <xdr:colOff>1914525</xdr:colOff>
      <xdr:row>22</xdr:row>
      <xdr:rowOff>57150</xdr:rowOff>
    </xdr:to>
    <xdr:pic>
      <xdr:nvPicPr>
        <xdr:cNvPr id="2" name="Picture 1" descr="Chief Bogo"/>
        <xdr:cNvPicPr>
          <a:picLocks noChangeAspect="1"/>
        </xdr:cNvPicPr>
      </xdr:nvPicPr>
      <xdr:blipFill>
        <a:blip r:embed="rId1"/>
        <a:stretch>
          <a:fillRect/>
        </a:stretch>
      </xdr:blipFill>
      <xdr:spPr>
        <a:xfrm>
          <a:off x="9525" y="2085975"/>
          <a:ext cx="1905000" cy="1905000"/>
        </a:xfrm>
        <a:prstGeom prst="rect">
          <a:avLst/>
        </a:prstGeom>
      </xdr:spPr>
    </xdr:pic>
    <xdr:clientData/>
  </xdr:twoCellAnchor>
</xdr:wsDr>
</file>

<file path=xl/drawings/drawing46.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xdr:colOff>
      <xdr:row>11</xdr:row>
      <xdr:rowOff>9525</xdr:rowOff>
    </xdr:from>
    <xdr:to>
      <xdr:col>0</xdr:col>
      <xdr:colOff>1914525</xdr:colOff>
      <xdr:row>22</xdr:row>
      <xdr:rowOff>95250</xdr:rowOff>
    </xdr:to>
    <xdr:pic>
      <xdr:nvPicPr>
        <xdr:cNvPr id="2" name="Picture 1" descr="C:\Users\kevin\Pictures\Saved Pictures\Characters\Flash.pngFlash"/>
        <xdr:cNvPicPr>
          <a:picLocks noChangeAspect="1"/>
        </xdr:cNvPicPr>
      </xdr:nvPicPr>
      <xdr:blipFill>
        <a:blip r:embed="rId1"/>
        <a:srcRect/>
        <a:stretch>
          <a:fillRect/>
        </a:stretch>
      </xdr:blipFill>
      <xdr:spPr>
        <a:xfrm>
          <a:off x="9525" y="2085975"/>
          <a:ext cx="1905000" cy="1905000"/>
        </a:xfrm>
        <a:prstGeom prst="rect">
          <a:avLst/>
        </a:prstGeom>
      </xdr:spPr>
    </xdr:pic>
    <xdr:clientData/>
  </xdr:twoCellAnchor>
</xdr:wsDr>
</file>

<file path=xl/drawings/drawing47.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57150</xdr:colOff>
      <xdr:row>12</xdr:row>
      <xdr:rowOff>19050</xdr:rowOff>
    </xdr:from>
    <xdr:to>
      <xdr:col>0</xdr:col>
      <xdr:colOff>1962150</xdr:colOff>
      <xdr:row>21</xdr:row>
      <xdr:rowOff>85725</xdr:rowOff>
    </xdr:to>
    <xdr:pic>
      <xdr:nvPicPr>
        <xdr:cNvPr id="3" name="Picture 2" descr="Dash"/>
        <xdr:cNvPicPr>
          <a:picLocks noChangeAspect="1"/>
        </xdr:cNvPicPr>
      </xdr:nvPicPr>
      <xdr:blipFill>
        <a:blip r:embed="rId1"/>
        <a:srcRect/>
        <a:stretch>
          <a:fillRect/>
        </a:stretch>
      </xdr:blipFill>
      <xdr:spPr>
        <a:xfrm>
          <a:off x="57150" y="2257425"/>
          <a:ext cx="1905000" cy="1524000"/>
        </a:xfrm>
        <a:prstGeom prst="rect">
          <a:avLst/>
        </a:prstGeom>
      </xdr:spPr>
    </xdr:pic>
    <xdr:clientData/>
  </xdr:twoCellAnchor>
</xdr:wsDr>
</file>

<file path=xl/drawings/drawing48.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114300</xdr:colOff>
      <xdr:row>12</xdr:row>
      <xdr:rowOff>28575</xdr:rowOff>
    </xdr:from>
    <xdr:to>
      <xdr:col>0</xdr:col>
      <xdr:colOff>2019300</xdr:colOff>
      <xdr:row>21</xdr:row>
      <xdr:rowOff>95250</xdr:rowOff>
    </xdr:to>
    <xdr:pic>
      <xdr:nvPicPr>
        <xdr:cNvPr id="3" name="Picture 2" descr="Mrs Incredible"/>
        <xdr:cNvPicPr>
          <a:picLocks noChangeAspect="1"/>
        </xdr:cNvPicPr>
      </xdr:nvPicPr>
      <xdr:blipFill>
        <a:blip r:embed="rId1"/>
        <a:srcRect/>
        <a:stretch>
          <a:fillRect/>
        </a:stretch>
      </xdr:blipFill>
      <xdr:spPr>
        <a:xfrm>
          <a:off x="114300" y="2266950"/>
          <a:ext cx="1905000" cy="1524000"/>
        </a:xfrm>
        <a:prstGeom prst="rect">
          <a:avLst/>
        </a:prstGeom>
      </xdr:spPr>
    </xdr:pic>
    <xdr:clientData/>
  </xdr:twoCellAnchor>
</xdr:wsDr>
</file>

<file path=xl/drawings/drawing49.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76200</xdr:colOff>
      <xdr:row>12</xdr:row>
      <xdr:rowOff>47625</xdr:rowOff>
    </xdr:from>
    <xdr:to>
      <xdr:col>0</xdr:col>
      <xdr:colOff>1981200</xdr:colOff>
      <xdr:row>21</xdr:row>
      <xdr:rowOff>152400</xdr:rowOff>
    </xdr:to>
    <xdr:pic>
      <xdr:nvPicPr>
        <xdr:cNvPr id="2" name="Picture 1" descr="Mr Incredible"/>
        <xdr:cNvPicPr>
          <a:picLocks noChangeAspect="1"/>
        </xdr:cNvPicPr>
      </xdr:nvPicPr>
      <xdr:blipFill>
        <a:blip r:embed="rId1"/>
        <a:srcRect/>
        <a:stretch>
          <a:fillRect/>
        </a:stretch>
      </xdr:blipFill>
      <xdr:spPr>
        <a:xfrm>
          <a:off x="76200" y="2286000"/>
          <a:ext cx="1905000" cy="1562100"/>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133350</xdr:colOff>
      <xdr:row>12</xdr:row>
      <xdr:rowOff>57150</xdr:rowOff>
    </xdr:from>
    <xdr:to>
      <xdr:col>0</xdr:col>
      <xdr:colOff>2038350</xdr:colOff>
      <xdr:row>22</xdr:row>
      <xdr:rowOff>19050</xdr:rowOff>
    </xdr:to>
    <xdr:pic>
      <xdr:nvPicPr>
        <xdr:cNvPr id="2" name="Picture 1" descr="Minnie Mouse"/>
        <xdr:cNvPicPr>
          <a:picLocks noChangeAspect="1"/>
        </xdr:cNvPicPr>
      </xdr:nvPicPr>
      <xdr:blipFill>
        <a:blip r:embed="rId1"/>
        <a:srcRect/>
        <a:stretch>
          <a:fillRect/>
        </a:stretch>
      </xdr:blipFill>
      <xdr:spPr>
        <a:xfrm>
          <a:off x="133350" y="2619375"/>
          <a:ext cx="1905000" cy="1905000"/>
        </a:xfrm>
        <a:prstGeom prst="rect">
          <a:avLst/>
        </a:prstGeom>
      </xdr:spPr>
    </xdr:pic>
    <xdr:clientData/>
  </xdr:twoCellAnchor>
</xdr:wsDr>
</file>

<file path=xl/drawings/drawing50.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12</xdr:row>
      <xdr:rowOff>47625</xdr:rowOff>
    </xdr:from>
    <xdr:to>
      <xdr:col>0</xdr:col>
      <xdr:colOff>1990725</xdr:colOff>
      <xdr:row>21</xdr:row>
      <xdr:rowOff>152400</xdr:rowOff>
    </xdr:to>
    <xdr:pic>
      <xdr:nvPicPr>
        <xdr:cNvPr id="2" name="Picture 1" descr="Violet"/>
        <xdr:cNvPicPr>
          <a:picLocks noChangeAspect="1"/>
        </xdr:cNvPicPr>
      </xdr:nvPicPr>
      <xdr:blipFill>
        <a:blip r:embed="rId1"/>
        <a:srcRect/>
        <a:stretch>
          <a:fillRect/>
        </a:stretch>
      </xdr:blipFill>
      <xdr:spPr>
        <a:xfrm>
          <a:off x="85725" y="2286000"/>
          <a:ext cx="1905000" cy="1562100"/>
        </a:xfrm>
        <a:prstGeom prst="rect">
          <a:avLst/>
        </a:prstGeom>
      </xdr:spPr>
    </xdr:pic>
    <xdr:clientData/>
  </xdr:twoCellAnchor>
  <xdr:oneCellAnchor>
    <xdr:from>
      <xdr:col>25</xdr:col>
      <xdr:colOff>86995</xdr:colOff>
      <xdr:row>1</xdr:row>
      <xdr:rowOff>28575</xdr:rowOff>
    </xdr:from>
    <xdr:ext cx="379730" cy="180340"/>
    <xdr:sp>
      <xdr:nvSpPr>
        <xdr:cNvPr id="3" name="Text Box 2"/>
        <xdr:cNvSpPr txBox="1"/>
      </xdr:nvSpPr>
      <xdr:spPr>
        <a:xfrm>
          <a:off x="16603345" y="304800"/>
          <a:ext cx="379730" cy="1803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oneCellAnchor>
    <xdr:from>
      <xdr:col>25</xdr:col>
      <xdr:colOff>86995</xdr:colOff>
      <xdr:row>1</xdr:row>
      <xdr:rowOff>28575</xdr:rowOff>
    </xdr:from>
    <xdr:ext cx="379730" cy="180340"/>
    <xdr:sp>
      <xdr:nvSpPr>
        <xdr:cNvPr id="4" name="Text Box 3"/>
        <xdr:cNvSpPr txBox="1"/>
      </xdr:nvSpPr>
      <xdr:spPr>
        <a:xfrm>
          <a:off x="16603345" y="304800"/>
          <a:ext cx="379730" cy="1803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wsDr>
</file>

<file path=xl/drawings/drawing5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47625</xdr:colOff>
      <xdr:row>10</xdr:row>
      <xdr:rowOff>114300</xdr:rowOff>
    </xdr:from>
    <xdr:to>
      <xdr:col>0</xdr:col>
      <xdr:colOff>1952625</xdr:colOff>
      <xdr:row>22</xdr:row>
      <xdr:rowOff>76200</xdr:rowOff>
    </xdr:to>
    <xdr:pic>
      <xdr:nvPicPr>
        <xdr:cNvPr id="8" name="Picture 7" descr="Frozone 2"/>
        <xdr:cNvPicPr>
          <a:picLocks noChangeAspect="1"/>
        </xdr:cNvPicPr>
      </xdr:nvPicPr>
      <xdr:blipFill>
        <a:blip r:embed="rId1"/>
        <a:srcRect/>
        <a:stretch>
          <a:fillRect/>
        </a:stretch>
      </xdr:blipFill>
      <xdr:spPr>
        <a:xfrm>
          <a:off x="47625" y="2190750"/>
          <a:ext cx="1905000" cy="1905000"/>
        </a:xfrm>
        <a:prstGeom prst="rect">
          <a:avLst/>
        </a:prstGeom>
      </xdr:spPr>
    </xdr:pic>
    <xdr:clientData/>
  </xdr:twoCellAnchor>
</xdr:wsDr>
</file>

<file path=xl/drawings/drawing5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57150</xdr:colOff>
      <xdr:row>13</xdr:row>
      <xdr:rowOff>38100</xdr:rowOff>
    </xdr:from>
    <xdr:to>
      <xdr:col>0</xdr:col>
      <xdr:colOff>1962150</xdr:colOff>
      <xdr:row>25</xdr:row>
      <xdr:rowOff>0</xdr:rowOff>
    </xdr:to>
    <xdr:pic>
      <xdr:nvPicPr>
        <xdr:cNvPr id="2" name="Picture 1" descr="Syndrome"/>
        <xdr:cNvPicPr>
          <a:picLocks noChangeAspect="1"/>
        </xdr:cNvPicPr>
      </xdr:nvPicPr>
      <xdr:blipFill>
        <a:blip r:embed="rId1"/>
        <a:srcRect/>
        <a:stretch>
          <a:fillRect/>
        </a:stretch>
      </xdr:blipFill>
      <xdr:spPr>
        <a:xfrm>
          <a:off x="57150" y="2438400"/>
          <a:ext cx="1905000" cy="1905000"/>
        </a:xfrm>
        <a:prstGeom prst="rect">
          <a:avLst/>
        </a:prstGeom>
      </xdr:spPr>
    </xdr:pic>
    <xdr:clientData/>
  </xdr:twoCellAnchor>
</xdr:wsDr>
</file>

<file path=xl/drawings/drawing5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13</xdr:row>
      <xdr:rowOff>0</xdr:rowOff>
    </xdr:from>
    <xdr:to>
      <xdr:col>0</xdr:col>
      <xdr:colOff>1990725</xdr:colOff>
      <xdr:row>24</xdr:row>
      <xdr:rowOff>123825</xdr:rowOff>
    </xdr:to>
    <xdr:pic>
      <xdr:nvPicPr>
        <xdr:cNvPr id="4" name="Picture 3" descr="Zero 2"/>
        <xdr:cNvPicPr>
          <a:picLocks noChangeAspect="1"/>
        </xdr:cNvPicPr>
      </xdr:nvPicPr>
      <xdr:blipFill>
        <a:blip r:embed="rId1"/>
        <a:srcRect/>
        <a:stretch>
          <a:fillRect/>
        </a:stretch>
      </xdr:blipFill>
      <xdr:spPr>
        <a:xfrm>
          <a:off x="85725" y="2400300"/>
          <a:ext cx="1905000" cy="1905000"/>
        </a:xfrm>
        <a:prstGeom prst="rect">
          <a:avLst/>
        </a:prstGeom>
      </xdr:spPr>
    </xdr:pic>
    <xdr:clientData/>
  </xdr:twoCellAnchor>
</xdr:wsDr>
</file>

<file path=xl/drawings/drawing54.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10</xdr:row>
      <xdr:rowOff>123825</xdr:rowOff>
    </xdr:from>
    <xdr:to>
      <xdr:col>0</xdr:col>
      <xdr:colOff>2000250</xdr:colOff>
      <xdr:row>22</xdr:row>
      <xdr:rowOff>47625</xdr:rowOff>
    </xdr:to>
    <xdr:pic>
      <xdr:nvPicPr>
        <xdr:cNvPr id="4" name="Picture 3" descr="Jack Skellington 2"/>
        <xdr:cNvPicPr>
          <a:picLocks noChangeAspect="1"/>
        </xdr:cNvPicPr>
      </xdr:nvPicPr>
      <xdr:blipFill>
        <a:blip r:embed="rId1"/>
        <a:srcRect/>
        <a:stretch>
          <a:fillRect/>
        </a:stretch>
      </xdr:blipFill>
      <xdr:spPr>
        <a:xfrm>
          <a:off x="95250" y="2038350"/>
          <a:ext cx="1905000" cy="1866900"/>
        </a:xfrm>
        <a:prstGeom prst="rect">
          <a:avLst/>
        </a:prstGeom>
      </xdr:spPr>
    </xdr:pic>
    <xdr:clientData/>
  </xdr:twoCellAnchor>
</xdr:wsDr>
</file>

<file path=xl/drawings/drawing55.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114300</xdr:colOff>
      <xdr:row>11</xdr:row>
      <xdr:rowOff>133350</xdr:rowOff>
    </xdr:from>
    <xdr:to>
      <xdr:col>0</xdr:col>
      <xdr:colOff>2019300</xdr:colOff>
      <xdr:row>23</xdr:row>
      <xdr:rowOff>95250</xdr:rowOff>
    </xdr:to>
    <xdr:pic>
      <xdr:nvPicPr>
        <xdr:cNvPr id="4" name="Picture 3" descr="Sally 2"/>
        <xdr:cNvPicPr>
          <a:picLocks noChangeAspect="1"/>
        </xdr:cNvPicPr>
      </xdr:nvPicPr>
      <xdr:blipFill>
        <a:blip r:embed="rId1"/>
        <a:srcRect/>
        <a:stretch>
          <a:fillRect/>
        </a:stretch>
      </xdr:blipFill>
      <xdr:spPr>
        <a:xfrm>
          <a:off x="114300" y="2209800"/>
          <a:ext cx="1905000" cy="1905000"/>
        </a:xfrm>
        <a:prstGeom prst="rect">
          <a:avLst/>
        </a:prstGeom>
      </xdr:spPr>
    </xdr:pic>
    <xdr:clientData/>
  </xdr:twoCellAnchor>
</xdr:wsDr>
</file>

<file path=xl/drawings/drawing56.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123825</xdr:colOff>
      <xdr:row>11</xdr:row>
      <xdr:rowOff>142875</xdr:rowOff>
    </xdr:from>
    <xdr:to>
      <xdr:col>0</xdr:col>
      <xdr:colOff>2028825</xdr:colOff>
      <xdr:row>23</xdr:row>
      <xdr:rowOff>104775</xdr:rowOff>
    </xdr:to>
    <xdr:pic>
      <xdr:nvPicPr>
        <xdr:cNvPr id="4" name="Picture 3" descr="Oogie Boogie 2"/>
        <xdr:cNvPicPr>
          <a:picLocks noChangeAspect="1"/>
        </xdr:cNvPicPr>
      </xdr:nvPicPr>
      <xdr:blipFill>
        <a:blip r:embed="rId1"/>
        <a:srcRect/>
        <a:stretch>
          <a:fillRect/>
        </a:stretch>
      </xdr:blipFill>
      <xdr:spPr>
        <a:xfrm>
          <a:off x="123825" y="2219325"/>
          <a:ext cx="1905000" cy="1905000"/>
        </a:xfrm>
        <a:prstGeom prst="rect">
          <a:avLst/>
        </a:prstGeom>
      </xdr:spPr>
    </xdr:pic>
    <xdr:clientData/>
  </xdr:twoCellAnchor>
</xdr:wsDr>
</file>

<file path=xl/drawings/drawing57.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114300</xdr:colOff>
      <xdr:row>12</xdr:row>
      <xdr:rowOff>0</xdr:rowOff>
    </xdr:from>
    <xdr:to>
      <xdr:col>0</xdr:col>
      <xdr:colOff>2019300</xdr:colOff>
      <xdr:row>23</xdr:row>
      <xdr:rowOff>123825</xdr:rowOff>
    </xdr:to>
    <xdr:pic>
      <xdr:nvPicPr>
        <xdr:cNvPr id="2" name="Picture 1" descr="Anna"/>
        <xdr:cNvPicPr>
          <a:picLocks noChangeAspect="1"/>
        </xdr:cNvPicPr>
      </xdr:nvPicPr>
      <xdr:blipFill>
        <a:blip r:embed="rId1"/>
        <a:srcRect/>
        <a:stretch>
          <a:fillRect/>
        </a:stretch>
      </xdr:blipFill>
      <xdr:spPr>
        <a:xfrm>
          <a:off x="114300" y="2238375"/>
          <a:ext cx="1905000" cy="1905000"/>
        </a:xfrm>
        <a:prstGeom prst="rect">
          <a:avLst/>
        </a:prstGeom>
      </xdr:spPr>
    </xdr:pic>
    <xdr:clientData/>
  </xdr:twoCellAnchor>
</xdr:wsDr>
</file>

<file path=xl/drawings/drawing58.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152400</xdr:colOff>
      <xdr:row>10</xdr:row>
      <xdr:rowOff>114300</xdr:rowOff>
    </xdr:from>
    <xdr:to>
      <xdr:col>0</xdr:col>
      <xdr:colOff>2057400</xdr:colOff>
      <xdr:row>22</xdr:row>
      <xdr:rowOff>76200</xdr:rowOff>
    </xdr:to>
    <xdr:pic>
      <xdr:nvPicPr>
        <xdr:cNvPr id="5" name="Picture 4" descr="Elsa 2"/>
        <xdr:cNvPicPr>
          <a:picLocks noChangeAspect="1"/>
        </xdr:cNvPicPr>
      </xdr:nvPicPr>
      <xdr:blipFill>
        <a:blip r:embed="rId1"/>
        <a:srcRect/>
        <a:stretch>
          <a:fillRect/>
        </a:stretch>
      </xdr:blipFill>
      <xdr:spPr>
        <a:xfrm>
          <a:off x="152400" y="2028825"/>
          <a:ext cx="1905000" cy="1905000"/>
        </a:xfrm>
        <a:prstGeom prst="rect">
          <a:avLst/>
        </a:prstGeom>
      </xdr:spPr>
    </xdr:pic>
    <xdr:clientData/>
  </xdr:twoCellAnchor>
</xdr:wsDr>
</file>

<file path=xl/drawings/drawing59.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133350</xdr:colOff>
      <xdr:row>10</xdr:row>
      <xdr:rowOff>47625</xdr:rowOff>
    </xdr:from>
    <xdr:to>
      <xdr:col>0</xdr:col>
      <xdr:colOff>2038350</xdr:colOff>
      <xdr:row>22</xdr:row>
      <xdr:rowOff>9525</xdr:rowOff>
    </xdr:to>
    <xdr:pic>
      <xdr:nvPicPr>
        <xdr:cNvPr id="4" name="Picture 3" descr="Olaf 2"/>
        <xdr:cNvPicPr>
          <a:picLocks noChangeAspect="1"/>
        </xdr:cNvPicPr>
      </xdr:nvPicPr>
      <xdr:blipFill>
        <a:blip r:embed="rId1"/>
        <a:srcRect/>
        <a:stretch>
          <a:fillRect/>
        </a:stretch>
      </xdr:blipFill>
      <xdr:spPr>
        <a:xfrm>
          <a:off x="133350" y="1962150"/>
          <a:ext cx="1905000" cy="1905000"/>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14</xdr:row>
      <xdr:rowOff>57150</xdr:rowOff>
    </xdr:from>
    <xdr:to>
      <xdr:col>0</xdr:col>
      <xdr:colOff>2000250</xdr:colOff>
      <xdr:row>26</xdr:row>
      <xdr:rowOff>19050</xdr:rowOff>
    </xdr:to>
    <xdr:pic>
      <xdr:nvPicPr>
        <xdr:cNvPr id="2" name="Picture 1" descr="Goofy"/>
        <xdr:cNvPicPr>
          <a:picLocks noChangeAspect="1"/>
        </xdr:cNvPicPr>
      </xdr:nvPicPr>
      <xdr:blipFill>
        <a:blip r:embed="rId1"/>
        <a:srcRect/>
        <a:stretch>
          <a:fillRect/>
        </a:stretch>
      </xdr:blipFill>
      <xdr:spPr>
        <a:xfrm>
          <a:off x="95250" y="2619375"/>
          <a:ext cx="1905000" cy="1905000"/>
        </a:xfrm>
        <a:prstGeom prst="rect">
          <a:avLst/>
        </a:prstGeom>
      </xdr:spPr>
    </xdr:pic>
    <xdr:clientData/>
  </xdr:twoCellAnchor>
</xdr:wsDr>
</file>

<file path=xl/drawings/drawing60.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142875</xdr:colOff>
      <xdr:row>11</xdr:row>
      <xdr:rowOff>0</xdr:rowOff>
    </xdr:from>
    <xdr:to>
      <xdr:col>0</xdr:col>
      <xdr:colOff>2047875</xdr:colOff>
      <xdr:row>22</xdr:row>
      <xdr:rowOff>123825</xdr:rowOff>
    </xdr:to>
    <xdr:pic>
      <xdr:nvPicPr>
        <xdr:cNvPr id="4" name="Picture 3" descr="Hans 2"/>
        <xdr:cNvPicPr>
          <a:picLocks noChangeAspect="1"/>
        </xdr:cNvPicPr>
      </xdr:nvPicPr>
      <xdr:blipFill>
        <a:blip r:embed="rId1"/>
        <a:srcRect/>
        <a:stretch>
          <a:fillRect/>
        </a:stretch>
      </xdr:blipFill>
      <xdr:spPr>
        <a:xfrm>
          <a:off x="142875" y="2076450"/>
          <a:ext cx="1905000" cy="1905000"/>
        </a:xfrm>
        <a:prstGeom prst="rect">
          <a:avLst/>
        </a:prstGeom>
      </xdr:spPr>
    </xdr:pic>
    <xdr:clientData/>
  </xdr:twoCellAnchor>
</xdr:wsDr>
</file>

<file path=xl/drawings/drawing6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133350</xdr:colOff>
      <xdr:row>10</xdr:row>
      <xdr:rowOff>85725</xdr:rowOff>
    </xdr:from>
    <xdr:to>
      <xdr:col>0</xdr:col>
      <xdr:colOff>2038350</xdr:colOff>
      <xdr:row>22</xdr:row>
      <xdr:rowOff>9525</xdr:rowOff>
    </xdr:to>
    <xdr:pic>
      <xdr:nvPicPr>
        <xdr:cNvPr id="3" name="Picture 2" descr="Kristoff"/>
        <xdr:cNvPicPr>
          <a:picLocks noChangeAspect="1"/>
        </xdr:cNvPicPr>
      </xdr:nvPicPr>
      <xdr:blipFill>
        <a:blip r:embed="rId1"/>
        <a:srcRect/>
        <a:stretch>
          <a:fillRect/>
        </a:stretch>
      </xdr:blipFill>
      <xdr:spPr>
        <a:xfrm>
          <a:off x="133350" y="2000250"/>
          <a:ext cx="1905000" cy="1866900"/>
        </a:xfrm>
        <a:prstGeom prst="rect">
          <a:avLst/>
        </a:prstGeom>
      </xdr:spPr>
    </xdr:pic>
    <xdr:clientData/>
  </xdr:twoCellAnchor>
</xdr:wsDr>
</file>

<file path=xl/drawings/drawing6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114300</xdr:colOff>
      <xdr:row>10</xdr:row>
      <xdr:rowOff>114300</xdr:rowOff>
    </xdr:from>
    <xdr:to>
      <xdr:col>0</xdr:col>
      <xdr:colOff>2019300</xdr:colOff>
      <xdr:row>22</xdr:row>
      <xdr:rowOff>76200</xdr:rowOff>
    </xdr:to>
    <xdr:pic>
      <xdr:nvPicPr>
        <xdr:cNvPr id="4" name="Picture 3" descr="Sven 2"/>
        <xdr:cNvPicPr>
          <a:picLocks noChangeAspect="1"/>
        </xdr:cNvPicPr>
      </xdr:nvPicPr>
      <xdr:blipFill>
        <a:blip r:embed="rId1"/>
        <a:srcRect/>
        <a:stretch>
          <a:fillRect/>
        </a:stretch>
      </xdr:blipFill>
      <xdr:spPr>
        <a:xfrm>
          <a:off x="114300" y="2028825"/>
          <a:ext cx="1905000" cy="1905000"/>
        </a:xfrm>
        <a:prstGeom prst="rect">
          <a:avLst/>
        </a:prstGeom>
      </xdr:spPr>
    </xdr:pic>
    <xdr:clientData/>
  </xdr:twoCellAnchor>
</xdr:wsDr>
</file>

<file path=xl/drawings/drawing6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10</xdr:row>
      <xdr:rowOff>28575</xdr:rowOff>
    </xdr:from>
    <xdr:to>
      <xdr:col>0</xdr:col>
      <xdr:colOff>2000250</xdr:colOff>
      <xdr:row>19</xdr:row>
      <xdr:rowOff>57150</xdr:rowOff>
    </xdr:to>
    <xdr:pic>
      <xdr:nvPicPr>
        <xdr:cNvPr id="3" name="Picture 2" descr="Li Shang"/>
        <xdr:cNvPicPr>
          <a:picLocks noChangeAspect="1"/>
        </xdr:cNvPicPr>
      </xdr:nvPicPr>
      <xdr:blipFill>
        <a:blip r:embed="rId1"/>
        <a:srcRect/>
        <a:stretch>
          <a:fillRect/>
        </a:stretch>
      </xdr:blipFill>
      <xdr:spPr>
        <a:xfrm>
          <a:off x="95250" y="1943100"/>
          <a:ext cx="1905000" cy="1485900"/>
        </a:xfrm>
        <a:prstGeom prst="rect">
          <a:avLst/>
        </a:prstGeom>
      </xdr:spPr>
    </xdr:pic>
    <xdr:clientData/>
  </xdr:twoCellAnchor>
</xdr:wsDr>
</file>

<file path=xl/drawings/drawing64.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123825</xdr:colOff>
      <xdr:row>10</xdr:row>
      <xdr:rowOff>57150</xdr:rowOff>
    </xdr:from>
    <xdr:to>
      <xdr:col>0</xdr:col>
      <xdr:colOff>2028825</xdr:colOff>
      <xdr:row>19</xdr:row>
      <xdr:rowOff>47625</xdr:rowOff>
    </xdr:to>
    <xdr:pic>
      <xdr:nvPicPr>
        <xdr:cNvPr id="3" name="Picture 2" descr="Mulan"/>
        <xdr:cNvPicPr>
          <a:picLocks noChangeAspect="1"/>
        </xdr:cNvPicPr>
      </xdr:nvPicPr>
      <xdr:blipFill>
        <a:blip r:embed="rId1"/>
        <a:srcRect/>
        <a:stretch>
          <a:fillRect/>
        </a:stretch>
      </xdr:blipFill>
      <xdr:spPr>
        <a:xfrm>
          <a:off x="123825" y="1971675"/>
          <a:ext cx="1905000" cy="1447800"/>
        </a:xfrm>
        <a:prstGeom prst="rect">
          <a:avLst/>
        </a:prstGeom>
      </xdr:spPr>
    </xdr:pic>
    <xdr:clientData/>
  </xdr:twoCellAnchor>
</xdr:wsDr>
</file>

<file path=xl/drawings/drawing65.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85725</xdr:colOff>
      <xdr:row>9</xdr:row>
      <xdr:rowOff>123825</xdr:rowOff>
    </xdr:from>
    <xdr:to>
      <xdr:col>0</xdr:col>
      <xdr:colOff>1990725</xdr:colOff>
      <xdr:row>19</xdr:row>
      <xdr:rowOff>66675</xdr:rowOff>
    </xdr:to>
    <xdr:pic>
      <xdr:nvPicPr>
        <xdr:cNvPr id="3" name="Picture 2" descr="Mushu"/>
        <xdr:cNvPicPr>
          <a:picLocks noChangeAspect="1"/>
        </xdr:cNvPicPr>
      </xdr:nvPicPr>
      <xdr:blipFill>
        <a:blip r:embed="rId1"/>
        <a:srcRect/>
        <a:stretch>
          <a:fillRect/>
        </a:stretch>
      </xdr:blipFill>
      <xdr:spPr>
        <a:xfrm>
          <a:off x="85725" y="2038350"/>
          <a:ext cx="1905000" cy="1562100"/>
        </a:xfrm>
        <a:prstGeom prst="rect">
          <a:avLst/>
        </a:prstGeom>
      </xdr:spPr>
    </xdr:pic>
    <xdr:clientData/>
  </xdr:twoCellAnchor>
</xdr:wsDr>
</file>

<file path=xl/drawings/drawing66.xml><?xml version="1.0" encoding="utf-8"?>
<xdr:wsDr xmlns:xdr="http://schemas.openxmlformats.org/drawingml/2006/spreadsheetDrawing" xmlns:r="http://schemas.openxmlformats.org/officeDocument/2006/relationships" xmlns:a="http://schemas.openxmlformats.org/drawingml/2006/main">
  <xdr:oneCellAnchor>
    <xdr:from>
      <xdr:col>30</xdr:col>
      <xdr:colOff>191770</xdr:colOff>
      <xdr:row>21</xdr:row>
      <xdr:rowOff>142875</xdr:rowOff>
    </xdr:from>
    <xdr:ext cx="379730" cy="142240"/>
    <xdr:sp>
      <xdr:nvSpPr>
        <xdr:cNvPr id="3" name="Text Box 2"/>
        <xdr:cNvSpPr txBox="1"/>
      </xdr:nvSpPr>
      <xdr:spPr>
        <a:xfrm>
          <a:off x="19898995" y="4000500"/>
          <a:ext cx="379730" cy="1422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p>
          <a:pPr algn="l"/>
          <a:endParaRPr lang="en-US" sz="1100"/>
        </a:p>
      </xdr:txBody>
    </xdr:sp>
    <xdr:clientData/>
  </xdr:oneCellAnchor>
  <xdr:twoCellAnchor editAs="absolute">
    <xdr:from>
      <xdr:col>0</xdr:col>
      <xdr:colOff>76200</xdr:colOff>
      <xdr:row>11</xdr:row>
      <xdr:rowOff>19050</xdr:rowOff>
    </xdr:from>
    <xdr:to>
      <xdr:col>0</xdr:col>
      <xdr:colOff>1981200</xdr:colOff>
      <xdr:row>19</xdr:row>
      <xdr:rowOff>123825</xdr:rowOff>
    </xdr:to>
    <xdr:pic>
      <xdr:nvPicPr>
        <xdr:cNvPr id="4" name="Picture 3" descr="Belle"/>
        <xdr:cNvPicPr>
          <a:picLocks noChangeAspect="1"/>
        </xdr:cNvPicPr>
      </xdr:nvPicPr>
      <xdr:blipFill>
        <a:blip r:embed="rId1"/>
        <a:srcRect/>
        <a:stretch>
          <a:fillRect/>
        </a:stretch>
      </xdr:blipFill>
      <xdr:spPr>
        <a:xfrm>
          <a:off x="76200" y="2095500"/>
          <a:ext cx="1905000" cy="1562100"/>
        </a:xfrm>
        <a:prstGeom prst="rect">
          <a:avLst/>
        </a:prstGeom>
      </xdr:spPr>
    </xdr:pic>
    <xdr:clientData/>
  </xdr:twoCellAnchor>
</xdr:wsDr>
</file>

<file path=xl/drawings/drawing67.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10</xdr:row>
      <xdr:rowOff>76200</xdr:rowOff>
    </xdr:from>
    <xdr:to>
      <xdr:col>0</xdr:col>
      <xdr:colOff>2000250</xdr:colOff>
      <xdr:row>18</xdr:row>
      <xdr:rowOff>28575</xdr:rowOff>
    </xdr:to>
    <xdr:pic>
      <xdr:nvPicPr>
        <xdr:cNvPr id="4" name="Picture 3" descr="Beast"/>
        <xdr:cNvPicPr>
          <a:picLocks noChangeAspect="1"/>
        </xdr:cNvPicPr>
      </xdr:nvPicPr>
      <xdr:blipFill>
        <a:blip r:embed="rId1"/>
        <a:srcRect/>
        <a:stretch>
          <a:fillRect/>
        </a:stretch>
      </xdr:blipFill>
      <xdr:spPr>
        <a:xfrm>
          <a:off x="95250" y="1990725"/>
          <a:ext cx="1905000" cy="1409700"/>
        </a:xfrm>
        <a:prstGeom prst="rect">
          <a:avLst/>
        </a:prstGeom>
      </xdr:spPr>
    </xdr:pic>
    <xdr:clientData/>
  </xdr:twoCellAnchor>
  <xdr:oneCellAnchor>
    <xdr:from>
      <xdr:col>38</xdr:col>
      <xdr:colOff>86995</xdr:colOff>
      <xdr:row>1</xdr:row>
      <xdr:rowOff>28575</xdr:rowOff>
    </xdr:from>
    <xdr:ext cx="379730" cy="142240"/>
    <xdr:sp>
      <xdr:nvSpPr>
        <xdr:cNvPr id="3" name="Text Box 2"/>
        <xdr:cNvSpPr txBox="1"/>
      </xdr:nvSpPr>
      <xdr:spPr>
        <a:xfrm>
          <a:off x="29052520" y="304800"/>
          <a:ext cx="379730" cy="1422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wsDr>
</file>

<file path=xl/drawings/drawing68.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10</xdr:row>
      <xdr:rowOff>28575</xdr:rowOff>
    </xdr:from>
    <xdr:to>
      <xdr:col>0</xdr:col>
      <xdr:colOff>2009775</xdr:colOff>
      <xdr:row>19</xdr:row>
      <xdr:rowOff>57150</xdr:rowOff>
    </xdr:to>
    <xdr:pic>
      <xdr:nvPicPr>
        <xdr:cNvPr id="4" name="Picture 3" descr="Lumiere"/>
        <xdr:cNvPicPr>
          <a:picLocks noChangeAspect="1"/>
        </xdr:cNvPicPr>
      </xdr:nvPicPr>
      <xdr:blipFill>
        <a:blip r:embed="rId1"/>
        <a:srcRect/>
        <a:stretch>
          <a:fillRect/>
        </a:stretch>
      </xdr:blipFill>
      <xdr:spPr>
        <a:xfrm>
          <a:off x="104775" y="1943100"/>
          <a:ext cx="1905000" cy="1485900"/>
        </a:xfrm>
        <a:prstGeom prst="rect">
          <a:avLst/>
        </a:prstGeom>
      </xdr:spPr>
    </xdr:pic>
    <xdr:clientData/>
  </xdr:twoCellAnchor>
</xdr:wsDr>
</file>

<file path=xl/drawings/drawing69.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10</xdr:row>
      <xdr:rowOff>0</xdr:rowOff>
    </xdr:from>
    <xdr:to>
      <xdr:col>0</xdr:col>
      <xdr:colOff>2009775</xdr:colOff>
      <xdr:row>19</xdr:row>
      <xdr:rowOff>28575</xdr:rowOff>
    </xdr:to>
    <xdr:pic>
      <xdr:nvPicPr>
        <xdr:cNvPr id="4" name="Picture 3" descr="Cogsworh"/>
        <xdr:cNvPicPr>
          <a:picLocks noChangeAspect="1"/>
        </xdr:cNvPicPr>
      </xdr:nvPicPr>
      <xdr:blipFill>
        <a:blip r:embed="rId1"/>
        <a:srcRect/>
        <a:stretch>
          <a:fillRect/>
        </a:stretch>
      </xdr:blipFill>
      <xdr:spPr>
        <a:xfrm>
          <a:off x="104775" y="1914525"/>
          <a:ext cx="1905000" cy="1485900"/>
        </a:xfrm>
        <a:prstGeom prst="rect">
          <a:avLst/>
        </a:prstGeom>
        <a:ln w="38100">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133350</xdr:colOff>
      <xdr:row>14</xdr:row>
      <xdr:rowOff>104775</xdr:rowOff>
    </xdr:from>
    <xdr:to>
      <xdr:col>0</xdr:col>
      <xdr:colOff>2038350</xdr:colOff>
      <xdr:row>25</xdr:row>
      <xdr:rowOff>66675</xdr:rowOff>
    </xdr:to>
    <xdr:pic>
      <xdr:nvPicPr>
        <xdr:cNvPr id="2" name="Picture 1" descr="Daisy Duck"/>
        <xdr:cNvPicPr>
          <a:picLocks noChangeAspect="1"/>
        </xdr:cNvPicPr>
      </xdr:nvPicPr>
      <xdr:blipFill>
        <a:blip r:embed="rId1"/>
        <a:srcRect/>
        <a:stretch>
          <a:fillRect/>
        </a:stretch>
      </xdr:blipFill>
      <xdr:spPr>
        <a:xfrm>
          <a:off x="133350" y="2667000"/>
          <a:ext cx="1905000" cy="1905000"/>
        </a:xfrm>
        <a:prstGeom prst="rect">
          <a:avLst/>
        </a:prstGeom>
      </xdr:spPr>
    </xdr:pic>
    <xdr:clientData/>
  </xdr:twoCellAnchor>
</xdr:wsDr>
</file>

<file path=xl/drawings/drawing70.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104775</xdr:colOff>
      <xdr:row>10</xdr:row>
      <xdr:rowOff>85725</xdr:rowOff>
    </xdr:from>
    <xdr:to>
      <xdr:col>0</xdr:col>
      <xdr:colOff>2009775</xdr:colOff>
      <xdr:row>19</xdr:row>
      <xdr:rowOff>152400</xdr:rowOff>
    </xdr:to>
    <xdr:pic>
      <xdr:nvPicPr>
        <xdr:cNvPr id="4" name="Picture 3" descr="Mrs Potts"/>
        <xdr:cNvPicPr>
          <a:picLocks noChangeAspect="1"/>
        </xdr:cNvPicPr>
      </xdr:nvPicPr>
      <xdr:blipFill>
        <a:blip r:embed="rId1"/>
        <a:srcRect/>
        <a:stretch>
          <a:fillRect/>
        </a:stretch>
      </xdr:blipFill>
      <xdr:spPr>
        <a:xfrm>
          <a:off x="104775" y="2000250"/>
          <a:ext cx="1905000" cy="1524000"/>
        </a:xfrm>
        <a:prstGeom prst="rect">
          <a:avLst/>
        </a:prstGeom>
      </xdr:spPr>
    </xdr:pic>
    <xdr:clientData/>
  </xdr:twoCellAnchor>
</xdr:wsDr>
</file>

<file path=xl/drawings/drawing7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123825</xdr:colOff>
      <xdr:row>11</xdr:row>
      <xdr:rowOff>38100</xdr:rowOff>
    </xdr:from>
    <xdr:to>
      <xdr:col>0</xdr:col>
      <xdr:colOff>2028825</xdr:colOff>
      <xdr:row>20</xdr:row>
      <xdr:rowOff>142875</xdr:rowOff>
    </xdr:to>
    <xdr:pic>
      <xdr:nvPicPr>
        <xdr:cNvPr id="4" name="Picture 3" descr="Chip Potts"/>
        <xdr:cNvPicPr>
          <a:picLocks noChangeAspect="1"/>
        </xdr:cNvPicPr>
      </xdr:nvPicPr>
      <xdr:blipFill>
        <a:blip r:embed="rId1"/>
        <a:srcRect/>
        <a:stretch>
          <a:fillRect/>
        </a:stretch>
      </xdr:blipFill>
      <xdr:spPr>
        <a:xfrm>
          <a:off x="123825" y="2114550"/>
          <a:ext cx="1905000" cy="1562100"/>
        </a:xfrm>
        <a:prstGeom prst="rect">
          <a:avLst/>
        </a:prstGeom>
        <a:ln w="3175">
          <a:noFill/>
        </a:ln>
      </xdr:spPr>
    </xdr:pic>
    <xdr:clientData/>
  </xdr:twoCellAnchor>
</xdr:wsDr>
</file>

<file path=xl/drawings/drawing7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95250</xdr:colOff>
      <xdr:row>10</xdr:row>
      <xdr:rowOff>123825</xdr:rowOff>
    </xdr:from>
    <xdr:to>
      <xdr:col>0</xdr:col>
      <xdr:colOff>2000250</xdr:colOff>
      <xdr:row>20</xdr:row>
      <xdr:rowOff>66675</xdr:rowOff>
    </xdr:to>
    <xdr:pic>
      <xdr:nvPicPr>
        <xdr:cNvPr id="4" name="Picture 3" descr="Gaston"/>
        <xdr:cNvPicPr>
          <a:picLocks noChangeAspect="1"/>
        </xdr:cNvPicPr>
      </xdr:nvPicPr>
      <xdr:blipFill>
        <a:blip r:embed="rId1"/>
        <a:srcRect/>
        <a:stretch>
          <a:fillRect/>
        </a:stretch>
      </xdr:blipFill>
      <xdr:spPr>
        <a:xfrm>
          <a:off x="95250" y="2038350"/>
          <a:ext cx="1905000" cy="1562100"/>
        </a:xfrm>
        <a:prstGeom prst="rect">
          <a:avLst/>
        </a:prstGeom>
        <a:ln w="38100">
          <a:noFill/>
        </a:ln>
      </xdr:spPr>
    </xdr:pic>
    <xdr:clientData/>
  </xdr:twoCellAnchor>
</xdr:wsDr>
</file>

<file path=xl/drawings/drawing73.xml><?xml version="1.0" encoding="utf-8"?>
<xdr:wsDr xmlns:xdr="http://schemas.openxmlformats.org/drawingml/2006/spreadsheetDrawing" xmlns:r="http://schemas.openxmlformats.org/officeDocument/2006/relationships" xmlns:a="http://schemas.openxmlformats.org/drawingml/2006/main">
  <xdr:oneCellAnchor>
    <xdr:from>
      <xdr:col>4</xdr:col>
      <xdr:colOff>0</xdr:colOff>
      <xdr:row>2</xdr:row>
      <xdr:rowOff>0</xdr:rowOff>
    </xdr:from>
    <xdr:ext cx="827405" cy="381000"/>
    <xdr:sp>
      <xdr:nvSpPr>
        <xdr:cNvPr id="2" name="Rounded Rectangle 1">
          <a:hlinkClick xmlns:r="http://schemas.openxmlformats.org/officeDocument/2006/relationships" r:id="rId1"/>
        </xdr:cNvPr>
        <xdr:cNvSpPr/>
      </xdr:nvSpPr>
      <xdr:spPr>
        <a:xfrm>
          <a:off x="10334625" y="457200"/>
          <a:ext cx="827405" cy="381000"/>
        </a:xfrm>
        <a:prstGeom prst="roundRect">
          <a:avLst>
            <a:gd name="adj" fmla="val 50000"/>
          </a:avLst>
        </a:prstGeom>
        <a:gradFill>
          <a:gsLst>
            <a:gs pos="0">
              <a:srgbClr val="7B32B2"/>
            </a:gs>
            <a:gs pos="100000">
              <a:srgbClr val="401A5D"/>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1">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100">
              <a:solidFill>
                <a:srgbClr val="FFFF00"/>
              </a:solidFill>
              <a:effectLst>
                <a:outerShdw blurRad="50800" dist="50800" dir="7680000" algn="ctr" rotWithShape="0">
                  <a:schemeClr val="bg2">
                    <a:lumMod val="90000"/>
                    <a:alpha val="100000"/>
                  </a:schemeClr>
                </a:outerShdw>
              </a:effectLst>
            </a:rPr>
            <a:t>Overview</a:t>
          </a:r>
          <a:endParaRPr lang="en-US" sz="1100">
            <a:solidFill>
              <a:srgbClr val="FFFF00"/>
            </a:solidFill>
            <a:effectLst>
              <a:outerShdw blurRad="50800" dist="50800" dir="7680000" algn="ctr" rotWithShape="0">
                <a:schemeClr val="bg2">
                  <a:lumMod val="90000"/>
                  <a:alpha val="100000"/>
                </a:schemeClr>
              </a:outerShdw>
            </a:effectLst>
          </a:endParaRPr>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123825</xdr:colOff>
      <xdr:row>14</xdr:row>
      <xdr:rowOff>57150</xdr:rowOff>
    </xdr:from>
    <xdr:to>
      <xdr:col>0</xdr:col>
      <xdr:colOff>2028825</xdr:colOff>
      <xdr:row>26</xdr:row>
      <xdr:rowOff>19050</xdr:rowOff>
    </xdr:to>
    <xdr:pic>
      <xdr:nvPicPr>
        <xdr:cNvPr id="2" name="Picture 1" descr="Donald Duck"/>
        <xdr:cNvPicPr>
          <a:picLocks noChangeAspect="1"/>
        </xdr:cNvPicPr>
      </xdr:nvPicPr>
      <xdr:blipFill>
        <a:blip r:embed="rId1"/>
        <a:srcRect/>
        <a:stretch>
          <a:fillRect/>
        </a:stretch>
      </xdr:blipFill>
      <xdr:spPr>
        <a:xfrm>
          <a:off x="123825" y="2619375"/>
          <a:ext cx="1905000" cy="190500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133350</xdr:colOff>
      <xdr:row>14</xdr:row>
      <xdr:rowOff>66675</xdr:rowOff>
    </xdr:from>
    <xdr:to>
      <xdr:col>0</xdr:col>
      <xdr:colOff>2038350</xdr:colOff>
      <xdr:row>26</xdr:row>
      <xdr:rowOff>28575</xdr:rowOff>
    </xdr:to>
    <xdr:pic>
      <xdr:nvPicPr>
        <xdr:cNvPr id="2" name="Picture 1" descr="Pete"/>
        <xdr:cNvPicPr>
          <a:picLocks noChangeAspect="1"/>
        </xdr:cNvPicPr>
      </xdr:nvPicPr>
      <xdr:blipFill>
        <a:blip r:embed="rId1"/>
        <a:srcRect/>
        <a:stretch>
          <a:fillRect/>
        </a:stretch>
      </xdr:blipFill>
      <xdr:spPr>
        <a:xfrm>
          <a:off x="133350" y="2628900"/>
          <a:ext cx="1905000" cy="1905000"/>
        </a:xfrm>
        <a:prstGeom prst="rect">
          <a:avLst/>
        </a:prstGeom>
      </xdr:spPr>
    </xdr:pic>
    <xdr:clientData/>
  </xdr:twoCellAnchor>
</xdr:wsDr>
</file>

<file path=xl/queryTables/queryTable1.xml><?xml version="1.0" encoding="utf-8"?>
<queryTable xmlns="http://schemas.openxmlformats.org/spreadsheetml/2006/main" name="ExternalData_1" connectionId="38"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10.xml><?xml version="1.0" encoding="utf-8"?>
<queryTable xmlns="http://schemas.openxmlformats.org/spreadsheetml/2006/main" name="ExternalData_1" connectionId="28"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11.xml><?xml version="1.0" encoding="utf-8"?>
<queryTable xmlns="http://schemas.openxmlformats.org/spreadsheetml/2006/main" name="ExternalData_1" connectionId="1"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12.xml><?xml version="1.0" encoding="utf-8"?>
<queryTable xmlns="http://schemas.openxmlformats.org/spreadsheetml/2006/main" name="ExternalData_1" connectionId="2"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13.xml><?xml version="1.0" encoding="utf-8"?>
<queryTable xmlns="http://schemas.openxmlformats.org/spreadsheetml/2006/main" name="ExternalData_1" connectionId="4"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14.xml><?xml version="1.0" encoding="utf-8"?>
<queryTable xmlns="http://schemas.openxmlformats.org/spreadsheetml/2006/main" name="ExternalData_1" connectionId="17"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15.xml><?xml version="1.0" encoding="utf-8"?>
<queryTable xmlns="http://schemas.openxmlformats.org/spreadsheetml/2006/main" name="ExternalData_1" connectionId="39"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16.xml><?xml version="1.0" encoding="utf-8"?>
<queryTable xmlns="http://schemas.openxmlformats.org/spreadsheetml/2006/main" name="ExternalData_1" connectionId="50"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17.xml><?xml version="1.0" encoding="utf-8"?>
<queryTable xmlns="http://schemas.openxmlformats.org/spreadsheetml/2006/main" name="ExternalData_1" connectionId="55"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18.xml><?xml version="1.0" encoding="utf-8"?>
<queryTable xmlns="http://schemas.openxmlformats.org/spreadsheetml/2006/main" name="ExternalData_1" connectionId="56"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19.xml><?xml version="1.0" encoding="utf-8"?>
<queryTable xmlns="http://schemas.openxmlformats.org/spreadsheetml/2006/main" name="ExternalData_1" connectionId="57"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xml><?xml version="1.0" encoding="utf-8"?>
<queryTable xmlns="http://schemas.openxmlformats.org/spreadsheetml/2006/main" name="ExternalData_1" connectionId="40"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0.xml><?xml version="1.0" encoding="utf-8"?>
<queryTable xmlns="http://schemas.openxmlformats.org/spreadsheetml/2006/main" name="ExternalData_1" connectionId="58"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1.xml><?xml version="1.0" encoding="utf-8"?>
<queryTable xmlns="http://schemas.openxmlformats.org/spreadsheetml/2006/main" name="ExternalData_1" connectionId="5"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2.xml><?xml version="1.0" encoding="utf-8"?>
<queryTable xmlns="http://schemas.openxmlformats.org/spreadsheetml/2006/main" name="ExternalData_1" connectionId="6"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3.xml><?xml version="1.0" encoding="utf-8"?>
<queryTable xmlns="http://schemas.openxmlformats.org/spreadsheetml/2006/main" name="ExternalData_1" connectionId="7"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4.xml><?xml version="1.0" encoding="utf-8"?>
<queryTable xmlns="http://schemas.openxmlformats.org/spreadsheetml/2006/main" name="ExternalData_1" connectionId="8"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5.xml><?xml version="1.0" encoding="utf-8"?>
<queryTable xmlns="http://schemas.openxmlformats.org/spreadsheetml/2006/main" name="ExternalData_1" connectionId="13"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6.xml><?xml version="1.0" encoding="utf-8"?>
<queryTable xmlns="http://schemas.openxmlformats.org/spreadsheetml/2006/main" name="ExternalData_1" connectionId="14"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7.xml><?xml version="1.0" encoding="utf-8"?>
<queryTable xmlns="http://schemas.openxmlformats.org/spreadsheetml/2006/main" name="ExternalData_1" connectionId="15"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8.xml><?xml version="1.0" encoding="utf-8"?>
<queryTable xmlns="http://schemas.openxmlformats.org/spreadsheetml/2006/main" name="ExternalData_1" connectionId="16"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29.xml><?xml version="1.0" encoding="utf-8"?>
<queryTable xmlns="http://schemas.openxmlformats.org/spreadsheetml/2006/main" name="ExternalData_1" connectionId="18"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xml><?xml version="1.0" encoding="utf-8"?>
<queryTable xmlns="http://schemas.openxmlformats.org/spreadsheetml/2006/main" name="ExternalData_1" connectionId="41"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0.xml><?xml version="1.0" encoding="utf-8"?>
<queryTable xmlns="http://schemas.openxmlformats.org/spreadsheetml/2006/main" name="ExternalData_1" connectionId="19"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1.xml><?xml version="1.0" encoding="utf-8"?>
<queryTable xmlns="http://schemas.openxmlformats.org/spreadsheetml/2006/main" name="ExternalData_1" connectionId="20"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2.xml><?xml version="1.0" encoding="utf-8"?>
<queryTable xmlns="http://schemas.openxmlformats.org/spreadsheetml/2006/main" name="ExternalData_1" connectionId="9"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3.xml><?xml version="1.0" encoding="utf-8"?>
<queryTable xmlns="http://schemas.openxmlformats.org/spreadsheetml/2006/main" name="ExternalData_1" connectionId="10"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4.xml><?xml version="1.0" encoding="utf-8"?>
<queryTable xmlns="http://schemas.openxmlformats.org/spreadsheetml/2006/main" name="ExternalData_1" connectionId="11"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5.xml><?xml version="1.0" encoding="utf-8"?>
<queryTable xmlns="http://schemas.openxmlformats.org/spreadsheetml/2006/main" name="ExternalData_1" connectionId="12"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6.xml><?xml version="1.0" encoding="utf-8"?>
<queryTable xmlns="http://schemas.openxmlformats.org/spreadsheetml/2006/main" name="ExternalData_1" connectionId="21"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7.xml><?xml version="1.0" encoding="utf-8"?>
<queryTable xmlns="http://schemas.openxmlformats.org/spreadsheetml/2006/main" name="ExternalData_1" connectionId="22"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8.xml><?xml version="1.0" encoding="utf-8"?>
<queryTable xmlns="http://schemas.openxmlformats.org/spreadsheetml/2006/main" name="ExternalData_1" connectionId="23"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39.xml><?xml version="1.0" encoding="utf-8"?>
<queryTable xmlns="http://schemas.openxmlformats.org/spreadsheetml/2006/main" name="ExternalData_1" connectionId="24"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xml><?xml version="1.0" encoding="utf-8"?>
<queryTable xmlns="http://schemas.openxmlformats.org/spreadsheetml/2006/main" name="ExternalData_1" connectionId="42"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0.xml><?xml version="1.0" encoding="utf-8"?>
<queryTable xmlns="http://schemas.openxmlformats.org/spreadsheetml/2006/main" name="ExternalData_1" connectionId="25"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1.xml><?xml version="1.0" encoding="utf-8"?>
<queryTable xmlns="http://schemas.openxmlformats.org/spreadsheetml/2006/main" name="ExternalData_1" connectionId="26"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2.xml><?xml version="1.0" encoding="utf-8"?>
<queryTable xmlns="http://schemas.openxmlformats.org/spreadsheetml/2006/main" name="ExternalData_1" connectionId="27"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3.xml><?xml version="1.0" encoding="utf-8"?>
<queryTable xmlns="http://schemas.openxmlformats.org/spreadsheetml/2006/main" name="ExternalData_1" connectionId="29"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4.xml><?xml version="1.0" encoding="utf-8"?>
<queryTable xmlns="http://schemas.openxmlformats.org/spreadsheetml/2006/main" name="ExternalData_1" connectionId="30"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5.xml><?xml version="1.0" encoding="utf-8"?>
<queryTable xmlns="http://schemas.openxmlformats.org/spreadsheetml/2006/main" name="ExternalData_1" connectionId="31"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6.xml><?xml version="1.0" encoding="utf-8"?>
<queryTable xmlns="http://schemas.openxmlformats.org/spreadsheetml/2006/main" name="ExternalData_1" connectionId="32"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7.xml><?xml version="1.0" encoding="utf-8"?>
<queryTable xmlns="http://schemas.openxmlformats.org/spreadsheetml/2006/main" name="ExternalData_1" connectionId="33"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8.xml><?xml version="1.0" encoding="utf-8"?>
<queryTable xmlns="http://schemas.openxmlformats.org/spreadsheetml/2006/main" name="ExternalData_1" connectionId="34"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49.xml><?xml version="1.0" encoding="utf-8"?>
<queryTable xmlns="http://schemas.openxmlformats.org/spreadsheetml/2006/main" name="ExternalData_1" connectionId="35"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5.xml><?xml version="1.0" encoding="utf-8"?>
<queryTable xmlns="http://schemas.openxmlformats.org/spreadsheetml/2006/main" name="ExternalData_1" connectionId="43"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50.xml><?xml version="1.0" encoding="utf-8"?>
<queryTable xmlns="http://schemas.openxmlformats.org/spreadsheetml/2006/main" name="ExternalData_1" connectionId="36"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51.xml><?xml version="1.0" encoding="utf-8"?>
<queryTable xmlns="http://schemas.openxmlformats.org/spreadsheetml/2006/main" name="ExternalData_1" connectionId="37"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52.xml><?xml version="1.0" encoding="utf-8"?>
<queryTable xmlns="http://schemas.openxmlformats.org/spreadsheetml/2006/main" name="ExternalData_1" connectionId="52"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53.xml><?xml version="1.0" encoding="utf-8"?>
<queryTable xmlns="http://schemas.openxmlformats.org/spreadsheetml/2006/main" name="ExternalData_1" connectionId="45"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54.xml><?xml version="1.0" encoding="utf-8"?>
<queryTable xmlns="http://schemas.openxmlformats.org/spreadsheetml/2006/main" name="ExternalData_1" connectionId="48"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55.xml><?xml version="1.0" encoding="utf-8"?>
<queryTable xmlns="http://schemas.openxmlformats.org/spreadsheetml/2006/main" name="ExternalData_1" connectionId="47"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56.xml><?xml version="1.0" encoding="utf-8"?>
<queryTable xmlns="http://schemas.openxmlformats.org/spreadsheetml/2006/main" name="ExternalData_1" connectionId="46" autoFormatId="16" applyNumberFormats="0" applyBorderFormats="0" applyFontFormats="1" applyPatternFormats="1" applyAlignmentFormats="0" applyWidthHeightFormats="0">
  <queryTableRefresh preserveSortFilterLayout="0" nextId="8">
    <queryTableFields count="7">
      <queryTableField id="1" dataBound="0"/>
      <queryTableField id="2" dataBound="0"/>
      <queryTableField id="3" dataBound="0"/>
      <queryTableField id="4" dataBound="0"/>
      <queryTableField id="5" dataBound="0"/>
      <queryTableField id="6" dataBound="0"/>
      <queryTableField id="7" dataBound="0"/>
    </queryTableFields>
  </queryTableRefresh>
</queryTable>
</file>

<file path=xl/queryTables/queryTable57.xml><?xml version="1.0" encoding="utf-8"?>
<queryTable xmlns="http://schemas.openxmlformats.org/spreadsheetml/2006/main" name="ExternalData_1" connectionId="53"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58.xml><?xml version="1.0" encoding="utf-8"?>
<queryTable xmlns="http://schemas.openxmlformats.org/spreadsheetml/2006/main" name="ExternalData_1" connectionId="54"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6.xml><?xml version="1.0" encoding="utf-8"?>
<queryTable xmlns="http://schemas.openxmlformats.org/spreadsheetml/2006/main" name="ExternalData_1" connectionId="44"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7.xml><?xml version="1.0" encoding="utf-8"?>
<queryTable xmlns="http://schemas.openxmlformats.org/spreadsheetml/2006/main" name="ExternalData_1" connectionId="3"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8.xml><?xml version="1.0" encoding="utf-8"?>
<queryTable xmlns="http://schemas.openxmlformats.org/spreadsheetml/2006/main" name="ExternalData_1" connectionId="49"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queryTables/queryTable9.xml><?xml version="1.0" encoding="utf-8"?>
<queryTable xmlns="http://schemas.openxmlformats.org/spreadsheetml/2006/main" name="ExternalData_1" connectionId="51" autoFormatId="16" applyNumberFormats="0" applyBorderFormats="0" applyFontFormats="1" applyPatternFormats="1" applyAlignmentFormats="0" applyWidthHeightFormats="0">
  <queryTableRefresh preserveSortFilterLayout="0" nextId="9">
    <queryTableFields count="8">
      <queryTableField id="1" dataBound="0"/>
      <queryTableField id="2" dataBound="0"/>
      <queryTableField id="3" dataBound="0"/>
      <queryTableField id="4" dataBound="0"/>
      <queryTableField id="5" dataBound="0"/>
      <queryTableField id="6" dataBound="0"/>
      <queryTableField id="7" dataBound="0"/>
      <queryTableField id="8" dataBound="0"/>
    </queryTableFields>
  </queryTableRefresh>
</query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kevin@sagersoft.net?subject=DMK Char Progress Sheet" TargetMode="External"/><Relationship Id="rId2" Type="http://schemas.openxmlformats.org/officeDocument/2006/relationships/hyperlink" Target="http://www.disneymagickingdomswiki.wikia.com"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queryTable" Target="../queryTables/queryTable7.x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queryTable" Target="../queryTables/queryTable8.x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queryTable" Target="../queryTables/queryTable9.x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queryTable" Target="../queryTables/queryTable10.x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2" Type="http://schemas.openxmlformats.org/officeDocument/2006/relationships/queryTable" Target="../queryTables/queryTable11.xml"/><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2" Type="http://schemas.openxmlformats.org/officeDocument/2006/relationships/queryTable" Target="../queryTables/queryTable12.x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queryTable" Target="../queryTables/queryTable13.xml"/><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2" Type="http://schemas.openxmlformats.org/officeDocument/2006/relationships/queryTable" Target="../queryTables/queryTable14.xml"/><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2" Type="http://schemas.openxmlformats.org/officeDocument/2006/relationships/queryTable" Target="../queryTables/queryTable15.x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2" Type="http://schemas.openxmlformats.org/officeDocument/2006/relationships/queryTable" Target="../queryTables/queryTable16.x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2" Type="http://schemas.openxmlformats.org/officeDocument/2006/relationships/queryTable" Target="../queryTables/queryTable17.xml"/><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2" Type="http://schemas.openxmlformats.org/officeDocument/2006/relationships/queryTable" Target="../queryTables/queryTable18.xml"/><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2" Type="http://schemas.openxmlformats.org/officeDocument/2006/relationships/queryTable" Target="../queryTables/queryTable19.x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2" Type="http://schemas.openxmlformats.org/officeDocument/2006/relationships/queryTable" Target="../queryTables/queryTable20.xml"/><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2" Type="http://schemas.openxmlformats.org/officeDocument/2006/relationships/queryTable" Target="../queryTables/queryTable21.x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queryTable" Target="../queryTables/queryTable22.xml"/><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2" Type="http://schemas.openxmlformats.org/officeDocument/2006/relationships/queryTable" Target="../queryTables/queryTable23.x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2" Type="http://schemas.openxmlformats.org/officeDocument/2006/relationships/queryTable" Target="../queryTables/queryTable24.xml"/><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2" Type="http://schemas.openxmlformats.org/officeDocument/2006/relationships/queryTable" Target="../queryTables/queryTable25.xml"/><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2" Type="http://schemas.openxmlformats.org/officeDocument/2006/relationships/queryTable" Target="../queryTables/queryTable26.xml"/><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2" Type="http://schemas.openxmlformats.org/officeDocument/2006/relationships/queryTable" Target="../queryTables/queryTable27.xml"/><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2" Type="http://schemas.openxmlformats.org/officeDocument/2006/relationships/queryTable" Target="../queryTables/queryTable28.xml"/><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2" Type="http://schemas.openxmlformats.org/officeDocument/2006/relationships/queryTable" Target="../queryTables/queryTable29.xml"/><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2" Type="http://schemas.openxmlformats.org/officeDocument/2006/relationships/queryTable" Target="../queryTables/queryTable30.xml"/><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2" Type="http://schemas.openxmlformats.org/officeDocument/2006/relationships/queryTable" Target="../queryTables/queryTable31.xml"/><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2" Type="http://schemas.openxmlformats.org/officeDocument/2006/relationships/queryTable" Target="../queryTables/queryTable32.xml"/><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2" Type="http://schemas.openxmlformats.org/officeDocument/2006/relationships/queryTable" Target="../queryTables/queryTable33.xml"/><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2" Type="http://schemas.openxmlformats.org/officeDocument/2006/relationships/queryTable" Target="../queryTables/queryTable34.xml"/><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2" Type="http://schemas.openxmlformats.org/officeDocument/2006/relationships/queryTable" Target="../queryTables/queryTable35.xml"/><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2" Type="http://schemas.openxmlformats.org/officeDocument/2006/relationships/queryTable" Target="../queryTables/queryTable36.xml"/><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2" Type="http://schemas.openxmlformats.org/officeDocument/2006/relationships/queryTable" Target="../queryTables/queryTable37.xml"/><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2" Type="http://schemas.openxmlformats.org/officeDocument/2006/relationships/queryTable" Target="../queryTables/queryTable38.xml"/><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2" Type="http://schemas.openxmlformats.org/officeDocument/2006/relationships/queryTable" Target="../queryTables/queryTable39.xml"/><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2" Type="http://schemas.openxmlformats.org/officeDocument/2006/relationships/queryTable" Target="../queryTables/queryTable40.xml"/><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2" Type="http://schemas.openxmlformats.org/officeDocument/2006/relationships/queryTable" Target="../queryTables/queryTable41.xml"/><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2" Type="http://schemas.openxmlformats.org/officeDocument/2006/relationships/queryTable" Target="../queryTables/queryTable42.xml"/><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2" Type="http://schemas.openxmlformats.org/officeDocument/2006/relationships/queryTable" Target="../queryTables/queryTable43.xml"/><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2" Type="http://schemas.openxmlformats.org/officeDocument/2006/relationships/queryTable" Target="../queryTables/queryTable44.xml"/><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2" Type="http://schemas.openxmlformats.org/officeDocument/2006/relationships/queryTable" Target="../queryTables/queryTable45.xml"/><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2" Type="http://schemas.openxmlformats.org/officeDocument/2006/relationships/queryTable" Target="../queryTables/queryTable46.xml"/><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2" Type="http://schemas.openxmlformats.org/officeDocument/2006/relationships/queryTable" Target="../queryTables/queryTable47.xml"/><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2" Type="http://schemas.openxmlformats.org/officeDocument/2006/relationships/queryTable" Target="../queryTables/queryTable48.xml"/><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2" Type="http://schemas.openxmlformats.org/officeDocument/2006/relationships/queryTable" Target="../queryTables/queryTable49.xml"/><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2" Type="http://schemas.openxmlformats.org/officeDocument/2006/relationships/queryTable" Target="../queryTables/queryTable50.xml"/><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2" Type="http://schemas.openxmlformats.org/officeDocument/2006/relationships/queryTable" Target="../queryTables/queryTable51.xml"/><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7.xml.rels><?xml version="1.0" encoding="UTF-8" standalone="yes"?>
<Relationships xmlns="http://schemas.openxmlformats.org/package/2006/relationships"><Relationship Id="rId2" Type="http://schemas.openxmlformats.org/officeDocument/2006/relationships/queryTable" Target="../queryTables/queryTable52.xml"/><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2" Type="http://schemas.openxmlformats.org/officeDocument/2006/relationships/queryTable" Target="../queryTables/queryTable53.xml"/><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2" Type="http://schemas.openxmlformats.org/officeDocument/2006/relationships/queryTable" Target="../queryTables/queryTable54.xml"/><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2" Type="http://schemas.openxmlformats.org/officeDocument/2006/relationships/queryTable" Target="../queryTables/queryTable55.xml"/><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2" Type="http://schemas.openxmlformats.org/officeDocument/2006/relationships/queryTable" Target="../queryTables/queryTable56.xml"/><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2" Type="http://schemas.openxmlformats.org/officeDocument/2006/relationships/queryTable" Target="../queryTables/queryTable57.xml"/><Relationship Id="rId1" Type="http://schemas.openxmlformats.org/officeDocument/2006/relationships/drawing" Target="../drawings/drawing71.xml"/></Relationships>
</file>

<file path=xl/worksheets/_rels/sheet73.xml.rels><?xml version="1.0" encoding="UTF-8" standalone="yes"?>
<Relationships xmlns="http://schemas.openxmlformats.org/package/2006/relationships"><Relationship Id="rId2" Type="http://schemas.openxmlformats.org/officeDocument/2006/relationships/queryTable" Target="../queryTables/queryTable58.xml"/><Relationship Id="rId1" Type="http://schemas.openxmlformats.org/officeDocument/2006/relationships/drawing" Target="../drawings/drawing7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6.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E42"/>
  <sheetViews>
    <sheetView tabSelected="1" workbookViewId="0">
      <selection activeCell="B1" sqref="B1"/>
    </sheetView>
  </sheetViews>
  <sheetFormatPr defaultColWidth="9.14285714285714" defaultRowHeight="12.75" outlineLevelCol="4"/>
  <cols>
    <col min="1" max="1" width="17.5714285714286" customWidth="1"/>
    <col min="2" max="2" width="116.714285714286" style="180" customWidth="1"/>
    <col min="3" max="3" width="19.1428571428571" style="181" customWidth="1"/>
    <col min="5" max="5" width="9.71428571428571"/>
  </cols>
  <sheetData>
    <row r="1" customFormat="1" ht="33.75" spans="2:5">
      <c r="B1" s="182" t="s">
        <v>0</v>
      </c>
      <c r="C1" s="181"/>
      <c r="D1" t="s">
        <v>1</v>
      </c>
      <c r="E1">
        <v>1.14</v>
      </c>
    </row>
    <row r="2" customFormat="1" spans="2:5">
      <c r="B2" s="180"/>
      <c r="C2" s="181"/>
      <c r="D2" t="s">
        <v>2</v>
      </c>
      <c r="E2" s="183">
        <v>42912</v>
      </c>
    </row>
    <row r="3" customFormat="1" ht="25.5" spans="2:3">
      <c r="B3" s="180" t="s">
        <v>3</v>
      </c>
      <c r="C3" s="181"/>
    </row>
    <row r="4" customFormat="1" spans="2:3">
      <c r="B4" s="180"/>
      <c r="C4" s="181"/>
    </row>
    <row r="5" customFormat="1" spans="2:3">
      <c r="B5" s="180" t="s">
        <v>4</v>
      </c>
      <c r="C5" s="181"/>
    </row>
    <row r="6" customFormat="1" ht="15" spans="2:3">
      <c r="B6" s="184" t="s">
        <v>5</v>
      </c>
      <c r="C6" s="185"/>
    </row>
    <row r="7" customFormat="1" ht="15" spans="2:3">
      <c r="B7" s="184"/>
      <c r="C7" s="185"/>
    </row>
    <row r="8" customFormat="1" ht="60" spans="2:3">
      <c r="B8" s="186" t="s">
        <v>6</v>
      </c>
      <c r="C8" s="185"/>
    </row>
    <row r="9" customFormat="1" spans="2:3">
      <c r="B9" s="180"/>
      <c r="C9" s="181"/>
    </row>
    <row r="10" s="179" customFormat="1" ht="20.25" spans="2:3">
      <c r="B10" s="187" t="s">
        <v>7</v>
      </c>
      <c r="C10" s="188"/>
    </row>
    <row r="11" customFormat="1" ht="38.25" spans="2:3">
      <c r="B11" s="180" t="s">
        <v>8</v>
      </c>
      <c r="C11" s="181"/>
    </row>
    <row r="12" customFormat="1" spans="2:3">
      <c r="B12" s="180"/>
      <c r="C12" s="181"/>
    </row>
    <row r="13" customFormat="1" ht="25.5" spans="2:3">
      <c r="B13" s="180" t="s">
        <v>9</v>
      </c>
      <c r="C13" s="181"/>
    </row>
    <row r="14" customFormat="1" spans="2:3">
      <c r="B14" s="180"/>
      <c r="C14" s="181"/>
    </row>
    <row r="15" customFormat="1" ht="25.5" spans="2:3">
      <c r="B15" s="180" t="s">
        <v>10</v>
      </c>
      <c r="C15" s="181"/>
    </row>
    <row r="16" customFormat="1" spans="2:3">
      <c r="B16" s="180"/>
      <c r="C16" s="181"/>
    </row>
    <row r="17" customFormat="1" ht="25.5" spans="2:3">
      <c r="B17" s="180" t="s">
        <v>11</v>
      </c>
      <c r="C17" s="181"/>
    </row>
    <row r="18" customFormat="1" spans="2:3">
      <c r="B18" s="180"/>
      <c r="C18" s="181"/>
    </row>
    <row r="19" customFormat="1" ht="38.25" spans="2:3">
      <c r="B19" s="180" t="s">
        <v>12</v>
      </c>
      <c r="C19" s="181"/>
    </row>
    <row r="20" customFormat="1" spans="2:3">
      <c r="B20" s="180"/>
      <c r="C20" s="181"/>
    </row>
    <row r="21" customFormat="1" spans="2:3">
      <c r="B21" s="180" t="s">
        <v>13</v>
      </c>
      <c r="C21" s="181"/>
    </row>
    <row r="22" customFormat="1" spans="2:3">
      <c r="B22" s="180"/>
      <c r="C22" s="181"/>
    </row>
    <row r="23" customFormat="1" ht="25.5" spans="2:3">
      <c r="B23" s="180" t="s">
        <v>14</v>
      </c>
      <c r="C23" s="181"/>
    </row>
    <row r="24" customFormat="1" spans="2:3">
      <c r="B24" s="180"/>
      <c r="C24" s="181"/>
    </row>
    <row r="25" customFormat="1" spans="2:3">
      <c r="B25" s="180" t="s">
        <v>15</v>
      </c>
      <c r="C25" s="181"/>
    </row>
    <row r="26" customFormat="1" spans="2:3">
      <c r="B26" s="189" t="s">
        <v>16</v>
      </c>
      <c r="C26" s="190" t="s">
        <v>17</v>
      </c>
    </row>
    <row r="27" customFormat="1" spans="2:3">
      <c r="B27" s="189" t="s">
        <v>18</v>
      </c>
      <c r="C27" s="191" t="s">
        <v>19</v>
      </c>
    </row>
    <row r="28" customFormat="1" spans="2:3">
      <c r="B28" s="189" t="s">
        <v>20</v>
      </c>
      <c r="C28" s="192" t="s">
        <v>21</v>
      </c>
    </row>
    <row r="29" customFormat="1" spans="2:3">
      <c r="B29" s="189" t="s">
        <v>22</v>
      </c>
      <c r="C29" s="193" t="s">
        <v>23</v>
      </c>
    </row>
    <row r="30" customFormat="1" spans="2:3">
      <c r="B30" s="189" t="s">
        <v>24</v>
      </c>
      <c r="C30" s="194" t="s">
        <v>25</v>
      </c>
    </row>
    <row r="31" customFormat="1" spans="2:3">
      <c r="B31" s="180"/>
      <c r="C31" s="181"/>
    </row>
    <row r="32" customFormat="1" ht="38.25" spans="2:3">
      <c r="B32" s="180" t="s">
        <v>26</v>
      </c>
      <c r="C32" s="181"/>
    </row>
    <row r="33" customFormat="1" spans="2:3">
      <c r="B33" s="180"/>
      <c r="C33" s="181"/>
    </row>
    <row r="34" customFormat="1" ht="20.25" spans="2:3">
      <c r="B34" s="187" t="s">
        <v>27</v>
      </c>
      <c r="C34" s="181"/>
    </row>
    <row r="35" customFormat="1" ht="89.25" spans="2:3">
      <c r="B35" s="180" t="s">
        <v>28</v>
      </c>
      <c r="C35" s="181"/>
    </row>
    <row r="36" customFormat="1" spans="2:3">
      <c r="B36" s="180"/>
      <c r="C36" s="181"/>
    </row>
    <row r="37" customFormat="1" ht="63.75" spans="2:3">
      <c r="B37" s="180" t="s">
        <v>29</v>
      </c>
      <c r="C37" s="181"/>
    </row>
    <row r="38" customFormat="1" spans="2:3">
      <c r="B38" s="180"/>
      <c r="C38" s="181"/>
    </row>
    <row r="39" customFormat="1" ht="20.25" spans="2:3">
      <c r="B39" s="187" t="s">
        <v>30</v>
      </c>
      <c r="C39" s="181"/>
    </row>
    <row r="40" customFormat="1" ht="38.25" spans="2:3">
      <c r="B40" s="180" t="s">
        <v>31</v>
      </c>
      <c r="C40" s="185"/>
    </row>
    <row r="41" customFormat="1" spans="2:3">
      <c r="B41" s="180"/>
      <c r="C41" s="181"/>
    </row>
    <row r="42" customFormat="1" ht="15" spans="2:3">
      <c r="B42" s="195" t="s">
        <v>32</v>
      </c>
      <c r="C42" s="181"/>
    </row>
  </sheetData>
  <hyperlinks>
    <hyperlink ref="B6" r:id="rId2" display="http://www.disneymagickingdomswiki.wikia.com"/>
    <hyperlink ref="B42" r:id="rId3" display="Email Kevin Sager"/>
  </hyperlinks>
  <pageMargins left="0.75" right="0.75" top="1" bottom="1" header="0.511805555555556" footer="0.511805555555556"/>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8.8571428571429" style="12" customWidth="1"/>
    <col min="3" max="3" width="11.4285714285714" style="12" customWidth="1"/>
    <col min="4" max="4" width="16.1428571428571" style="12" customWidth="1"/>
    <col min="5" max="5" width="19" style="12" customWidth="1"/>
    <col min="6" max="6" width="10.1428571428571"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59</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[DMKCharacterProgress_WIP.xlsx]Overview!$B$21</v>
      </c>
      <c r="G1" s="12" t="s">
        <v>124</v>
      </c>
      <c r="H1" s="21"/>
      <c r="AA1" s="34" t="str">
        <f>$B$1&amp;"'s Activities"</f>
        <v>Pete's Activities</v>
      </c>
      <c r="AB1" s="34"/>
      <c r="AC1" s="34"/>
      <c r="AD1" s="34"/>
      <c r="AE1" s="34"/>
      <c r="AF1" s="34"/>
      <c r="AG1" s="34"/>
      <c r="AH1" s="34"/>
      <c r="AI1" s="34"/>
      <c r="AJ1" s="34"/>
      <c r="AK1" s="34"/>
    </row>
    <row r="2" ht="20.25" spans="1:37">
      <c r="A2" s="16" t="s">
        <v>125</v>
      </c>
      <c r="B2" s="17" t="s">
        <v>172</v>
      </c>
      <c r="F2" s="22" t="str">
        <f ca="1">"'"&amp;SUBSTITUTE($F$1,"Overview","Overview (Mine)'")</f>
        <v>'[DMKCharacterProgress_WIP.xlsx]Overview (Mine)'!$B$21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386</v>
      </c>
      <c r="AB4" s="13">
        <v>1</v>
      </c>
      <c r="AF4" s="14"/>
      <c r="AG4" s="13" t="s">
        <v>213</v>
      </c>
      <c r="AI4" s="13">
        <v>5</v>
      </c>
      <c r="AJ4" s="13">
        <v>17</v>
      </c>
      <c r="AK4" s="14"/>
    </row>
    <row r="5" spans="1:37">
      <c r="A5" s="16" t="s">
        <v>148</v>
      </c>
      <c r="B5" s="17" t="s">
        <v>176</v>
      </c>
      <c r="G5" s="26"/>
      <c r="H5" s="21"/>
      <c r="AA5" s="14" t="s">
        <v>387</v>
      </c>
      <c r="AB5" s="13">
        <v>1</v>
      </c>
      <c r="AF5" s="14" t="s">
        <v>264</v>
      </c>
      <c r="AG5" s="13" t="s">
        <v>178</v>
      </c>
      <c r="AI5" s="13">
        <v>7</v>
      </c>
      <c r="AJ5" s="13">
        <v>40</v>
      </c>
      <c r="AK5" s="47" t="s">
        <v>176</v>
      </c>
    </row>
    <row r="6" spans="1:37">
      <c r="A6" s="16" t="s">
        <v>150</v>
      </c>
      <c r="B6" s="17" t="s">
        <v>388</v>
      </c>
      <c r="G6" s="26"/>
      <c r="H6" s="21"/>
      <c r="AA6" s="14" t="s">
        <v>389</v>
      </c>
      <c r="AB6" s="13">
        <v>7</v>
      </c>
      <c r="AF6" s="14" t="s">
        <v>196</v>
      </c>
      <c r="AG6" s="13" t="s">
        <v>183</v>
      </c>
      <c r="AI6" s="13">
        <v>10</v>
      </c>
      <c r="AJ6" s="13">
        <v>75</v>
      </c>
      <c r="AK6" s="47"/>
    </row>
    <row r="7" spans="1:37">
      <c r="A7" s="16" t="s">
        <v>157</v>
      </c>
      <c r="B7" s="17" t="s">
        <v>378</v>
      </c>
      <c r="G7" s="26"/>
      <c r="H7" s="21"/>
      <c r="AA7" s="14" t="s">
        <v>390</v>
      </c>
      <c r="AB7" s="13">
        <v>3</v>
      </c>
      <c r="AF7" s="14"/>
      <c r="AG7" s="13" t="s">
        <v>154</v>
      </c>
      <c r="AI7" s="13">
        <v>13</v>
      </c>
      <c r="AJ7" s="13">
        <v>110</v>
      </c>
      <c r="AK7" s="14" t="s">
        <v>391</v>
      </c>
    </row>
    <row r="8" spans="1:37">
      <c r="A8" s="16" t="s">
        <v>159</v>
      </c>
      <c r="B8" s="17">
        <v>9</v>
      </c>
      <c r="C8" s="27"/>
      <c r="D8" s="27"/>
      <c r="E8" s="27"/>
      <c r="F8" s="27"/>
      <c r="G8" s="28"/>
      <c r="H8" s="29"/>
      <c r="I8" s="33" t="s">
        <v>131</v>
      </c>
      <c r="J8" s="33"/>
      <c r="AA8" s="14" t="s">
        <v>392</v>
      </c>
      <c r="AB8" s="13">
        <v>4</v>
      </c>
      <c r="AF8" s="14" t="s">
        <v>259</v>
      </c>
      <c r="AG8" s="13" t="s">
        <v>193</v>
      </c>
      <c r="AI8" s="13">
        <v>16</v>
      </c>
      <c r="AJ8" s="13">
        <v>155</v>
      </c>
      <c r="AK8" s="14" t="s">
        <v>393</v>
      </c>
    </row>
    <row r="9" spans="1:39">
      <c r="A9" s="16" t="s">
        <v>162</v>
      </c>
      <c r="B9" s="16" t="s">
        <v>163</v>
      </c>
      <c r="C9" s="16" t="s">
        <v>164</v>
      </c>
      <c r="D9" s="16" t="str">
        <f>$B$5</f>
        <v>Mickey Balloon</v>
      </c>
      <c r="E9" s="16" t="str">
        <f>$B$6</f>
        <v>Brown Bowler Hat</v>
      </c>
      <c r="F9" s="16" t="str">
        <f>$B$7</f>
        <v>Pete Ears</v>
      </c>
      <c r="G9" s="30" t="s">
        <v>165</v>
      </c>
      <c r="H9" s="29" t="s">
        <v>137</v>
      </c>
      <c r="I9" s="16" t="s">
        <v>166</v>
      </c>
      <c r="J9" s="16" t="s">
        <v>139</v>
      </c>
      <c r="K9" s="31"/>
      <c r="L9" s="31"/>
      <c r="M9" s="31"/>
      <c r="N9" s="31"/>
      <c r="O9" s="31"/>
      <c r="P9" s="31"/>
      <c r="Q9" s="31"/>
      <c r="R9" s="31"/>
      <c r="S9" s="31"/>
      <c r="T9" s="31"/>
      <c r="U9" s="31"/>
      <c r="V9" s="31"/>
      <c r="W9" s="31"/>
      <c r="X9" s="31"/>
      <c r="Y9" s="31"/>
      <c r="Z9" s="31"/>
      <c r="AA9" s="14" t="s">
        <v>394</v>
      </c>
      <c r="AB9" s="13">
        <v>1</v>
      </c>
      <c r="AF9" s="14"/>
      <c r="AG9" s="13" t="s">
        <v>197</v>
      </c>
      <c r="AI9" s="13">
        <v>20</v>
      </c>
      <c r="AJ9" s="13">
        <v>200</v>
      </c>
      <c r="AK9" s="12" t="s">
        <v>395</v>
      </c>
      <c r="AL9" s="31"/>
      <c r="AM9" s="31"/>
    </row>
    <row r="10" spans="1:37">
      <c r="A10" s="31"/>
      <c r="B10" s="17">
        <v>0</v>
      </c>
      <c r="C10" s="17">
        <v>1</v>
      </c>
      <c r="D10" s="17">
        <v>40</v>
      </c>
      <c r="E10" s="17">
        <v>10</v>
      </c>
      <c r="F10" s="17">
        <v>8</v>
      </c>
      <c r="G10" s="26">
        <v>35500</v>
      </c>
      <c r="H10" s="32" t="s">
        <v>197</v>
      </c>
      <c r="AA10" s="14" t="s">
        <v>366</v>
      </c>
      <c r="AB10" s="13">
        <v>2</v>
      </c>
      <c r="AF10" s="14" t="s">
        <v>204</v>
      </c>
      <c r="AG10" s="13" t="s">
        <v>197</v>
      </c>
      <c r="AI10" s="13">
        <v>20</v>
      </c>
      <c r="AJ10" s="13">
        <v>200</v>
      </c>
      <c r="AK10" s="14" t="s">
        <v>396</v>
      </c>
    </row>
    <row r="11" spans="1:37">
      <c r="A11" s="31"/>
      <c r="B11" s="17">
        <v>1</v>
      </c>
      <c r="C11" s="17">
        <v>2</v>
      </c>
      <c r="D11" s="17">
        <v>10</v>
      </c>
      <c r="E11" s="17">
        <v>1</v>
      </c>
      <c r="F11" s="17"/>
      <c r="G11" s="26">
        <v>2000</v>
      </c>
      <c r="H11" s="32" t="s">
        <v>199</v>
      </c>
      <c r="I11" s="12">
        <v>1</v>
      </c>
      <c r="J11" s="12">
        <v>10</v>
      </c>
      <c r="AA11" s="14" t="s">
        <v>397</v>
      </c>
      <c r="AB11" s="13">
        <v>10</v>
      </c>
      <c r="AC11" s="43"/>
      <c r="AF11" s="14" t="s">
        <v>208</v>
      </c>
      <c r="AG11" s="13" t="s">
        <v>205</v>
      </c>
      <c r="AI11" s="13">
        <v>29</v>
      </c>
      <c r="AJ11" s="13">
        <v>275</v>
      </c>
      <c r="AK11" s="12"/>
    </row>
    <row r="12" spans="1:37">
      <c r="A12" s="31"/>
      <c r="B12" s="17">
        <v>2</v>
      </c>
      <c r="C12" s="17">
        <v>3</v>
      </c>
      <c r="D12" s="17">
        <v>12</v>
      </c>
      <c r="E12" s="17">
        <v>1</v>
      </c>
      <c r="F12" s="17">
        <v>1</v>
      </c>
      <c r="G12" s="26">
        <v>3000</v>
      </c>
      <c r="H12" s="32" t="s">
        <v>202</v>
      </c>
      <c r="I12" s="12">
        <v>1</v>
      </c>
      <c r="J12" s="12">
        <v>12</v>
      </c>
      <c r="AA12" s="14" t="s">
        <v>398</v>
      </c>
      <c r="AB12" s="13">
        <v>6</v>
      </c>
      <c r="AF12" s="14" t="s">
        <v>182</v>
      </c>
      <c r="AG12" s="13" t="s">
        <v>205</v>
      </c>
      <c r="AI12" s="13">
        <v>29</v>
      </c>
      <c r="AJ12" s="13">
        <v>275</v>
      </c>
      <c r="AK12" s="12" t="s">
        <v>399</v>
      </c>
    </row>
    <row r="13" spans="1:37">
      <c r="A13" s="31"/>
      <c r="B13" s="17">
        <v>3</v>
      </c>
      <c r="C13" s="17">
        <v>4</v>
      </c>
      <c r="D13" s="17">
        <v>14</v>
      </c>
      <c r="E13" s="17">
        <v>2</v>
      </c>
      <c r="F13" s="17">
        <v>2</v>
      </c>
      <c r="G13" s="26">
        <v>4500</v>
      </c>
      <c r="H13" s="32" t="s">
        <v>206</v>
      </c>
      <c r="I13" s="12">
        <v>1</v>
      </c>
      <c r="J13" s="12">
        <v>14</v>
      </c>
      <c r="AA13" s="14" t="s">
        <v>400</v>
      </c>
      <c r="AB13" s="13">
        <v>7</v>
      </c>
      <c r="AC13" s="12" t="s">
        <v>201</v>
      </c>
      <c r="AD13" s="13">
        <v>10</v>
      </c>
      <c r="AF13" s="14"/>
      <c r="AG13" s="13" t="s">
        <v>205</v>
      </c>
      <c r="AI13" s="13">
        <v>37</v>
      </c>
      <c r="AJ13" s="13">
        <v>370</v>
      </c>
      <c r="AK13" s="14" t="s">
        <v>198</v>
      </c>
    </row>
    <row r="14" spans="1:37">
      <c r="A14" s="31"/>
      <c r="B14" s="17">
        <v>4</v>
      </c>
      <c r="C14" s="17">
        <v>5</v>
      </c>
      <c r="D14" s="17">
        <v>16</v>
      </c>
      <c r="E14" s="17">
        <v>3</v>
      </c>
      <c r="F14" s="17">
        <v>2</v>
      </c>
      <c r="G14" s="26">
        <v>5850</v>
      </c>
      <c r="H14" s="32" t="s">
        <v>178</v>
      </c>
      <c r="I14" s="12">
        <v>2</v>
      </c>
      <c r="J14" s="12">
        <v>16</v>
      </c>
      <c r="AA14" s="14" t="s">
        <v>401</v>
      </c>
      <c r="AB14" s="13">
        <v>9</v>
      </c>
      <c r="AF14" s="14"/>
      <c r="AG14" s="13" t="s">
        <v>209</v>
      </c>
      <c r="AI14" s="13">
        <v>34</v>
      </c>
      <c r="AJ14" s="13">
        <v>300</v>
      </c>
      <c r="AK14" s="12"/>
    </row>
    <row r="15" spans="1:37">
      <c r="A15" s="31"/>
      <c r="B15" s="17">
        <v>5</v>
      </c>
      <c r="C15" s="17">
        <v>6</v>
      </c>
      <c r="D15" s="17">
        <v>18</v>
      </c>
      <c r="E15" s="17">
        <v>4</v>
      </c>
      <c r="F15" s="17">
        <v>3</v>
      </c>
      <c r="G15" s="26">
        <v>7600</v>
      </c>
      <c r="H15" s="32" t="s">
        <v>183</v>
      </c>
      <c r="I15" s="12">
        <v>2</v>
      </c>
      <c r="J15" s="12">
        <v>18</v>
      </c>
      <c r="AA15" s="14" t="s">
        <v>402</v>
      </c>
      <c r="AB15" s="13">
        <v>5</v>
      </c>
      <c r="AF15" s="14" t="s">
        <v>250</v>
      </c>
      <c r="AG15" s="13" t="s">
        <v>341</v>
      </c>
      <c r="AI15" s="13">
        <v>39</v>
      </c>
      <c r="AJ15" s="13">
        <v>325</v>
      </c>
      <c r="AK15" s="12"/>
    </row>
    <row r="16" spans="1:37">
      <c r="A16" s="31"/>
      <c r="B16" s="17">
        <v>6</v>
      </c>
      <c r="C16" s="17">
        <v>7</v>
      </c>
      <c r="D16" s="17">
        <v>20</v>
      </c>
      <c r="E16" s="17">
        <v>6</v>
      </c>
      <c r="F16" s="17">
        <v>4</v>
      </c>
      <c r="G16" s="26">
        <v>9900</v>
      </c>
      <c r="H16" s="32" t="s">
        <v>154</v>
      </c>
      <c r="I16" s="12">
        <v>3</v>
      </c>
      <c r="J16" s="12">
        <v>20</v>
      </c>
      <c r="AA16" s="14" t="s">
        <v>403</v>
      </c>
      <c r="AB16" s="13">
        <v>8</v>
      </c>
      <c r="AF16" s="14"/>
      <c r="AG16" s="13" t="s">
        <v>169</v>
      </c>
      <c r="AI16" s="13">
        <v>45</v>
      </c>
      <c r="AJ16" s="13">
        <v>375</v>
      </c>
      <c r="AK16" s="12"/>
    </row>
    <row r="17" spans="1:37">
      <c r="A17" s="31"/>
      <c r="B17" s="17">
        <v>7</v>
      </c>
      <c r="C17" s="17">
        <v>8</v>
      </c>
      <c r="D17" s="17">
        <v>25</v>
      </c>
      <c r="E17" s="17">
        <v>8</v>
      </c>
      <c r="F17" s="17">
        <v>5</v>
      </c>
      <c r="G17" s="26">
        <v>12850</v>
      </c>
      <c r="H17" s="32" t="s">
        <v>197</v>
      </c>
      <c r="I17" s="12">
        <v>3</v>
      </c>
      <c r="J17" s="12">
        <v>22</v>
      </c>
      <c r="AF17" s="14"/>
      <c r="AK17" s="12"/>
    </row>
    <row r="18" spans="1:37">
      <c r="A18" s="31"/>
      <c r="B18" s="17">
        <v>8</v>
      </c>
      <c r="C18" s="17">
        <v>9</v>
      </c>
      <c r="D18" s="17">
        <v>30</v>
      </c>
      <c r="E18" s="17">
        <v>10</v>
      </c>
      <c r="F18" s="17">
        <v>8</v>
      </c>
      <c r="G18" s="26">
        <v>16700</v>
      </c>
      <c r="H18" s="32" t="s">
        <v>209</v>
      </c>
      <c r="I18" s="12">
        <v>3</v>
      </c>
      <c r="J18" s="12">
        <v>24</v>
      </c>
      <c r="AF18" s="14"/>
      <c r="AK18" s="12"/>
    </row>
    <row r="19" spans="1:37">
      <c r="A19" s="31"/>
      <c r="B19" s="17">
        <v>9</v>
      </c>
      <c r="C19" s="17">
        <v>10</v>
      </c>
      <c r="D19" s="17">
        <v>50</v>
      </c>
      <c r="E19" s="17">
        <v>12</v>
      </c>
      <c r="F19" s="17">
        <v>10</v>
      </c>
      <c r="G19" s="26">
        <v>21700</v>
      </c>
      <c r="H19" s="32" t="s">
        <v>169</v>
      </c>
      <c r="I19" s="12">
        <v>5</v>
      </c>
      <c r="J19" s="12">
        <v>26</v>
      </c>
      <c r="AK19" s="12"/>
    </row>
    <row r="20" spans="1:37">
      <c r="A20" s="31"/>
      <c r="B20" s="17">
        <v>10</v>
      </c>
      <c r="C20" s="17" t="s">
        <v>171</v>
      </c>
      <c r="G20" s="26"/>
      <c r="H20" s="21"/>
      <c r="AK20" s="12"/>
    </row>
    <row r="21" spans="1:37">
      <c r="A21" s="31"/>
      <c r="G21" s="26"/>
      <c r="H21" s="21"/>
      <c r="AK21" s="12"/>
    </row>
    <row r="22" spans="1:37">
      <c r="A22" s="31"/>
      <c r="G22" s="26"/>
      <c r="H22" s="21"/>
      <c r="AK22" s="12"/>
    </row>
    <row r="23" spans="1:37">
      <c r="A23" s="31"/>
      <c r="G23" s="26"/>
      <c r="H23" s="21"/>
      <c r="AC23" s="43"/>
      <c r="AD23" s="32"/>
      <c r="AE23" s="12"/>
      <c r="AH23" s="12"/>
      <c r="AK23" s="12"/>
    </row>
    <row r="24" spans="1:37">
      <c r="A24" s="31"/>
      <c r="G24" s="26"/>
      <c r="H24" s="21"/>
      <c r="AD24" s="12"/>
      <c r="AE24" s="12"/>
      <c r="AH24" s="12"/>
      <c r="AK24" s="12"/>
    </row>
    <row r="25" spans="1:37">
      <c r="A25" s="31"/>
      <c r="G25" s="26"/>
      <c r="H25" s="21"/>
      <c r="AA25" s="12"/>
      <c r="AB25" s="12"/>
      <c r="AD25" s="12"/>
      <c r="AE25" s="12"/>
      <c r="AF25" s="48"/>
      <c r="AG25" s="12"/>
      <c r="AH25" s="12"/>
      <c r="AI25" s="12"/>
      <c r="AJ25" s="12"/>
      <c r="AK25" s="12"/>
    </row>
    <row r="26" spans="1:37">
      <c r="A26" s="31"/>
      <c r="G26" s="26"/>
      <c r="H26" s="21"/>
      <c r="AF26" s="15"/>
      <c r="AG26" s="12"/>
      <c r="AH26" s="12"/>
      <c r="AI26" s="12"/>
      <c r="AJ26" s="12"/>
      <c r="AK26" s="17"/>
    </row>
    <row r="27" spans="1:37">
      <c r="A27" s="31"/>
      <c r="G27" s="26"/>
      <c r="H27" s="21"/>
      <c r="AC27" s="17"/>
      <c r="AD27" s="32"/>
      <c r="AE27" s="12"/>
      <c r="AG27" s="12"/>
      <c r="AH27" s="12"/>
      <c r="AI27" s="12"/>
      <c r="AJ27" s="12"/>
      <c r="AK27" s="46"/>
    </row>
    <row r="28" spans="1:37">
      <c r="A28" s="31"/>
      <c r="G28" s="26"/>
      <c r="H28" s="21"/>
      <c r="AF28" s="15"/>
      <c r="AK28" s="46"/>
    </row>
    <row r="29" spans="1:37">
      <c r="A29" s="31"/>
      <c r="G29" s="26"/>
      <c r="H29" s="21"/>
      <c r="AF29" s="15"/>
      <c r="AK29" s="46"/>
    </row>
    <row r="30" spans="1:37">
      <c r="A30" s="31"/>
      <c r="G30" s="26"/>
      <c r="H30" s="21"/>
      <c r="AF30" s="15"/>
      <c r="AG30" s="12"/>
      <c r="AH30" s="12"/>
      <c r="AI30" s="12"/>
      <c r="AJ30" s="12"/>
      <c r="AK30" s="12"/>
    </row>
    <row r="31" spans="1:37">
      <c r="A31" s="31"/>
      <c r="G31" s="26"/>
      <c r="H31" s="21"/>
      <c r="AF31" s="15"/>
      <c r="AG31" s="12"/>
      <c r="AH31" s="12"/>
      <c r="AI31" s="12"/>
      <c r="AJ31" s="12"/>
      <c r="AK31" s="12"/>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3"/>
  <sheetViews>
    <sheetView workbookViewId="0">
      <selection activeCell="A1" sqref="A1"/>
    </sheetView>
  </sheetViews>
  <sheetFormatPr defaultColWidth="14.4285714285714" defaultRowHeight="12.75"/>
  <cols>
    <col min="1" max="1" width="32.1428571428571" style="12" customWidth="1"/>
    <col min="2" max="2" width="18.8571428571429" style="12" customWidth="1"/>
    <col min="3" max="3" width="11.4285714285714" style="12" customWidth="1"/>
    <col min="4" max="4" width="16.1428571428571" style="12" customWidth="1"/>
    <col min="5" max="5" width="9.14285714285714" style="12" customWidth="1"/>
    <col min="6" max="6" width="10.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60</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[DMKCharacterProgress_WIP.xlsx]Overview!$B$23</v>
      </c>
      <c r="G1" s="12" t="s">
        <v>124</v>
      </c>
      <c r="H1" s="21"/>
      <c r="AA1" s="34" t="str">
        <f>$B$1&amp;"'s Activities"</f>
        <v>Chip's Activities</v>
      </c>
      <c r="AB1" s="34"/>
      <c r="AC1" s="34"/>
      <c r="AD1" s="34"/>
      <c r="AE1" s="34"/>
      <c r="AF1" s="34"/>
      <c r="AG1" s="34"/>
      <c r="AH1" s="34"/>
      <c r="AI1" s="34"/>
      <c r="AJ1" s="34"/>
      <c r="AK1" s="34"/>
    </row>
    <row r="2" ht="20.25" spans="1:37">
      <c r="A2" s="16" t="s">
        <v>125</v>
      </c>
      <c r="B2" s="17" t="s">
        <v>172</v>
      </c>
      <c r="F2" s="22" t="str">
        <f ca="1">"'"&amp;SUBSTITUTE($F$1,"Overview","Overview (Mine)'")</f>
        <v>'[DMKCharacterProgress_WIP.xlsx]Overview (Mine)'!$B$23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404</v>
      </c>
      <c r="AB4" s="13">
        <v>1</v>
      </c>
      <c r="AF4" s="14"/>
      <c r="AG4" s="13" t="s">
        <v>178</v>
      </c>
      <c r="AI4" s="13">
        <v>7</v>
      </c>
      <c r="AJ4" s="13">
        <v>40</v>
      </c>
      <c r="AK4" s="12" t="s">
        <v>405</v>
      </c>
    </row>
    <row r="5" spans="1:37">
      <c r="A5" s="16" t="s">
        <v>148</v>
      </c>
      <c r="B5" s="17" t="s">
        <v>176</v>
      </c>
      <c r="G5" s="26"/>
      <c r="H5" s="21"/>
      <c r="AA5" s="14" t="s">
        <v>406</v>
      </c>
      <c r="AB5" s="13">
        <v>5</v>
      </c>
      <c r="AF5" s="14" t="s">
        <v>204</v>
      </c>
      <c r="AG5" s="13" t="s">
        <v>183</v>
      </c>
      <c r="AI5" s="13">
        <v>10</v>
      </c>
      <c r="AJ5" s="13">
        <v>75</v>
      </c>
      <c r="AK5" s="47"/>
    </row>
    <row r="6" spans="1:37">
      <c r="A6" s="16" t="s">
        <v>150</v>
      </c>
      <c r="B6" s="17" t="s">
        <v>350</v>
      </c>
      <c r="G6" s="26"/>
      <c r="H6" s="21"/>
      <c r="AA6" s="14" t="s">
        <v>407</v>
      </c>
      <c r="AB6" s="13">
        <v>2</v>
      </c>
      <c r="AF6" s="14" t="s">
        <v>408</v>
      </c>
      <c r="AG6" s="13" t="s">
        <v>154</v>
      </c>
      <c r="AI6" s="13">
        <v>13</v>
      </c>
      <c r="AJ6" s="13">
        <v>110</v>
      </c>
      <c r="AK6" s="47" t="s">
        <v>409</v>
      </c>
    </row>
    <row r="7" spans="1:37">
      <c r="A7" s="16" t="s">
        <v>157</v>
      </c>
      <c r="B7" s="17" t="s">
        <v>410</v>
      </c>
      <c r="G7" s="26"/>
      <c r="H7" s="21"/>
      <c r="AA7" s="14" t="s">
        <v>411</v>
      </c>
      <c r="AB7" s="13">
        <v>7</v>
      </c>
      <c r="AF7" s="14" t="s">
        <v>182</v>
      </c>
      <c r="AG7" s="13" t="s">
        <v>193</v>
      </c>
      <c r="AI7" s="13">
        <v>16</v>
      </c>
      <c r="AJ7" s="13">
        <v>155</v>
      </c>
      <c r="AK7" s="14" t="s">
        <v>412</v>
      </c>
    </row>
    <row r="8" spans="1:37">
      <c r="A8" s="16" t="s">
        <v>159</v>
      </c>
      <c r="B8" s="17">
        <v>9</v>
      </c>
      <c r="C8" s="27"/>
      <c r="D8" s="27"/>
      <c r="E8" s="27"/>
      <c r="F8" s="27"/>
      <c r="G8" s="28"/>
      <c r="H8" s="29"/>
      <c r="I8" s="33" t="s">
        <v>131</v>
      </c>
      <c r="J8" s="33"/>
      <c r="AA8" s="14" t="s">
        <v>413</v>
      </c>
      <c r="AB8" s="13">
        <v>3</v>
      </c>
      <c r="AC8" s="12" t="s">
        <v>61</v>
      </c>
      <c r="AD8" s="13">
        <v>1</v>
      </c>
      <c r="AF8" s="14"/>
      <c r="AG8" s="13" t="s">
        <v>197</v>
      </c>
      <c r="AI8" s="13">
        <v>25</v>
      </c>
      <c r="AJ8" s="13">
        <v>270</v>
      </c>
      <c r="AK8" s="14" t="s">
        <v>198</v>
      </c>
    </row>
    <row r="9" spans="1:39">
      <c r="A9" s="16" t="s">
        <v>162</v>
      </c>
      <c r="B9" s="16" t="s">
        <v>163</v>
      </c>
      <c r="C9" s="16" t="s">
        <v>164</v>
      </c>
      <c r="D9" s="16" t="str">
        <f>$B$5</f>
        <v>Mickey Balloon</v>
      </c>
      <c r="E9" s="16" t="str">
        <f>$B$6</f>
        <v>Acorn</v>
      </c>
      <c r="F9" s="16" t="str">
        <f>$B$7</f>
        <v>Chip Ears</v>
      </c>
      <c r="G9" s="30" t="s">
        <v>165</v>
      </c>
      <c r="H9" s="29" t="s">
        <v>137</v>
      </c>
      <c r="I9" s="16" t="s">
        <v>166</v>
      </c>
      <c r="J9" s="16" t="s">
        <v>139</v>
      </c>
      <c r="K9" s="31"/>
      <c r="L9" s="31"/>
      <c r="M9" s="31"/>
      <c r="N9" s="31"/>
      <c r="O9" s="31"/>
      <c r="P9" s="31"/>
      <c r="Q9" s="31"/>
      <c r="R9" s="31"/>
      <c r="S9" s="31"/>
      <c r="T9" s="31"/>
      <c r="U9" s="31"/>
      <c r="V9" s="31"/>
      <c r="W9" s="31"/>
      <c r="X9" s="31"/>
      <c r="Y9" s="31"/>
      <c r="Z9" s="31"/>
      <c r="AA9" s="14" t="s">
        <v>414</v>
      </c>
      <c r="AB9" s="13">
        <v>10</v>
      </c>
      <c r="AF9" s="14" t="s">
        <v>208</v>
      </c>
      <c r="AG9" s="13" t="s">
        <v>205</v>
      </c>
      <c r="AI9" s="13">
        <v>29</v>
      </c>
      <c r="AJ9" s="13">
        <v>275</v>
      </c>
      <c r="AK9" s="12" t="s">
        <v>415</v>
      </c>
      <c r="AL9" s="31"/>
      <c r="AM9" s="31"/>
    </row>
    <row r="10" spans="1:8">
      <c r="A10" s="31"/>
      <c r="B10" s="17">
        <v>0</v>
      </c>
      <c r="C10" s="12">
        <v>1</v>
      </c>
      <c r="D10" s="17">
        <v>30</v>
      </c>
      <c r="E10" s="17">
        <v>8</v>
      </c>
      <c r="F10" s="17">
        <v>6</v>
      </c>
      <c r="G10" s="26">
        <v>20000</v>
      </c>
      <c r="H10" s="32" t="s">
        <v>178</v>
      </c>
    </row>
    <row r="11" spans="1:37">
      <c r="A11" s="31"/>
      <c r="B11" s="17">
        <v>1</v>
      </c>
      <c r="C11" s="17">
        <v>2</v>
      </c>
      <c r="D11" s="17">
        <v>15</v>
      </c>
      <c r="E11" s="17">
        <v>3</v>
      </c>
      <c r="F11" s="17">
        <v>2</v>
      </c>
      <c r="G11" s="26">
        <v>2000</v>
      </c>
      <c r="H11" s="32" t="s">
        <v>170</v>
      </c>
      <c r="I11" s="12">
        <v>1</v>
      </c>
      <c r="J11" s="12">
        <v>15</v>
      </c>
      <c r="AA11" s="12"/>
      <c r="AB11" s="12"/>
      <c r="AD11" s="12"/>
      <c r="AE11" s="12"/>
      <c r="AF11" s="12"/>
      <c r="AG11" s="12"/>
      <c r="AH11" s="12"/>
      <c r="AI11" s="12"/>
      <c r="AJ11" s="12"/>
      <c r="AK11" s="12"/>
    </row>
    <row r="12" spans="1:37">
      <c r="A12" s="31"/>
      <c r="B12" s="17">
        <v>2</v>
      </c>
      <c r="C12" s="17">
        <v>3</v>
      </c>
      <c r="D12" s="17">
        <v>20</v>
      </c>
      <c r="E12" s="17">
        <v>4</v>
      </c>
      <c r="F12" s="17">
        <v>3</v>
      </c>
      <c r="G12" s="26">
        <v>3000</v>
      </c>
      <c r="H12" s="32" t="s">
        <v>199</v>
      </c>
      <c r="I12" s="12">
        <v>1</v>
      </c>
      <c r="J12" s="12">
        <v>18</v>
      </c>
      <c r="AA12" s="12"/>
      <c r="AB12" s="12"/>
      <c r="AD12" s="12"/>
      <c r="AE12" s="12"/>
      <c r="AF12" s="12"/>
      <c r="AG12" s="12"/>
      <c r="AH12" s="12"/>
      <c r="AI12" s="12"/>
      <c r="AJ12" s="12"/>
      <c r="AK12" s="12"/>
    </row>
    <row r="13" spans="1:37">
      <c r="A13" s="31"/>
      <c r="B13" s="17">
        <v>3</v>
      </c>
      <c r="C13" s="17">
        <v>4</v>
      </c>
      <c r="D13" s="17">
        <v>25</v>
      </c>
      <c r="E13" s="17">
        <v>6</v>
      </c>
      <c r="F13" s="17">
        <v>4</v>
      </c>
      <c r="G13" s="26">
        <v>4500</v>
      </c>
      <c r="H13" s="32" t="s">
        <v>206</v>
      </c>
      <c r="I13" s="12">
        <v>1</v>
      </c>
      <c r="J13" s="12">
        <v>21</v>
      </c>
      <c r="AA13" s="12"/>
      <c r="AB13" s="12"/>
      <c r="AD13" s="12"/>
      <c r="AE13" s="12"/>
      <c r="AF13" s="12"/>
      <c r="AG13" s="12"/>
      <c r="AH13" s="12"/>
      <c r="AI13" s="12"/>
      <c r="AJ13" s="12"/>
      <c r="AK13" s="12"/>
    </row>
    <row r="14" spans="1:37">
      <c r="A14" s="31"/>
      <c r="B14" s="17">
        <v>4</v>
      </c>
      <c r="C14" s="17">
        <v>5</v>
      </c>
      <c r="D14" s="17">
        <v>30</v>
      </c>
      <c r="E14" s="17">
        <v>8</v>
      </c>
      <c r="F14" s="17">
        <v>6</v>
      </c>
      <c r="G14" s="26">
        <v>5850</v>
      </c>
      <c r="H14" s="32" t="s">
        <v>178</v>
      </c>
      <c r="I14" s="12">
        <v>2</v>
      </c>
      <c r="J14" s="12">
        <v>24</v>
      </c>
      <c r="AA14" s="12"/>
      <c r="AB14" s="12"/>
      <c r="AD14" s="12"/>
      <c r="AE14" s="12"/>
      <c r="AF14" s="12"/>
      <c r="AG14" s="12"/>
      <c r="AH14" s="12"/>
      <c r="AI14" s="12"/>
      <c r="AJ14" s="12"/>
      <c r="AK14" s="12"/>
    </row>
    <row r="15" spans="1:37">
      <c r="A15" s="31"/>
      <c r="B15" s="17">
        <v>5</v>
      </c>
      <c r="C15" s="17">
        <v>6</v>
      </c>
      <c r="D15" s="17">
        <v>35</v>
      </c>
      <c r="E15" s="17">
        <v>10</v>
      </c>
      <c r="F15" s="17">
        <v>8</v>
      </c>
      <c r="G15" s="26">
        <v>7600</v>
      </c>
      <c r="H15" s="32" t="s">
        <v>183</v>
      </c>
      <c r="I15" s="12">
        <v>2</v>
      </c>
      <c r="J15" s="12">
        <v>27</v>
      </c>
      <c r="AA15" s="12"/>
      <c r="AB15" s="12"/>
      <c r="AD15" s="12"/>
      <c r="AE15" s="12"/>
      <c r="AF15" s="12"/>
      <c r="AG15" s="12"/>
      <c r="AH15" s="12"/>
      <c r="AI15" s="12"/>
      <c r="AJ15" s="12"/>
      <c r="AK15" s="12"/>
    </row>
    <row r="16" spans="1:37">
      <c r="A16" s="31"/>
      <c r="B16" s="17">
        <v>6</v>
      </c>
      <c r="C16" s="17">
        <v>7</v>
      </c>
      <c r="D16" s="17">
        <v>40</v>
      </c>
      <c r="E16" s="17">
        <v>14</v>
      </c>
      <c r="F16" s="17">
        <v>10</v>
      </c>
      <c r="G16" s="26">
        <v>9900</v>
      </c>
      <c r="H16" s="32" t="s">
        <v>154</v>
      </c>
      <c r="I16" s="12">
        <v>3</v>
      </c>
      <c r="J16" s="12">
        <v>30</v>
      </c>
      <c r="AA16" s="12"/>
      <c r="AB16" s="12"/>
      <c r="AD16" s="12"/>
      <c r="AE16" s="12"/>
      <c r="AF16" s="12"/>
      <c r="AG16" s="12"/>
      <c r="AH16" s="12"/>
      <c r="AI16" s="12"/>
      <c r="AJ16" s="12"/>
      <c r="AK16" s="12"/>
    </row>
    <row r="17" spans="1:37">
      <c r="A17" s="31"/>
      <c r="B17" s="17">
        <v>7</v>
      </c>
      <c r="C17" s="12">
        <v>8</v>
      </c>
      <c r="D17" s="12">
        <v>45</v>
      </c>
      <c r="E17" s="12">
        <v>18</v>
      </c>
      <c r="F17" s="12">
        <v>14</v>
      </c>
      <c r="G17" s="49">
        <v>12850</v>
      </c>
      <c r="H17" s="13" t="s">
        <v>197</v>
      </c>
      <c r="I17" s="12">
        <v>3</v>
      </c>
      <c r="J17" s="12">
        <v>33</v>
      </c>
      <c r="AA17" s="12"/>
      <c r="AB17" s="12"/>
      <c r="AD17" s="12"/>
      <c r="AE17" s="12"/>
      <c r="AF17" s="12"/>
      <c r="AG17" s="12"/>
      <c r="AH17" s="12"/>
      <c r="AI17" s="12"/>
      <c r="AJ17" s="12"/>
      <c r="AK17" s="12"/>
    </row>
    <row r="18" spans="1:37">
      <c r="A18" s="31"/>
      <c r="B18" s="17">
        <v>8</v>
      </c>
      <c r="C18" s="12">
        <v>9</v>
      </c>
      <c r="D18" s="12">
        <v>50</v>
      </c>
      <c r="E18" s="12">
        <v>24</v>
      </c>
      <c r="F18" s="12">
        <v>20</v>
      </c>
      <c r="G18" s="49">
        <v>16700</v>
      </c>
      <c r="H18" s="13" t="s">
        <v>209</v>
      </c>
      <c r="I18" s="12">
        <v>3</v>
      </c>
      <c r="J18" s="12">
        <v>36</v>
      </c>
      <c r="AA18" s="12"/>
      <c r="AB18" s="12"/>
      <c r="AD18" s="12"/>
      <c r="AE18" s="12"/>
      <c r="AF18" s="12"/>
      <c r="AG18" s="12"/>
      <c r="AH18" s="12"/>
      <c r="AI18" s="12"/>
      <c r="AJ18" s="12"/>
      <c r="AK18" s="12"/>
    </row>
    <row r="19" spans="1:37">
      <c r="A19" s="31"/>
      <c r="B19" s="17">
        <v>9</v>
      </c>
      <c r="C19" s="12">
        <v>10</v>
      </c>
      <c r="D19" s="12">
        <v>55</v>
      </c>
      <c r="E19" s="12">
        <v>30</v>
      </c>
      <c r="F19" s="12">
        <v>26</v>
      </c>
      <c r="G19" s="49">
        <v>21700</v>
      </c>
      <c r="H19" s="13" t="s">
        <v>169</v>
      </c>
      <c r="I19" s="12">
        <v>5</v>
      </c>
      <c r="J19" s="12">
        <v>39</v>
      </c>
      <c r="AK19" s="12"/>
    </row>
    <row r="20" spans="1:37">
      <c r="A20" s="31"/>
      <c r="B20" s="17">
        <v>10</v>
      </c>
      <c r="C20" s="17"/>
      <c r="D20" s="17"/>
      <c r="E20" s="17"/>
      <c r="F20" s="17"/>
      <c r="G20" s="26"/>
      <c r="H20" s="32"/>
      <c r="AK20" s="12"/>
    </row>
    <row r="21" spans="1:37">
      <c r="A21" s="31"/>
      <c r="C21" s="17"/>
      <c r="D21" s="17"/>
      <c r="E21" s="17"/>
      <c r="F21" s="17"/>
      <c r="G21" s="26"/>
      <c r="H21" s="32"/>
      <c r="AK21" s="12"/>
    </row>
    <row r="22" spans="1:37">
      <c r="A22" s="31"/>
      <c r="C22" s="17"/>
      <c r="D22" s="17"/>
      <c r="E22" s="17"/>
      <c r="F22" s="17"/>
      <c r="G22" s="26"/>
      <c r="H22" s="32"/>
      <c r="AK22" s="12"/>
    </row>
    <row r="23" spans="1:37">
      <c r="A23" s="31"/>
      <c r="C23" s="17"/>
      <c r="G23" s="26"/>
      <c r="H23" s="21"/>
      <c r="AC23" s="43"/>
      <c r="AD23" s="32"/>
      <c r="AE23" s="12"/>
      <c r="AH23" s="12"/>
      <c r="AK23" s="12"/>
    </row>
    <row r="24" spans="1:37">
      <c r="A24" s="31"/>
      <c r="G24" s="26"/>
      <c r="H24" s="21"/>
      <c r="AD24" s="12"/>
      <c r="AE24" s="12"/>
      <c r="AH24" s="12"/>
      <c r="AK24" s="12"/>
    </row>
    <row r="25" spans="1:37">
      <c r="A25" s="31"/>
      <c r="G25" s="26"/>
      <c r="H25" s="21"/>
      <c r="AA25" s="12"/>
      <c r="AB25" s="12"/>
      <c r="AD25" s="12"/>
      <c r="AE25" s="12"/>
      <c r="AF25" s="48"/>
      <c r="AG25" s="12"/>
      <c r="AH25" s="12"/>
      <c r="AI25" s="12"/>
      <c r="AJ25" s="12"/>
      <c r="AK25" s="12"/>
    </row>
    <row r="26" spans="1:37">
      <c r="A26" s="31"/>
      <c r="G26" s="26"/>
      <c r="H26" s="21"/>
      <c r="AF26" s="15"/>
      <c r="AG26" s="12"/>
      <c r="AH26" s="12"/>
      <c r="AI26" s="12"/>
      <c r="AJ26" s="12"/>
      <c r="AK26" s="17"/>
    </row>
    <row r="27" spans="1:37">
      <c r="A27" s="31"/>
      <c r="G27" s="26"/>
      <c r="H27" s="21"/>
      <c r="AC27" s="17"/>
      <c r="AD27" s="32"/>
      <c r="AE27" s="12"/>
      <c r="AG27" s="12"/>
      <c r="AH27" s="12"/>
      <c r="AI27" s="12"/>
      <c r="AJ27" s="12"/>
      <c r="AK27" s="46"/>
    </row>
    <row r="28" spans="1:37">
      <c r="A28" s="31"/>
      <c r="G28" s="26"/>
      <c r="H28" s="21"/>
      <c r="AF28" s="15"/>
      <c r="AK28" s="46"/>
    </row>
    <row r="29" spans="1:37">
      <c r="A29" s="31"/>
      <c r="G29" s="26"/>
      <c r="H29" s="21"/>
      <c r="AF29" s="15"/>
      <c r="AK29" s="46"/>
    </row>
    <row r="30" spans="1:37">
      <c r="A30" s="31"/>
      <c r="G30" s="26"/>
      <c r="H30" s="21"/>
      <c r="AF30" s="15"/>
      <c r="AG30" s="12"/>
      <c r="AH30" s="12"/>
      <c r="AI30" s="12"/>
      <c r="AJ30" s="12"/>
      <c r="AK30" s="12"/>
    </row>
    <row r="31" spans="1:37">
      <c r="A31" s="31"/>
      <c r="G31" s="26"/>
      <c r="H31" s="21"/>
      <c r="AF31" s="15"/>
      <c r="AG31" s="12"/>
      <c r="AH31" s="12"/>
      <c r="AI31" s="12"/>
      <c r="AJ31" s="12"/>
      <c r="AK31" s="12"/>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row r="1001" spans="7:8">
      <c r="G1001" s="26"/>
      <c r="H1001" s="21"/>
    </row>
    <row r="1002" spans="7:8">
      <c r="G1002" s="26"/>
      <c r="H1002" s="21"/>
    </row>
    <row r="1003" spans="7:8">
      <c r="G1003" s="26"/>
      <c r="H1003"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5.75" customHeight="1"/>
  <cols>
    <col min="1" max="1" width="32.1428571428571" style="12" customWidth="1"/>
    <col min="2" max="2" width="18.8571428571429" style="12" customWidth="1"/>
    <col min="3" max="3" width="11.4285714285714" style="12" customWidth="1"/>
    <col min="4" max="4" width="16.1428571428571" style="12" customWidth="1"/>
    <col min="5" max="5" width="8" style="12" customWidth="1"/>
    <col min="6" max="6" width="10.1428571428571" style="12" customWidth="1"/>
    <col min="7" max="7" width="9.71428571428571" style="12" customWidth="1"/>
    <col min="8" max="8" width="9.28571428571429" style="13" customWidth="1"/>
    <col min="9" max="9" width="6.57142857142857"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61</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[DMKCharacterProgress_WIP.xlsx]Overview!$B$25</v>
      </c>
      <c r="G1" s="12" t="s">
        <v>124</v>
      </c>
      <c r="H1" s="21"/>
      <c r="AA1" s="34" t="str">
        <f>$B$1&amp;"'s Activities"</f>
        <v>Dale's Activities</v>
      </c>
      <c r="AB1" s="34"/>
      <c r="AC1" s="34"/>
      <c r="AD1" s="34"/>
      <c r="AE1" s="34"/>
      <c r="AF1" s="34"/>
      <c r="AG1" s="34"/>
      <c r="AH1" s="34"/>
      <c r="AI1" s="34"/>
      <c r="AJ1" s="34"/>
      <c r="AK1" s="34"/>
    </row>
    <row r="2" ht="20.25" spans="1:37">
      <c r="A2" s="16" t="s">
        <v>125</v>
      </c>
      <c r="B2" s="17" t="s">
        <v>172</v>
      </c>
      <c r="F2" s="22" t="str">
        <f ca="1">"'"&amp;SUBSTITUTE($F$1,"Overview","Overview (Mine)'")</f>
        <v>'[DMKCharacterProgress_WIP.xlsx]Overview (Mine)'!$B$25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416</v>
      </c>
      <c r="AB4" s="13">
        <v>1</v>
      </c>
      <c r="AF4" s="14"/>
      <c r="AG4" s="13" t="s">
        <v>178</v>
      </c>
      <c r="AI4" s="13">
        <v>7</v>
      </c>
      <c r="AJ4" s="13">
        <v>40</v>
      </c>
      <c r="AK4" s="12" t="s">
        <v>417</v>
      </c>
    </row>
    <row r="5" ht="12.75" spans="1:37">
      <c r="A5" s="16" t="s">
        <v>148</v>
      </c>
      <c r="B5" s="17" t="s">
        <v>176</v>
      </c>
      <c r="G5" s="26"/>
      <c r="H5" s="21"/>
      <c r="AA5" s="14" t="s">
        <v>418</v>
      </c>
      <c r="AB5" s="13">
        <v>7</v>
      </c>
      <c r="AF5" s="14" t="s">
        <v>182</v>
      </c>
      <c r="AG5" s="13" t="s">
        <v>183</v>
      </c>
      <c r="AI5" s="13">
        <v>10</v>
      </c>
      <c r="AJ5" s="13">
        <v>75</v>
      </c>
      <c r="AK5" s="47"/>
    </row>
    <row r="6" ht="12.75" spans="1:37">
      <c r="A6" s="16" t="s">
        <v>150</v>
      </c>
      <c r="B6" s="17" t="s">
        <v>419</v>
      </c>
      <c r="G6" s="26"/>
      <c r="H6" s="21"/>
      <c r="AA6" s="14" t="s">
        <v>420</v>
      </c>
      <c r="AB6" s="13">
        <v>5</v>
      </c>
      <c r="AF6" s="14" t="s">
        <v>204</v>
      </c>
      <c r="AG6" s="13" t="s">
        <v>154</v>
      </c>
      <c r="AI6" s="13">
        <v>13</v>
      </c>
      <c r="AJ6" s="13">
        <v>110</v>
      </c>
      <c r="AK6" s="47" t="s">
        <v>421</v>
      </c>
    </row>
    <row r="7" ht="12.75" spans="1:37">
      <c r="A7" s="16" t="s">
        <v>157</v>
      </c>
      <c r="B7" s="17" t="s">
        <v>409</v>
      </c>
      <c r="G7" s="26"/>
      <c r="H7" s="21"/>
      <c r="AA7" s="14" t="s">
        <v>422</v>
      </c>
      <c r="AB7" s="13">
        <v>1</v>
      </c>
      <c r="AF7" s="14" t="s">
        <v>408</v>
      </c>
      <c r="AG7" s="13" t="s">
        <v>193</v>
      </c>
      <c r="AI7" s="13">
        <v>16</v>
      </c>
      <c r="AJ7" s="13">
        <v>155</v>
      </c>
      <c r="AK7" s="14" t="s">
        <v>410</v>
      </c>
    </row>
    <row r="8" ht="12.75" spans="1:37">
      <c r="A8" s="16" t="s">
        <v>159</v>
      </c>
      <c r="B8" s="17">
        <v>9</v>
      </c>
      <c r="C8" s="27"/>
      <c r="D8" s="27"/>
      <c r="E8" s="27"/>
      <c r="F8" s="27"/>
      <c r="G8" s="28"/>
      <c r="H8" s="29"/>
      <c r="I8" s="33" t="s">
        <v>131</v>
      </c>
      <c r="J8" s="33"/>
      <c r="AA8" s="14" t="s">
        <v>413</v>
      </c>
      <c r="AB8" s="13">
        <v>1</v>
      </c>
      <c r="AC8" s="12" t="s">
        <v>60</v>
      </c>
      <c r="AD8" s="13">
        <v>3</v>
      </c>
      <c r="AF8" s="14"/>
      <c r="AG8" s="13" t="s">
        <v>197</v>
      </c>
      <c r="AI8" s="13">
        <v>25</v>
      </c>
      <c r="AJ8" s="13">
        <v>270</v>
      </c>
      <c r="AK8" s="14" t="s">
        <v>198</v>
      </c>
    </row>
    <row r="9" ht="12.75" spans="1:39">
      <c r="A9" s="16" t="s">
        <v>162</v>
      </c>
      <c r="B9" s="16" t="s">
        <v>163</v>
      </c>
      <c r="C9" s="16" t="s">
        <v>164</v>
      </c>
      <c r="D9" s="16" t="str">
        <f>$B$5</f>
        <v>Mickey Balloon</v>
      </c>
      <c r="E9" s="16" t="str">
        <f>$B$6</f>
        <v>Peanut</v>
      </c>
      <c r="F9" s="16" t="str">
        <f>$B$7</f>
        <v>Dale Ears</v>
      </c>
      <c r="G9" s="30" t="s">
        <v>165</v>
      </c>
      <c r="H9" s="29" t="s">
        <v>137</v>
      </c>
      <c r="I9" s="16" t="s">
        <v>166</v>
      </c>
      <c r="J9" s="16" t="s">
        <v>139</v>
      </c>
      <c r="K9" s="31"/>
      <c r="L9" s="31"/>
      <c r="M9" s="31"/>
      <c r="N9" s="31"/>
      <c r="O9" s="31"/>
      <c r="P9" s="31"/>
      <c r="Q9" s="31"/>
      <c r="R9" s="31"/>
      <c r="S9" s="31"/>
      <c r="T9" s="31"/>
      <c r="U9" s="31"/>
      <c r="V9" s="31"/>
      <c r="W9" s="31"/>
      <c r="X9" s="31"/>
      <c r="Y9" s="31"/>
      <c r="Z9" s="31"/>
      <c r="AA9" s="14" t="s">
        <v>423</v>
      </c>
      <c r="AB9" s="13">
        <v>10</v>
      </c>
      <c r="AF9" s="14" t="s">
        <v>208</v>
      </c>
      <c r="AG9" s="13" t="s">
        <v>205</v>
      </c>
      <c r="AI9" s="13">
        <v>29</v>
      </c>
      <c r="AJ9" s="13">
        <v>275</v>
      </c>
      <c r="AK9" s="12" t="s">
        <v>424</v>
      </c>
      <c r="AL9" s="31"/>
      <c r="AM9" s="31"/>
    </row>
    <row r="10" ht="12.75" spans="1:37">
      <c r="A10" s="31"/>
      <c r="B10" s="17">
        <v>0</v>
      </c>
      <c r="C10" s="17">
        <v>1</v>
      </c>
      <c r="D10" s="17">
        <v>35</v>
      </c>
      <c r="E10" s="17">
        <v>8</v>
      </c>
      <c r="F10" s="17">
        <v>4</v>
      </c>
      <c r="G10" s="26">
        <v>20000</v>
      </c>
      <c r="H10" s="32" t="s">
        <v>178</v>
      </c>
      <c r="AA10" s="12"/>
      <c r="AB10" s="12"/>
      <c r="AD10" s="12"/>
      <c r="AE10" s="12"/>
      <c r="AF10" s="12"/>
      <c r="AG10" s="12"/>
      <c r="AH10" s="12"/>
      <c r="AI10" s="12"/>
      <c r="AJ10" s="12"/>
      <c r="AK10" s="12"/>
    </row>
    <row r="11" ht="12.75" spans="1:37">
      <c r="A11" s="31"/>
      <c r="B11" s="17">
        <v>1</v>
      </c>
      <c r="C11" s="17">
        <v>2</v>
      </c>
      <c r="D11" s="17">
        <v>15</v>
      </c>
      <c r="E11" s="17">
        <v>3</v>
      </c>
      <c r="F11" s="17">
        <v>1</v>
      </c>
      <c r="G11" s="26">
        <v>2000</v>
      </c>
      <c r="H11" s="32" t="s">
        <v>170</v>
      </c>
      <c r="I11" s="12">
        <v>1</v>
      </c>
      <c r="J11" s="12">
        <v>15</v>
      </c>
      <c r="AA11" s="12"/>
      <c r="AB11" s="12"/>
      <c r="AD11" s="12"/>
      <c r="AE11" s="12"/>
      <c r="AF11" s="12"/>
      <c r="AG11" s="12"/>
      <c r="AH11" s="12"/>
      <c r="AI11" s="12"/>
      <c r="AJ11" s="12"/>
      <c r="AK11" s="12"/>
    </row>
    <row r="12" ht="12.75" spans="1:37">
      <c r="A12" s="31"/>
      <c r="B12" s="17">
        <v>2</v>
      </c>
      <c r="C12" s="17">
        <v>3</v>
      </c>
      <c r="D12" s="17">
        <v>20</v>
      </c>
      <c r="E12" s="17">
        <v>4</v>
      </c>
      <c r="F12" s="17">
        <v>2</v>
      </c>
      <c r="G12" s="26">
        <v>3000</v>
      </c>
      <c r="H12" s="32" t="s">
        <v>199</v>
      </c>
      <c r="I12" s="12">
        <v>1</v>
      </c>
      <c r="J12" s="12">
        <v>18</v>
      </c>
      <c r="AA12" s="12"/>
      <c r="AB12" s="12"/>
      <c r="AD12" s="12"/>
      <c r="AE12" s="12"/>
      <c r="AF12" s="12"/>
      <c r="AG12" s="12"/>
      <c r="AH12" s="12"/>
      <c r="AI12" s="12"/>
      <c r="AJ12" s="12"/>
      <c r="AK12" s="12"/>
    </row>
    <row r="13" ht="12.75" spans="1:37">
      <c r="A13" s="31"/>
      <c r="B13" s="17">
        <v>3</v>
      </c>
      <c r="C13" s="17">
        <v>4</v>
      </c>
      <c r="D13" s="17">
        <v>25</v>
      </c>
      <c r="E13" s="17">
        <v>6</v>
      </c>
      <c r="F13" s="17">
        <v>3</v>
      </c>
      <c r="G13" s="26">
        <v>4500</v>
      </c>
      <c r="H13" s="32" t="s">
        <v>206</v>
      </c>
      <c r="I13" s="12">
        <v>1</v>
      </c>
      <c r="J13" s="12">
        <v>21</v>
      </c>
      <c r="AA13" s="12"/>
      <c r="AB13" s="12"/>
      <c r="AD13" s="12"/>
      <c r="AE13" s="12"/>
      <c r="AF13" s="12"/>
      <c r="AG13" s="12"/>
      <c r="AH13" s="12"/>
      <c r="AI13" s="12"/>
      <c r="AJ13" s="12"/>
      <c r="AK13" s="12"/>
    </row>
    <row r="14" ht="12.75" spans="1:37">
      <c r="A14" s="31"/>
      <c r="B14" s="17">
        <v>4</v>
      </c>
      <c r="C14" s="17">
        <v>5</v>
      </c>
      <c r="D14" s="17">
        <v>30</v>
      </c>
      <c r="E14" s="17">
        <v>8</v>
      </c>
      <c r="F14" s="17">
        <v>4</v>
      </c>
      <c r="G14" s="26">
        <v>5850</v>
      </c>
      <c r="H14" s="32" t="s">
        <v>178</v>
      </c>
      <c r="I14" s="12">
        <v>2</v>
      </c>
      <c r="J14" s="12">
        <v>24</v>
      </c>
      <c r="AA14" s="12"/>
      <c r="AB14" s="12"/>
      <c r="AD14" s="12"/>
      <c r="AE14" s="12"/>
      <c r="AF14" s="12"/>
      <c r="AG14" s="12"/>
      <c r="AH14" s="12"/>
      <c r="AI14" s="12"/>
      <c r="AJ14" s="12"/>
      <c r="AK14" s="12"/>
    </row>
    <row r="15" ht="12.75" spans="1:37">
      <c r="A15" s="31"/>
      <c r="B15" s="17">
        <v>5</v>
      </c>
      <c r="C15" s="17">
        <v>6</v>
      </c>
      <c r="D15" s="17">
        <v>35</v>
      </c>
      <c r="E15" s="17">
        <v>10</v>
      </c>
      <c r="F15" s="17">
        <v>6</v>
      </c>
      <c r="G15" s="26">
        <v>7600</v>
      </c>
      <c r="H15" s="32" t="s">
        <v>183</v>
      </c>
      <c r="I15" s="12">
        <v>2</v>
      </c>
      <c r="J15" s="12">
        <v>27</v>
      </c>
      <c r="AA15" s="12"/>
      <c r="AB15" s="12"/>
      <c r="AD15" s="12"/>
      <c r="AE15" s="12"/>
      <c r="AF15" s="12"/>
      <c r="AG15" s="12"/>
      <c r="AH15" s="12"/>
      <c r="AI15" s="12"/>
      <c r="AJ15" s="12"/>
      <c r="AK15" s="12"/>
    </row>
    <row r="16" ht="12.75" spans="1:37">
      <c r="A16" s="31"/>
      <c r="B16" s="17">
        <v>6</v>
      </c>
      <c r="C16" s="17">
        <v>7</v>
      </c>
      <c r="D16" s="17">
        <v>40</v>
      </c>
      <c r="E16" s="17">
        <v>14</v>
      </c>
      <c r="F16" s="17">
        <v>8</v>
      </c>
      <c r="G16" s="26">
        <v>9900</v>
      </c>
      <c r="H16" s="32" t="s">
        <v>154</v>
      </c>
      <c r="I16" s="12">
        <v>3</v>
      </c>
      <c r="J16" s="12">
        <v>30</v>
      </c>
      <c r="AA16" s="12"/>
      <c r="AB16" s="12"/>
      <c r="AD16" s="12"/>
      <c r="AE16" s="12"/>
      <c r="AF16" s="12"/>
      <c r="AG16" s="12"/>
      <c r="AH16" s="12"/>
      <c r="AI16" s="12"/>
      <c r="AJ16" s="12"/>
      <c r="AK16" s="12"/>
    </row>
    <row r="17" ht="12.75" spans="1:37">
      <c r="A17" s="31"/>
      <c r="B17" s="17">
        <v>7</v>
      </c>
      <c r="C17" s="17">
        <v>8</v>
      </c>
      <c r="D17" s="17">
        <v>45</v>
      </c>
      <c r="E17" s="17">
        <v>18</v>
      </c>
      <c r="F17" s="17">
        <v>12</v>
      </c>
      <c r="G17" s="26">
        <v>12850</v>
      </c>
      <c r="H17" s="32" t="s">
        <v>197</v>
      </c>
      <c r="I17" s="12">
        <v>3</v>
      </c>
      <c r="J17" s="12">
        <v>33</v>
      </c>
      <c r="AA17" s="12"/>
      <c r="AB17" s="12"/>
      <c r="AD17" s="12"/>
      <c r="AE17" s="12"/>
      <c r="AF17" s="12"/>
      <c r="AG17" s="12"/>
      <c r="AH17" s="12"/>
      <c r="AI17" s="12"/>
      <c r="AJ17" s="12"/>
      <c r="AK17" s="12"/>
    </row>
    <row r="18" ht="12.75" spans="1:37">
      <c r="A18" s="31"/>
      <c r="B18" s="17">
        <v>8</v>
      </c>
      <c r="C18" s="17">
        <v>9</v>
      </c>
      <c r="D18" s="17">
        <v>50</v>
      </c>
      <c r="E18" s="17">
        <v>24</v>
      </c>
      <c r="F18" s="17">
        <v>18</v>
      </c>
      <c r="G18" s="26">
        <v>16700</v>
      </c>
      <c r="H18" s="32" t="s">
        <v>209</v>
      </c>
      <c r="I18" s="12">
        <v>3</v>
      </c>
      <c r="J18" s="12">
        <v>36</v>
      </c>
      <c r="AA18" s="12"/>
      <c r="AB18" s="12"/>
      <c r="AD18" s="12"/>
      <c r="AE18" s="12"/>
      <c r="AF18" s="12"/>
      <c r="AG18" s="12"/>
      <c r="AH18" s="12"/>
      <c r="AI18" s="12"/>
      <c r="AJ18" s="12"/>
      <c r="AK18" s="12"/>
    </row>
    <row r="19" ht="12.75" spans="1:37">
      <c r="A19" s="31"/>
      <c r="B19" s="17">
        <v>9</v>
      </c>
      <c r="C19" s="17">
        <v>10</v>
      </c>
      <c r="D19" s="17">
        <v>55</v>
      </c>
      <c r="E19" s="17">
        <v>30</v>
      </c>
      <c r="F19" s="17">
        <v>24</v>
      </c>
      <c r="G19" s="26">
        <v>21700</v>
      </c>
      <c r="H19" s="32" t="s">
        <v>169</v>
      </c>
      <c r="I19" s="12">
        <v>5</v>
      </c>
      <c r="J19" s="12">
        <v>39</v>
      </c>
      <c r="AK19" s="12"/>
    </row>
    <row r="20" ht="12.75" spans="1:37">
      <c r="A20" s="31"/>
      <c r="B20" s="17">
        <v>10</v>
      </c>
      <c r="C20" s="17"/>
      <c r="G20" s="26"/>
      <c r="H20" s="21"/>
      <c r="AK20" s="12"/>
    </row>
    <row r="21" ht="12.75" spans="1:37">
      <c r="A21" s="31"/>
      <c r="G21" s="26"/>
      <c r="H21" s="21"/>
      <c r="AK21" s="12"/>
    </row>
    <row r="22" ht="12.75" spans="1:37">
      <c r="A22" s="31"/>
      <c r="G22" s="26"/>
      <c r="H22" s="21"/>
      <c r="AK22" s="12"/>
    </row>
    <row r="23" ht="12.75" spans="1:37">
      <c r="A23" s="31"/>
      <c r="G23" s="26"/>
      <c r="H23" s="21"/>
      <c r="AC23" s="43"/>
      <c r="AD23" s="32"/>
      <c r="AE23" s="12"/>
      <c r="AH23" s="12"/>
      <c r="AK23" s="12"/>
    </row>
    <row r="24" ht="12.75" spans="1:37">
      <c r="A24" s="31"/>
      <c r="G24" s="26"/>
      <c r="H24" s="21"/>
      <c r="AD24" s="12"/>
      <c r="AE24" s="12"/>
      <c r="AH24" s="12"/>
      <c r="AK24" s="12"/>
    </row>
    <row r="25" ht="12.75" spans="1:37">
      <c r="A25" s="31"/>
      <c r="G25" s="26"/>
      <c r="H25" s="21"/>
      <c r="AA25" s="12"/>
      <c r="AB25" s="12"/>
      <c r="AD25" s="12"/>
      <c r="AE25" s="12"/>
      <c r="AF25" s="48"/>
      <c r="AG25" s="12"/>
      <c r="AH25" s="12"/>
      <c r="AI25" s="12"/>
      <c r="AJ25" s="12"/>
      <c r="AK25" s="12"/>
    </row>
    <row r="26" ht="12.75" spans="1:37">
      <c r="A26" s="31"/>
      <c r="G26" s="26"/>
      <c r="H26" s="21"/>
      <c r="AF26" s="15"/>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15"/>
      <c r="AK28" s="46"/>
    </row>
    <row r="29" ht="12.75" spans="1:37">
      <c r="A29" s="31"/>
      <c r="G29" s="26"/>
      <c r="H29" s="21"/>
      <c r="AF29" s="15"/>
      <c r="AK29" s="46"/>
    </row>
    <row r="30" ht="12.75" spans="1:37">
      <c r="A30" s="31"/>
      <c r="G30" s="26"/>
      <c r="H30" s="21"/>
      <c r="AF30" s="15"/>
      <c r="AG30" s="12"/>
      <c r="AH30" s="12"/>
      <c r="AI30" s="12"/>
      <c r="AJ30" s="12"/>
      <c r="AK30" s="12"/>
    </row>
    <row r="31" ht="12.75" spans="1:37">
      <c r="A31" s="31"/>
      <c r="G31" s="26"/>
      <c r="H31" s="21"/>
      <c r="AF31" s="15"/>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5.75" customHeight="1"/>
  <cols>
    <col min="1" max="1" width="32.1428571428571" style="12" customWidth="1"/>
    <col min="2" max="2" width="14.2857142857143" style="12" customWidth="1"/>
    <col min="3" max="3" width="11.4285714285714" style="12" customWidth="1"/>
    <col min="4" max="4" width="10.2857142857143" style="12" customWidth="1"/>
    <col min="5" max="5" width="14.1428571428571" style="12" customWidth="1"/>
    <col min="6" max="6" width="9.57142857142857"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[DMKCharacterProgress_WIP.xlsx]Overview!$B$29</v>
      </c>
      <c r="G1" s="12" t="s">
        <v>124</v>
      </c>
      <c r="H1" s="21"/>
      <c r="AA1" s="34" t="str">
        <f>$B$1&amp;"'s Activities"</f>
        <v>Zurg's Activities</v>
      </c>
      <c r="AB1" s="34"/>
      <c r="AC1" s="34"/>
      <c r="AD1" s="34"/>
      <c r="AE1" s="34"/>
      <c r="AF1" s="34"/>
      <c r="AG1" s="34"/>
      <c r="AH1" s="34"/>
      <c r="AI1" s="34"/>
      <c r="AJ1" s="34"/>
      <c r="AK1" s="34"/>
    </row>
    <row r="2" ht="20.25" spans="1:37">
      <c r="A2" s="16" t="s">
        <v>125</v>
      </c>
      <c r="B2" s="17" t="s">
        <v>425</v>
      </c>
      <c r="F2" s="22" t="str">
        <f ca="1">"'"&amp;SUBSTITUTE($F$1,"Overview","Overview (Mine)'")</f>
        <v>'[DMKCharacterProgress_WIP.xlsx]Overview (Mine)'!$B$29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426</v>
      </c>
      <c r="AB4" s="13">
        <v>1</v>
      </c>
      <c r="AF4" s="14"/>
      <c r="AG4" s="13" t="s">
        <v>427</v>
      </c>
      <c r="AI4" s="13">
        <v>5</v>
      </c>
      <c r="AJ4" s="13">
        <v>19</v>
      </c>
      <c r="AK4" s="12"/>
    </row>
    <row r="5" ht="12.75" spans="1:37">
      <c r="A5" s="16" t="s">
        <v>148</v>
      </c>
      <c r="B5" s="17" t="s">
        <v>428</v>
      </c>
      <c r="G5" s="26"/>
      <c r="H5" s="21"/>
      <c r="AA5" s="14" t="s">
        <v>429</v>
      </c>
      <c r="AB5" s="13">
        <v>1</v>
      </c>
      <c r="AF5" s="14"/>
      <c r="AG5" s="13" t="s">
        <v>178</v>
      </c>
      <c r="AI5" s="13">
        <v>7</v>
      </c>
      <c r="AJ5" s="13">
        <v>40</v>
      </c>
      <c r="AK5" s="47"/>
    </row>
    <row r="6" ht="12.75" spans="1:37">
      <c r="A6" s="16" t="s">
        <v>150</v>
      </c>
      <c r="B6" s="17" t="s">
        <v>396</v>
      </c>
      <c r="G6" s="26"/>
      <c r="H6" s="21"/>
      <c r="AA6" s="14" t="s">
        <v>430</v>
      </c>
      <c r="AB6" s="13">
        <v>7</v>
      </c>
      <c r="AF6" s="14"/>
      <c r="AG6" s="13" t="s">
        <v>183</v>
      </c>
      <c r="AI6" s="13">
        <v>10</v>
      </c>
      <c r="AJ6" s="13">
        <v>75</v>
      </c>
      <c r="AK6" s="47"/>
    </row>
    <row r="7" ht="12.75" spans="1:37">
      <c r="A7" s="16" t="s">
        <v>157</v>
      </c>
      <c r="B7" s="17" t="s">
        <v>286</v>
      </c>
      <c r="G7" s="26"/>
      <c r="H7" s="21"/>
      <c r="AA7" s="14" t="s">
        <v>431</v>
      </c>
      <c r="AB7" s="13">
        <v>1</v>
      </c>
      <c r="AF7" s="14" t="s">
        <v>432</v>
      </c>
      <c r="AG7" s="13" t="s">
        <v>154</v>
      </c>
      <c r="AI7" s="13">
        <v>13</v>
      </c>
      <c r="AJ7" s="13">
        <v>110</v>
      </c>
      <c r="AK7" s="14" t="s">
        <v>433</v>
      </c>
    </row>
    <row r="8" ht="12.75" spans="1:37">
      <c r="A8" s="16" t="s">
        <v>159</v>
      </c>
      <c r="B8" s="17">
        <v>8</v>
      </c>
      <c r="C8" s="27"/>
      <c r="D8" s="27"/>
      <c r="E8" s="27"/>
      <c r="F8" s="27"/>
      <c r="G8" s="28"/>
      <c r="H8" s="29"/>
      <c r="I8" s="33" t="s">
        <v>131</v>
      </c>
      <c r="J8" s="33"/>
      <c r="AA8" s="14" t="s">
        <v>434</v>
      </c>
      <c r="AB8" s="13">
        <v>1</v>
      </c>
      <c r="AF8" s="14" t="s">
        <v>435</v>
      </c>
      <c r="AG8" s="13" t="s">
        <v>193</v>
      </c>
      <c r="AI8" s="13">
        <v>16</v>
      </c>
      <c r="AJ8" s="13">
        <v>155</v>
      </c>
      <c r="AK8" s="14" t="s">
        <v>436</v>
      </c>
    </row>
    <row r="9" ht="12.75" spans="1:39">
      <c r="A9" s="16" t="s">
        <v>162</v>
      </c>
      <c r="B9" s="16" t="s">
        <v>163</v>
      </c>
      <c r="C9" s="16" t="s">
        <v>164</v>
      </c>
      <c r="D9" s="16" t="str">
        <f>$B$5</f>
        <v>Luxo Ball</v>
      </c>
      <c r="E9" s="16" t="str">
        <f>$B$6</f>
        <v>Zurg's Blaster</v>
      </c>
      <c r="F9" s="16" t="str">
        <f>$B$7</f>
        <v>Zurg Ears</v>
      </c>
      <c r="G9" s="30" t="s">
        <v>165</v>
      </c>
      <c r="H9" s="29" t="s">
        <v>137</v>
      </c>
      <c r="I9" s="16" t="s">
        <v>166</v>
      </c>
      <c r="J9" s="16" t="s">
        <v>139</v>
      </c>
      <c r="K9" s="31"/>
      <c r="L9" s="31"/>
      <c r="M9" s="31"/>
      <c r="N9" s="31"/>
      <c r="O9" s="31"/>
      <c r="P9" s="31"/>
      <c r="Q9" s="31"/>
      <c r="R9" s="31"/>
      <c r="S9" s="31"/>
      <c r="T9" s="31"/>
      <c r="U9" s="31"/>
      <c r="V9" s="31"/>
      <c r="W9" s="31"/>
      <c r="X9" s="31"/>
      <c r="Y9" s="31"/>
      <c r="Z9" s="31"/>
      <c r="AA9" s="14" t="s">
        <v>437</v>
      </c>
      <c r="AC9" s="12" t="s">
        <v>67</v>
      </c>
      <c r="AD9" s="13">
        <v>8</v>
      </c>
      <c r="AF9" s="14" t="s">
        <v>438</v>
      </c>
      <c r="AG9" s="13" t="s">
        <v>193</v>
      </c>
      <c r="AI9" s="13">
        <v>20</v>
      </c>
      <c r="AJ9" s="13">
        <v>210</v>
      </c>
      <c r="AK9" s="12"/>
      <c r="AL9" s="31"/>
      <c r="AM9" s="31"/>
    </row>
    <row r="10" ht="12.75" spans="1:37">
      <c r="A10" s="31"/>
      <c r="B10" s="17">
        <v>0</v>
      </c>
      <c r="C10" s="17">
        <v>1</v>
      </c>
      <c r="D10" s="17">
        <v>50</v>
      </c>
      <c r="E10" s="17">
        <v>15</v>
      </c>
      <c r="F10" s="17">
        <v>10</v>
      </c>
      <c r="G10" s="26">
        <v>6500</v>
      </c>
      <c r="H10" s="32" t="s">
        <v>169</v>
      </c>
      <c r="AA10" s="12" t="s">
        <v>439</v>
      </c>
      <c r="AB10" s="13">
        <v>1</v>
      </c>
      <c r="AD10" s="12"/>
      <c r="AE10" s="12"/>
      <c r="AF10" s="12" t="s">
        <v>440</v>
      </c>
      <c r="AG10" s="13" t="s">
        <v>197</v>
      </c>
      <c r="AH10" s="12"/>
      <c r="AI10" s="13">
        <v>20</v>
      </c>
      <c r="AJ10" s="13">
        <v>200</v>
      </c>
      <c r="AK10" s="12"/>
    </row>
    <row r="11" ht="12.75" spans="1:37">
      <c r="A11" s="31"/>
      <c r="B11" s="17">
        <v>1</v>
      </c>
      <c r="C11" s="17">
        <v>2</v>
      </c>
      <c r="D11" s="17">
        <v>10</v>
      </c>
      <c r="E11" s="17">
        <v>2</v>
      </c>
      <c r="F11" s="17">
        <v>1</v>
      </c>
      <c r="G11" s="26">
        <v>2500</v>
      </c>
      <c r="H11" s="32" t="s">
        <v>199</v>
      </c>
      <c r="I11" s="12">
        <v>1</v>
      </c>
      <c r="J11" s="12">
        <v>15</v>
      </c>
      <c r="AA11" s="14" t="s">
        <v>441</v>
      </c>
      <c r="AB11" s="13">
        <v>2</v>
      </c>
      <c r="AC11" s="43"/>
      <c r="AF11" s="14" t="s">
        <v>442</v>
      </c>
      <c r="AG11" s="13" t="s">
        <v>197</v>
      </c>
      <c r="AH11" s="12"/>
      <c r="AI11" s="13">
        <v>20</v>
      </c>
      <c r="AJ11" s="13">
        <v>200</v>
      </c>
      <c r="AK11" s="12"/>
    </row>
    <row r="12" ht="12.75" spans="1:37">
      <c r="A12" s="31"/>
      <c r="B12" s="17">
        <v>2</v>
      </c>
      <c r="C12" s="17">
        <v>3</v>
      </c>
      <c r="D12" s="17">
        <v>15</v>
      </c>
      <c r="E12" s="17">
        <v>3</v>
      </c>
      <c r="F12" s="17">
        <v>1</v>
      </c>
      <c r="G12" s="26">
        <v>3750</v>
      </c>
      <c r="H12" s="32" t="s">
        <v>202</v>
      </c>
      <c r="I12" s="12">
        <v>1</v>
      </c>
      <c r="J12" s="12">
        <v>18</v>
      </c>
      <c r="AA12" s="14" t="s">
        <v>443</v>
      </c>
      <c r="AC12" s="12" t="s">
        <v>444</v>
      </c>
      <c r="AD12" s="13">
        <v>9</v>
      </c>
      <c r="AF12" s="14" t="s">
        <v>438</v>
      </c>
      <c r="AG12" s="13" t="s">
        <v>197</v>
      </c>
      <c r="AI12" s="13">
        <v>25</v>
      </c>
      <c r="AJ12" s="13">
        <v>270</v>
      </c>
      <c r="AK12" s="12"/>
    </row>
    <row r="13" ht="12.75" spans="1:37">
      <c r="A13" s="31"/>
      <c r="B13" s="17">
        <v>3</v>
      </c>
      <c r="C13" s="17">
        <v>4</v>
      </c>
      <c r="D13" s="17">
        <v>20</v>
      </c>
      <c r="E13" s="17">
        <v>3</v>
      </c>
      <c r="F13" s="17">
        <v>2</v>
      </c>
      <c r="G13" s="26">
        <v>5650</v>
      </c>
      <c r="H13" s="32" t="s">
        <v>206</v>
      </c>
      <c r="I13" s="12">
        <v>1</v>
      </c>
      <c r="J13" s="12">
        <v>21</v>
      </c>
      <c r="AA13" s="14" t="s">
        <v>445</v>
      </c>
      <c r="AB13" s="13">
        <v>4</v>
      </c>
      <c r="AF13" s="14" t="s">
        <v>438</v>
      </c>
      <c r="AG13" s="13" t="s">
        <v>205</v>
      </c>
      <c r="AI13" s="13">
        <v>29</v>
      </c>
      <c r="AJ13" s="13">
        <v>275</v>
      </c>
      <c r="AK13" s="14" t="s">
        <v>446</v>
      </c>
    </row>
    <row r="14" ht="12.75" spans="1:37">
      <c r="A14" s="31"/>
      <c r="B14" s="17">
        <v>4</v>
      </c>
      <c r="C14" s="17">
        <v>5</v>
      </c>
      <c r="D14" s="17">
        <v>25</v>
      </c>
      <c r="E14" s="17">
        <v>4</v>
      </c>
      <c r="F14" s="17">
        <v>2</v>
      </c>
      <c r="G14" s="26">
        <v>7350</v>
      </c>
      <c r="H14" s="32" t="s">
        <v>178</v>
      </c>
      <c r="I14" s="12">
        <v>2</v>
      </c>
      <c r="J14" s="12">
        <v>24</v>
      </c>
      <c r="AA14" s="14" t="s">
        <v>447</v>
      </c>
      <c r="AB14" s="13">
        <v>1</v>
      </c>
      <c r="AF14" s="14" t="s">
        <v>448</v>
      </c>
      <c r="AG14" s="13" t="s">
        <v>205</v>
      </c>
      <c r="AI14" s="13">
        <v>29</v>
      </c>
      <c r="AJ14" s="13">
        <v>275</v>
      </c>
      <c r="AK14" s="12"/>
    </row>
    <row r="15" ht="12.75" spans="1:37">
      <c r="A15" s="31"/>
      <c r="B15" s="17">
        <v>5</v>
      </c>
      <c r="C15" s="17">
        <v>6</v>
      </c>
      <c r="D15" s="17">
        <v>30</v>
      </c>
      <c r="E15" s="17">
        <v>6</v>
      </c>
      <c r="F15" s="17">
        <v>4</v>
      </c>
      <c r="G15" s="26">
        <v>9550</v>
      </c>
      <c r="H15" s="32" t="s">
        <v>183</v>
      </c>
      <c r="I15" s="12">
        <v>2</v>
      </c>
      <c r="J15" s="12">
        <v>27</v>
      </c>
      <c r="AA15" s="14" t="s">
        <v>449</v>
      </c>
      <c r="AC15" s="12" t="s">
        <v>450</v>
      </c>
      <c r="AD15" s="13">
        <v>7</v>
      </c>
      <c r="AF15" s="14" t="s">
        <v>432</v>
      </c>
      <c r="AG15" s="13" t="s">
        <v>205</v>
      </c>
      <c r="AI15" s="13">
        <v>37</v>
      </c>
      <c r="AJ15" s="13">
        <v>370</v>
      </c>
      <c r="AK15" s="12"/>
    </row>
    <row r="16" ht="12.75" spans="1:37">
      <c r="A16" s="31"/>
      <c r="B16" s="17">
        <v>6</v>
      </c>
      <c r="C16" s="17">
        <v>7</v>
      </c>
      <c r="D16" s="17">
        <v>35</v>
      </c>
      <c r="E16" s="17">
        <v>8</v>
      </c>
      <c r="F16" s="17">
        <v>6</v>
      </c>
      <c r="G16" s="26">
        <v>12400</v>
      </c>
      <c r="H16" s="32" t="s">
        <v>154</v>
      </c>
      <c r="I16" s="12">
        <v>3</v>
      </c>
      <c r="J16" s="12">
        <v>30</v>
      </c>
      <c r="AA16" s="14" t="s">
        <v>451</v>
      </c>
      <c r="AC16" s="12" t="s">
        <v>450</v>
      </c>
      <c r="AD16" s="13">
        <v>7</v>
      </c>
      <c r="AF16" s="14" t="s">
        <v>435</v>
      </c>
      <c r="AG16" s="13" t="s">
        <v>169</v>
      </c>
      <c r="AI16" s="13">
        <v>57</v>
      </c>
      <c r="AJ16" s="13">
        <v>500</v>
      </c>
      <c r="AK16" s="12"/>
    </row>
    <row r="17" ht="12.75" spans="1:37">
      <c r="A17" s="31"/>
      <c r="B17" s="17">
        <v>7</v>
      </c>
      <c r="C17" s="17">
        <v>8</v>
      </c>
      <c r="D17" s="17">
        <v>40</v>
      </c>
      <c r="E17" s="17">
        <v>10</v>
      </c>
      <c r="F17" s="17">
        <v>8</v>
      </c>
      <c r="G17" s="26">
        <v>16100</v>
      </c>
      <c r="H17" s="32" t="s">
        <v>197</v>
      </c>
      <c r="I17" s="12">
        <v>3</v>
      </c>
      <c r="J17" s="12">
        <v>33</v>
      </c>
      <c r="AA17" s="14" t="s">
        <v>452</v>
      </c>
      <c r="AB17" s="13">
        <v>1</v>
      </c>
      <c r="AF17" s="14" t="s">
        <v>453</v>
      </c>
      <c r="AG17" s="13" t="s">
        <v>169</v>
      </c>
      <c r="AI17" s="13">
        <v>45</v>
      </c>
      <c r="AJ17" s="13">
        <v>375</v>
      </c>
      <c r="AK17" s="12"/>
    </row>
    <row r="18" ht="12.75" spans="1:37">
      <c r="A18" s="31"/>
      <c r="B18" s="17">
        <v>8</v>
      </c>
      <c r="C18" s="17">
        <v>9</v>
      </c>
      <c r="D18" s="17">
        <v>45</v>
      </c>
      <c r="E18" s="17">
        <v>12</v>
      </c>
      <c r="F18" s="17">
        <v>10</v>
      </c>
      <c r="G18" s="26">
        <v>20950</v>
      </c>
      <c r="H18" s="32" t="s">
        <v>209</v>
      </c>
      <c r="I18" s="12">
        <v>3</v>
      </c>
      <c r="J18" s="12">
        <v>36</v>
      </c>
      <c r="AA18" s="12"/>
      <c r="AD18" s="12"/>
      <c r="AE18" s="12"/>
      <c r="AF18" s="12"/>
      <c r="AG18" s="12"/>
      <c r="AH18" s="12"/>
      <c r="AK18" s="12"/>
    </row>
    <row r="19" ht="12.75" spans="1:37">
      <c r="A19" s="31"/>
      <c r="B19" s="17">
        <v>9</v>
      </c>
      <c r="C19" s="17">
        <v>10</v>
      </c>
      <c r="D19" s="17">
        <v>50</v>
      </c>
      <c r="E19" s="17">
        <v>15</v>
      </c>
      <c r="F19" s="17">
        <v>12</v>
      </c>
      <c r="G19" s="26">
        <v>27250</v>
      </c>
      <c r="H19" s="32" t="s">
        <v>169</v>
      </c>
      <c r="I19" s="12">
        <v>5</v>
      </c>
      <c r="J19" s="12">
        <v>39</v>
      </c>
      <c r="AK19" s="12"/>
    </row>
    <row r="20" ht="12.75" spans="1:37">
      <c r="A20" s="31"/>
      <c r="B20" s="17">
        <v>10</v>
      </c>
      <c r="C20" s="17" t="s">
        <v>171</v>
      </c>
      <c r="G20" s="26"/>
      <c r="H20" s="21"/>
      <c r="AK20" s="12"/>
    </row>
    <row r="21" ht="12.75" spans="1:37">
      <c r="A21" s="31"/>
      <c r="G21" s="26"/>
      <c r="H21" s="21"/>
      <c r="AK21" s="12"/>
    </row>
    <row r="22" ht="12.75" spans="1:37">
      <c r="A22" s="31"/>
      <c r="G22" s="26"/>
      <c r="H22" s="21"/>
      <c r="AK22" s="12"/>
    </row>
    <row r="23" ht="12.75" spans="1:37">
      <c r="A23" s="31"/>
      <c r="G23" s="26"/>
      <c r="H23" s="21"/>
      <c r="AC23" s="43"/>
      <c r="AD23" s="32"/>
      <c r="AE23" s="12"/>
      <c r="AH23" s="12"/>
      <c r="AK23" s="12"/>
    </row>
    <row r="24" ht="12.75" spans="1:37">
      <c r="A24" s="31"/>
      <c r="G24" s="26"/>
      <c r="H24" s="21"/>
      <c r="AD24" s="12"/>
      <c r="AE24" s="12"/>
      <c r="AH24" s="12"/>
      <c r="AK24" s="12"/>
    </row>
    <row r="25" ht="12.75" spans="1:37">
      <c r="A25" s="31"/>
      <c r="G25" s="26"/>
      <c r="H25" s="21"/>
      <c r="AA25" s="12"/>
      <c r="AD25" s="12"/>
      <c r="AE25" s="12"/>
      <c r="AF25" s="48"/>
      <c r="AG25" s="12"/>
      <c r="AH25" s="12"/>
      <c r="AK25" s="12"/>
    </row>
    <row r="26" ht="12.75" spans="1:37">
      <c r="A26" s="31"/>
      <c r="G26" s="26"/>
      <c r="H26" s="21"/>
      <c r="AF26" s="15"/>
      <c r="AG26" s="12"/>
      <c r="AH26" s="12"/>
      <c r="AK26" s="17"/>
    </row>
    <row r="27" ht="12.75" spans="1:37">
      <c r="A27" s="31"/>
      <c r="G27" s="26"/>
      <c r="H27" s="21"/>
      <c r="AC27" s="17"/>
      <c r="AD27" s="32"/>
      <c r="AE27" s="12"/>
      <c r="AG27" s="12"/>
      <c r="AH27" s="12"/>
      <c r="AK27" s="46"/>
    </row>
    <row r="28" ht="12.75" spans="1:37">
      <c r="A28" s="31"/>
      <c r="G28" s="26"/>
      <c r="H28" s="21"/>
      <c r="AF28" s="15"/>
      <c r="AK28" s="46"/>
    </row>
    <row r="29" ht="12.75" spans="1:37">
      <c r="A29" s="31"/>
      <c r="G29" s="26"/>
      <c r="H29" s="21"/>
      <c r="AF29" s="15"/>
      <c r="AK29" s="46"/>
    </row>
    <row r="30" ht="12.75" spans="1:37">
      <c r="A30" s="31"/>
      <c r="G30" s="26"/>
      <c r="H30" s="21"/>
      <c r="AF30" s="15"/>
      <c r="AG30" s="12"/>
      <c r="AH30" s="12"/>
      <c r="AK30" s="12"/>
    </row>
    <row r="31" ht="12.75" spans="1:37">
      <c r="A31" s="31"/>
      <c r="G31" s="26"/>
      <c r="H31" s="21"/>
      <c r="AF31" s="15"/>
      <c r="AG31" s="12"/>
      <c r="AH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4.2857142857143" style="12" customWidth="1"/>
    <col min="3" max="3" width="11.4285714285714" style="12" customWidth="1"/>
    <col min="4" max="4" width="10.2857142857143" style="12" customWidth="1"/>
    <col min="5" max="5" width="12.4285714285714" style="12" customWidth="1"/>
    <col min="6" max="6" width="11.7142857142857" style="12" customWidth="1"/>
    <col min="7" max="7" width="9.71428571428571" style="49" customWidth="1"/>
    <col min="8" max="8" width="9.28571428571429" style="12"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63</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[DMKCharacterProgress_WIP.xlsx]Overview!$B$31</v>
      </c>
      <c r="G1" s="12" t="s">
        <v>124</v>
      </c>
      <c r="H1" s="21"/>
      <c r="AA1" s="34" t="str">
        <f>$B$1&amp;"'s Activities"</f>
        <v>Jessie's Activities</v>
      </c>
      <c r="AB1" s="34"/>
      <c r="AC1" s="34"/>
      <c r="AD1" s="34"/>
      <c r="AE1" s="34"/>
      <c r="AF1" s="34"/>
      <c r="AG1" s="34"/>
      <c r="AH1" s="34"/>
      <c r="AI1" s="34"/>
      <c r="AJ1" s="34"/>
      <c r="AK1" s="34"/>
    </row>
    <row r="2" ht="20.25" spans="1:37">
      <c r="A2" s="16" t="s">
        <v>125</v>
      </c>
      <c r="B2" s="17" t="s">
        <v>425</v>
      </c>
      <c r="F2" s="22" t="str">
        <f ca="1">"'"&amp;SUBSTITUTE($F$1,"Overview","Overview (Mine)'")</f>
        <v>'[DMKCharacterProgress_WIP.xlsx]Overview (Mine)'!$B$31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60"/>
      <c r="AA4" s="14" t="s">
        <v>454</v>
      </c>
      <c r="AB4" s="13">
        <v>2</v>
      </c>
      <c r="AE4" s="13" t="s">
        <v>51</v>
      </c>
      <c r="AF4" s="14"/>
      <c r="AG4" s="13" t="s">
        <v>202</v>
      </c>
      <c r="AI4" s="13">
        <v>4</v>
      </c>
      <c r="AJ4" s="13">
        <v>14</v>
      </c>
      <c r="AK4" s="12" t="s">
        <v>455</v>
      </c>
    </row>
    <row r="5" spans="1:37">
      <c r="A5" s="16" t="s">
        <v>148</v>
      </c>
      <c r="B5" s="17" t="s">
        <v>428</v>
      </c>
      <c r="G5" s="26"/>
      <c r="H5" s="60"/>
      <c r="AA5" s="14" t="s">
        <v>456</v>
      </c>
      <c r="AB5" s="13">
        <v>1</v>
      </c>
      <c r="AE5" s="13" t="s">
        <v>51</v>
      </c>
      <c r="AF5" s="14"/>
      <c r="AG5" s="13" t="s">
        <v>178</v>
      </c>
      <c r="AI5" s="13">
        <v>7</v>
      </c>
      <c r="AJ5" s="13">
        <v>10</v>
      </c>
      <c r="AK5" s="47" t="s">
        <v>457</v>
      </c>
    </row>
    <row r="6" spans="1:37">
      <c r="A6" s="16" t="s">
        <v>150</v>
      </c>
      <c r="B6" s="17" t="s">
        <v>458</v>
      </c>
      <c r="G6" s="26"/>
      <c r="H6" s="60"/>
      <c r="AA6" s="14" t="s">
        <v>459</v>
      </c>
      <c r="AB6" s="13">
        <v>7</v>
      </c>
      <c r="AC6" s="12" t="s">
        <v>450</v>
      </c>
      <c r="AD6" s="13">
        <v>5</v>
      </c>
      <c r="AF6" s="14"/>
      <c r="AG6" s="13" t="s">
        <v>183</v>
      </c>
      <c r="AI6" s="13">
        <v>10</v>
      </c>
      <c r="AJ6" s="13">
        <v>75</v>
      </c>
      <c r="AK6" s="47" t="s">
        <v>293</v>
      </c>
    </row>
    <row r="7" spans="1:37">
      <c r="A7" s="16" t="s">
        <v>157</v>
      </c>
      <c r="B7" s="17" t="s">
        <v>460</v>
      </c>
      <c r="G7" s="26"/>
      <c r="H7" s="60"/>
      <c r="AA7" s="14" t="s">
        <v>461</v>
      </c>
      <c r="AB7" s="13">
        <v>10</v>
      </c>
      <c r="AC7" s="12" t="s">
        <v>450</v>
      </c>
      <c r="AF7" s="14" t="s">
        <v>438</v>
      </c>
      <c r="AG7" s="13" t="s">
        <v>183</v>
      </c>
      <c r="AI7" s="13">
        <v>10</v>
      </c>
      <c r="AJ7" s="13">
        <v>75</v>
      </c>
      <c r="AK7" s="14"/>
    </row>
    <row r="8" spans="1:37">
      <c r="A8" s="16" t="s">
        <v>159</v>
      </c>
      <c r="B8" s="17">
        <v>8</v>
      </c>
      <c r="C8" s="27"/>
      <c r="D8" s="27"/>
      <c r="E8" s="27"/>
      <c r="F8" s="27"/>
      <c r="G8" s="28"/>
      <c r="H8" s="61"/>
      <c r="I8" s="33" t="s">
        <v>131</v>
      </c>
      <c r="J8" s="33"/>
      <c r="AA8" s="14" t="s">
        <v>462</v>
      </c>
      <c r="AB8" s="13">
        <v>3</v>
      </c>
      <c r="AF8" s="14" t="s">
        <v>442</v>
      </c>
      <c r="AG8" s="13" t="s">
        <v>154</v>
      </c>
      <c r="AI8" s="13">
        <v>13</v>
      </c>
      <c r="AJ8" s="13">
        <v>110</v>
      </c>
      <c r="AK8" s="14" t="s">
        <v>463</v>
      </c>
    </row>
    <row r="9" spans="1:39">
      <c r="A9" s="16" t="s">
        <v>162</v>
      </c>
      <c r="B9" s="16" t="s">
        <v>163</v>
      </c>
      <c r="C9" s="16" t="s">
        <v>164</v>
      </c>
      <c r="D9" s="16" t="str">
        <f>$B$5</f>
        <v>Luxo Ball</v>
      </c>
      <c r="E9" s="16" t="str">
        <f>$B$6</f>
        <v>Lasso</v>
      </c>
      <c r="F9" s="16" t="str">
        <f>$B$7</f>
        <v>Jessie Ears</v>
      </c>
      <c r="G9" s="30" t="s">
        <v>165</v>
      </c>
      <c r="H9" s="62" t="s">
        <v>137</v>
      </c>
      <c r="I9" s="16" t="s">
        <v>166</v>
      </c>
      <c r="J9" s="16" t="s">
        <v>139</v>
      </c>
      <c r="K9" s="31"/>
      <c r="L9" s="31"/>
      <c r="M9" s="31"/>
      <c r="N9" s="31"/>
      <c r="O9" s="31"/>
      <c r="P9" s="31"/>
      <c r="Q9" s="31"/>
      <c r="R9" s="31"/>
      <c r="S9" s="31"/>
      <c r="T9" s="31"/>
      <c r="U9" s="31"/>
      <c r="V9" s="31"/>
      <c r="W9" s="31"/>
      <c r="X9" s="31"/>
      <c r="Y9" s="31"/>
      <c r="Z9" s="31"/>
      <c r="AA9" s="14" t="s">
        <v>464</v>
      </c>
      <c r="AB9" s="13">
        <v>1</v>
      </c>
      <c r="AF9" s="14" t="s">
        <v>465</v>
      </c>
      <c r="AG9" s="13" t="s">
        <v>154</v>
      </c>
      <c r="AI9" s="13">
        <v>13</v>
      </c>
      <c r="AJ9" s="13">
        <v>110</v>
      </c>
      <c r="AK9" s="12" t="s">
        <v>466</v>
      </c>
      <c r="AL9" s="31"/>
      <c r="AM9" s="31"/>
    </row>
    <row r="10" spans="1:37">
      <c r="A10" s="31"/>
      <c r="B10" s="17">
        <v>0</v>
      </c>
      <c r="C10" s="17">
        <v>1</v>
      </c>
      <c r="D10" s="17">
        <v>5</v>
      </c>
      <c r="E10" s="17">
        <v>2</v>
      </c>
      <c r="F10" s="17">
        <v>1</v>
      </c>
      <c r="G10" s="26">
        <v>850</v>
      </c>
      <c r="H10" s="17" t="s">
        <v>178</v>
      </c>
      <c r="AA10" s="14" t="s">
        <v>467</v>
      </c>
      <c r="AB10" s="13">
        <v>2</v>
      </c>
      <c r="AC10" s="43"/>
      <c r="AF10" s="14" t="s">
        <v>440</v>
      </c>
      <c r="AG10" s="13" t="s">
        <v>154</v>
      </c>
      <c r="AI10" s="13">
        <v>13</v>
      </c>
      <c r="AJ10" s="13">
        <v>110</v>
      </c>
      <c r="AK10" s="12" t="s">
        <v>468</v>
      </c>
    </row>
    <row r="11" spans="1:37">
      <c r="A11" s="31"/>
      <c r="B11" s="17">
        <v>1</v>
      </c>
      <c r="C11" s="17">
        <v>2</v>
      </c>
      <c r="D11" s="17">
        <v>2</v>
      </c>
      <c r="E11" s="17">
        <v>1</v>
      </c>
      <c r="F11" s="17">
        <v>1</v>
      </c>
      <c r="G11" s="26">
        <v>600</v>
      </c>
      <c r="H11" s="17" t="s">
        <v>199</v>
      </c>
      <c r="I11" s="17">
        <v>1</v>
      </c>
      <c r="J11" s="17">
        <v>5</v>
      </c>
      <c r="AA11" s="14" t="s">
        <v>469</v>
      </c>
      <c r="AB11" s="13">
        <v>3</v>
      </c>
      <c r="AF11" s="14"/>
      <c r="AG11" s="13" t="s">
        <v>193</v>
      </c>
      <c r="AI11" s="13">
        <v>16</v>
      </c>
      <c r="AJ11" s="13">
        <v>155</v>
      </c>
      <c r="AK11" s="14" t="s">
        <v>470</v>
      </c>
    </row>
    <row r="12" spans="1:37">
      <c r="A12" s="31"/>
      <c r="B12" s="17">
        <v>2</v>
      </c>
      <c r="C12" s="17">
        <v>3</v>
      </c>
      <c r="D12" s="17">
        <v>8</v>
      </c>
      <c r="E12" s="17">
        <v>2</v>
      </c>
      <c r="F12" s="17">
        <v>2</v>
      </c>
      <c r="G12" s="26">
        <v>900</v>
      </c>
      <c r="H12" s="17" t="s">
        <v>202</v>
      </c>
      <c r="I12" s="17">
        <v>1</v>
      </c>
      <c r="J12" s="17">
        <v>6</v>
      </c>
      <c r="AA12" s="12" t="s">
        <v>471</v>
      </c>
      <c r="AB12" s="13">
        <v>1</v>
      </c>
      <c r="AC12" s="12" t="s">
        <v>64</v>
      </c>
      <c r="AD12" s="13">
        <v>2</v>
      </c>
      <c r="AE12" s="12"/>
      <c r="AF12" s="12" t="s">
        <v>438</v>
      </c>
      <c r="AG12" s="13" t="s">
        <v>193</v>
      </c>
      <c r="AH12" s="12"/>
      <c r="AI12" s="13">
        <v>20</v>
      </c>
      <c r="AJ12" s="13">
        <v>210</v>
      </c>
      <c r="AK12" s="12" t="s">
        <v>472</v>
      </c>
    </row>
    <row r="13" spans="1:37">
      <c r="A13" s="31"/>
      <c r="B13" s="17">
        <v>3</v>
      </c>
      <c r="C13" s="17">
        <v>4</v>
      </c>
      <c r="D13" s="17">
        <v>10</v>
      </c>
      <c r="E13" s="17">
        <v>3</v>
      </c>
      <c r="F13" s="17">
        <v>2</v>
      </c>
      <c r="G13" s="26">
        <v>1350</v>
      </c>
      <c r="H13" s="17" t="s">
        <v>206</v>
      </c>
      <c r="I13" s="17">
        <v>1</v>
      </c>
      <c r="J13" s="17">
        <v>17</v>
      </c>
      <c r="AA13" s="14" t="s">
        <v>473</v>
      </c>
      <c r="AB13" s="13">
        <v>5</v>
      </c>
      <c r="AC13" s="12" t="s">
        <v>444</v>
      </c>
      <c r="AD13" s="13">
        <v>3</v>
      </c>
      <c r="AF13" s="14" t="s">
        <v>438</v>
      </c>
      <c r="AG13" s="13" t="s">
        <v>193</v>
      </c>
      <c r="AH13" s="12"/>
      <c r="AI13" s="13">
        <v>20</v>
      </c>
      <c r="AJ13" s="13">
        <v>210</v>
      </c>
      <c r="AK13" s="14" t="s">
        <v>474</v>
      </c>
    </row>
    <row r="14" spans="1:37">
      <c r="A14" s="31"/>
      <c r="B14" s="17">
        <v>4</v>
      </c>
      <c r="C14" s="17">
        <v>5</v>
      </c>
      <c r="D14" s="17">
        <v>15</v>
      </c>
      <c r="E14" s="17">
        <v>3</v>
      </c>
      <c r="F14" s="17">
        <v>3</v>
      </c>
      <c r="G14" s="26">
        <v>1750</v>
      </c>
      <c r="H14" s="17" t="s">
        <v>178</v>
      </c>
      <c r="I14" s="17">
        <v>2</v>
      </c>
      <c r="J14" s="17">
        <v>8</v>
      </c>
      <c r="AA14" s="14" t="s">
        <v>475</v>
      </c>
      <c r="AC14" s="12" t="s">
        <v>69</v>
      </c>
      <c r="AD14" s="13">
        <v>10</v>
      </c>
      <c r="AF14" s="14" t="s">
        <v>438</v>
      </c>
      <c r="AG14" s="13" t="s">
        <v>193</v>
      </c>
      <c r="AH14" s="12"/>
      <c r="AI14" s="13">
        <v>20</v>
      </c>
      <c r="AJ14" s="13">
        <v>210</v>
      </c>
      <c r="AK14" s="12"/>
    </row>
    <row r="15" spans="1:37">
      <c r="A15" s="31"/>
      <c r="B15" s="17">
        <v>5</v>
      </c>
      <c r="C15" s="17">
        <v>6</v>
      </c>
      <c r="D15" s="17">
        <v>18</v>
      </c>
      <c r="E15" s="17">
        <v>4</v>
      </c>
      <c r="F15" s="17">
        <v>4</v>
      </c>
      <c r="G15" s="26">
        <v>2300</v>
      </c>
      <c r="H15" s="17" t="s">
        <v>183</v>
      </c>
      <c r="I15" s="17">
        <v>2</v>
      </c>
      <c r="J15" s="17">
        <v>9</v>
      </c>
      <c r="AA15" s="14" t="s">
        <v>476</v>
      </c>
      <c r="AB15" s="13">
        <v>2</v>
      </c>
      <c r="AF15" s="14" t="s">
        <v>438</v>
      </c>
      <c r="AG15" s="13" t="s">
        <v>197</v>
      </c>
      <c r="AI15" s="13">
        <v>20</v>
      </c>
      <c r="AJ15" s="13">
        <v>200</v>
      </c>
      <c r="AK15" s="12" t="s">
        <v>477</v>
      </c>
    </row>
    <row r="16" spans="1:37">
      <c r="A16" s="31"/>
      <c r="B16" s="17">
        <v>6</v>
      </c>
      <c r="C16" s="17">
        <v>7</v>
      </c>
      <c r="D16" s="17">
        <v>20</v>
      </c>
      <c r="E16" s="17">
        <v>6</v>
      </c>
      <c r="F16" s="17">
        <v>5</v>
      </c>
      <c r="G16" s="26">
        <v>3000</v>
      </c>
      <c r="H16" s="17" t="s">
        <v>154</v>
      </c>
      <c r="I16" s="17">
        <v>3</v>
      </c>
      <c r="J16" s="17">
        <v>10</v>
      </c>
      <c r="AA16" s="14" t="s">
        <v>478</v>
      </c>
      <c r="AB16" s="13">
        <v>5</v>
      </c>
      <c r="AC16" s="12" t="s">
        <v>67</v>
      </c>
      <c r="AD16" s="13">
        <v>6</v>
      </c>
      <c r="AF16" s="14" t="s">
        <v>442</v>
      </c>
      <c r="AG16" s="13" t="s">
        <v>197</v>
      </c>
      <c r="AI16" s="13">
        <v>25</v>
      </c>
      <c r="AJ16" s="13">
        <v>270</v>
      </c>
      <c r="AK16" s="12"/>
    </row>
    <row r="17" spans="1:37">
      <c r="A17" s="31"/>
      <c r="B17" s="17">
        <v>7</v>
      </c>
      <c r="C17" s="17">
        <v>8</v>
      </c>
      <c r="D17" s="17">
        <v>24</v>
      </c>
      <c r="E17" s="17">
        <v>8</v>
      </c>
      <c r="F17" s="17">
        <v>6</v>
      </c>
      <c r="G17" s="26">
        <v>3900</v>
      </c>
      <c r="H17" s="17" t="s">
        <v>197</v>
      </c>
      <c r="I17" s="17">
        <v>3</v>
      </c>
      <c r="J17" s="17">
        <v>11</v>
      </c>
      <c r="AA17" s="14" t="s">
        <v>479</v>
      </c>
      <c r="AB17" s="13">
        <v>4</v>
      </c>
      <c r="AF17" s="14" t="s">
        <v>435</v>
      </c>
      <c r="AG17" s="13" t="s">
        <v>205</v>
      </c>
      <c r="AI17" s="13">
        <v>29</v>
      </c>
      <c r="AJ17" s="13">
        <v>275</v>
      </c>
      <c r="AK17" s="12" t="s">
        <v>480</v>
      </c>
    </row>
    <row r="18" spans="1:37">
      <c r="A18" s="31"/>
      <c r="B18" s="17">
        <v>8</v>
      </c>
      <c r="C18" s="17">
        <v>9</v>
      </c>
      <c r="D18" s="17">
        <v>28</v>
      </c>
      <c r="E18" s="17">
        <v>10</v>
      </c>
      <c r="F18" s="17">
        <v>8</v>
      </c>
      <c r="G18" s="26">
        <v>5050</v>
      </c>
      <c r="H18" s="17" t="s">
        <v>209</v>
      </c>
      <c r="I18" s="17">
        <v>3</v>
      </c>
      <c r="J18" s="17">
        <v>12</v>
      </c>
      <c r="AA18" s="14" t="s">
        <v>481</v>
      </c>
      <c r="AB18" s="13">
        <v>3</v>
      </c>
      <c r="AF18" s="14" t="s">
        <v>453</v>
      </c>
      <c r="AG18" s="13" t="s">
        <v>209</v>
      </c>
      <c r="AI18" s="13">
        <v>34</v>
      </c>
      <c r="AJ18" s="13">
        <v>300</v>
      </c>
      <c r="AK18" s="12"/>
    </row>
    <row r="19" spans="1:37">
      <c r="A19" s="31"/>
      <c r="B19" s="17">
        <v>9</v>
      </c>
      <c r="C19" s="17">
        <v>10</v>
      </c>
      <c r="D19" s="17">
        <v>30</v>
      </c>
      <c r="E19" s="17">
        <v>12</v>
      </c>
      <c r="F19" s="17">
        <v>10</v>
      </c>
      <c r="G19" s="26">
        <v>6550</v>
      </c>
      <c r="H19" s="17" t="s">
        <v>169</v>
      </c>
      <c r="I19" s="17">
        <v>5</v>
      </c>
      <c r="J19" s="17">
        <v>13</v>
      </c>
      <c r="AA19" s="14" t="s">
        <v>482</v>
      </c>
      <c r="AC19" s="12" t="s">
        <v>444</v>
      </c>
      <c r="AD19" s="13">
        <v>3</v>
      </c>
      <c r="AF19" s="14" t="s">
        <v>442</v>
      </c>
      <c r="AG19" s="13" t="s">
        <v>169</v>
      </c>
      <c r="AI19" s="13">
        <v>57</v>
      </c>
      <c r="AJ19" s="13">
        <v>500</v>
      </c>
      <c r="AK19" s="12"/>
    </row>
    <row r="20" spans="1:8">
      <c r="A20" s="31"/>
      <c r="B20" s="17">
        <v>10</v>
      </c>
      <c r="C20" s="17" t="s">
        <v>171</v>
      </c>
      <c r="G20" s="26"/>
      <c r="H20" s="60"/>
    </row>
    <row r="21" spans="1:37">
      <c r="A21" s="31"/>
      <c r="G21" s="26"/>
      <c r="H21" s="60"/>
      <c r="AK21" s="12"/>
    </row>
    <row r="22" spans="1:37">
      <c r="A22" s="31"/>
      <c r="G22" s="26"/>
      <c r="H22" s="60"/>
      <c r="AK22" s="12"/>
    </row>
    <row r="23" spans="1:37">
      <c r="A23" s="31"/>
      <c r="G23" s="26"/>
      <c r="H23" s="60"/>
      <c r="AC23" s="43"/>
      <c r="AD23" s="32"/>
      <c r="AE23" s="12"/>
      <c r="AH23" s="12"/>
      <c r="AK23" s="12"/>
    </row>
    <row r="24" spans="1:37">
      <c r="A24" s="31"/>
      <c r="G24" s="26"/>
      <c r="H24" s="60"/>
      <c r="AD24" s="12"/>
      <c r="AE24" s="12"/>
      <c r="AH24" s="12"/>
      <c r="AK24" s="12"/>
    </row>
    <row r="25" spans="1:37">
      <c r="A25" s="31"/>
      <c r="G25" s="26"/>
      <c r="H25" s="60"/>
      <c r="AA25" s="12"/>
      <c r="AD25" s="12"/>
      <c r="AE25" s="12"/>
      <c r="AF25" s="48"/>
      <c r="AG25" s="12"/>
      <c r="AH25" s="12"/>
      <c r="AK25" s="12"/>
    </row>
    <row r="26" spans="1:37">
      <c r="A26" s="31"/>
      <c r="G26" s="26"/>
      <c r="H26" s="60"/>
      <c r="AF26" s="15"/>
      <c r="AG26" s="12"/>
      <c r="AH26" s="12"/>
      <c r="AK26" s="17"/>
    </row>
    <row r="27" spans="1:37">
      <c r="A27" s="31"/>
      <c r="G27" s="26"/>
      <c r="H27" s="60"/>
      <c r="AC27" s="17"/>
      <c r="AD27" s="32"/>
      <c r="AE27" s="12"/>
      <c r="AG27" s="12"/>
      <c r="AH27" s="12"/>
      <c r="AK27" s="46"/>
    </row>
    <row r="28" spans="1:37">
      <c r="A28" s="31"/>
      <c r="G28" s="26"/>
      <c r="H28" s="60"/>
      <c r="AF28" s="15"/>
      <c r="AK28" s="46"/>
    </row>
    <row r="29" spans="1:37">
      <c r="A29" s="31"/>
      <c r="G29" s="26"/>
      <c r="H29" s="60"/>
      <c r="AF29" s="15"/>
      <c r="AK29" s="46"/>
    </row>
    <row r="30" spans="1:37">
      <c r="A30" s="31"/>
      <c r="G30" s="26"/>
      <c r="H30" s="60"/>
      <c r="AF30" s="15"/>
      <c r="AG30" s="12"/>
      <c r="AH30" s="12"/>
      <c r="AK30" s="12"/>
    </row>
    <row r="31" spans="1:37">
      <c r="A31" s="31"/>
      <c r="G31" s="26"/>
      <c r="H31" s="60"/>
      <c r="AF31" s="15"/>
      <c r="AG31" s="12"/>
      <c r="AH31" s="12"/>
      <c r="AK31" s="12"/>
    </row>
    <row r="32" spans="1:8">
      <c r="A32" s="31"/>
      <c r="G32" s="26"/>
      <c r="H32" s="60"/>
    </row>
    <row r="33" spans="1:37">
      <c r="A33" s="31"/>
      <c r="G33" s="26"/>
      <c r="H33" s="60"/>
      <c r="AK33" s="46"/>
    </row>
    <row r="34" spans="1:8">
      <c r="A34" s="31"/>
      <c r="G34" s="26"/>
      <c r="H34" s="60"/>
    </row>
    <row r="35" spans="1:8">
      <c r="A35" s="31"/>
      <c r="G35" s="26"/>
      <c r="H35" s="60"/>
    </row>
    <row r="36" spans="1:8">
      <c r="A36" s="31"/>
      <c r="G36" s="26"/>
      <c r="H36" s="60"/>
    </row>
    <row r="37" spans="1:8">
      <c r="A37" s="31"/>
      <c r="G37" s="26"/>
      <c r="H37" s="60"/>
    </row>
    <row r="38" spans="1:8">
      <c r="A38" s="31"/>
      <c r="G38" s="26"/>
      <c r="H38" s="60"/>
    </row>
    <row r="39" spans="1:8">
      <c r="A39" s="31"/>
      <c r="G39" s="26"/>
      <c r="H39" s="60"/>
    </row>
    <row r="40" spans="1:8">
      <c r="A40" s="31"/>
      <c r="G40" s="26"/>
      <c r="H40" s="60"/>
    </row>
    <row r="41" spans="1:8">
      <c r="A41" s="31"/>
      <c r="G41" s="26"/>
      <c r="H41" s="60"/>
    </row>
    <row r="42" spans="1:8">
      <c r="A42" s="31"/>
      <c r="G42" s="26"/>
      <c r="H42" s="60"/>
    </row>
    <row r="43" spans="1:8">
      <c r="A43" s="31"/>
      <c r="G43" s="26"/>
      <c r="H43" s="60"/>
    </row>
    <row r="44" spans="1:8">
      <c r="A44" s="31"/>
      <c r="G44" s="26"/>
      <c r="H44" s="60"/>
    </row>
    <row r="45" spans="1:8">
      <c r="A45" s="31"/>
      <c r="G45" s="26"/>
      <c r="H45" s="60"/>
    </row>
    <row r="46" spans="1:8">
      <c r="A46" s="31"/>
      <c r="G46" s="26"/>
      <c r="H46" s="60"/>
    </row>
    <row r="47" spans="1:8">
      <c r="A47" s="31"/>
      <c r="G47" s="26"/>
      <c r="H47" s="60"/>
    </row>
    <row r="48" spans="1:8">
      <c r="A48" s="31"/>
      <c r="G48" s="26"/>
      <c r="H48" s="60"/>
    </row>
    <row r="49" spans="1:8">
      <c r="A49" s="31"/>
      <c r="G49" s="26"/>
      <c r="H49" s="60"/>
    </row>
    <row r="50" spans="1:8">
      <c r="A50" s="31"/>
      <c r="G50" s="26"/>
      <c r="H50" s="60"/>
    </row>
    <row r="51" spans="1:8">
      <c r="A51" s="31"/>
      <c r="G51" s="26"/>
      <c r="H51" s="60"/>
    </row>
    <row r="52" spans="1:8">
      <c r="A52" s="31"/>
      <c r="G52" s="26"/>
      <c r="H52" s="60"/>
    </row>
    <row r="53" spans="1:8">
      <c r="A53" s="31"/>
      <c r="G53" s="26"/>
      <c r="H53" s="60"/>
    </row>
    <row r="54" spans="1:8">
      <c r="A54" s="31"/>
      <c r="G54" s="26"/>
      <c r="H54" s="60"/>
    </row>
    <row r="55" spans="1:8">
      <c r="A55" s="31"/>
      <c r="G55" s="26"/>
      <c r="H55" s="60"/>
    </row>
    <row r="56" spans="1:8">
      <c r="A56" s="31"/>
      <c r="G56" s="26"/>
      <c r="H56" s="60"/>
    </row>
    <row r="57" spans="1:8">
      <c r="A57" s="31"/>
      <c r="G57" s="26"/>
      <c r="H57" s="60"/>
    </row>
    <row r="58" spans="1:8">
      <c r="A58" s="31"/>
      <c r="G58" s="26"/>
      <c r="H58" s="60"/>
    </row>
    <row r="59" spans="1:8">
      <c r="A59" s="31"/>
      <c r="G59" s="26"/>
      <c r="H59" s="60"/>
    </row>
    <row r="60" spans="1:8">
      <c r="A60" s="31"/>
      <c r="G60" s="26"/>
      <c r="H60" s="60"/>
    </row>
    <row r="61" spans="1:8">
      <c r="A61" s="31"/>
      <c r="G61" s="26"/>
      <c r="H61" s="60"/>
    </row>
    <row r="62" spans="1:8">
      <c r="A62" s="31"/>
      <c r="G62" s="26"/>
      <c r="H62" s="60"/>
    </row>
    <row r="63" spans="1:8">
      <c r="A63" s="31"/>
      <c r="G63" s="26"/>
      <c r="H63" s="60"/>
    </row>
    <row r="64" spans="1:8">
      <c r="A64" s="31"/>
      <c r="G64" s="26"/>
      <c r="H64" s="60"/>
    </row>
    <row r="65" spans="1:8">
      <c r="A65" s="31"/>
      <c r="G65" s="26"/>
      <c r="H65" s="60"/>
    </row>
    <row r="66" spans="1:8">
      <c r="A66" s="31"/>
      <c r="G66" s="26"/>
      <c r="H66" s="60"/>
    </row>
    <row r="67" spans="1:8">
      <c r="A67" s="31"/>
      <c r="G67" s="26"/>
      <c r="H67" s="60"/>
    </row>
    <row r="68" spans="1:8">
      <c r="A68" s="31"/>
      <c r="G68" s="26"/>
      <c r="H68" s="60"/>
    </row>
    <row r="69" spans="1:8">
      <c r="A69" s="31"/>
      <c r="G69" s="26"/>
      <c r="H69" s="60"/>
    </row>
    <row r="70" spans="1:8">
      <c r="A70" s="31"/>
      <c r="G70" s="26"/>
      <c r="H70" s="60"/>
    </row>
    <row r="71" spans="1:8">
      <c r="A71" s="31"/>
      <c r="G71" s="26"/>
      <c r="H71" s="60"/>
    </row>
    <row r="72" spans="1:8">
      <c r="A72" s="31"/>
      <c r="G72" s="26"/>
      <c r="H72" s="60"/>
    </row>
    <row r="73" spans="1:8">
      <c r="A73" s="31"/>
      <c r="G73" s="26"/>
      <c r="H73" s="60"/>
    </row>
    <row r="74" spans="1:8">
      <c r="A74" s="31"/>
      <c r="G74" s="26"/>
      <c r="H74" s="60"/>
    </row>
    <row r="75" spans="1:8">
      <c r="A75" s="31"/>
      <c r="G75" s="26"/>
      <c r="H75" s="60"/>
    </row>
    <row r="76" spans="1:8">
      <c r="A76" s="31"/>
      <c r="G76" s="26"/>
      <c r="H76" s="60"/>
    </row>
    <row r="77" spans="1:8">
      <c r="A77" s="31"/>
      <c r="G77" s="26"/>
      <c r="H77" s="60"/>
    </row>
    <row r="78" spans="1:8">
      <c r="A78" s="31"/>
      <c r="G78" s="26"/>
      <c r="H78" s="60"/>
    </row>
    <row r="79" spans="1:8">
      <c r="A79" s="31"/>
      <c r="G79" s="26"/>
      <c r="H79" s="60"/>
    </row>
    <row r="80" spans="1:8">
      <c r="A80" s="31"/>
      <c r="G80" s="26"/>
      <c r="H80" s="60"/>
    </row>
    <row r="81" spans="1:8">
      <c r="A81" s="31"/>
      <c r="G81" s="26"/>
      <c r="H81" s="60"/>
    </row>
    <row r="82" spans="1:8">
      <c r="A82" s="31"/>
      <c r="G82" s="26"/>
      <c r="H82" s="60"/>
    </row>
    <row r="83" spans="1:8">
      <c r="A83" s="31"/>
      <c r="G83" s="26"/>
      <c r="H83" s="60"/>
    </row>
    <row r="84" spans="1:8">
      <c r="A84" s="31"/>
      <c r="G84" s="26"/>
      <c r="H84" s="60"/>
    </row>
    <row r="85" spans="1:8">
      <c r="A85" s="31"/>
      <c r="G85" s="26"/>
      <c r="H85" s="60"/>
    </row>
    <row r="86" spans="1:8">
      <c r="A86" s="31"/>
      <c r="G86" s="26"/>
      <c r="H86" s="60"/>
    </row>
    <row r="87" spans="1:8">
      <c r="A87" s="31"/>
      <c r="G87" s="26"/>
      <c r="H87" s="60"/>
    </row>
    <row r="88" spans="1:8">
      <c r="A88" s="31"/>
      <c r="G88" s="26"/>
      <c r="H88" s="60"/>
    </row>
    <row r="89" spans="1:8">
      <c r="A89" s="31"/>
      <c r="G89" s="26"/>
      <c r="H89" s="60"/>
    </row>
    <row r="90" spans="1:8">
      <c r="A90" s="31"/>
      <c r="G90" s="26"/>
      <c r="H90" s="60"/>
    </row>
    <row r="91" spans="1:8">
      <c r="A91" s="31"/>
      <c r="G91" s="26"/>
      <c r="H91" s="60"/>
    </row>
    <row r="92" spans="1:8">
      <c r="A92" s="31"/>
      <c r="G92" s="26"/>
      <c r="H92" s="60"/>
    </row>
    <row r="93" spans="1:8">
      <c r="A93" s="31"/>
      <c r="G93" s="26"/>
      <c r="H93" s="60"/>
    </row>
    <row r="94" spans="1:8">
      <c r="A94" s="31"/>
      <c r="G94" s="26"/>
      <c r="H94" s="60"/>
    </row>
    <row r="95" spans="1:8">
      <c r="A95" s="31"/>
      <c r="G95" s="26"/>
      <c r="H95" s="60"/>
    </row>
    <row r="96" spans="1:8">
      <c r="A96" s="31"/>
      <c r="G96" s="26"/>
      <c r="H96" s="60"/>
    </row>
    <row r="97" spans="1:8">
      <c r="A97" s="31"/>
      <c r="G97" s="26"/>
      <c r="H97" s="60"/>
    </row>
    <row r="98" spans="1:8">
      <c r="A98" s="31"/>
      <c r="G98" s="26"/>
      <c r="H98" s="60"/>
    </row>
    <row r="99" spans="1:8">
      <c r="A99" s="31"/>
      <c r="G99" s="26"/>
      <c r="H99" s="60"/>
    </row>
    <row r="100" spans="1:8">
      <c r="A100" s="31"/>
      <c r="G100" s="26"/>
      <c r="H100" s="60"/>
    </row>
    <row r="101" spans="1:8">
      <c r="A101" s="31"/>
      <c r="G101" s="26"/>
      <c r="H101" s="60"/>
    </row>
    <row r="102" spans="1:8">
      <c r="A102" s="31"/>
      <c r="G102" s="26"/>
      <c r="H102" s="60"/>
    </row>
    <row r="103" spans="1:8">
      <c r="A103" s="31"/>
      <c r="G103" s="26"/>
      <c r="H103" s="60"/>
    </row>
    <row r="104" spans="1:8">
      <c r="A104" s="31"/>
      <c r="G104" s="26"/>
      <c r="H104" s="60"/>
    </row>
    <row r="105" spans="1:8">
      <c r="A105" s="31"/>
      <c r="G105" s="26"/>
      <c r="H105" s="60"/>
    </row>
    <row r="106" spans="1:8">
      <c r="A106" s="31"/>
      <c r="G106" s="26"/>
      <c r="H106" s="60"/>
    </row>
    <row r="107" spans="1:8">
      <c r="A107" s="31"/>
      <c r="G107" s="26"/>
      <c r="H107" s="60"/>
    </row>
    <row r="108" spans="1:8">
      <c r="A108" s="31"/>
      <c r="G108" s="26"/>
      <c r="H108" s="60"/>
    </row>
    <row r="109" spans="1:8">
      <c r="A109" s="31"/>
      <c r="G109" s="26"/>
      <c r="H109" s="60"/>
    </row>
    <row r="110" spans="1:8">
      <c r="A110" s="31"/>
      <c r="G110" s="26"/>
      <c r="H110" s="60"/>
    </row>
    <row r="111" spans="1:8">
      <c r="A111" s="31"/>
      <c r="G111" s="26"/>
      <c r="H111" s="60"/>
    </row>
    <row r="112" spans="1:8">
      <c r="A112" s="31"/>
      <c r="G112" s="26"/>
      <c r="H112" s="60"/>
    </row>
    <row r="113" spans="1:8">
      <c r="A113" s="31"/>
      <c r="G113" s="26"/>
      <c r="H113" s="60"/>
    </row>
    <row r="114" spans="1:8">
      <c r="A114" s="31"/>
      <c r="G114" s="26"/>
      <c r="H114" s="60"/>
    </row>
    <row r="115" spans="1:8">
      <c r="A115" s="31"/>
      <c r="G115" s="26"/>
      <c r="H115" s="60"/>
    </row>
    <row r="116" spans="1:8">
      <c r="A116" s="31"/>
      <c r="G116" s="26"/>
      <c r="H116" s="60"/>
    </row>
    <row r="117" spans="1:8">
      <c r="A117" s="31"/>
      <c r="G117" s="26"/>
      <c r="H117" s="60"/>
    </row>
    <row r="118" spans="1:8">
      <c r="A118" s="31"/>
      <c r="G118" s="26"/>
      <c r="H118" s="60"/>
    </row>
    <row r="119" spans="1:8">
      <c r="A119" s="31"/>
      <c r="G119" s="26"/>
      <c r="H119" s="60"/>
    </row>
    <row r="120" spans="1:8">
      <c r="A120" s="31"/>
      <c r="G120" s="26"/>
      <c r="H120" s="60"/>
    </row>
    <row r="121" spans="1:8">
      <c r="A121" s="31"/>
      <c r="G121" s="26"/>
      <c r="H121" s="60"/>
    </row>
    <row r="122" spans="1:8">
      <c r="A122" s="31"/>
      <c r="G122" s="26"/>
      <c r="H122" s="60"/>
    </row>
    <row r="123" spans="1:8">
      <c r="A123" s="31"/>
      <c r="G123" s="26"/>
      <c r="H123" s="60"/>
    </row>
    <row r="124" spans="1:8">
      <c r="A124" s="31"/>
      <c r="G124" s="26"/>
      <c r="H124" s="60"/>
    </row>
    <row r="125" spans="1:8">
      <c r="A125" s="31"/>
      <c r="G125" s="26"/>
      <c r="H125" s="60"/>
    </row>
    <row r="126" spans="1:8">
      <c r="A126" s="31"/>
      <c r="G126" s="26"/>
      <c r="H126" s="60"/>
    </row>
    <row r="127" spans="1:8">
      <c r="A127" s="31"/>
      <c r="G127" s="26"/>
      <c r="H127" s="60"/>
    </row>
    <row r="128" spans="1:8">
      <c r="A128" s="31"/>
      <c r="G128" s="26"/>
      <c r="H128" s="60"/>
    </row>
    <row r="129" spans="1:8">
      <c r="A129" s="31"/>
      <c r="G129" s="26"/>
      <c r="H129" s="60"/>
    </row>
    <row r="130" spans="1:8">
      <c r="A130" s="31"/>
      <c r="G130" s="26"/>
      <c r="H130" s="60"/>
    </row>
    <row r="131" spans="1:8">
      <c r="A131" s="31"/>
      <c r="G131" s="26"/>
      <c r="H131" s="60"/>
    </row>
    <row r="132" spans="1:8">
      <c r="A132" s="31"/>
      <c r="G132" s="26"/>
      <c r="H132" s="60"/>
    </row>
    <row r="133" spans="1:8">
      <c r="A133" s="31"/>
      <c r="G133" s="26"/>
      <c r="H133" s="60"/>
    </row>
    <row r="134" spans="1:8">
      <c r="A134" s="31"/>
      <c r="G134" s="26"/>
      <c r="H134" s="60"/>
    </row>
    <row r="135" spans="1:8">
      <c r="A135" s="31"/>
      <c r="G135" s="26"/>
      <c r="H135" s="60"/>
    </row>
    <row r="136" spans="1:8">
      <c r="A136" s="31"/>
      <c r="G136" s="26"/>
      <c r="H136" s="60"/>
    </row>
    <row r="137" spans="1:8">
      <c r="A137" s="31"/>
      <c r="G137" s="26"/>
      <c r="H137" s="60"/>
    </row>
    <row r="138" spans="1:8">
      <c r="A138" s="31"/>
      <c r="G138" s="26"/>
      <c r="H138" s="60"/>
    </row>
    <row r="139" spans="1:8">
      <c r="A139" s="31"/>
      <c r="G139" s="26"/>
      <c r="H139" s="60"/>
    </row>
    <row r="140" spans="1:8">
      <c r="A140" s="31"/>
      <c r="G140" s="26"/>
      <c r="H140" s="60"/>
    </row>
    <row r="141" spans="1:8">
      <c r="A141" s="31"/>
      <c r="G141" s="26"/>
      <c r="H141" s="60"/>
    </row>
    <row r="142" spans="1:8">
      <c r="A142" s="31"/>
      <c r="G142" s="26"/>
      <c r="H142" s="60"/>
    </row>
    <row r="143" spans="1:8">
      <c r="A143" s="31"/>
      <c r="G143" s="26"/>
      <c r="H143" s="60"/>
    </row>
    <row r="144" spans="1:8">
      <c r="A144" s="31"/>
      <c r="G144" s="26"/>
      <c r="H144" s="60"/>
    </row>
    <row r="145" spans="1:8">
      <c r="A145" s="31"/>
      <c r="G145" s="26"/>
      <c r="H145" s="60"/>
    </row>
    <row r="146" spans="1:8">
      <c r="A146" s="31"/>
      <c r="G146" s="26"/>
      <c r="H146" s="60"/>
    </row>
    <row r="147" spans="1:8">
      <c r="A147" s="31"/>
      <c r="G147" s="26"/>
      <c r="H147" s="60"/>
    </row>
    <row r="148" spans="1:8">
      <c r="A148" s="31"/>
      <c r="G148" s="26"/>
      <c r="H148" s="60"/>
    </row>
    <row r="149" spans="1:8">
      <c r="A149" s="31"/>
      <c r="G149" s="26"/>
      <c r="H149" s="60"/>
    </row>
    <row r="150" spans="1:8">
      <c r="A150" s="31"/>
      <c r="G150" s="26"/>
      <c r="H150" s="60"/>
    </row>
    <row r="151" spans="1:8">
      <c r="A151" s="31"/>
      <c r="G151" s="26"/>
      <c r="H151" s="60"/>
    </row>
    <row r="152" spans="1:8">
      <c r="A152" s="31"/>
      <c r="G152" s="26"/>
      <c r="H152" s="60"/>
    </row>
    <row r="153" spans="1:8">
      <c r="A153" s="31"/>
      <c r="G153" s="26"/>
      <c r="H153" s="60"/>
    </row>
    <row r="154" spans="1:8">
      <c r="A154" s="31"/>
      <c r="G154" s="26"/>
      <c r="H154" s="60"/>
    </row>
    <row r="155" spans="1:8">
      <c r="A155" s="31"/>
      <c r="G155" s="26"/>
      <c r="H155" s="60"/>
    </row>
    <row r="156" spans="1:8">
      <c r="A156" s="31"/>
      <c r="G156" s="26"/>
      <c r="H156" s="60"/>
    </row>
    <row r="157" spans="1:8">
      <c r="A157" s="31"/>
      <c r="G157" s="26"/>
      <c r="H157" s="60"/>
    </row>
    <row r="158" spans="1:8">
      <c r="A158" s="31"/>
      <c r="G158" s="26"/>
      <c r="H158" s="60"/>
    </row>
    <row r="159" spans="1:8">
      <c r="A159" s="31"/>
      <c r="G159" s="26"/>
      <c r="H159" s="60"/>
    </row>
    <row r="160" spans="1:8">
      <c r="A160" s="31"/>
      <c r="G160" s="26"/>
      <c r="H160" s="60"/>
    </row>
    <row r="161" spans="1:8">
      <c r="A161" s="31"/>
      <c r="G161" s="26"/>
      <c r="H161" s="60"/>
    </row>
    <row r="162" spans="1:8">
      <c r="A162" s="31"/>
      <c r="G162" s="26"/>
      <c r="H162" s="60"/>
    </row>
    <row r="163" spans="1:8">
      <c r="A163" s="31"/>
      <c r="G163" s="26"/>
      <c r="H163" s="60"/>
    </row>
    <row r="164" spans="1:8">
      <c r="A164" s="31"/>
      <c r="G164" s="26"/>
      <c r="H164" s="60"/>
    </row>
    <row r="165" spans="1:8">
      <c r="A165" s="31"/>
      <c r="G165" s="26"/>
      <c r="H165" s="60"/>
    </row>
    <row r="166" spans="1:8">
      <c r="A166" s="31"/>
      <c r="G166" s="26"/>
      <c r="H166" s="60"/>
    </row>
    <row r="167" spans="1:8">
      <c r="A167" s="31"/>
      <c r="G167" s="26"/>
      <c r="H167" s="60"/>
    </row>
    <row r="168" spans="1:8">
      <c r="A168" s="31"/>
      <c r="G168" s="26"/>
      <c r="H168" s="60"/>
    </row>
    <row r="169" spans="1:8">
      <c r="A169" s="31"/>
      <c r="G169" s="26"/>
      <c r="H169" s="60"/>
    </row>
    <row r="170" spans="1:8">
      <c r="A170" s="31"/>
      <c r="G170" s="26"/>
      <c r="H170" s="60"/>
    </row>
    <row r="171" spans="1:8">
      <c r="A171" s="31"/>
      <c r="G171" s="26"/>
      <c r="H171" s="60"/>
    </row>
    <row r="172" spans="1:8">
      <c r="A172" s="31"/>
      <c r="G172" s="26"/>
      <c r="H172" s="60"/>
    </row>
    <row r="173" spans="1:8">
      <c r="A173" s="31"/>
      <c r="G173" s="26"/>
      <c r="H173" s="60"/>
    </row>
    <row r="174" spans="1:8">
      <c r="A174" s="31"/>
      <c r="G174" s="26"/>
      <c r="H174" s="60"/>
    </row>
    <row r="175" spans="1:8">
      <c r="A175" s="31"/>
      <c r="G175" s="26"/>
      <c r="H175" s="60"/>
    </row>
    <row r="176" spans="1:8">
      <c r="A176" s="31"/>
      <c r="G176" s="26"/>
      <c r="H176" s="60"/>
    </row>
    <row r="177" spans="1:8">
      <c r="A177" s="31"/>
      <c r="G177" s="26"/>
      <c r="H177" s="60"/>
    </row>
    <row r="178" spans="1:8">
      <c r="A178" s="31"/>
      <c r="G178" s="26"/>
      <c r="H178" s="60"/>
    </row>
    <row r="179" spans="1:8">
      <c r="A179" s="31"/>
      <c r="G179" s="26"/>
      <c r="H179" s="60"/>
    </row>
    <row r="180" spans="1:8">
      <c r="A180" s="31"/>
      <c r="G180" s="26"/>
      <c r="H180" s="60"/>
    </row>
    <row r="181" spans="1:8">
      <c r="A181" s="31"/>
      <c r="G181" s="26"/>
      <c r="H181" s="60"/>
    </row>
    <row r="182" spans="1:8">
      <c r="A182" s="31"/>
      <c r="G182" s="26"/>
      <c r="H182" s="60"/>
    </row>
    <row r="183" spans="1:8">
      <c r="A183" s="31"/>
      <c r="G183" s="26"/>
      <c r="H183" s="60"/>
    </row>
    <row r="184" spans="1:8">
      <c r="A184" s="31"/>
      <c r="G184" s="26"/>
      <c r="H184" s="60"/>
    </row>
    <row r="185" spans="1:8">
      <c r="A185" s="31"/>
      <c r="G185" s="26"/>
      <c r="H185" s="60"/>
    </row>
    <row r="186" spans="1:8">
      <c r="A186" s="31"/>
      <c r="G186" s="26"/>
      <c r="H186" s="60"/>
    </row>
    <row r="187" spans="1:8">
      <c r="A187" s="31"/>
      <c r="G187" s="26"/>
      <c r="H187" s="60"/>
    </row>
    <row r="188" spans="1:8">
      <c r="A188" s="31"/>
      <c r="G188" s="26"/>
      <c r="H188" s="60"/>
    </row>
    <row r="189" spans="1:8">
      <c r="A189" s="31"/>
      <c r="G189" s="26"/>
      <c r="H189" s="60"/>
    </row>
    <row r="190" spans="1:8">
      <c r="A190" s="31"/>
      <c r="G190" s="26"/>
      <c r="H190" s="60"/>
    </row>
    <row r="191" spans="1:8">
      <c r="A191" s="31"/>
      <c r="G191" s="26"/>
      <c r="H191" s="60"/>
    </row>
    <row r="192" spans="1:8">
      <c r="A192" s="31"/>
      <c r="G192" s="26"/>
      <c r="H192" s="60"/>
    </row>
    <row r="193" spans="1:8">
      <c r="A193" s="31"/>
      <c r="G193" s="26"/>
      <c r="H193" s="60"/>
    </row>
    <row r="194" spans="1:8">
      <c r="A194" s="31"/>
      <c r="G194" s="26"/>
      <c r="H194" s="60"/>
    </row>
    <row r="195" spans="1:8">
      <c r="A195" s="31"/>
      <c r="G195" s="26"/>
      <c r="H195" s="60"/>
    </row>
    <row r="196" spans="1:8">
      <c r="A196" s="31"/>
      <c r="G196" s="26"/>
      <c r="H196" s="60"/>
    </row>
    <row r="197" spans="1:8">
      <c r="A197" s="31"/>
      <c r="G197" s="26"/>
      <c r="H197" s="60"/>
    </row>
    <row r="198" spans="1:8">
      <c r="A198" s="31"/>
      <c r="G198" s="26"/>
      <c r="H198" s="60"/>
    </row>
    <row r="199" spans="1:8">
      <c r="A199" s="31"/>
      <c r="G199" s="26"/>
      <c r="H199" s="60"/>
    </row>
    <row r="200" spans="1:8">
      <c r="A200" s="31"/>
      <c r="G200" s="26"/>
      <c r="H200" s="60"/>
    </row>
    <row r="201" spans="1:8">
      <c r="A201" s="31"/>
      <c r="G201" s="26"/>
      <c r="H201" s="60"/>
    </row>
    <row r="202" spans="1:8">
      <c r="A202" s="31"/>
      <c r="G202" s="26"/>
      <c r="H202" s="60"/>
    </row>
    <row r="203" spans="1:8">
      <c r="A203" s="31"/>
      <c r="G203" s="26"/>
      <c r="H203" s="60"/>
    </row>
    <row r="204" spans="1:8">
      <c r="A204" s="31"/>
      <c r="G204" s="26"/>
      <c r="H204" s="60"/>
    </row>
    <row r="205" spans="1:8">
      <c r="A205" s="31"/>
      <c r="G205" s="26"/>
      <c r="H205" s="60"/>
    </row>
    <row r="206" spans="1:8">
      <c r="A206" s="31"/>
      <c r="G206" s="26"/>
      <c r="H206" s="60"/>
    </row>
    <row r="207" spans="1:8">
      <c r="A207" s="31"/>
      <c r="G207" s="26"/>
      <c r="H207" s="60"/>
    </row>
    <row r="208" spans="1:8">
      <c r="A208" s="31"/>
      <c r="G208" s="26"/>
      <c r="H208" s="60"/>
    </row>
    <row r="209" spans="1:8">
      <c r="A209" s="31"/>
      <c r="G209" s="26"/>
      <c r="H209" s="60"/>
    </row>
    <row r="210" spans="1:8">
      <c r="A210" s="31"/>
      <c r="G210" s="26"/>
      <c r="H210" s="60"/>
    </row>
    <row r="211" spans="1:8">
      <c r="A211" s="31"/>
      <c r="G211" s="26"/>
      <c r="H211" s="60"/>
    </row>
    <row r="212" spans="1:8">
      <c r="A212" s="31"/>
      <c r="G212" s="26"/>
      <c r="H212" s="60"/>
    </row>
    <row r="213" spans="1:8">
      <c r="A213" s="31"/>
      <c r="G213" s="26"/>
      <c r="H213" s="60"/>
    </row>
    <row r="214" spans="1:8">
      <c r="A214" s="31"/>
      <c r="G214" s="26"/>
      <c r="H214" s="60"/>
    </row>
    <row r="215" spans="1:8">
      <c r="A215" s="31"/>
      <c r="G215" s="26"/>
      <c r="H215" s="60"/>
    </row>
    <row r="216" spans="1:8">
      <c r="A216" s="31"/>
      <c r="G216" s="26"/>
      <c r="H216" s="60"/>
    </row>
    <row r="217" spans="1:8">
      <c r="A217" s="31"/>
      <c r="G217" s="26"/>
      <c r="H217" s="60"/>
    </row>
    <row r="218" spans="1:8">
      <c r="A218" s="31"/>
      <c r="G218" s="26"/>
      <c r="H218" s="60"/>
    </row>
    <row r="219" spans="1:8">
      <c r="A219" s="31"/>
      <c r="G219" s="26"/>
      <c r="H219" s="60"/>
    </row>
    <row r="220" spans="1:8">
      <c r="A220" s="31"/>
      <c r="G220" s="26"/>
      <c r="H220" s="60"/>
    </row>
    <row r="221" spans="1:8">
      <c r="A221" s="31"/>
      <c r="G221" s="26"/>
      <c r="H221" s="60"/>
    </row>
    <row r="222" spans="1:8">
      <c r="A222" s="31"/>
      <c r="G222" s="26"/>
      <c r="H222" s="60"/>
    </row>
    <row r="223" spans="1:8">
      <c r="A223" s="31"/>
      <c r="G223" s="26"/>
      <c r="H223" s="60"/>
    </row>
    <row r="224" spans="1:8">
      <c r="A224" s="31"/>
      <c r="G224" s="26"/>
      <c r="H224" s="60"/>
    </row>
    <row r="225" spans="1:8">
      <c r="A225" s="31"/>
      <c r="G225" s="26"/>
      <c r="H225" s="60"/>
    </row>
    <row r="226" spans="1:8">
      <c r="A226" s="31"/>
      <c r="G226" s="26"/>
      <c r="H226" s="60"/>
    </row>
    <row r="227" spans="1:8">
      <c r="A227" s="31"/>
      <c r="G227" s="26"/>
      <c r="H227" s="60"/>
    </row>
    <row r="228" spans="1:8">
      <c r="A228" s="31"/>
      <c r="G228" s="26"/>
      <c r="H228" s="60"/>
    </row>
    <row r="229" spans="1:8">
      <c r="A229" s="31"/>
      <c r="G229" s="26"/>
      <c r="H229" s="60"/>
    </row>
    <row r="230" spans="1:8">
      <c r="A230" s="31"/>
      <c r="G230" s="26"/>
      <c r="H230" s="60"/>
    </row>
    <row r="231" spans="1:8">
      <c r="A231" s="31"/>
      <c r="G231" s="26"/>
      <c r="H231" s="60"/>
    </row>
    <row r="232" spans="1:8">
      <c r="A232" s="31"/>
      <c r="G232" s="26"/>
      <c r="H232" s="60"/>
    </row>
    <row r="233" spans="1:8">
      <c r="A233" s="31"/>
      <c r="G233" s="26"/>
      <c r="H233" s="60"/>
    </row>
    <row r="234" spans="1:8">
      <c r="A234" s="31"/>
      <c r="G234" s="26"/>
      <c r="H234" s="60"/>
    </row>
    <row r="235" spans="1:8">
      <c r="A235" s="31"/>
      <c r="G235" s="26"/>
      <c r="H235" s="60"/>
    </row>
    <row r="236" spans="1:8">
      <c r="A236" s="31"/>
      <c r="G236" s="26"/>
      <c r="H236" s="60"/>
    </row>
    <row r="237" spans="1:8">
      <c r="A237" s="31"/>
      <c r="G237" s="26"/>
      <c r="H237" s="60"/>
    </row>
    <row r="238" spans="1:8">
      <c r="A238" s="31"/>
      <c r="G238" s="26"/>
      <c r="H238" s="60"/>
    </row>
    <row r="239" spans="1:8">
      <c r="A239" s="31"/>
      <c r="G239" s="26"/>
      <c r="H239" s="60"/>
    </row>
    <row r="240" spans="1:8">
      <c r="A240" s="31"/>
      <c r="G240" s="26"/>
      <c r="H240" s="60"/>
    </row>
    <row r="241" spans="1:8">
      <c r="A241" s="31"/>
      <c r="G241" s="26"/>
      <c r="H241" s="60"/>
    </row>
    <row r="242" spans="1:8">
      <c r="A242" s="31"/>
      <c r="G242" s="26"/>
      <c r="H242" s="60"/>
    </row>
    <row r="243" spans="1:8">
      <c r="A243" s="31"/>
      <c r="G243" s="26"/>
      <c r="H243" s="60"/>
    </row>
    <row r="244" spans="1:8">
      <c r="A244" s="31"/>
      <c r="G244" s="26"/>
      <c r="H244" s="60"/>
    </row>
    <row r="245" spans="1:8">
      <c r="A245" s="31"/>
      <c r="G245" s="26"/>
      <c r="H245" s="60"/>
    </row>
    <row r="246" spans="1:8">
      <c r="A246" s="31"/>
      <c r="G246" s="26"/>
      <c r="H246" s="60"/>
    </row>
    <row r="247" spans="1:8">
      <c r="A247" s="31"/>
      <c r="G247" s="26"/>
      <c r="H247" s="60"/>
    </row>
    <row r="248" spans="1:8">
      <c r="A248" s="31"/>
      <c r="G248" s="26"/>
      <c r="H248" s="60"/>
    </row>
    <row r="249" spans="1:8">
      <c r="A249" s="31"/>
      <c r="G249" s="26"/>
      <c r="H249" s="60"/>
    </row>
    <row r="250" spans="1:8">
      <c r="A250" s="31"/>
      <c r="G250" s="26"/>
      <c r="H250" s="60"/>
    </row>
    <row r="251" spans="1:8">
      <c r="A251" s="31"/>
      <c r="G251" s="26"/>
      <c r="H251" s="60"/>
    </row>
    <row r="252" spans="1:8">
      <c r="A252" s="31"/>
      <c r="G252" s="26"/>
      <c r="H252" s="60"/>
    </row>
    <row r="253" spans="1:8">
      <c r="A253" s="31"/>
      <c r="G253" s="26"/>
      <c r="H253" s="60"/>
    </row>
    <row r="254" spans="1:8">
      <c r="A254" s="31"/>
      <c r="G254" s="26"/>
      <c r="H254" s="60"/>
    </row>
    <row r="255" spans="1:8">
      <c r="A255" s="31"/>
      <c r="G255" s="26"/>
      <c r="H255" s="60"/>
    </row>
    <row r="256" spans="1:8">
      <c r="A256" s="31"/>
      <c r="G256" s="26"/>
      <c r="H256" s="60"/>
    </row>
    <row r="257" spans="1:8">
      <c r="A257" s="31"/>
      <c r="G257" s="26"/>
      <c r="H257" s="60"/>
    </row>
    <row r="258" spans="1:8">
      <c r="A258" s="31"/>
      <c r="G258" s="26"/>
      <c r="H258" s="60"/>
    </row>
    <row r="259" spans="1:8">
      <c r="A259" s="31"/>
      <c r="G259" s="26"/>
      <c r="H259" s="60"/>
    </row>
    <row r="260" spans="1:8">
      <c r="A260" s="31"/>
      <c r="G260" s="26"/>
      <c r="H260" s="60"/>
    </row>
    <row r="261" spans="1:8">
      <c r="A261" s="31"/>
      <c r="G261" s="26"/>
      <c r="H261" s="60"/>
    </row>
    <row r="262" spans="1:8">
      <c r="A262" s="31"/>
      <c r="G262" s="26"/>
      <c r="H262" s="60"/>
    </row>
    <row r="263" spans="1:8">
      <c r="A263" s="31"/>
      <c r="G263" s="26"/>
      <c r="H263" s="60"/>
    </row>
    <row r="264" spans="1:8">
      <c r="A264" s="31"/>
      <c r="G264" s="26"/>
      <c r="H264" s="60"/>
    </row>
    <row r="265" spans="1:8">
      <c r="A265" s="31"/>
      <c r="G265" s="26"/>
      <c r="H265" s="60"/>
    </row>
    <row r="266" spans="1:8">
      <c r="A266" s="31"/>
      <c r="G266" s="26"/>
      <c r="H266" s="60"/>
    </row>
    <row r="267" spans="1:8">
      <c r="A267" s="31"/>
      <c r="G267" s="26"/>
      <c r="H267" s="60"/>
    </row>
    <row r="268" spans="1:8">
      <c r="A268" s="31"/>
      <c r="G268" s="26"/>
      <c r="H268" s="60"/>
    </row>
    <row r="269" spans="1:8">
      <c r="A269" s="31"/>
      <c r="G269" s="26"/>
      <c r="H269" s="60"/>
    </row>
    <row r="270" spans="1:8">
      <c r="A270" s="31"/>
      <c r="G270" s="26"/>
      <c r="H270" s="60"/>
    </row>
    <row r="271" spans="1:8">
      <c r="A271" s="31"/>
      <c r="G271" s="26"/>
      <c r="H271" s="60"/>
    </row>
    <row r="272" spans="1:8">
      <c r="A272" s="31"/>
      <c r="G272" s="26"/>
      <c r="H272" s="60"/>
    </row>
    <row r="273" spans="1:8">
      <c r="A273" s="31"/>
      <c r="G273" s="26"/>
      <c r="H273" s="60"/>
    </row>
    <row r="274" spans="1:8">
      <c r="A274" s="31"/>
      <c r="G274" s="26"/>
      <c r="H274" s="60"/>
    </row>
    <row r="275" spans="1:8">
      <c r="A275" s="31"/>
      <c r="G275" s="26"/>
      <c r="H275" s="60"/>
    </row>
    <row r="276" spans="1:8">
      <c r="A276" s="31"/>
      <c r="G276" s="26"/>
      <c r="H276" s="60"/>
    </row>
    <row r="277" spans="1:8">
      <c r="A277" s="31"/>
      <c r="G277" s="26"/>
      <c r="H277" s="60"/>
    </row>
    <row r="278" spans="1:8">
      <c r="A278" s="31"/>
      <c r="G278" s="26"/>
      <c r="H278" s="60"/>
    </row>
    <row r="279" spans="1:8">
      <c r="A279" s="31"/>
      <c r="G279" s="26"/>
      <c r="H279" s="60"/>
    </row>
    <row r="280" spans="1:8">
      <c r="A280" s="31"/>
      <c r="G280" s="26"/>
      <c r="H280" s="60"/>
    </row>
    <row r="281" spans="1:8">
      <c r="A281" s="31"/>
      <c r="G281" s="26"/>
      <c r="H281" s="60"/>
    </row>
    <row r="282" spans="1:8">
      <c r="A282" s="31"/>
      <c r="G282" s="26"/>
      <c r="H282" s="60"/>
    </row>
    <row r="283" spans="1:8">
      <c r="A283" s="31"/>
      <c r="G283" s="26"/>
      <c r="H283" s="60"/>
    </row>
    <row r="284" spans="1:8">
      <c r="A284" s="31"/>
      <c r="G284" s="26"/>
      <c r="H284" s="60"/>
    </row>
    <row r="285" spans="1:8">
      <c r="A285" s="31"/>
      <c r="G285" s="26"/>
      <c r="H285" s="60"/>
    </row>
    <row r="286" spans="1:8">
      <c r="A286" s="31"/>
      <c r="G286" s="26"/>
      <c r="H286" s="60"/>
    </row>
    <row r="287" spans="1:8">
      <c r="A287" s="31"/>
      <c r="G287" s="26"/>
      <c r="H287" s="60"/>
    </row>
    <row r="288" spans="1:8">
      <c r="A288" s="31"/>
      <c r="G288" s="26"/>
      <c r="H288" s="60"/>
    </row>
    <row r="289" spans="1:8">
      <c r="A289" s="31"/>
      <c r="G289" s="26"/>
      <c r="H289" s="60"/>
    </row>
    <row r="290" spans="1:8">
      <c r="A290" s="31"/>
      <c r="G290" s="26"/>
      <c r="H290" s="60"/>
    </row>
    <row r="291" spans="1:8">
      <c r="A291" s="31"/>
      <c r="G291" s="26"/>
      <c r="H291" s="60"/>
    </row>
    <row r="292" spans="1:8">
      <c r="A292" s="31"/>
      <c r="G292" s="26"/>
      <c r="H292" s="60"/>
    </row>
    <row r="293" spans="1:8">
      <c r="A293" s="31"/>
      <c r="G293" s="26"/>
      <c r="H293" s="60"/>
    </row>
    <row r="294" spans="1:8">
      <c r="A294" s="31"/>
      <c r="G294" s="26"/>
      <c r="H294" s="60"/>
    </row>
    <row r="295" spans="1:8">
      <c r="A295" s="31"/>
      <c r="G295" s="26"/>
      <c r="H295" s="60"/>
    </row>
    <row r="296" spans="1:8">
      <c r="A296" s="31"/>
      <c r="G296" s="26"/>
      <c r="H296" s="60"/>
    </row>
    <row r="297" spans="1:8">
      <c r="A297" s="31"/>
      <c r="G297" s="26"/>
      <c r="H297" s="60"/>
    </row>
    <row r="298" spans="1:8">
      <c r="A298" s="31"/>
      <c r="G298" s="26"/>
      <c r="H298" s="60"/>
    </row>
    <row r="299" spans="1:8">
      <c r="A299" s="31"/>
      <c r="G299" s="26"/>
      <c r="H299" s="60"/>
    </row>
    <row r="300" spans="1:8">
      <c r="A300" s="31"/>
      <c r="G300" s="26"/>
      <c r="H300" s="60"/>
    </row>
    <row r="301" spans="1:8">
      <c r="A301" s="31"/>
      <c r="G301" s="26"/>
      <c r="H301" s="60"/>
    </row>
    <row r="302" spans="1:8">
      <c r="A302" s="31"/>
      <c r="G302" s="26"/>
      <c r="H302" s="60"/>
    </row>
    <row r="303" spans="1:8">
      <c r="A303" s="31"/>
      <c r="G303" s="26"/>
      <c r="H303" s="60"/>
    </row>
    <row r="304" spans="1:8">
      <c r="A304" s="31"/>
      <c r="G304" s="26"/>
      <c r="H304" s="60"/>
    </row>
    <row r="305" spans="1:8">
      <c r="A305" s="31"/>
      <c r="G305" s="26"/>
      <c r="H305" s="60"/>
    </row>
    <row r="306" spans="1:8">
      <c r="A306" s="31"/>
      <c r="G306" s="26"/>
      <c r="H306" s="60"/>
    </row>
    <row r="307" spans="1:8">
      <c r="A307" s="31"/>
      <c r="G307" s="26"/>
      <c r="H307" s="60"/>
    </row>
    <row r="308" spans="1:8">
      <c r="A308" s="31"/>
      <c r="G308" s="26"/>
      <c r="H308" s="60"/>
    </row>
    <row r="309" spans="1:8">
      <c r="A309" s="31"/>
      <c r="G309" s="26"/>
      <c r="H309" s="60"/>
    </row>
    <row r="310" spans="1:8">
      <c r="A310" s="31"/>
      <c r="G310" s="26"/>
      <c r="H310" s="60"/>
    </row>
    <row r="311" spans="1:8">
      <c r="A311" s="31"/>
      <c r="G311" s="26"/>
      <c r="H311" s="60"/>
    </row>
    <row r="312" spans="1:8">
      <c r="A312" s="31"/>
      <c r="G312" s="26"/>
      <c r="H312" s="60"/>
    </row>
    <row r="313" spans="1:8">
      <c r="A313" s="31"/>
      <c r="G313" s="26"/>
      <c r="H313" s="60"/>
    </row>
    <row r="314" spans="1:8">
      <c r="A314" s="31"/>
      <c r="G314" s="26"/>
      <c r="H314" s="60"/>
    </row>
    <row r="315" spans="1:8">
      <c r="A315" s="31"/>
      <c r="G315" s="26"/>
      <c r="H315" s="60"/>
    </row>
    <row r="316" spans="1:8">
      <c r="A316" s="31"/>
      <c r="G316" s="26"/>
      <c r="H316" s="60"/>
    </row>
    <row r="317" spans="1:8">
      <c r="A317" s="31"/>
      <c r="G317" s="26"/>
      <c r="H317" s="60"/>
    </row>
    <row r="318" spans="1:8">
      <c r="A318" s="31"/>
      <c r="G318" s="26"/>
      <c r="H318" s="60"/>
    </row>
    <row r="319" spans="1:8">
      <c r="A319" s="31"/>
      <c r="G319" s="26"/>
      <c r="H319" s="60"/>
    </row>
    <row r="320" spans="1:8">
      <c r="A320" s="31"/>
      <c r="G320" s="26"/>
      <c r="H320" s="60"/>
    </row>
    <row r="321" spans="1:8">
      <c r="A321" s="31"/>
      <c r="G321" s="26"/>
      <c r="H321" s="60"/>
    </row>
    <row r="322" spans="1:8">
      <c r="A322" s="31"/>
      <c r="G322" s="26"/>
      <c r="H322" s="60"/>
    </row>
    <row r="323" spans="1:8">
      <c r="A323" s="31"/>
      <c r="G323" s="26"/>
      <c r="H323" s="60"/>
    </row>
    <row r="324" spans="1:8">
      <c r="A324" s="31"/>
      <c r="G324" s="26"/>
      <c r="H324" s="60"/>
    </row>
    <row r="325" spans="1:8">
      <c r="A325" s="31"/>
      <c r="G325" s="26"/>
      <c r="H325" s="60"/>
    </row>
    <row r="326" spans="1:8">
      <c r="A326" s="31"/>
      <c r="G326" s="26"/>
      <c r="H326" s="60"/>
    </row>
    <row r="327" spans="1:8">
      <c r="A327" s="31"/>
      <c r="G327" s="26"/>
      <c r="H327" s="60"/>
    </row>
    <row r="328" spans="1:8">
      <c r="A328" s="31"/>
      <c r="G328" s="26"/>
      <c r="H328" s="60"/>
    </row>
    <row r="329" spans="1:8">
      <c r="A329" s="31"/>
      <c r="G329" s="26"/>
      <c r="H329" s="60"/>
    </row>
    <row r="330" spans="1:8">
      <c r="A330" s="31"/>
      <c r="G330" s="26"/>
      <c r="H330" s="60"/>
    </row>
    <row r="331" spans="1:8">
      <c r="A331" s="31"/>
      <c r="G331" s="26"/>
      <c r="H331" s="60"/>
    </row>
    <row r="332" spans="1:8">
      <c r="A332" s="31"/>
      <c r="G332" s="26"/>
      <c r="H332" s="60"/>
    </row>
    <row r="333" spans="1:8">
      <c r="A333" s="31"/>
      <c r="G333" s="26"/>
      <c r="H333" s="60"/>
    </row>
    <row r="334" spans="1:8">
      <c r="A334" s="31"/>
      <c r="G334" s="26"/>
      <c r="H334" s="60"/>
    </row>
    <row r="335" spans="1:8">
      <c r="A335" s="31"/>
      <c r="G335" s="26"/>
      <c r="H335" s="60"/>
    </row>
    <row r="336" spans="1:8">
      <c r="A336" s="31"/>
      <c r="G336" s="26"/>
      <c r="H336" s="60"/>
    </row>
    <row r="337" spans="1:8">
      <c r="A337" s="31"/>
      <c r="G337" s="26"/>
      <c r="H337" s="60"/>
    </row>
    <row r="338" spans="1:8">
      <c r="A338" s="31"/>
      <c r="G338" s="26"/>
      <c r="H338" s="60"/>
    </row>
    <row r="339" spans="1:8">
      <c r="A339" s="31"/>
      <c r="G339" s="26"/>
      <c r="H339" s="60"/>
    </row>
    <row r="340" spans="1:8">
      <c r="A340" s="31"/>
      <c r="G340" s="26"/>
      <c r="H340" s="60"/>
    </row>
    <row r="341" spans="1:8">
      <c r="A341" s="31"/>
      <c r="G341" s="26"/>
      <c r="H341" s="60"/>
    </row>
    <row r="342" spans="1:8">
      <c r="A342" s="31"/>
      <c r="G342" s="26"/>
      <c r="H342" s="60"/>
    </row>
    <row r="343" spans="1:8">
      <c r="A343" s="31"/>
      <c r="G343" s="26"/>
      <c r="H343" s="60"/>
    </row>
    <row r="344" spans="1:8">
      <c r="A344" s="31"/>
      <c r="G344" s="26"/>
      <c r="H344" s="60"/>
    </row>
    <row r="345" spans="1:8">
      <c r="A345" s="31"/>
      <c r="G345" s="26"/>
      <c r="H345" s="60"/>
    </row>
    <row r="346" spans="1:8">
      <c r="A346" s="31"/>
      <c r="G346" s="26"/>
      <c r="H346" s="60"/>
    </row>
    <row r="347" spans="1:8">
      <c r="A347" s="31"/>
      <c r="G347" s="26"/>
      <c r="H347" s="60"/>
    </row>
    <row r="348" spans="1:8">
      <c r="A348" s="31"/>
      <c r="G348" s="26"/>
      <c r="H348" s="60"/>
    </row>
    <row r="349" spans="1:8">
      <c r="A349" s="31"/>
      <c r="G349" s="26"/>
      <c r="H349" s="60"/>
    </row>
    <row r="350" spans="1:8">
      <c r="A350" s="31"/>
      <c r="G350" s="26"/>
      <c r="H350" s="60"/>
    </row>
    <row r="351" spans="1:8">
      <c r="A351" s="31"/>
      <c r="G351" s="26"/>
      <c r="H351" s="60"/>
    </row>
    <row r="352" spans="1:8">
      <c r="A352" s="31"/>
      <c r="G352" s="26"/>
      <c r="H352" s="60"/>
    </row>
    <row r="353" spans="1:8">
      <c r="A353" s="31"/>
      <c r="G353" s="26"/>
      <c r="H353" s="60"/>
    </row>
    <row r="354" spans="1:8">
      <c r="A354" s="31"/>
      <c r="G354" s="26"/>
      <c r="H354" s="60"/>
    </row>
    <row r="355" spans="1:8">
      <c r="A355" s="31"/>
      <c r="G355" s="26"/>
      <c r="H355" s="60"/>
    </row>
    <row r="356" spans="1:8">
      <c r="A356" s="31"/>
      <c r="G356" s="26"/>
      <c r="H356" s="60"/>
    </row>
    <row r="357" spans="1:8">
      <c r="A357" s="31"/>
      <c r="G357" s="26"/>
      <c r="H357" s="60"/>
    </row>
    <row r="358" spans="1:8">
      <c r="A358" s="31"/>
      <c r="G358" s="26"/>
      <c r="H358" s="60"/>
    </row>
    <row r="359" spans="1:8">
      <c r="A359" s="31"/>
      <c r="G359" s="26"/>
      <c r="H359" s="60"/>
    </row>
    <row r="360" spans="1:8">
      <c r="A360" s="31"/>
      <c r="G360" s="26"/>
      <c r="H360" s="60"/>
    </row>
    <row r="361" spans="1:8">
      <c r="A361" s="31"/>
      <c r="G361" s="26"/>
      <c r="H361" s="60"/>
    </row>
    <row r="362" spans="1:8">
      <c r="A362" s="31"/>
      <c r="G362" s="26"/>
      <c r="H362" s="60"/>
    </row>
    <row r="363" spans="1:8">
      <c r="A363" s="31"/>
      <c r="G363" s="26"/>
      <c r="H363" s="60"/>
    </row>
    <row r="364" spans="1:8">
      <c r="A364" s="31"/>
      <c r="G364" s="26"/>
      <c r="H364" s="60"/>
    </row>
    <row r="365" spans="1:8">
      <c r="A365" s="31"/>
      <c r="G365" s="26"/>
      <c r="H365" s="60"/>
    </row>
    <row r="366" spans="1:8">
      <c r="A366" s="31"/>
      <c r="G366" s="26"/>
      <c r="H366" s="60"/>
    </row>
    <row r="367" spans="1:8">
      <c r="A367" s="31"/>
      <c r="G367" s="26"/>
      <c r="H367" s="60"/>
    </row>
    <row r="368" spans="1:8">
      <c r="A368" s="31"/>
      <c r="G368" s="26"/>
      <c r="H368" s="60"/>
    </row>
    <row r="369" spans="1:8">
      <c r="A369" s="31"/>
      <c r="G369" s="26"/>
      <c r="H369" s="60"/>
    </row>
    <row r="370" spans="1:8">
      <c r="A370" s="31"/>
      <c r="G370" s="26"/>
      <c r="H370" s="60"/>
    </row>
    <row r="371" spans="1:8">
      <c r="A371" s="31"/>
      <c r="G371" s="26"/>
      <c r="H371" s="60"/>
    </row>
    <row r="372" spans="1:8">
      <c r="A372" s="31"/>
      <c r="G372" s="26"/>
      <c r="H372" s="60"/>
    </row>
    <row r="373" spans="1:8">
      <c r="A373" s="31"/>
      <c r="G373" s="26"/>
      <c r="H373" s="60"/>
    </row>
    <row r="374" spans="1:8">
      <c r="A374" s="31"/>
      <c r="G374" s="26"/>
      <c r="H374" s="60"/>
    </row>
    <row r="375" spans="1:8">
      <c r="A375" s="31"/>
      <c r="G375" s="26"/>
      <c r="H375" s="60"/>
    </row>
    <row r="376" spans="1:8">
      <c r="A376" s="31"/>
      <c r="G376" s="26"/>
      <c r="H376" s="60"/>
    </row>
    <row r="377" spans="1:8">
      <c r="A377" s="31"/>
      <c r="G377" s="26"/>
      <c r="H377" s="60"/>
    </row>
    <row r="378" spans="1:8">
      <c r="A378" s="31"/>
      <c r="G378" s="26"/>
      <c r="H378" s="60"/>
    </row>
    <row r="379" spans="1:8">
      <c r="A379" s="31"/>
      <c r="G379" s="26"/>
      <c r="H379" s="60"/>
    </row>
    <row r="380" spans="1:8">
      <c r="A380" s="31"/>
      <c r="G380" s="26"/>
      <c r="H380" s="60"/>
    </row>
    <row r="381" spans="1:8">
      <c r="A381" s="31"/>
      <c r="G381" s="26"/>
      <c r="H381" s="60"/>
    </row>
    <row r="382" spans="1:8">
      <c r="A382" s="31"/>
      <c r="G382" s="26"/>
      <c r="H382" s="60"/>
    </row>
    <row r="383" spans="1:8">
      <c r="A383" s="31"/>
      <c r="G383" s="26"/>
      <c r="H383" s="60"/>
    </row>
    <row r="384" spans="1:8">
      <c r="A384" s="31"/>
      <c r="G384" s="26"/>
      <c r="H384" s="60"/>
    </row>
    <row r="385" spans="1:8">
      <c r="A385" s="31"/>
      <c r="G385" s="26"/>
      <c r="H385" s="60"/>
    </row>
    <row r="386" spans="1:8">
      <c r="A386" s="31"/>
      <c r="G386" s="26"/>
      <c r="H386" s="60"/>
    </row>
    <row r="387" spans="1:8">
      <c r="A387" s="31"/>
      <c r="G387" s="26"/>
      <c r="H387" s="60"/>
    </row>
    <row r="388" spans="1:8">
      <c r="A388" s="31"/>
      <c r="G388" s="26"/>
      <c r="H388" s="60"/>
    </row>
    <row r="389" spans="1:8">
      <c r="A389" s="31"/>
      <c r="G389" s="26"/>
      <c r="H389" s="60"/>
    </row>
    <row r="390" spans="1:8">
      <c r="A390" s="31"/>
      <c r="G390" s="26"/>
      <c r="H390" s="60"/>
    </row>
    <row r="391" spans="1:8">
      <c r="A391" s="31"/>
      <c r="G391" s="26"/>
      <c r="H391" s="60"/>
    </row>
    <row r="392" spans="1:8">
      <c r="A392" s="31"/>
      <c r="G392" s="26"/>
      <c r="H392" s="60"/>
    </row>
    <row r="393" spans="1:8">
      <c r="A393" s="31"/>
      <c r="G393" s="26"/>
      <c r="H393" s="60"/>
    </row>
    <row r="394" spans="1:8">
      <c r="A394" s="31"/>
      <c r="G394" s="26"/>
      <c r="H394" s="60"/>
    </row>
    <row r="395" spans="1:8">
      <c r="A395" s="31"/>
      <c r="G395" s="26"/>
      <c r="H395" s="60"/>
    </row>
    <row r="396" spans="1:8">
      <c r="A396" s="31"/>
      <c r="G396" s="26"/>
      <c r="H396" s="60"/>
    </row>
    <row r="397" spans="1:8">
      <c r="A397" s="31"/>
      <c r="G397" s="26"/>
      <c r="H397" s="60"/>
    </row>
    <row r="398" spans="1:8">
      <c r="A398" s="31"/>
      <c r="G398" s="26"/>
      <c r="H398" s="60"/>
    </row>
    <row r="399" spans="1:8">
      <c r="A399" s="31"/>
      <c r="G399" s="26"/>
      <c r="H399" s="60"/>
    </row>
    <row r="400" spans="1:8">
      <c r="A400" s="31"/>
      <c r="G400" s="26"/>
      <c r="H400" s="60"/>
    </row>
    <row r="401" spans="1:8">
      <c r="A401" s="31"/>
      <c r="G401" s="26"/>
      <c r="H401" s="60"/>
    </row>
    <row r="402" spans="1:8">
      <c r="A402" s="31"/>
      <c r="G402" s="26"/>
      <c r="H402" s="60"/>
    </row>
    <row r="403" spans="1:8">
      <c r="A403" s="31"/>
      <c r="G403" s="26"/>
      <c r="H403" s="60"/>
    </row>
    <row r="404" spans="1:8">
      <c r="A404" s="31"/>
      <c r="G404" s="26"/>
      <c r="H404" s="60"/>
    </row>
    <row r="405" spans="1:8">
      <c r="A405" s="31"/>
      <c r="G405" s="26"/>
      <c r="H405" s="60"/>
    </row>
    <row r="406" spans="1:8">
      <c r="A406" s="31"/>
      <c r="G406" s="26"/>
      <c r="H406" s="60"/>
    </row>
    <row r="407" spans="1:8">
      <c r="A407" s="31"/>
      <c r="G407" s="26"/>
      <c r="H407" s="60"/>
    </row>
    <row r="408" spans="1:8">
      <c r="A408" s="31"/>
      <c r="G408" s="26"/>
      <c r="H408" s="60"/>
    </row>
    <row r="409" spans="1:8">
      <c r="A409" s="31"/>
      <c r="G409" s="26"/>
      <c r="H409" s="60"/>
    </row>
    <row r="410" spans="1:8">
      <c r="A410" s="31"/>
      <c r="G410" s="26"/>
      <c r="H410" s="60"/>
    </row>
    <row r="411" spans="1:8">
      <c r="A411" s="31"/>
      <c r="G411" s="26"/>
      <c r="H411" s="60"/>
    </row>
    <row r="412" spans="1:8">
      <c r="A412" s="31"/>
      <c r="G412" s="26"/>
      <c r="H412" s="60"/>
    </row>
    <row r="413" spans="1:8">
      <c r="A413" s="31"/>
      <c r="G413" s="26"/>
      <c r="H413" s="60"/>
    </row>
    <row r="414" spans="1:8">
      <c r="A414" s="31"/>
      <c r="G414" s="26"/>
      <c r="H414" s="60"/>
    </row>
    <row r="415" spans="1:8">
      <c r="A415" s="31"/>
      <c r="G415" s="26"/>
      <c r="H415" s="60"/>
    </row>
    <row r="416" spans="1:8">
      <c r="A416" s="31"/>
      <c r="G416" s="26"/>
      <c r="H416" s="60"/>
    </row>
    <row r="417" spans="1:8">
      <c r="A417" s="31"/>
      <c r="G417" s="26"/>
      <c r="H417" s="60"/>
    </row>
    <row r="418" spans="1:8">
      <c r="A418" s="31"/>
      <c r="G418" s="26"/>
      <c r="H418" s="60"/>
    </row>
    <row r="419" spans="1:8">
      <c r="A419" s="31"/>
      <c r="G419" s="26"/>
      <c r="H419" s="60"/>
    </row>
    <row r="420" spans="1:8">
      <c r="A420" s="31"/>
      <c r="G420" s="26"/>
      <c r="H420" s="60"/>
    </row>
    <row r="421" spans="1:8">
      <c r="A421" s="31"/>
      <c r="G421" s="26"/>
      <c r="H421" s="60"/>
    </row>
    <row r="422" spans="1:8">
      <c r="A422" s="31"/>
      <c r="G422" s="26"/>
      <c r="H422" s="60"/>
    </row>
    <row r="423" spans="1:8">
      <c r="A423" s="31"/>
      <c r="G423" s="26"/>
      <c r="H423" s="60"/>
    </row>
    <row r="424" spans="1:8">
      <c r="A424" s="31"/>
      <c r="G424" s="26"/>
      <c r="H424" s="60"/>
    </row>
    <row r="425" spans="1:8">
      <c r="A425" s="31"/>
      <c r="G425" s="26"/>
      <c r="H425" s="60"/>
    </row>
    <row r="426" spans="1:8">
      <c r="A426" s="31"/>
      <c r="G426" s="26"/>
      <c r="H426" s="60"/>
    </row>
    <row r="427" spans="1:8">
      <c r="A427" s="31"/>
      <c r="G427" s="26"/>
      <c r="H427" s="60"/>
    </row>
    <row r="428" spans="1:8">
      <c r="A428" s="31"/>
      <c r="G428" s="26"/>
      <c r="H428" s="60"/>
    </row>
    <row r="429" spans="1:8">
      <c r="A429" s="31"/>
      <c r="G429" s="26"/>
      <c r="H429" s="60"/>
    </row>
    <row r="430" spans="1:8">
      <c r="A430" s="31"/>
      <c r="G430" s="26"/>
      <c r="H430" s="60"/>
    </row>
    <row r="431" spans="1:8">
      <c r="A431" s="31"/>
      <c r="G431" s="26"/>
      <c r="H431" s="60"/>
    </row>
    <row r="432" spans="1:8">
      <c r="A432" s="31"/>
      <c r="G432" s="26"/>
      <c r="H432" s="60"/>
    </row>
    <row r="433" spans="1:8">
      <c r="A433" s="31"/>
      <c r="G433" s="26"/>
      <c r="H433" s="60"/>
    </row>
    <row r="434" spans="1:8">
      <c r="A434" s="31"/>
      <c r="G434" s="26"/>
      <c r="H434" s="60"/>
    </row>
    <row r="435" spans="1:8">
      <c r="A435" s="31"/>
      <c r="G435" s="26"/>
      <c r="H435" s="60"/>
    </row>
    <row r="436" spans="1:8">
      <c r="A436" s="31"/>
      <c r="G436" s="26"/>
      <c r="H436" s="60"/>
    </row>
    <row r="437" spans="1:8">
      <c r="A437" s="31"/>
      <c r="G437" s="26"/>
      <c r="H437" s="60"/>
    </row>
    <row r="438" spans="1:8">
      <c r="A438" s="31"/>
      <c r="G438" s="26"/>
      <c r="H438" s="60"/>
    </row>
    <row r="439" spans="1:8">
      <c r="A439" s="31"/>
      <c r="G439" s="26"/>
      <c r="H439" s="60"/>
    </row>
    <row r="440" spans="1:8">
      <c r="A440" s="31"/>
      <c r="G440" s="26"/>
      <c r="H440" s="60"/>
    </row>
    <row r="441" spans="1:8">
      <c r="A441" s="31"/>
      <c r="G441" s="26"/>
      <c r="H441" s="60"/>
    </row>
    <row r="442" spans="1:8">
      <c r="A442" s="31"/>
      <c r="G442" s="26"/>
      <c r="H442" s="60"/>
    </row>
    <row r="443" spans="1:8">
      <c r="A443" s="31"/>
      <c r="G443" s="26"/>
      <c r="H443" s="60"/>
    </row>
    <row r="444" spans="1:8">
      <c r="A444" s="31"/>
      <c r="G444" s="26"/>
      <c r="H444" s="60"/>
    </row>
    <row r="445" spans="1:8">
      <c r="A445" s="31"/>
      <c r="G445" s="26"/>
      <c r="H445" s="60"/>
    </row>
    <row r="446" spans="1:8">
      <c r="A446" s="31"/>
      <c r="G446" s="26"/>
      <c r="H446" s="60"/>
    </row>
    <row r="447" spans="1:8">
      <c r="A447" s="31"/>
      <c r="G447" s="26"/>
      <c r="H447" s="60"/>
    </row>
    <row r="448" spans="1:8">
      <c r="A448" s="31"/>
      <c r="G448" s="26"/>
      <c r="H448" s="60"/>
    </row>
    <row r="449" spans="1:8">
      <c r="A449" s="31"/>
      <c r="G449" s="26"/>
      <c r="H449" s="60"/>
    </row>
    <row r="450" spans="1:8">
      <c r="A450" s="31"/>
      <c r="G450" s="26"/>
      <c r="H450" s="60"/>
    </row>
    <row r="451" spans="1:8">
      <c r="A451" s="31"/>
      <c r="G451" s="26"/>
      <c r="H451" s="60"/>
    </row>
    <row r="452" spans="1:8">
      <c r="A452" s="31"/>
      <c r="G452" s="26"/>
      <c r="H452" s="60"/>
    </row>
    <row r="453" spans="1:8">
      <c r="A453" s="31"/>
      <c r="G453" s="26"/>
      <c r="H453" s="60"/>
    </row>
    <row r="454" spans="1:8">
      <c r="A454" s="31"/>
      <c r="G454" s="26"/>
      <c r="H454" s="60"/>
    </row>
    <row r="455" spans="1:8">
      <c r="A455" s="31"/>
      <c r="G455" s="26"/>
      <c r="H455" s="60"/>
    </row>
    <row r="456" spans="1:8">
      <c r="A456" s="31"/>
      <c r="G456" s="26"/>
      <c r="H456" s="60"/>
    </row>
    <row r="457" spans="1:8">
      <c r="A457" s="31"/>
      <c r="G457" s="26"/>
      <c r="H457" s="60"/>
    </row>
    <row r="458" spans="1:8">
      <c r="A458" s="31"/>
      <c r="G458" s="26"/>
      <c r="H458" s="60"/>
    </row>
    <row r="459" spans="1:8">
      <c r="A459" s="31"/>
      <c r="G459" s="26"/>
      <c r="H459" s="60"/>
    </row>
    <row r="460" spans="1:8">
      <c r="A460" s="31"/>
      <c r="G460" s="26"/>
      <c r="H460" s="60"/>
    </row>
    <row r="461" spans="1:8">
      <c r="A461" s="31"/>
      <c r="G461" s="26"/>
      <c r="H461" s="60"/>
    </row>
    <row r="462" spans="1:8">
      <c r="A462" s="31"/>
      <c r="G462" s="26"/>
      <c r="H462" s="60"/>
    </row>
    <row r="463" spans="1:8">
      <c r="A463" s="31"/>
      <c r="G463" s="26"/>
      <c r="H463" s="60"/>
    </row>
    <row r="464" spans="1:8">
      <c r="A464" s="31"/>
      <c r="G464" s="26"/>
      <c r="H464" s="60"/>
    </row>
    <row r="465" spans="1:8">
      <c r="A465" s="31"/>
      <c r="G465" s="26"/>
      <c r="H465" s="60"/>
    </row>
    <row r="466" spans="1:8">
      <c r="A466" s="31"/>
      <c r="G466" s="26"/>
      <c r="H466" s="60"/>
    </row>
    <row r="467" spans="1:8">
      <c r="A467" s="31"/>
      <c r="G467" s="26"/>
      <c r="H467" s="60"/>
    </row>
    <row r="468" spans="1:8">
      <c r="A468" s="31"/>
      <c r="G468" s="26"/>
      <c r="H468" s="60"/>
    </row>
    <row r="469" spans="1:8">
      <c r="A469" s="31"/>
      <c r="G469" s="26"/>
      <c r="H469" s="60"/>
    </row>
    <row r="470" spans="1:8">
      <c r="A470" s="31"/>
      <c r="G470" s="26"/>
      <c r="H470" s="60"/>
    </row>
    <row r="471" spans="1:8">
      <c r="A471" s="31"/>
      <c r="G471" s="26"/>
      <c r="H471" s="60"/>
    </row>
    <row r="472" spans="1:8">
      <c r="A472" s="31"/>
      <c r="G472" s="26"/>
      <c r="H472" s="60"/>
    </row>
    <row r="473" spans="1:8">
      <c r="A473" s="31"/>
      <c r="G473" s="26"/>
      <c r="H473" s="60"/>
    </row>
    <row r="474" spans="1:8">
      <c r="A474" s="31"/>
      <c r="G474" s="26"/>
      <c r="H474" s="60"/>
    </row>
    <row r="475" spans="1:8">
      <c r="A475" s="31"/>
      <c r="G475" s="26"/>
      <c r="H475" s="60"/>
    </row>
    <row r="476" spans="1:8">
      <c r="A476" s="31"/>
      <c r="G476" s="26"/>
      <c r="H476" s="60"/>
    </row>
    <row r="477" spans="1:8">
      <c r="A477" s="31"/>
      <c r="G477" s="26"/>
      <c r="H477" s="60"/>
    </row>
    <row r="478" spans="1:8">
      <c r="A478" s="31"/>
      <c r="G478" s="26"/>
      <c r="H478" s="60"/>
    </row>
    <row r="479" spans="1:8">
      <c r="A479" s="31"/>
      <c r="G479" s="26"/>
      <c r="H479" s="60"/>
    </row>
    <row r="480" spans="1:8">
      <c r="A480" s="31"/>
      <c r="G480" s="26"/>
      <c r="H480" s="60"/>
    </row>
    <row r="481" spans="1:8">
      <c r="A481" s="31"/>
      <c r="G481" s="26"/>
      <c r="H481" s="60"/>
    </row>
    <row r="482" spans="1:8">
      <c r="A482" s="31"/>
      <c r="G482" s="26"/>
      <c r="H482" s="60"/>
    </row>
    <row r="483" spans="1:8">
      <c r="A483" s="31"/>
      <c r="G483" s="26"/>
      <c r="H483" s="60"/>
    </row>
    <row r="484" spans="1:8">
      <c r="A484" s="31"/>
      <c r="G484" s="26"/>
      <c r="H484" s="60"/>
    </row>
    <row r="485" spans="1:8">
      <c r="A485" s="31"/>
      <c r="G485" s="26"/>
      <c r="H485" s="60"/>
    </row>
    <row r="486" spans="1:8">
      <c r="A486" s="31"/>
      <c r="G486" s="26"/>
      <c r="H486" s="60"/>
    </row>
    <row r="487" spans="1:8">
      <c r="A487" s="31"/>
      <c r="G487" s="26"/>
      <c r="H487" s="60"/>
    </row>
    <row r="488" spans="1:8">
      <c r="A488" s="31"/>
      <c r="G488" s="26"/>
      <c r="H488" s="60"/>
    </row>
    <row r="489" spans="1:8">
      <c r="A489" s="31"/>
      <c r="G489" s="26"/>
      <c r="H489" s="60"/>
    </row>
    <row r="490" spans="1:8">
      <c r="A490" s="31"/>
      <c r="G490" s="26"/>
      <c r="H490" s="60"/>
    </row>
    <row r="491" spans="1:8">
      <c r="A491" s="31"/>
      <c r="G491" s="26"/>
      <c r="H491" s="60"/>
    </row>
    <row r="492" spans="1:8">
      <c r="A492" s="31"/>
      <c r="G492" s="26"/>
      <c r="H492" s="60"/>
    </row>
    <row r="493" spans="1:8">
      <c r="A493" s="31"/>
      <c r="G493" s="26"/>
      <c r="H493" s="60"/>
    </row>
    <row r="494" spans="1:8">
      <c r="A494" s="31"/>
      <c r="G494" s="26"/>
      <c r="H494" s="60"/>
    </row>
    <row r="495" spans="1:8">
      <c r="A495" s="31"/>
      <c r="G495" s="26"/>
      <c r="H495" s="60"/>
    </row>
    <row r="496" spans="1:8">
      <c r="A496" s="31"/>
      <c r="G496" s="26"/>
      <c r="H496" s="60"/>
    </row>
    <row r="497" spans="1:8">
      <c r="A497" s="31"/>
      <c r="G497" s="26"/>
      <c r="H497" s="60"/>
    </row>
    <row r="498" spans="1:8">
      <c r="A498" s="31"/>
      <c r="G498" s="26"/>
      <c r="H498" s="60"/>
    </row>
    <row r="499" spans="1:8">
      <c r="A499" s="31"/>
      <c r="G499" s="26"/>
      <c r="H499" s="60"/>
    </row>
    <row r="500" spans="1:8">
      <c r="A500" s="31"/>
      <c r="G500" s="26"/>
      <c r="H500" s="60"/>
    </row>
    <row r="501" spans="1:8">
      <c r="A501" s="31"/>
      <c r="G501" s="26"/>
      <c r="H501" s="60"/>
    </row>
    <row r="502" spans="1:8">
      <c r="A502" s="31"/>
      <c r="G502" s="26"/>
      <c r="H502" s="60"/>
    </row>
    <row r="503" spans="1:8">
      <c r="A503" s="31"/>
      <c r="G503" s="26"/>
      <c r="H503" s="60"/>
    </row>
    <row r="504" spans="1:8">
      <c r="A504" s="31"/>
      <c r="G504" s="26"/>
      <c r="H504" s="60"/>
    </row>
    <row r="505" spans="1:8">
      <c r="A505" s="31"/>
      <c r="G505" s="26"/>
      <c r="H505" s="60"/>
    </row>
    <row r="506" spans="1:8">
      <c r="A506" s="31"/>
      <c r="G506" s="26"/>
      <c r="H506" s="60"/>
    </row>
    <row r="507" spans="1:8">
      <c r="A507" s="31"/>
      <c r="G507" s="26"/>
      <c r="H507" s="60"/>
    </row>
    <row r="508" spans="1:8">
      <c r="A508" s="31"/>
      <c r="G508" s="26"/>
      <c r="H508" s="60"/>
    </row>
    <row r="509" spans="1:8">
      <c r="A509" s="31"/>
      <c r="G509" s="26"/>
      <c r="H509" s="60"/>
    </row>
    <row r="510" spans="1:8">
      <c r="A510" s="31"/>
      <c r="G510" s="26"/>
      <c r="H510" s="60"/>
    </row>
    <row r="511" spans="1:8">
      <c r="A511" s="31"/>
      <c r="G511" s="26"/>
      <c r="H511" s="60"/>
    </row>
    <row r="512" spans="1:8">
      <c r="A512" s="31"/>
      <c r="G512" s="26"/>
      <c r="H512" s="60"/>
    </row>
    <row r="513" spans="1:8">
      <c r="A513" s="31"/>
      <c r="G513" s="26"/>
      <c r="H513" s="60"/>
    </row>
    <row r="514" spans="1:8">
      <c r="A514" s="31"/>
      <c r="G514" s="26"/>
      <c r="H514" s="60"/>
    </row>
    <row r="515" spans="1:8">
      <c r="A515" s="31"/>
      <c r="G515" s="26"/>
      <c r="H515" s="60"/>
    </row>
    <row r="516" spans="1:8">
      <c r="A516" s="31"/>
      <c r="G516" s="26"/>
      <c r="H516" s="60"/>
    </row>
    <row r="517" spans="1:8">
      <c r="A517" s="31"/>
      <c r="G517" s="26"/>
      <c r="H517" s="60"/>
    </row>
    <row r="518" spans="1:8">
      <c r="A518" s="31"/>
      <c r="G518" s="26"/>
      <c r="H518" s="60"/>
    </row>
    <row r="519" spans="1:8">
      <c r="A519" s="31"/>
      <c r="G519" s="26"/>
      <c r="H519" s="60"/>
    </row>
    <row r="520" spans="1:8">
      <c r="A520" s="31"/>
      <c r="G520" s="26"/>
      <c r="H520" s="60"/>
    </row>
    <row r="521" spans="1:8">
      <c r="A521" s="31"/>
      <c r="G521" s="26"/>
      <c r="H521" s="60"/>
    </row>
    <row r="522" spans="1:8">
      <c r="A522" s="31"/>
      <c r="G522" s="26"/>
      <c r="H522" s="60"/>
    </row>
    <row r="523" spans="1:8">
      <c r="A523" s="31"/>
      <c r="G523" s="26"/>
      <c r="H523" s="60"/>
    </row>
    <row r="524" spans="1:8">
      <c r="A524" s="31"/>
      <c r="G524" s="26"/>
      <c r="H524" s="60"/>
    </row>
    <row r="525" spans="1:8">
      <c r="A525" s="31"/>
      <c r="G525" s="26"/>
      <c r="H525" s="60"/>
    </row>
    <row r="526" spans="1:8">
      <c r="A526" s="31"/>
      <c r="G526" s="26"/>
      <c r="H526" s="60"/>
    </row>
    <row r="527" spans="1:8">
      <c r="A527" s="31"/>
      <c r="G527" s="26"/>
      <c r="H527" s="60"/>
    </row>
    <row r="528" spans="1:8">
      <c r="A528" s="31"/>
      <c r="G528" s="26"/>
      <c r="H528" s="60"/>
    </row>
    <row r="529" spans="1:8">
      <c r="A529" s="31"/>
      <c r="G529" s="26"/>
      <c r="H529" s="60"/>
    </row>
    <row r="530" spans="1:8">
      <c r="A530" s="31"/>
      <c r="G530" s="26"/>
      <c r="H530" s="60"/>
    </row>
    <row r="531" spans="1:8">
      <c r="A531" s="31"/>
      <c r="G531" s="26"/>
      <c r="H531" s="60"/>
    </row>
    <row r="532" spans="1:8">
      <c r="A532" s="31"/>
      <c r="G532" s="26"/>
      <c r="H532" s="60"/>
    </row>
    <row r="533" spans="1:8">
      <c r="A533" s="31"/>
      <c r="G533" s="26"/>
      <c r="H533" s="60"/>
    </row>
    <row r="534" spans="1:8">
      <c r="A534" s="31"/>
      <c r="G534" s="26"/>
      <c r="H534" s="60"/>
    </row>
    <row r="535" spans="1:8">
      <c r="A535" s="31"/>
      <c r="G535" s="26"/>
      <c r="H535" s="60"/>
    </row>
    <row r="536" spans="1:8">
      <c r="A536" s="31"/>
      <c r="G536" s="26"/>
      <c r="H536" s="60"/>
    </row>
    <row r="537" spans="1:8">
      <c r="A537" s="31"/>
      <c r="G537" s="26"/>
      <c r="H537" s="60"/>
    </row>
    <row r="538" spans="1:8">
      <c r="A538" s="31"/>
      <c r="G538" s="26"/>
      <c r="H538" s="60"/>
    </row>
    <row r="539" spans="1:8">
      <c r="A539" s="31"/>
      <c r="G539" s="26"/>
      <c r="H539" s="60"/>
    </row>
    <row r="540" spans="1:8">
      <c r="A540" s="31"/>
      <c r="G540" s="26"/>
      <c r="H540" s="60"/>
    </row>
    <row r="541" spans="1:8">
      <c r="A541" s="31"/>
      <c r="G541" s="26"/>
      <c r="H541" s="60"/>
    </row>
    <row r="542" spans="1:8">
      <c r="A542" s="31"/>
      <c r="G542" s="26"/>
      <c r="H542" s="60"/>
    </row>
    <row r="543" spans="1:8">
      <c r="A543" s="31"/>
      <c r="G543" s="26"/>
      <c r="H543" s="60"/>
    </row>
    <row r="544" spans="1:8">
      <c r="A544" s="31"/>
      <c r="G544" s="26"/>
      <c r="H544" s="60"/>
    </row>
    <row r="545" spans="1:8">
      <c r="A545" s="31"/>
      <c r="G545" s="26"/>
      <c r="H545" s="60"/>
    </row>
    <row r="546" spans="1:8">
      <c r="A546" s="31"/>
      <c r="G546" s="26"/>
      <c r="H546" s="60"/>
    </row>
    <row r="547" spans="1:8">
      <c r="A547" s="31"/>
      <c r="G547" s="26"/>
      <c r="H547" s="60"/>
    </row>
    <row r="548" spans="1:8">
      <c r="A548" s="31"/>
      <c r="G548" s="26"/>
      <c r="H548" s="60"/>
    </row>
    <row r="549" spans="1:8">
      <c r="A549" s="31"/>
      <c r="G549" s="26"/>
      <c r="H549" s="60"/>
    </row>
    <row r="550" spans="1:8">
      <c r="A550" s="31"/>
      <c r="G550" s="26"/>
      <c r="H550" s="60"/>
    </row>
    <row r="551" spans="1:8">
      <c r="A551" s="31"/>
      <c r="G551" s="26"/>
      <c r="H551" s="60"/>
    </row>
    <row r="552" spans="1:8">
      <c r="A552" s="31"/>
      <c r="G552" s="26"/>
      <c r="H552" s="60"/>
    </row>
    <row r="553" spans="1:8">
      <c r="A553" s="31"/>
      <c r="G553" s="26"/>
      <c r="H553" s="60"/>
    </row>
    <row r="554" spans="1:8">
      <c r="A554" s="31"/>
      <c r="G554" s="26"/>
      <c r="H554" s="60"/>
    </row>
    <row r="555" spans="1:8">
      <c r="A555" s="31"/>
      <c r="G555" s="26"/>
      <c r="H555" s="60"/>
    </row>
    <row r="556" spans="1:8">
      <c r="A556" s="31"/>
      <c r="G556" s="26"/>
      <c r="H556" s="60"/>
    </row>
    <row r="557" spans="1:8">
      <c r="A557" s="31"/>
      <c r="G557" s="26"/>
      <c r="H557" s="60"/>
    </row>
    <row r="558" spans="1:8">
      <c r="A558" s="31"/>
      <c r="G558" s="26"/>
      <c r="H558" s="60"/>
    </row>
    <row r="559" spans="1:8">
      <c r="A559" s="31"/>
      <c r="G559" s="26"/>
      <c r="H559" s="60"/>
    </row>
    <row r="560" spans="1:8">
      <c r="A560" s="31"/>
      <c r="G560" s="26"/>
      <c r="H560" s="60"/>
    </row>
    <row r="561" spans="1:8">
      <c r="A561" s="31"/>
      <c r="G561" s="26"/>
      <c r="H561" s="60"/>
    </row>
    <row r="562" spans="1:8">
      <c r="A562" s="31"/>
      <c r="G562" s="26"/>
      <c r="H562" s="60"/>
    </row>
    <row r="563" spans="1:8">
      <c r="A563" s="31"/>
      <c r="G563" s="26"/>
      <c r="H563" s="60"/>
    </row>
    <row r="564" spans="1:8">
      <c r="A564" s="31"/>
      <c r="G564" s="26"/>
      <c r="H564" s="60"/>
    </row>
    <row r="565" spans="1:8">
      <c r="A565" s="31"/>
      <c r="G565" s="26"/>
      <c r="H565" s="60"/>
    </row>
    <row r="566" spans="1:8">
      <c r="A566" s="31"/>
      <c r="G566" s="26"/>
      <c r="H566" s="60"/>
    </row>
    <row r="567" spans="1:8">
      <c r="A567" s="31"/>
      <c r="G567" s="26"/>
      <c r="H567" s="60"/>
    </row>
    <row r="568" spans="1:8">
      <c r="A568" s="31"/>
      <c r="G568" s="26"/>
      <c r="H568" s="60"/>
    </row>
    <row r="569" spans="1:8">
      <c r="A569" s="31"/>
      <c r="G569" s="26"/>
      <c r="H569" s="60"/>
    </row>
    <row r="570" spans="1:8">
      <c r="A570" s="31"/>
      <c r="G570" s="26"/>
      <c r="H570" s="60"/>
    </row>
    <row r="571" spans="1:8">
      <c r="A571" s="31"/>
      <c r="G571" s="26"/>
      <c r="H571" s="60"/>
    </row>
    <row r="572" spans="1:8">
      <c r="A572" s="31"/>
      <c r="G572" s="26"/>
      <c r="H572" s="60"/>
    </row>
    <row r="573" spans="1:8">
      <c r="A573" s="31"/>
      <c r="G573" s="26"/>
      <c r="H573" s="60"/>
    </row>
    <row r="574" spans="1:8">
      <c r="A574" s="31"/>
      <c r="G574" s="26"/>
      <c r="H574" s="60"/>
    </row>
    <row r="575" spans="1:8">
      <c r="A575" s="31"/>
      <c r="G575" s="26"/>
      <c r="H575" s="60"/>
    </row>
    <row r="576" spans="1:8">
      <c r="A576" s="31"/>
      <c r="G576" s="26"/>
      <c r="H576" s="60"/>
    </row>
    <row r="577" spans="1:8">
      <c r="A577" s="31"/>
      <c r="G577" s="26"/>
      <c r="H577" s="60"/>
    </row>
    <row r="578" spans="1:8">
      <c r="A578" s="31"/>
      <c r="G578" s="26"/>
      <c r="H578" s="60"/>
    </row>
    <row r="579" spans="1:8">
      <c r="A579" s="31"/>
      <c r="G579" s="26"/>
      <c r="H579" s="60"/>
    </row>
    <row r="580" spans="1:8">
      <c r="A580" s="31"/>
      <c r="G580" s="26"/>
      <c r="H580" s="60"/>
    </row>
    <row r="581" spans="1:8">
      <c r="A581" s="31"/>
      <c r="G581" s="26"/>
      <c r="H581" s="60"/>
    </row>
    <row r="582" spans="1:8">
      <c r="A582" s="31"/>
      <c r="G582" s="26"/>
      <c r="H582" s="60"/>
    </row>
    <row r="583" spans="1:8">
      <c r="A583" s="31"/>
      <c r="G583" s="26"/>
      <c r="H583" s="60"/>
    </row>
    <row r="584" spans="1:8">
      <c r="A584" s="31"/>
      <c r="G584" s="26"/>
      <c r="H584" s="60"/>
    </row>
    <row r="585" spans="1:8">
      <c r="A585" s="31"/>
      <c r="G585" s="26"/>
      <c r="H585" s="60"/>
    </row>
    <row r="586" spans="1:8">
      <c r="A586" s="31"/>
      <c r="G586" s="26"/>
      <c r="H586" s="60"/>
    </row>
    <row r="587" spans="1:8">
      <c r="A587" s="31"/>
      <c r="G587" s="26"/>
      <c r="H587" s="60"/>
    </row>
    <row r="588" spans="1:8">
      <c r="A588" s="31"/>
      <c r="G588" s="26"/>
      <c r="H588" s="60"/>
    </row>
    <row r="589" spans="1:8">
      <c r="A589" s="31"/>
      <c r="G589" s="26"/>
      <c r="H589" s="60"/>
    </row>
    <row r="590" spans="1:8">
      <c r="A590" s="31"/>
      <c r="G590" s="26"/>
      <c r="H590" s="60"/>
    </row>
    <row r="591" spans="1:8">
      <c r="A591" s="31"/>
      <c r="G591" s="26"/>
      <c r="H591" s="60"/>
    </row>
    <row r="592" spans="1:8">
      <c r="A592" s="31"/>
      <c r="G592" s="26"/>
      <c r="H592" s="60"/>
    </row>
    <row r="593" spans="1:8">
      <c r="A593" s="31"/>
      <c r="G593" s="26"/>
      <c r="H593" s="60"/>
    </row>
    <row r="594" spans="1:8">
      <c r="A594" s="31"/>
      <c r="G594" s="26"/>
      <c r="H594" s="60"/>
    </row>
    <row r="595" spans="1:8">
      <c r="A595" s="31"/>
      <c r="G595" s="26"/>
      <c r="H595" s="60"/>
    </row>
    <row r="596" spans="1:8">
      <c r="A596" s="31"/>
      <c r="G596" s="26"/>
      <c r="H596" s="60"/>
    </row>
    <row r="597" spans="1:8">
      <c r="A597" s="31"/>
      <c r="G597" s="26"/>
      <c r="H597" s="60"/>
    </row>
    <row r="598" spans="1:8">
      <c r="A598" s="31"/>
      <c r="G598" s="26"/>
      <c r="H598" s="60"/>
    </row>
    <row r="599" spans="1:8">
      <c r="A599" s="31"/>
      <c r="G599" s="26"/>
      <c r="H599" s="60"/>
    </row>
    <row r="600" spans="1:8">
      <c r="A600" s="31"/>
      <c r="G600" s="26"/>
      <c r="H600" s="60"/>
    </row>
    <row r="601" spans="1:8">
      <c r="A601" s="31"/>
      <c r="G601" s="26"/>
      <c r="H601" s="60"/>
    </row>
    <row r="602" spans="1:8">
      <c r="A602" s="31"/>
      <c r="G602" s="26"/>
      <c r="H602" s="60"/>
    </row>
    <row r="603" spans="1:8">
      <c r="A603" s="31"/>
      <c r="G603" s="26"/>
      <c r="H603" s="60"/>
    </row>
    <row r="604" spans="1:8">
      <c r="A604" s="31"/>
      <c r="G604" s="26"/>
      <c r="H604" s="60"/>
    </row>
    <row r="605" spans="1:8">
      <c r="A605" s="31"/>
      <c r="G605" s="26"/>
      <c r="H605" s="60"/>
    </row>
    <row r="606" spans="1:8">
      <c r="A606" s="31"/>
      <c r="G606" s="26"/>
      <c r="H606" s="60"/>
    </row>
    <row r="607" spans="1:8">
      <c r="A607" s="31"/>
      <c r="G607" s="26"/>
      <c r="H607" s="60"/>
    </row>
    <row r="608" spans="1:8">
      <c r="A608" s="31"/>
      <c r="G608" s="26"/>
      <c r="H608" s="60"/>
    </row>
    <row r="609" spans="1:8">
      <c r="A609" s="31"/>
      <c r="G609" s="26"/>
      <c r="H609" s="60"/>
    </row>
    <row r="610" spans="1:8">
      <c r="A610" s="31"/>
      <c r="G610" s="26"/>
      <c r="H610" s="60"/>
    </row>
    <row r="611" spans="1:8">
      <c r="A611" s="31"/>
      <c r="G611" s="26"/>
      <c r="H611" s="60"/>
    </row>
    <row r="612" spans="1:8">
      <c r="A612" s="31"/>
      <c r="G612" s="26"/>
      <c r="H612" s="60"/>
    </row>
    <row r="613" spans="1:8">
      <c r="A613" s="31"/>
      <c r="G613" s="26"/>
      <c r="H613" s="60"/>
    </row>
    <row r="614" spans="1:8">
      <c r="A614" s="31"/>
      <c r="G614" s="26"/>
      <c r="H614" s="60"/>
    </row>
    <row r="615" spans="1:8">
      <c r="A615" s="31"/>
      <c r="G615" s="26"/>
      <c r="H615" s="60"/>
    </row>
    <row r="616" spans="1:8">
      <c r="A616" s="31"/>
      <c r="G616" s="26"/>
      <c r="H616" s="60"/>
    </row>
    <row r="617" spans="1:8">
      <c r="A617" s="31"/>
      <c r="G617" s="26"/>
      <c r="H617" s="60"/>
    </row>
    <row r="618" spans="1:8">
      <c r="A618" s="31"/>
      <c r="G618" s="26"/>
      <c r="H618" s="60"/>
    </row>
    <row r="619" spans="1:8">
      <c r="A619" s="31"/>
      <c r="G619" s="26"/>
      <c r="H619" s="60"/>
    </row>
    <row r="620" spans="1:8">
      <c r="A620" s="31"/>
      <c r="G620" s="26"/>
      <c r="H620" s="60"/>
    </row>
    <row r="621" spans="1:8">
      <c r="A621" s="31"/>
      <c r="G621" s="26"/>
      <c r="H621" s="60"/>
    </row>
    <row r="622" spans="1:8">
      <c r="A622" s="31"/>
      <c r="G622" s="26"/>
      <c r="H622" s="60"/>
    </row>
    <row r="623" spans="1:8">
      <c r="A623" s="31"/>
      <c r="G623" s="26"/>
      <c r="H623" s="60"/>
    </row>
    <row r="624" spans="1:8">
      <c r="A624" s="31"/>
      <c r="G624" s="26"/>
      <c r="H624" s="60"/>
    </row>
    <row r="625" spans="1:8">
      <c r="A625" s="31"/>
      <c r="G625" s="26"/>
      <c r="H625" s="60"/>
    </row>
    <row r="626" spans="1:8">
      <c r="A626" s="31"/>
      <c r="G626" s="26"/>
      <c r="H626" s="60"/>
    </row>
    <row r="627" spans="1:8">
      <c r="A627" s="31"/>
      <c r="G627" s="26"/>
      <c r="H627" s="60"/>
    </row>
    <row r="628" spans="1:8">
      <c r="A628" s="31"/>
      <c r="G628" s="26"/>
      <c r="H628" s="60"/>
    </row>
    <row r="629" spans="1:8">
      <c r="A629" s="31"/>
      <c r="G629" s="26"/>
      <c r="H629" s="60"/>
    </row>
    <row r="630" spans="1:8">
      <c r="A630" s="31"/>
      <c r="G630" s="26"/>
      <c r="H630" s="60"/>
    </row>
    <row r="631" spans="1:8">
      <c r="A631" s="31"/>
      <c r="G631" s="26"/>
      <c r="H631" s="60"/>
    </row>
    <row r="632" spans="1:8">
      <c r="A632" s="31"/>
      <c r="G632" s="26"/>
      <c r="H632" s="60"/>
    </row>
    <row r="633" spans="1:8">
      <c r="A633" s="31"/>
      <c r="G633" s="26"/>
      <c r="H633" s="60"/>
    </row>
    <row r="634" spans="1:8">
      <c r="A634" s="31"/>
      <c r="G634" s="26"/>
      <c r="H634" s="60"/>
    </row>
    <row r="635" spans="1:8">
      <c r="A635" s="31"/>
      <c r="G635" s="26"/>
      <c r="H635" s="60"/>
    </row>
    <row r="636" spans="1:8">
      <c r="A636" s="31"/>
      <c r="G636" s="26"/>
      <c r="H636" s="60"/>
    </row>
    <row r="637" spans="1:8">
      <c r="A637" s="31"/>
      <c r="G637" s="26"/>
      <c r="H637" s="60"/>
    </row>
    <row r="638" spans="1:8">
      <c r="A638" s="31"/>
      <c r="G638" s="26"/>
      <c r="H638" s="60"/>
    </row>
    <row r="639" spans="1:8">
      <c r="A639" s="31"/>
      <c r="G639" s="26"/>
      <c r="H639" s="60"/>
    </row>
    <row r="640" spans="1:8">
      <c r="A640" s="31"/>
      <c r="G640" s="26"/>
      <c r="H640" s="60"/>
    </row>
    <row r="641" spans="1:8">
      <c r="A641" s="31"/>
      <c r="G641" s="26"/>
      <c r="H641" s="60"/>
    </row>
    <row r="642" spans="1:8">
      <c r="A642" s="31"/>
      <c r="G642" s="26"/>
      <c r="H642" s="60"/>
    </row>
    <row r="643" spans="1:8">
      <c r="A643" s="31"/>
      <c r="G643" s="26"/>
      <c r="H643" s="60"/>
    </row>
    <row r="644" spans="1:8">
      <c r="A644" s="31"/>
      <c r="G644" s="26"/>
      <c r="H644" s="60"/>
    </row>
    <row r="645" spans="1:8">
      <c r="A645" s="31"/>
      <c r="G645" s="26"/>
      <c r="H645" s="60"/>
    </row>
    <row r="646" spans="1:8">
      <c r="A646" s="31"/>
      <c r="G646" s="26"/>
      <c r="H646" s="60"/>
    </row>
    <row r="647" spans="1:8">
      <c r="A647" s="31"/>
      <c r="G647" s="26"/>
      <c r="H647" s="60"/>
    </row>
    <row r="648" spans="1:8">
      <c r="A648" s="31"/>
      <c r="G648" s="26"/>
      <c r="H648" s="60"/>
    </row>
    <row r="649" spans="1:8">
      <c r="A649" s="31"/>
      <c r="G649" s="26"/>
      <c r="H649" s="60"/>
    </row>
    <row r="650" spans="1:8">
      <c r="A650" s="31"/>
      <c r="G650" s="26"/>
      <c r="H650" s="60"/>
    </row>
    <row r="651" spans="1:8">
      <c r="A651" s="31"/>
      <c r="G651" s="26"/>
      <c r="H651" s="60"/>
    </row>
    <row r="652" spans="1:8">
      <c r="A652" s="31"/>
      <c r="G652" s="26"/>
      <c r="H652" s="60"/>
    </row>
    <row r="653" spans="1:8">
      <c r="A653" s="31"/>
      <c r="G653" s="26"/>
      <c r="H653" s="60"/>
    </row>
    <row r="654" spans="1:8">
      <c r="A654" s="31"/>
      <c r="G654" s="26"/>
      <c r="H654" s="60"/>
    </row>
    <row r="655" spans="1:8">
      <c r="A655" s="31"/>
      <c r="G655" s="26"/>
      <c r="H655" s="60"/>
    </row>
    <row r="656" spans="1:8">
      <c r="A656" s="31"/>
      <c r="G656" s="26"/>
      <c r="H656" s="60"/>
    </row>
    <row r="657" spans="1:8">
      <c r="A657" s="31"/>
      <c r="G657" s="26"/>
      <c r="H657" s="60"/>
    </row>
    <row r="658" spans="1:8">
      <c r="A658" s="31"/>
      <c r="G658" s="26"/>
      <c r="H658" s="60"/>
    </row>
    <row r="659" spans="1:8">
      <c r="A659" s="31"/>
      <c r="G659" s="26"/>
      <c r="H659" s="60"/>
    </row>
    <row r="660" spans="1:8">
      <c r="A660" s="31"/>
      <c r="G660" s="26"/>
      <c r="H660" s="60"/>
    </row>
    <row r="661" spans="1:8">
      <c r="A661" s="31"/>
      <c r="G661" s="26"/>
      <c r="H661" s="60"/>
    </row>
    <row r="662" spans="1:8">
      <c r="A662" s="31"/>
      <c r="G662" s="26"/>
      <c r="H662" s="60"/>
    </row>
    <row r="663" spans="1:8">
      <c r="A663" s="31"/>
      <c r="G663" s="26"/>
      <c r="H663" s="60"/>
    </row>
    <row r="664" spans="1:8">
      <c r="A664" s="31"/>
      <c r="G664" s="26"/>
      <c r="H664" s="60"/>
    </row>
    <row r="665" spans="1:8">
      <c r="A665" s="31"/>
      <c r="G665" s="26"/>
      <c r="H665" s="60"/>
    </row>
    <row r="666" spans="1:8">
      <c r="A666" s="31"/>
      <c r="G666" s="26"/>
      <c r="H666" s="60"/>
    </row>
    <row r="667" spans="1:8">
      <c r="A667" s="31"/>
      <c r="G667" s="26"/>
      <c r="H667" s="60"/>
    </row>
    <row r="668" spans="1:8">
      <c r="A668" s="31"/>
      <c r="G668" s="26"/>
      <c r="H668" s="60"/>
    </row>
    <row r="669" spans="1:8">
      <c r="A669" s="31"/>
      <c r="G669" s="26"/>
      <c r="H669" s="60"/>
    </row>
    <row r="670" spans="1:8">
      <c r="A670" s="31"/>
      <c r="G670" s="26"/>
      <c r="H670" s="60"/>
    </row>
    <row r="671" spans="1:8">
      <c r="A671" s="31"/>
      <c r="G671" s="26"/>
      <c r="H671" s="60"/>
    </row>
    <row r="672" spans="1:8">
      <c r="A672" s="31"/>
      <c r="G672" s="26"/>
      <c r="H672" s="60"/>
    </row>
    <row r="673" spans="1:8">
      <c r="A673" s="31"/>
      <c r="G673" s="26"/>
      <c r="H673" s="60"/>
    </row>
    <row r="674" spans="1:8">
      <c r="A674" s="31"/>
      <c r="G674" s="26"/>
      <c r="H674" s="60"/>
    </row>
    <row r="675" spans="1:8">
      <c r="A675" s="31"/>
      <c r="G675" s="26"/>
      <c r="H675" s="60"/>
    </row>
    <row r="676" spans="1:8">
      <c r="A676" s="31"/>
      <c r="G676" s="26"/>
      <c r="H676" s="60"/>
    </row>
    <row r="677" spans="1:8">
      <c r="A677" s="31"/>
      <c r="G677" s="26"/>
      <c r="H677" s="60"/>
    </row>
    <row r="678" spans="1:8">
      <c r="A678" s="31"/>
      <c r="G678" s="26"/>
      <c r="H678" s="60"/>
    </row>
    <row r="679" spans="1:8">
      <c r="A679" s="31"/>
      <c r="G679" s="26"/>
      <c r="H679" s="60"/>
    </row>
    <row r="680" spans="1:8">
      <c r="A680" s="31"/>
      <c r="G680" s="26"/>
      <c r="H680" s="60"/>
    </row>
    <row r="681" spans="1:8">
      <c r="A681" s="31"/>
      <c r="G681" s="26"/>
      <c r="H681" s="60"/>
    </row>
    <row r="682" spans="1:8">
      <c r="A682" s="31"/>
      <c r="G682" s="26"/>
      <c r="H682" s="60"/>
    </row>
    <row r="683" spans="1:8">
      <c r="A683" s="31"/>
      <c r="G683" s="26"/>
      <c r="H683" s="60"/>
    </row>
    <row r="684" spans="1:8">
      <c r="A684" s="31"/>
      <c r="G684" s="26"/>
      <c r="H684" s="60"/>
    </row>
    <row r="685" spans="1:8">
      <c r="A685" s="31"/>
      <c r="G685" s="26"/>
      <c r="H685" s="60"/>
    </row>
    <row r="686" spans="1:8">
      <c r="A686" s="31"/>
      <c r="G686" s="26"/>
      <c r="H686" s="60"/>
    </row>
    <row r="687" spans="1:8">
      <c r="A687" s="31"/>
      <c r="G687" s="26"/>
      <c r="H687" s="60"/>
    </row>
    <row r="688" spans="1:8">
      <c r="A688" s="31"/>
      <c r="G688" s="26"/>
      <c r="H688" s="60"/>
    </row>
    <row r="689" spans="1:8">
      <c r="A689" s="31"/>
      <c r="G689" s="26"/>
      <c r="H689" s="60"/>
    </row>
    <row r="690" spans="1:8">
      <c r="A690" s="31"/>
      <c r="G690" s="26"/>
      <c r="H690" s="60"/>
    </row>
    <row r="691" spans="1:8">
      <c r="A691" s="31"/>
      <c r="G691" s="26"/>
      <c r="H691" s="60"/>
    </row>
    <row r="692" spans="1:8">
      <c r="A692" s="31"/>
      <c r="G692" s="26"/>
      <c r="H692" s="60"/>
    </row>
    <row r="693" spans="1:8">
      <c r="A693" s="31"/>
      <c r="G693" s="26"/>
      <c r="H693" s="60"/>
    </row>
    <row r="694" spans="1:8">
      <c r="A694" s="31"/>
      <c r="G694" s="26"/>
      <c r="H694" s="60"/>
    </row>
    <row r="695" spans="1:8">
      <c r="A695" s="31"/>
      <c r="G695" s="26"/>
      <c r="H695" s="60"/>
    </row>
    <row r="696" spans="1:8">
      <c r="A696" s="31"/>
      <c r="G696" s="26"/>
      <c r="H696" s="60"/>
    </row>
    <row r="697" spans="1:8">
      <c r="A697" s="31"/>
      <c r="G697" s="26"/>
      <c r="H697" s="60"/>
    </row>
    <row r="698" spans="1:8">
      <c r="A698" s="31"/>
      <c r="G698" s="26"/>
      <c r="H698" s="60"/>
    </row>
    <row r="699" spans="1:8">
      <c r="A699" s="31"/>
      <c r="G699" s="26"/>
      <c r="H699" s="60"/>
    </row>
    <row r="700" spans="1:8">
      <c r="A700" s="31"/>
      <c r="G700" s="26"/>
      <c r="H700" s="60"/>
    </row>
    <row r="701" spans="1:8">
      <c r="A701" s="31"/>
      <c r="G701" s="26"/>
      <c r="H701" s="60"/>
    </row>
    <row r="702" spans="1:8">
      <c r="A702" s="31"/>
      <c r="G702" s="26"/>
      <c r="H702" s="60"/>
    </row>
    <row r="703" spans="1:8">
      <c r="A703" s="31"/>
      <c r="G703" s="26"/>
      <c r="H703" s="60"/>
    </row>
    <row r="704" spans="1:8">
      <c r="A704" s="31"/>
      <c r="G704" s="26"/>
      <c r="H704" s="60"/>
    </row>
    <row r="705" spans="1:8">
      <c r="A705" s="31"/>
      <c r="G705" s="26"/>
      <c r="H705" s="60"/>
    </row>
    <row r="706" spans="1:8">
      <c r="A706" s="31"/>
      <c r="G706" s="26"/>
      <c r="H706" s="60"/>
    </row>
    <row r="707" spans="1:8">
      <c r="A707" s="31"/>
      <c r="G707" s="26"/>
      <c r="H707" s="60"/>
    </row>
    <row r="708" spans="1:8">
      <c r="A708" s="31"/>
      <c r="G708" s="26"/>
      <c r="H708" s="60"/>
    </row>
    <row r="709" spans="1:8">
      <c r="A709" s="31"/>
      <c r="G709" s="26"/>
      <c r="H709" s="60"/>
    </row>
    <row r="710" spans="1:8">
      <c r="A710" s="31"/>
      <c r="G710" s="26"/>
      <c r="H710" s="60"/>
    </row>
    <row r="711" spans="1:8">
      <c r="A711" s="31"/>
      <c r="G711" s="26"/>
      <c r="H711" s="60"/>
    </row>
    <row r="712" spans="1:8">
      <c r="A712" s="31"/>
      <c r="G712" s="26"/>
      <c r="H712" s="60"/>
    </row>
    <row r="713" spans="1:8">
      <c r="A713" s="31"/>
      <c r="G713" s="26"/>
      <c r="H713" s="60"/>
    </row>
    <row r="714" spans="1:8">
      <c r="A714" s="31"/>
      <c r="G714" s="26"/>
      <c r="H714" s="60"/>
    </row>
    <row r="715" spans="1:8">
      <c r="A715" s="31"/>
      <c r="G715" s="26"/>
      <c r="H715" s="60"/>
    </row>
    <row r="716" spans="1:8">
      <c r="A716" s="31"/>
      <c r="G716" s="26"/>
      <c r="H716" s="60"/>
    </row>
    <row r="717" spans="1:8">
      <c r="A717" s="31"/>
      <c r="G717" s="26"/>
      <c r="H717" s="60"/>
    </row>
    <row r="718" spans="1:8">
      <c r="A718" s="31"/>
      <c r="G718" s="26"/>
      <c r="H718" s="60"/>
    </row>
    <row r="719" spans="1:8">
      <c r="A719" s="31"/>
      <c r="G719" s="26"/>
      <c r="H719" s="60"/>
    </row>
    <row r="720" spans="1:8">
      <c r="A720" s="31"/>
      <c r="G720" s="26"/>
      <c r="H720" s="60"/>
    </row>
    <row r="721" spans="1:8">
      <c r="A721" s="31"/>
      <c r="G721" s="26"/>
      <c r="H721" s="60"/>
    </row>
    <row r="722" spans="1:8">
      <c r="A722" s="31"/>
      <c r="G722" s="26"/>
      <c r="H722" s="60"/>
    </row>
    <row r="723" spans="1:8">
      <c r="A723" s="31"/>
      <c r="G723" s="26"/>
      <c r="H723" s="60"/>
    </row>
    <row r="724" spans="1:8">
      <c r="A724" s="31"/>
      <c r="G724" s="26"/>
      <c r="H724" s="60"/>
    </row>
    <row r="725" spans="1:8">
      <c r="A725" s="31"/>
      <c r="G725" s="26"/>
      <c r="H725" s="60"/>
    </row>
    <row r="726" spans="1:8">
      <c r="A726" s="31"/>
      <c r="G726" s="26"/>
      <c r="H726" s="60"/>
    </row>
    <row r="727" spans="1:8">
      <c r="A727" s="31"/>
      <c r="G727" s="26"/>
      <c r="H727" s="60"/>
    </row>
    <row r="728" spans="1:8">
      <c r="A728" s="31"/>
      <c r="G728" s="26"/>
      <c r="H728" s="60"/>
    </row>
    <row r="729" spans="1:8">
      <c r="A729" s="31"/>
      <c r="G729" s="26"/>
      <c r="H729" s="60"/>
    </row>
    <row r="730" spans="1:8">
      <c r="A730" s="31"/>
      <c r="G730" s="26"/>
      <c r="H730" s="60"/>
    </row>
    <row r="731" spans="1:8">
      <c r="A731" s="31"/>
      <c r="G731" s="26"/>
      <c r="H731" s="60"/>
    </row>
    <row r="732" spans="1:8">
      <c r="A732" s="31"/>
      <c r="G732" s="26"/>
      <c r="H732" s="60"/>
    </row>
    <row r="733" spans="1:8">
      <c r="A733" s="31"/>
      <c r="G733" s="26"/>
      <c r="H733" s="60"/>
    </row>
    <row r="734" spans="1:8">
      <c r="A734" s="31"/>
      <c r="G734" s="26"/>
      <c r="H734" s="60"/>
    </row>
    <row r="735" spans="1:8">
      <c r="A735" s="31"/>
      <c r="G735" s="26"/>
      <c r="H735" s="60"/>
    </row>
    <row r="736" spans="1:8">
      <c r="A736" s="31"/>
      <c r="G736" s="26"/>
      <c r="H736" s="60"/>
    </row>
    <row r="737" spans="1:8">
      <c r="A737" s="31"/>
      <c r="G737" s="26"/>
      <c r="H737" s="60"/>
    </row>
    <row r="738" spans="1:8">
      <c r="A738" s="31"/>
      <c r="G738" s="26"/>
      <c r="H738" s="60"/>
    </row>
    <row r="739" spans="1:8">
      <c r="A739" s="31"/>
      <c r="G739" s="26"/>
      <c r="H739" s="60"/>
    </row>
    <row r="740" spans="1:8">
      <c r="A740" s="31"/>
      <c r="G740" s="26"/>
      <c r="H740" s="60"/>
    </row>
    <row r="741" spans="1:8">
      <c r="A741" s="31"/>
      <c r="G741" s="26"/>
      <c r="H741" s="60"/>
    </row>
    <row r="742" spans="1:8">
      <c r="A742" s="31"/>
      <c r="G742" s="26"/>
      <c r="H742" s="60"/>
    </row>
    <row r="743" spans="1:8">
      <c r="A743" s="31"/>
      <c r="G743" s="26"/>
      <c r="H743" s="60"/>
    </row>
    <row r="744" spans="1:8">
      <c r="A744" s="31"/>
      <c r="G744" s="26"/>
      <c r="H744" s="60"/>
    </row>
    <row r="745" spans="1:8">
      <c r="A745" s="31"/>
      <c r="G745" s="26"/>
      <c r="H745" s="60"/>
    </row>
    <row r="746" spans="1:8">
      <c r="A746" s="31"/>
      <c r="G746" s="26"/>
      <c r="H746" s="60"/>
    </row>
    <row r="747" spans="1:8">
      <c r="A747" s="31"/>
      <c r="G747" s="26"/>
      <c r="H747" s="60"/>
    </row>
    <row r="748" spans="1:8">
      <c r="A748" s="31"/>
      <c r="G748" s="26"/>
      <c r="H748" s="60"/>
    </row>
    <row r="749" spans="1:8">
      <c r="A749" s="31"/>
      <c r="G749" s="26"/>
      <c r="H749" s="60"/>
    </row>
    <row r="750" spans="1:8">
      <c r="A750" s="31"/>
      <c r="G750" s="26"/>
      <c r="H750" s="60"/>
    </row>
    <row r="751" spans="1:8">
      <c r="A751" s="31"/>
      <c r="G751" s="26"/>
      <c r="H751" s="60"/>
    </row>
    <row r="752" spans="1:8">
      <c r="A752" s="31"/>
      <c r="G752" s="26"/>
      <c r="H752" s="60"/>
    </row>
    <row r="753" spans="1:8">
      <c r="A753" s="31"/>
      <c r="G753" s="26"/>
      <c r="H753" s="60"/>
    </row>
    <row r="754" spans="1:8">
      <c r="A754" s="31"/>
      <c r="G754" s="26"/>
      <c r="H754" s="60"/>
    </row>
    <row r="755" spans="1:8">
      <c r="A755" s="31"/>
      <c r="G755" s="26"/>
      <c r="H755" s="60"/>
    </row>
    <row r="756" spans="1:8">
      <c r="A756" s="31"/>
      <c r="G756" s="26"/>
      <c r="H756" s="60"/>
    </row>
    <row r="757" spans="1:8">
      <c r="A757" s="31"/>
      <c r="G757" s="26"/>
      <c r="H757" s="60"/>
    </row>
    <row r="758" spans="1:8">
      <c r="A758" s="31"/>
      <c r="G758" s="26"/>
      <c r="H758" s="60"/>
    </row>
    <row r="759" spans="1:8">
      <c r="A759" s="31"/>
      <c r="G759" s="26"/>
      <c r="H759" s="60"/>
    </row>
    <row r="760" spans="1:8">
      <c r="A760" s="31"/>
      <c r="G760" s="26"/>
      <c r="H760" s="60"/>
    </row>
    <row r="761" spans="1:8">
      <c r="A761" s="31"/>
      <c r="G761" s="26"/>
      <c r="H761" s="60"/>
    </row>
    <row r="762" spans="1:8">
      <c r="A762" s="31"/>
      <c r="G762" s="26"/>
      <c r="H762" s="60"/>
    </row>
    <row r="763" spans="1:8">
      <c r="A763" s="31"/>
      <c r="G763" s="26"/>
      <c r="H763" s="60"/>
    </row>
    <row r="764" spans="1:8">
      <c r="A764" s="31"/>
      <c r="G764" s="26"/>
      <c r="H764" s="60"/>
    </row>
    <row r="765" spans="1:8">
      <c r="A765" s="31"/>
      <c r="G765" s="26"/>
      <c r="H765" s="60"/>
    </row>
    <row r="766" spans="1:8">
      <c r="A766" s="31"/>
      <c r="G766" s="26"/>
      <c r="H766" s="60"/>
    </row>
    <row r="767" spans="1:8">
      <c r="A767" s="31"/>
      <c r="G767" s="26"/>
      <c r="H767" s="60"/>
    </row>
    <row r="768" spans="1:8">
      <c r="A768" s="31"/>
      <c r="G768" s="26"/>
      <c r="H768" s="60"/>
    </row>
    <row r="769" spans="1:8">
      <c r="A769" s="31"/>
      <c r="G769" s="26"/>
      <c r="H769" s="60"/>
    </row>
    <row r="770" spans="1:8">
      <c r="A770" s="31"/>
      <c r="G770" s="26"/>
      <c r="H770" s="60"/>
    </row>
    <row r="771" spans="1:8">
      <c r="A771" s="31"/>
      <c r="G771" s="26"/>
      <c r="H771" s="60"/>
    </row>
    <row r="772" spans="1:8">
      <c r="A772" s="31"/>
      <c r="G772" s="26"/>
      <c r="H772" s="60"/>
    </row>
    <row r="773" spans="1:8">
      <c r="A773" s="31"/>
      <c r="G773" s="26"/>
      <c r="H773" s="60"/>
    </row>
    <row r="774" spans="1:8">
      <c r="A774" s="31"/>
      <c r="G774" s="26"/>
      <c r="H774" s="60"/>
    </row>
    <row r="775" spans="1:8">
      <c r="A775" s="31"/>
      <c r="G775" s="26"/>
      <c r="H775" s="60"/>
    </row>
    <row r="776" spans="1:8">
      <c r="A776" s="31"/>
      <c r="G776" s="26"/>
      <c r="H776" s="60"/>
    </row>
    <row r="777" spans="1:8">
      <c r="A777" s="31"/>
      <c r="G777" s="26"/>
      <c r="H777" s="60"/>
    </row>
    <row r="778" spans="1:8">
      <c r="A778" s="31"/>
      <c r="G778" s="26"/>
      <c r="H778" s="60"/>
    </row>
    <row r="779" spans="1:8">
      <c r="A779" s="31"/>
      <c r="G779" s="26"/>
      <c r="H779" s="60"/>
    </row>
    <row r="780" spans="1:8">
      <c r="A780" s="31"/>
      <c r="G780" s="26"/>
      <c r="H780" s="60"/>
    </row>
    <row r="781" spans="1:8">
      <c r="A781" s="31"/>
      <c r="G781" s="26"/>
      <c r="H781" s="60"/>
    </row>
    <row r="782" spans="1:8">
      <c r="A782" s="31"/>
      <c r="G782" s="26"/>
      <c r="H782" s="60"/>
    </row>
    <row r="783" spans="1:8">
      <c r="A783" s="31"/>
      <c r="G783" s="26"/>
      <c r="H783" s="60"/>
    </row>
    <row r="784" spans="1:8">
      <c r="A784" s="31"/>
      <c r="G784" s="26"/>
      <c r="H784" s="60"/>
    </row>
    <row r="785" spans="1:8">
      <c r="A785" s="31"/>
      <c r="G785" s="26"/>
      <c r="H785" s="60"/>
    </row>
    <row r="786" spans="1:8">
      <c r="A786" s="31"/>
      <c r="G786" s="26"/>
      <c r="H786" s="60"/>
    </row>
    <row r="787" spans="1:8">
      <c r="A787" s="31"/>
      <c r="G787" s="26"/>
      <c r="H787" s="60"/>
    </row>
    <row r="788" spans="1:8">
      <c r="A788" s="31"/>
      <c r="G788" s="26"/>
      <c r="H788" s="60"/>
    </row>
    <row r="789" spans="1:8">
      <c r="A789" s="31"/>
      <c r="G789" s="26"/>
      <c r="H789" s="60"/>
    </row>
    <row r="790" spans="1:8">
      <c r="A790" s="31"/>
      <c r="G790" s="26"/>
      <c r="H790" s="60"/>
    </row>
    <row r="791" spans="1:8">
      <c r="A791" s="31"/>
      <c r="G791" s="26"/>
      <c r="H791" s="60"/>
    </row>
    <row r="792" spans="1:8">
      <c r="A792" s="31"/>
      <c r="G792" s="26"/>
      <c r="H792" s="60"/>
    </row>
    <row r="793" spans="1:8">
      <c r="A793" s="31"/>
      <c r="G793" s="26"/>
      <c r="H793" s="60"/>
    </row>
    <row r="794" spans="1:8">
      <c r="A794" s="31"/>
      <c r="G794" s="26"/>
      <c r="H794" s="60"/>
    </row>
    <row r="795" spans="1:8">
      <c r="A795" s="31"/>
      <c r="G795" s="26"/>
      <c r="H795" s="60"/>
    </row>
    <row r="796" spans="1:8">
      <c r="A796" s="31"/>
      <c r="G796" s="26"/>
      <c r="H796" s="60"/>
    </row>
    <row r="797" spans="1:8">
      <c r="A797" s="31"/>
      <c r="G797" s="26"/>
      <c r="H797" s="60"/>
    </row>
    <row r="798" spans="1:8">
      <c r="A798" s="31"/>
      <c r="G798" s="26"/>
      <c r="H798" s="60"/>
    </row>
    <row r="799" spans="1:8">
      <c r="A799" s="31"/>
      <c r="G799" s="26"/>
      <c r="H799" s="60"/>
    </row>
    <row r="800" spans="1:8">
      <c r="A800" s="31"/>
      <c r="G800" s="26"/>
      <c r="H800" s="60"/>
    </row>
    <row r="801" spans="1:8">
      <c r="A801" s="31"/>
      <c r="G801" s="26"/>
      <c r="H801" s="60"/>
    </row>
    <row r="802" spans="1:8">
      <c r="A802" s="31"/>
      <c r="G802" s="26"/>
      <c r="H802" s="60"/>
    </row>
    <row r="803" spans="1:8">
      <c r="A803" s="31"/>
      <c r="G803" s="26"/>
      <c r="H803" s="60"/>
    </row>
    <row r="804" spans="1:8">
      <c r="A804" s="31"/>
      <c r="G804" s="26"/>
      <c r="H804" s="60"/>
    </row>
    <row r="805" spans="1:8">
      <c r="A805" s="31"/>
      <c r="G805" s="26"/>
      <c r="H805" s="60"/>
    </row>
    <row r="806" spans="1:8">
      <c r="A806" s="31"/>
      <c r="G806" s="26"/>
      <c r="H806" s="60"/>
    </row>
    <row r="807" spans="1:8">
      <c r="A807" s="31"/>
      <c r="G807" s="26"/>
      <c r="H807" s="60"/>
    </row>
    <row r="808" spans="1:8">
      <c r="A808" s="31"/>
      <c r="G808" s="26"/>
      <c r="H808" s="60"/>
    </row>
    <row r="809" spans="1:8">
      <c r="A809" s="31"/>
      <c r="G809" s="26"/>
      <c r="H809" s="60"/>
    </row>
    <row r="810" spans="1:8">
      <c r="A810" s="31"/>
      <c r="G810" s="26"/>
      <c r="H810" s="60"/>
    </row>
    <row r="811" spans="1:8">
      <c r="A811" s="31"/>
      <c r="G811" s="26"/>
      <c r="H811" s="60"/>
    </row>
    <row r="812" spans="1:8">
      <c r="A812" s="31"/>
      <c r="G812" s="26"/>
      <c r="H812" s="60"/>
    </row>
    <row r="813" spans="1:8">
      <c r="A813" s="31"/>
      <c r="G813" s="26"/>
      <c r="H813" s="60"/>
    </row>
    <row r="814" spans="1:8">
      <c r="A814" s="31"/>
      <c r="G814" s="26"/>
      <c r="H814" s="60"/>
    </row>
    <row r="815" spans="1:8">
      <c r="A815" s="31"/>
      <c r="G815" s="26"/>
      <c r="H815" s="60"/>
    </row>
    <row r="816" spans="1:8">
      <c r="A816" s="31"/>
      <c r="G816" s="26"/>
      <c r="H816" s="60"/>
    </row>
    <row r="817" spans="1:8">
      <c r="A817" s="31"/>
      <c r="G817" s="26"/>
      <c r="H817" s="60"/>
    </row>
    <row r="818" spans="1:8">
      <c r="A818" s="31"/>
      <c r="G818" s="26"/>
      <c r="H818" s="60"/>
    </row>
    <row r="819" spans="1:8">
      <c r="A819" s="31"/>
      <c r="G819" s="26"/>
      <c r="H819" s="60"/>
    </row>
    <row r="820" spans="1:8">
      <c r="A820" s="31"/>
      <c r="G820" s="26"/>
      <c r="H820" s="60"/>
    </row>
    <row r="821" spans="1:8">
      <c r="A821" s="31"/>
      <c r="G821" s="26"/>
      <c r="H821" s="60"/>
    </row>
    <row r="822" spans="1:8">
      <c r="A822" s="31"/>
      <c r="G822" s="26"/>
      <c r="H822" s="60"/>
    </row>
    <row r="823" spans="1:8">
      <c r="A823" s="31"/>
      <c r="G823" s="26"/>
      <c r="H823" s="60"/>
    </row>
    <row r="824" spans="1:8">
      <c r="A824" s="31"/>
      <c r="G824" s="26"/>
      <c r="H824" s="60"/>
    </row>
    <row r="825" spans="1:8">
      <c r="A825" s="31"/>
      <c r="G825" s="26"/>
      <c r="H825" s="60"/>
    </row>
    <row r="826" spans="1:8">
      <c r="A826" s="31"/>
      <c r="G826" s="26"/>
      <c r="H826" s="60"/>
    </row>
    <row r="827" spans="1:8">
      <c r="A827" s="31"/>
      <c r="G827" s="26"/>
      <c r="H827" s="60"/>
    </row>
    <row r="828" spans="1:8">
      <c r="A828" s="31"/>
      <c r="G828" s="26"/>
      <c r="H828" s="60"/>
    </row>
    <row r="829" spans="1:8">
      <c r="A829" s="31"/>
      <c r="G829" s="26"/>
      <c r="H829" s="60"/>
    </row>
    <row r="830" spans="1:8">
      <c r="A830" s="31"/>
      <c r="G830" s="26"/>
      <c r="H830" s="60"/>
    </row>
    <row r="831" spans="1:8">
      <c r="A831" s="31"/>
      <c r="G831" s="26"/>
      <c r="H831" s="60"/>
    </row>
    <row r="832" spans="1:8">
      <c r="A832" s="31"/>
      <c r="G832" s="26"/>
      <c r="H832" s="60"/>
    </row>
    <row r="833" spans="1:8">
      <c r="A833" s="31"/>
      <c r="G833" s="26"/>
      <c r="H833" s="60"/>
    </row>
    <row r="834" spans="1:8">
      <c r="A834" s="31"/>
      <c r="G834" s="26"/>
      <c r="H834" s="60"/>
    </row>
    <row r="835" spans="1:8">
      <c r="A835" s="31"/>
      <c r="G835" s="26"/>
      <c r="H835" s="60"/>
    </row>
    <row r="836" spans="1:8">
      <c r="A836" s="31"/>
      <c r="G836" s="26"/>
      <c r="H836" s="60"/>
    </row>
    <row r="837" spans="1:8">
      <c r="A837" s="31"/>
      <c r="G837" s="26"/>
      <c r="H837" s="60"/>
    </row>
    <row r="838" spans="1:8">
      <c r="A838" s="31"/>
      <c r="G838" s="26"/>
      <c r="H838" s="60"/>
    </row>
    <row r="839" spans="1:8">
      <c r="A839" s="31"/>
      <c r="G839" s="26"/>
      <c r="H839" s="60"/>
    </row>
    <row r="840" spans="1:8">
      <c r="A840" s="31"/>
      <c r="G840" s="26"/>
      <c r="H840" s="60"/>
    </row>
    <row r="841" spans="1:8">
      <c r="A841" s="31"/>
      <c r="G841" s="26"/>
      <c r="H841" s="60"/>
    </row>
    <row r="842" spans="1:8">
      <c r="A842" s="31"/>
      <c r="G842" s="26"/>
      <c r="H842" s="60"/>
    </row>
    <row r="843" spans="1:8">
      <c r="A843" s="31"/>
      <c r="G843" s="26"/>
      <c r="H843" s="60"/>
    </row>
    <row r="844" spans="1:8">
      <c r="A844" s="31"/>
      <c r="G844" s="26"/>
      <c r="H844" s="60"/>
    </row>
    <row r="845" spans="1:8">
      <c r="A845" s="31"/>
      <c r="G845" s="26"/>
      <c r="H845" s="60"/>
    </row>
    <row r="846" spans="1:8">
      <c r="A846" s="31"/>
      <c r="G846" s="26"/>
      <c r="H846" s="60"/>
    </row>
    <row r="847" spans="1:8">
      <c r="A847" s="31"/>
      <c r="G847" s="26"/>
      <c r="H847" s="60"/>
    </row>
    <row r="848" spans="1:8">
      <c r="A848" s="31"/>
      <c r="G848" s="26"/>
      <c r="H848" s="60"/>
    </row>
    <row r="849" spans="1:8">
      <c r="A849" s="31"/>
      <c r="G849" s="26"/>
      <c r="H849" s="60"/>
    </row>
    <row r="850" spans="1:8">
      <c r="A850" s="31"/>
      <c r="G850" s="26"/>
      <c r="H850" s="60"/>
    </row>
    <row r="851" spans="1:8">
      <c r="A851" s="31"/>
      <c r="G851" s="26"/>
      <c r="H851" s="60"/>
    </row>
    <row r="852" spans="1:8">
      <c r="A852" s="31"/>
      <c r="G852" s="26"/>
      <c r="H852" s="60"/>
    </row>
    <row r="853" spans="1:8">
      <c r="A853" s="31"/>
      <c r="G853" s="26"/>
      <c r="H853" s="60"/>
    </row>
    <row r="854" spans="1:8">
      <c r="A854" s="31"/>
      <c r="G854" s="26"/>
      <c r="H854" s="60"/>
    </row>
    <row r="855" spans="1:8">
      <c r="A855" s="31"/>
      <c r="G855" s="26"/>
      <c r="H855" s="60"/>
    </row>
    <row r="856" spans="1:8">
      <c r="A856" s="31"/>
      <c r="G856" s="26"/>
      <c r="H856" s="60"/>
    </row>
    <row r="857" spans="1:8">
      <c r="A857" s="31"/>
      <c r="G857" s="26"/>
      <c r="H857" s="60"/>
    </row>
    <row r="858" spans="1:8">
      <c r="A858" s="31"/>
      <c r="G858" s="26"/>
      <c r="H858" s="60"/>
    </row>
    <row r="859" spans="1:8">
      <c r="A859" s="31"/>
      <c r="G859" s="26"/>
      <c r="H859" s="60"/>
    </row>
    <row r="860" spans="1:8">
      <c r="A860" s="31"/>
      <c r="G860" s="26"/>
      <c r="H860" s="60"/>
    </row>
    <row r="861" spans="1:8">
      <c r="A861" s="31"/>
      <c r="G861" s="26"/>
      <c r="H861" s="60"/>
    </row>
    <row r="862" spans="1:8">
      <c r="A862" s="31"/>
      <c r="G862" s="26"/>
      <c r="H862" s="60"/>
    </row>
    <row r="863" spans="1:8">
      <c r="A863" s="31"/>
      <c r="G863" s="26"/>
      <c r="H863" s="60"/>
    </row>
    <row r="864" spans="1:8">
      <c r="A864" s="31"/>
      <c r="G864" s="26"/>
      <c r="H864" s="60"/>
    </row>
    <row r="865" spans="1:8">
      <c r="A865" s="31"/>
      <c r="G865" s="26"/>
      <c r="H865" s="60"/>
    </row>
    <row r="866" spans="1:8">
      <c r="A866" s="31"/>
      <c r="G866" s="26"/>
      <c r="H866" s="60"/>
    </row>
    <row r="867" spans="1:8">
      <c r="A867" s="31"/>
      <c r="G867" s="26"/>
      <c r="H867" s="60"/>
    </row>
    <row r="868" spans="1:8">
      <c r="A868" s="31"/>
      <c r="G868" s="26"/>
      <c r="H868" s="60"/>
    </row>
    <row r="869" spans="1:8">
      <c r="A869" s="31"/>
      <c r="G869" s="26"/>
      <c r="H869" s="60"/>
    </row>
    <row r="870" spans="1:8">
      <c r="A870" s="31"/>
      <c r="G870" s="26"/>
      <c r="H870" s="60"/>
    </row>
    <row r="871" spans="1:8">
      <c r="A871" s="31"/>
      <c r="G871" s="26"/>
      <c r="H871" s="60"/>
    </row>
    <row r="872" spans="1:8">
      <c r="A872" s="31"/>
      <c r="G872" s="26"/>
      <c r="H872" s="60"/>
    </row>
    <row r="873" spans="1:8">
      <c r="A873" s="31"/>
      <c r="G873" s="26"/>
      <c r="H873" s="60"/>
    </row>
    <row r="874" spans="1:8">
      <c r="A874" s="31"/>
      <c r="G874" s="26"/>
      <c r="H874" s="60"/>
    </row>
    <row r="875" spans="1:8">
      <c r="A875" s="31"/>
      <c r="G875" s="26"/>
      <c r="H875" s="60"/>
    </row>
    <row r="876" spans="1:8">
      <c r="A876" s="31"/>
      <c r="G876" s="26"/>
      <c r="H876" s="60"/>
    </row>
    <row r="877" spans="1:8">
      <c r="A877" s="31"/>
      <c r="G877" s="26"/>
      <c r="H877" s="60"/>
    </row>
    <row r="878" spans="1:8">
      <c r="A878" s="31"/>
      <c r="G878" s="26"/>
      <c r="H878" s="60"/>
    </row>
    <row r="879" spans="1:8">
      <c r="A879" s="31"/>
      <c r="G879" s="26"/>
      <c r="H879" s="60"/>
    </row>
    <row r="880" spans="1:8">
      <c r="A880" s="31"/>
      <c r="G880" s="26"/>
      <c r="H880" s="60"/>
    </row>
    <row r="881" spans="1:8">
      <c r="A881" s="31"/>
      <c r="G881" s="26"/>
      <c r="H881" s="60"/>
    </row>
    <row r="882" spans="1:8">
      <c r="A882" s="31"/>
      <c r="G882" s="26"/>
      <c r="H882" s="60"/>
    </row>
    <row r="883" spans="1:8">
      <c r="A883" s="31"/>
      <c r="G883" s="26"/>
      <c r="H883" s="60"/>
    </row>
    <row r="884" spans="1:8">
      <c r="A884" s="31"/>
      <c r="G884" s="26"/>
      <c r="H884" s="60"/>
    </row>
    <row r="885" spans="1:8">
      <c r="A885" s="31"/>
      <c r="G885" s="26"/>
      <c r="H885" s="60"/>
    </row>
    <row r="886" spans="1:8">
      <c r="A886" s="31"/>
      <c r="G886" s="26"/>
      <c r="H886" s="60"/>
    </row>
    <row r="887" spans="1:8">
      <c r="A887" s="31"/>
      <c r="G887" s="26"/>
      <c r="H887" s="60"/>
    </row>
    <row r="888" spans="1:8">
      <c r="A888" s="31"/>
      <c r="G888" s="26"/>
      <c r="H888" s="60"/>
    </row>
    <row r="889" spans="1:8">
      <c r="A889" s="31"/>
      <c r="G889" s="26"/>
      <c r="H889" s="60"/>
    </row>
    <row r="890" spans="1:8">
      <c r="A890" s="31"/>
      <c r="G890" s="26"/>
      <c r="H890" s="60"/>
    </row>
    <row r="891" spans="1:8">
      <c r="A891" s="31"/>
      <c r="G891" s="26"/>
      <c r="H891" s="60"/>
    </row>
    <row r="892" spans="1:8">
      <c r="A892" s="31"/>
      <c r="G892" s="26"/>
      <c r="H892" s="60"/>
    </row>
    <row r="893" spans="1:8">
      <c r="A893" s="31"/>
      <c r="G893" s="26"/>
      <c r="H893" s="60"/>
    </row>
    <row r="894" spans="1:8">
      <c r="A894" s="31"/>
      <c r="G894" s="26"/>
      <c r="H894" s="60"/>
    </row>
    <row r="895" spans="1:8">
      <c r="A895" s="31"/>
      <c r="G895" s="26"/>
      <c r="H895" s="60"/>
    </row>
    <row r="896" spans="1:8">
      <c r="A896" s="31"/>
      <c r="G896" s="26"/>
      <c r="H896" s="60"/>
    </row>
    <row r="897" spans="1:8">
      <c r="A897" s="31"/>
      <c r="G897" s="26"/>
      <c r="H897" s="60"/>
    </row>
    <row r="898" spans="1:8">
      <c r="A898" s="31"/>
      <c r="G898" s="26"/>
      <c r="H898" s="60"/>
    </row>
    <row r="899" spans="1:8">
      <c r="A899" s="31"/>
      <c r="G899" s="26"/>
      <c r="H899" s="60"/>
    </row>
    <row r="900" spans="1:8">
      <c r="A900" s="31"/>
      <c r="G900" s="26"/>
      <c r="H900" s="60"/>
    </row>
    <row r="901" spans="1:8">
      <c r="A901" s="31"/>
      <c r="G901" s="26"/>
      <c r="H901" s="60"/>
    </row>
    <row r="902" spans="1:8">
      <c r="A902" s="31"/>
      <c r="G902" s="26"/>
      <c r="H902" s="60"/>
    </row>
    <row r="903" spans="1:8">
      <c r="A903" s="31"/>
      <c r="G903" s="26"/>
      <c r="H903" s="60"/>
    </row>
    <row r="904" spans="1:8">
      <c r="A904" s="31"/>
      <c r="G904" s="26"/>
      <c r="H904" s="60"/>
    </row>
    <row r="905" spans="1:8">
      <c r="A905" s="31"/>
      <c r="G905" s="26"/>
      <c r="H905" s="60"/>
    </row>
    <row r="906" spans="1:8">
      <c r="A906" s="31"/>
      <c r="G906" s="26"/>
      <c r="H906" s="60"/>
    </row>
    <row r="907" spans="1:8">
      <c r="A907" s="31"/>
      <c r="G907" s="26"/>
      <c r="H907" s="60"/>
    </row>
    <row r="908" spans="1:8">
      <c r="A908" s="31"/>
      <c r="G908" s="26"/>
      <c r="H908" s="60"/>
    </row>
    <row r="909" spans="1:8">
      <c r="A909" s="31"/>
      <c r="G909" s="26"/>
      <c r="H909" s="60"/>
    </row>
    <row r="910" spans="1:8">
      <c r="A910" s="31"/>
      <c r="G910" s="26"/>
      <c r="H910" s="60"/>
    </row>
    <row r="911" spans="1:8">
      <c r="A911" s="31"/>
      <c r="G911" s="26"/>
      <c r="H911" s="60"/>
    </row>
    <row r="912" spans="1:8">
      <c r="A912" s="31"/>
      <c r="G912" s="26"/>
      <c r="H912" s="60"/>
    </row>
    <row r="913" spans="1:8">
      <c r="A913" s="31"/>
      <c r="G913" s="26"/>
      <c r="H913" s="60"/>
    </row>
    <row r="914" spans="1:8">
      <c r="A914" s="31"/>
      <c r="G914" s="26"/>
      <c r="H914" s="60"/>
    </row>
    <row r="915" spans="1:8">
      <c r="A915" s="31"/>
      <c r="G915" s="26"/>
      <c r="H915" s="60"/>
    </row>
    <row r="916" spans="1:8">
      <c r="A916" s="31"/>
      <c r="G916" s="26"/>
      <c r="H916" s="60"/>
    </row>
    <row r="917" spans="1:8">
      <c r="A917" s="31"/>
      <c r="G917" s="26"/>
      <c r="H917" s="60"/>
    </row>
    <row r="918" spans="1:8">
      <c r="A918" s="31"/>
      <c r="G918" s="26"/>
      <c r="H918" s="60"/>
    </row>
    <row r="919" spans="1:8">
      <c r="A919" s="31"/>
      <c r="G919" s="26"/>
      <c r="H919" s="60"/>
    </row>
    <row r="920" spans="1:8">
      <c r="A920" s="31"/>
      <c r="G920" s="26"/>
      <c r="H920" s="60"/>
    </row>
    <row r="921" spans="1:8">
      <c r="A921" s="31"/>
      <c r="G921" s="26"/>
      <c r="H921" s="60"/>
    </row>
    <row r="922" spans="1:8">
      <c r="A922" s="31"/>
      <c r="G922" s="26"/>
      <c r="H922" s="60"/>
    </row>
    <row r="923" spans="1:8">
      <c r="A923" s="31"/>
      <c r="G923" s="26"/>
      <c r="H923" s="60"/>
    </row>
    <row r="924" spans="1:8">
      <c r="A924" s="31"/>
      <c r="G924" s="26"/>
      <c r="H924" s="60"/>
    </row>
    <row r="925" spans="1:8">
      <c r="A925" s="31"/>
      <c r="G925" s="26"/>
      <c r="H925" s="60"/>
    </row>
    <row r="926" spans="1:8">
      <c r="A926" s="31"/>
      <c r="G926" s="26"/>
      <c r="H926" s="60"/>
    </row>
    <row r="927" spans="1:8">
      <c r="A927" s="31"/>
      <c r="G927" s="26"/>
      <c r="H927" s="60"/>
    </row>
    <row r="928" spans="1:8">
      <c r="A928" s="31"/>
      <c r="G928" s="26"/>
      <c r="H928" s="60"/>
    </row>
    <row r="929" spans="1:8">
      <c r="A929" s="31"/>
      <c r="G929" s="26"/>
      <c r="H929" s="60"/>
    </row>
    <row r="930" spans="1:8">
      <c r="A930" s="31"/>
      <c r="G930" s="26"/>
      <c r="H930" s="60"/>
    </row>
    <row r="931" spans="1:8">
      <c r="A931" s="31"/>
      <c r="G931" s="26"/>
      <c r="H931" s="60"/>
    </row>
    <row r="932" spans="1:8">
      <c r="A932" s="31"/>
      <c r="G932" s="26"/>
      <c r="H932" s="60"/>
    </row>
    <row r="933" spans="1:8">
      <c r="A933" s="31"/>
      <c r="G933" s="26"/>
      <c r="H933" s="60"/>
    </row>
    <row r="934" spans="1:8">
      <c r="A934" s="31"/>
      <c r="G934" s="26"/>
      <c r="H934" s="60"/>
    </row>
    <row r="935" spans="1:8">
      <c r="A935" s="31"/>
      <c r="G935" s="26"/>
      <c r="H935" s="60"/>
    </row>
    <row r="936" spans="1:8">
      <c r="A936" s="31"/>
      <c r="G936" s="26"/>
      <c r="H936" s="60"/>
    </row>
    <row r="937" spans="1:8">
      <c r="A937" s="31"/>
      <c r="G937" s="26"/>
      <c r="H937" s="60"/>
    </row>
    <row r="938" spans="1:8">
      <c r="A938" s="31"/>
      <c r="G938" s="26"/>
      <c r="H938" s="60"/>
    </row>
    <row r="939" spans="1:8">
      <c r="A939" s="31"/>
      <c r="G939" s="26"/>
      <c r="H939" s="60"/>
    </row>
    <row r="940" spans="1:8">
      <c r="A940" s="31"/>
      <c r="G940" s="26"/>
      <c r="H940" s="60"/>
    </row>
    <row r="941" spans="1:8">
      <c r="A941" s="31"/>
      <c r="G941" s="26"/>
      <c r="H941" s="60"/>
    </row>
    <row r="942" spans="1:8">
      <c r="A942" s="31"/>
      <c r="G942" s="26"/>
      <c r="H942" s="60"/>
    </row>
    <row r="943" spans="1:8">
      <c r="A943" s="31"/>
      <c r="G943" s="26"/>
      <c r="H943" s="60"/>
    </row>
    <row r="944" spans="1:8">
      <c r="A944" s="31"/>
      <c r="G944" s="26"/>
      <c r="H944" s="60"/>
    </row>
    <row r="945" spans="1:8">
      <c r="A945" s="31"/>
      <c r="G945" s="26"/>
      <c r="H945" s="60"/>
    </row>
    <row r="946" spans="1:8">
      <c r="A946" s="31"/>
      <c r="G946" s="26"/>
      <c r="H946" s="60"/>
    </row>
    <row r="947" spans="1:8">
      <c r="A947" s="31"/>
      <c r="G947" s="26"/>
      <c r="H947" s="60"/>
    </row>
    <row r="948" spans="1:8">
      <c r="A948" s="31"/>
      <c r="G948" s="26"/>
      <c r="H948" s="60"/>
    </row>
    <row r="949" spans="1:8">
      <c r="A949" s="31"/>
      <c r="G949" s="26"/>
      <c r="H949" s="60"/>
    </row>
    <row r="950" spans="1:8">
      <c r="A950" s="31"/>
      <c r="G950" s="26"/>
      <c r="H950" s="60"/>
    </row>
    <row r="951" spans="1:8">
      <c r="A951" s="31"/>
      <c r="G951" s="26"/>
      <c r="H951" s="60"/>
    </row>
    <row r="952" spans="1:8">
      <c r="A952" s="31"/>
      <c r="G952" s="26"/>
      <c r="H952" s="60"/>
    </row>
    <row r="953" spans="1:8">
      <c r="A953" s="31"/>
      <c r="G953" s="26"/>
      <c r="H953" s="60"/>
    </row>
    <row r="954" spans="1:8">
      <c r="A954" s="31"/>
      <c r="G954" s="26"/>
      <c r="H954" s="60"/>
    </row>
    <row r="955" spans="1:8">
      <c r="A955" s="31"/>
      <c r="G955" s="26"/>
      <c r="H955" s="60"/>
    </row>
    <row r="956" spans="1:8">
      <c r="A956" s="31"/>
      <c r="G956" s="26"/>
      <c r="H956" s="60"/>
    </row>
    <row r="957" spans="1:8">
      <c r="A957" s="31"/>
      <c r="G957" s="26"/>
      <c r="H957" s="60"/>
    </row>
    <row r="958" spans="1:8">
      <c r="A958" s="31"/>
      <c r="G958" s="26"/>
      <c r="H958" s="60"/>
    </row>
    <row r="959" spans="1:8">
      <c r="A959" s="31"/>
      <c r="G959" s="26"/>
      <c r="H959" s="60"/>
    </row>
    <row r="960" spans="1:8">
      <c r="A960" s="31"/>
      <c r="G960" s="26"/>
      <c r="H960" s="60"/>
    </row>
    <row r="961" spans="1:8">
      <c r="A961" s="31"/>
      <c r="G961" s="26"/>
      <c r="H961" s="60"/>
    </row>
    <row r="962" spans="1:8">
      <c r="A962" s="31"/>
      <c r="G962" s="26"/>
      <c r="H962" s="60"/>
    </row>
    <row r="963" spans="1:8">
      <c r="A963" s="31"/>
      <c r="G963" s="26"/>
      <c r="H963" s="60"/>
    </row>
    <row r="964" spans="1:8">
      <c r="A964" s="31"/>
      <c r="G964" s="26"/>
      <c r="H964" s="60"/>
    </row>
    <row r="965" spans="1:8">
      <c r="A965" s="31"/>
      <c r="G965" s="26"/>
      <c r="H965" s="60"/>
    </row>
    <row r="966" spans="1:8">
      <c r="A966" s="31"/>
      <c r="G966" s="26"/>
      <c r="H966" s="60"/>
    </row>
    <row r="967" spans="1:8">
      <c r="A967" s="31"/>
      <c r="G967" s="26"/>
      <c r="H967" s="60"/>
    </row>
    <row r="968" spans="1:8">
      <c r="A968" s="31"/>
      <c r="G968" s="26"/>
      <c r="H968" s="60"/>
    </row>
    <row r="969" spans="1:8">
      <c r="A969" s="31"/>
      <c r="G969" s="26"/>
      <c r="H969" s="60"/>
    </row>
    <row r="970" spans="1:8">
      <c r="A970" s="31"/>
      <c r="G970" s="26"/>
      <c r="H970" s="60"/>
    </row>
    <row r="971" spans="1:8">
      <c r="A971" s="31"/>
      <c r="G971" s="26"/>
      <c r="H971" s="60"/>
    </row>
    <row r="972" spans="1:8">
      <c r="A972" s="31"/>
      <c r="G972" s="26"/>
      <c r="H972" s="60"/>
    </row>
    <row r="973" spans="1:8">
      <c r="A973" s="31"/>
      <c r="G973" s="26"/>
      <c r="H973" s="60"/>
    </row>
    <row r="974" spans="1:8">
      <c r="A974" s="31"/>
      <c r="G974" s="26"/>
      <c r="H974" s="60"/>
    </row>
    <row r="975" spans="1:8">
      <c r="A975" s="31"/>
      <c r="G975" s="26"/>
      <c r="H975" s="60"/>
    </row>
    <row r="976" spans="1:8">
      <c r="A976" s="31"/>
      <c r="G976" s="26"/>
      <c r="H976" s="60"/>
    </row>
    <row r="977" spans="1:8">
      <c r="A977" s="31"/>
      <c r="G977" s="26"/>
      <c r="H977" s="60"/>
    </row>
    <row r="978" spans="1:8">
      <c r="A978" s="31"/>
      <c r="G978" s="26"/>
      <c r="H978" s="60"/>
    </row>
    <row r="979" spans="1:8">
      <c r="A979" s="31"/>
      <c r="G979" s="26"/>
      <c r="H979" s="60"/>
    </row>
    <row r="980" spans="1:8">
      <c r="A980" s="31"/>
      <c r="G980" s="26"/>
      <c r="H980" s="60"/>
    </row>
    <row r="981" spans="1:8">
      <c r="A981" s="31"/>
      <c r="G981" s="26"/>
      <c r="H981" s="60"/>
    </row>
    <row r="982" spans="1:8">
      <c r="A982" s="31"/>
      <c r="G982" s="26"/>
      <c r="H982" s="60"/>
    </row>
    <row r="983" spans="1:8">
      <c r="A983" s="31"/>
      <c r="G983" s="26"/>
      <c r="H983" s="60"/>
    </row>
    <row r="984" spans="1:8">
      <c r="A984" s="31"/>
      <c r="G984" s="26"/>
      <c r="H984" s="60"/>
    </row>
    <row r="985" spans="1:8">
      <c r="A985" s="31"/>
      <c r="G985" s="26"/>
      <c r="H985" s="60"/>
    </row>
    <row r="986" spans="1:8">
      <c r="A986" s="31"/>
      <c r="G986" s="26"/>
      <c r="H986" s="60"/>
    </row>
    <row r="987" spans="1:8">
      <c r="A987" s="31"/>
      <c r="G987" s="26"/>
      <c r="H987" s="60"/>
    </row>
    <row r="988" spans="1:8">
      <c r="A988" s="31"/>
      <c r="G988" s="26"/>
      <c r="H988" s="60"/>
    </row>
    <row r="989" spans="1:8">
      <c r="A989" s="31"/>
      <c r="G989" s="26"/>
      <c r="H989" s="60"/>
    </row>
    <row r="990" spans="1:8">
      <c r="A990" s="31"/>
      <c r="G990" s="26"/>
      <c r="H990" s="60"/>
    </row>
    <row r="991" spans="1:8">
      <c r="A991" s="31"/>
      <c r="G991" s="26"/>
      <c r="H991" s="60"/>
    </row>
    <row r="992" spans="1:8">
      <c r="A992" s="31"/>
      <c r="G992" s="26"/>
      <c r="H992" s="60"/>
    </row>
    <row r="993" spans="1:8">
      <c r="A993" s="31"/>
      <c r="G993" s="26"/>
      <c r="H993" s="60"/>
    </row>
    <row r="994" spans="1:8">
      <c r="A994" s="31"/>
      <c r="G994" s="26"/>
      <c r="H994" s="60"/>
    </row>
    <row r="995" spans="1:8">
      <c r="A995" s="31"/>
      <c r="G995" s="26"/>
      <c r="H995" s="60"/>
    </row>
    <row r="996" spans="1:8">
      <c r="A996" s="31"/>
      <c r="G996" s="26"/>
      <c r="H996" s="60"/>
    </row>
    <row r="997" spans="1:8">
      <c r="A997" s="31"/>
      <c r="G997" s="26"/>
      <c r="H997" s="60"/>
    </row>
    <row r="998" spans="1:8">
      <c r="A998" s="31"/>
      <c r="G998" s="26"/>
      <c r="H998" s="60"/>
    </row>
    <row r="999" spans="1:8">
      <c r="A999" s="31"/>
      <c r="G999" s="26"/>
      <c r="H999" s="60"/>
    </row>
    <row r="1000" spans="1:8">
      <c r="A1000" s="31"/>
      <c r="G1000" s="26"/>
      <c r="H1000" s="60"/>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4.2857142857143" style="12" customWidth="1"/>
    <col min="3" max="3" width="11.4285714285714" style="12" customWidth="1"/>
    <col min="4" max="4" width="12" style="12" customWidth="1"/>
    <col min="5" max="5" width="12.4285714285714" style="12" customWidth="1"/>
    <col min="6" max="6" width="12.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64</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[DMKCharacterProgress_WIP.xlsx]Overview!$B$33</v>
      </c>
      <c r="G1" s="12" t="s">
        <v>124</v>
      </c>
      <c r="H1" s="58"/>
      <c r="I1"/>
      <c r="J1"/>
      <c r="K1"/>
      <c r="L1"/>
      <c r="M1"/>
      <c r="N1"/>
      <c r="O1"/>
      <c r="P1"/>
      <c r="Q1"/>
      <c r="R1"/>
      <c r="S1"/>
      <c r="T1"/>
      <c r="U1"/>
      <c r="V1"/>
      <c r="W1"/>
      <c r="X1"/>
      <c r="Y1"/>
      <c r="Z1"/>
      <c r="AA1" s="59" t="str">
        <f>$B$1&amp;"'s Activities"</f>
        <v>Woody's Activities</v>
      </c>
      <c r="AB1" s="59"/>
      <c r="AC1" s="59"/>
      <c r="AD1" s="59"/>
      <c r="AE1" s="59"/>
      <c r="AF1" s="59"/>
      <c r="AG1" s="59"/>
      <c r="AH1" s="59"/>
      <c r="AI1" s="59"/>
      <c r="AJ1" s="59"/>
      <c r="AK1" s="59"/>
    </row>
    <row r="2" ht="20.25" spans="1:37">
      <c r="A2" s="16" t="s">
        <v>125</v>
      </c>
      <c r="B2" s="17" t="s">
        <v>425</v>
      </c>
      <c r="F2" s="22" t="str">
        <f ca="1">"'"&amp;SUBSTITUTE($F$1,"Overview","Overview (Mine)'")</f>
        <v>'[DMKCharacterProgress_WIP.xlsx]Overview (Mine)'!$B$33</v>
      </c>
      <c r="G2" s="12" t="s">
        <v>124</v>
      </c>
      <c r="H2" s="58"/>
      <c r="I2"/>
      <c r="J2"/>
      <c r="K2"/>
      <c r="L2"/>
      <c r="M2"/>
      <c r="N2"/>
      <c r="O2"/>
      <c r="P2"/>
      <c r="Q2"/>
      <c r="R2"/>
      <c r="S2"/>
      <c r="T2"/>
      <c r="U2"/>
      <c r="V2"/>
      <c r="W2"/>
      <c r="X2"/>
      <c r="Y2"/>
      <c r="Z2"/>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58"/>
      <c r="I3"/>
      <c r="J3"/>
      <c r="K3"/>
      <c r="L3"/>
      <c r="M3"/>
      <c r="N3"/>
      <c r="O3"/>
      <c r="P3"/>
      <c r="Q3"/>
      <c r="R3"/>
      <c r="S3"/>
      <c r="T3"/>
      <c r="U3"/>
      <c r="V3"/>
      <c r="W3"/>
      <c r="X3"/>
      <c r="Y3"/>
      <c r="Z3"/>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483</v>
      </c>
      <c r="AB4" s="13">
        <v>1</v>
      </c>
      <c r="AE4" s="13" t="s">
        <v>51</v>
      </c>
      <c r="AF4" s="14"/>
      <c r="AG4" s="13" t="s">
        <v>174</v>
      </c>
      <c r="AI4" s="13">
        <v>1</v>
      </c>
      <c r="AJ4" s="13">
        <v>5</v>
      </c>
      <c r="AK4" s="12" t="s">
        <v>428</v>
      </c>
    </row>
    <row r="5" ht="25.5" spans="1:37">
      <c r="A5" s="16" t="s">
        <v>148</v>
      </c>
      <c r="B5" s="17" t="s">
        <v>428</v>
      </c>
      <c r="G5" s="26"/>
      <c r="H5" s="21"/>
      <c r="AA5" s="14" t="s">
        <v>484</v>
      </c>
      <c r="AB5" s="13">
        <v>1</v>
      </c>
      <c r="AF5" s="14"/>
      <c r="AG5" s="13" t="s">
        <v>178</v>
      </c>
      <c r="AI5" s="13">
        <v>7</v>
      </c>
      <c r="AJ5" s="13">
        <v>40</v>
      </c>
      <c r="AK5" s="47" t="s">
        <v>485</v>
      </c>
    </row>
    <row r="6" spans="1:37">
      <c r="A6" s="16" t="s">
        <v>150</v>
      </c>
      <c r="B6" s="17" t="s">
        <v>486</v>
      </c>
      <c r="G6" s="26"/>
      <c r="H6" s="21"/>
      <c r="AA6" s="14" t="s">
        <v>487</v>
      </c>
      <c r="AB6" s="13">
        <v>1</v>
      </c>
      <c r="AF6" s="14" t="s">
        <v>438</v>
      </c>
      <c r="AG6" s="13" t="s">
        <v>183</v>
      </c>
      <c r="AI6" s="13">
        <v>10</v>
      </c>
      <c r="AJ6" s="13">
        <v>75</v>
      </c>
      <c r="AK6" s="47" t="s">
        <v>488</v>
      </c>
    </row>
    <row r="7" spans="1:37">
      <c r="A7" s="16" t="s">
        <v>157</v>
      </c>
      <c r="B7" s="17" t="s">
        <v>489</v>
      </c>
      <c r="G7" s="26"/>
      <c r="H7" s="21"/>
      <c r="AA7" s="14" t="s">
        <v>490</v>
      </c>
      <c r="AB7" s="13">
        <v>2</v>
      </c>
      <c r="AF7" s="14"/>
      <c r="AG7" s="13" t="s">
        <v>154</v>
      </c>
      <c r="AH7" s="13" t="s">
        <v>51</v>
      </c>
      <c r="AI7" s="13">
        <v>13</v>
      </c>
      <c r="AJ7" s="13">
        <v>110</v>
      </c>
      <c r="AK7" s="14" t="s">
        <v>491</v>
      </c>
    </row>
    <row r="8" spans="1:37">
      <c r="A8" s="16" t="s">
        <v>159</v>
      </c>
      <c r="B8" s="17">
        <v>8</v>
      </c>
      <c r="C8" s="27"/>
      <c r="D8" s="27"/>
      <c r="E8" s="27"/>
      <c r="F8" s="27"/>
      <c r="G8" s="28"/>
      <c r="H8" s="29"/>
      <c r="I8" s="33" t="s">
        <v>131</v>
      </c>
      <c r="J8" s="33"/>
      <c r="AA8" s="14" t="s">
        <v>492</v>
      </c>
      <c r="AB8" s="13">
        <v>2</v>
      </c>
      <c r="AC8" s="12" t="s">
        <v>444</v>
      </c>
      <c r="AD8" s="13">
        <v>2</v>
      </c>
      <c r="AF8" s="14"/>
      <c r="AG8" s="13" t="s">
        <v>154</v>
      </c>
      <c r="AI8" s="13">
        <v>17</v>
      </c>
      <c r="AJ8" s="13">
        <v>150</v>
      </c>
      <c r="AK8" s="47" t="s">
        <v>493</v>
      </c>
    </row>
    <row r="9" spans="1:39">
      <c r="A9" s="16" t="s">
        <v>162</v>
      </c>
      <c r="B9" s="16" t="s">
        <v>163</v>
      </c>
      <c r="C9" s="16" t="s">
        <v>164</v>
      </c>
      <c r="D9" s="16" t="str">
        <f>$B$5</f>
        <v>Luxo Ball</v>
      </c>
      <c r="E9" s="16" t="str">
        <f>$B$6</f>
        <v>Sheriff Star</v>
      </c>
      <c r="F9" s="16" t="str">
        <f>$B$7</f>
        <v>Woody Ears</v>
      </c>
      <c r="G9" s="30" t="s">
        <v>165</v>
      </c>
      <c r="H9" s="29" t="s">
        <v>137</v>
      </c>
      <c r="I9" s="16" t="s">
        <v>166</v>
      </c>
      <c r="J9" s="16" t="s">
        <v>139</v>
      </c>
      <c r="K9" s="31"/>
      <c r="L9" s="31"/>
      <c r="M9" s="31"/>
      <c r="N9" s="31"/>
      <c r="O9" s="31"/>
      <c r="P9" s="31"/>
      <c r="Q9" s="31"/>
      <c r="R9" s="31"/>
      <c r="S9" s="31"/>
      <c r="T9" s="31"/>
      <c r="U9" s="31"/>
      <c r="V9" s="31"/>
      <c r="W9" s="31"/>
      <c r="X9" s="31"/>
      <c r="Y9" s="31"/>
      <c r="Z9" s="31"/>
      <c r="AA9" s="12" t="s">
        <v>471</v>
      </c>
      <c r="AB9" s="13">
        <v>2</v>
      </c>
      <c r="AC9" s="12" t="s">
        <v>63</v>
      </c>
      <c r="AD9" s="13">
        <v>1</v>
      </c>
      <c r="AE9" s="12"/>
      <c r="AF9" s="12" t="s">
        <v>438</v>
      </c>
      <c r="AG9" s="13" t="s">
        <v>193</v>
      </c>
      <c r="AH9" s="12"/>
      <c r="AI9" s="13">
        <v>20</v>
      </c>
      <c r="AJ9" s="13">
        <v>210</v>
      </c>
      <c r="AK9" s="12" t="s">
        <v>472</v>
      </c>
      <c r="AL9" s="31"/>
      <c r="AM9" s="31"/>
    </row>
    <row r="10" spans="1:37">
      <c r="A10" s="31"/>
      <c r="B10" s="17">
        <v>0</v>
      </c>
      <c r="C10" s="17">
        <v>1</v>
      </c>
      <c r="D10" s="17">
        <v>1</v>
      </c>
      <c r="E10" s="17">
        <v>2</v>
      </c>
      <c r="F10" s="17">
        <v>1</v>
      </c>
      <c r="G10" s="26">
        <v>350</v>
      </c>
      <c r="H10" s="32" t="s">
        <v>170</v>
      </c>
      <c r="AA10" s="14" t="s">
        <v>494</v>
      </c>
      <c r="AB10" s="13">
        <v>4</v>
      </c>
      <c r="AC10" s="43"/>
      <c r="AF10" s="14" t="s">
        <v>495</v>
      </c>
      <c r="AG10" s="13" t="s">
        <v>193</v>
      </c>
      <c r="AI10" s="13">
        <v>16</v>
      </c>
      <c r="AJ10" s="13">
        <v>155</v>
      </c>
      <c r="AK10" s="12" t="s">
        <v>496</v>
      </c>
    </row>
    <row r="11" spans="1:37">
      <c r="A11" s="31"/>
      <c r="B11" s="17">
        <v>1</v>
      </c>
      <c r="C11" s="17">
        <v>2</v>
      </c>
      <c r="D11" s="17">
        <v>2</v>
      </c>
      <c r="E11" s="17">
        <v>1</v>
      </c>
      <c r="F11" s="17">
        <v>1</v>
      </c>
      <c r="G11" s="26">
        <v>500</v>
      </c>
      <c r="H11" s="32" t="s">
        <v>199</v>
      </c>
      <c r="I11" s="17">
        <v>1</v>
      </c>
      <c r="J11" s="17">
        <v>5</v>
      </c>
      <c r="AA11" s="14" t="s">
        <v>497</v>
      </c>
      <c r="AB11" s="13">
        <v>3</v>
      </c>
      <c r="AF11" s="14" t="s">
        <v>465</v>
      </c>
      <c r="AG11" s="13" t="s">
        <v>193</v>
      </c>
      <c r="AI11" s="13">
        <v>16</v>
      </c>
      <c r="AJ11" s="13">
        <v>155</v>
      </c>
      <c r="AK11" s="14" t="s">
        <v>498</v>
      </c>
    </row>
    <row r="12" spans="1:37">
      <c r="A12" s="31"/>
      <c r="B12" s="17">
        <v>2</v>
      </c>
      <c r="C12" s="17">
        <v>3</v>
      </c>
      <c r="D12" s="17">
        <v>3</v>
      </c>
      <c r="E12" s="17">
        <v>1</v>
      </c>
      <c r="F12" s="17">
        <v>1</v>
      </c>
      <c r="G12" s="26">
        <v>750</v>
      </c>
      <c r="H12" s="32" t="s">
        <v>202</v>
      </c>
      <c r="I12" s="17">
        <v>1</v>
      </c>
      <c r="J12" s="17">
        <v>6</v>
      </c>
      <c r="AA12" s="14" t="s">
        <v>499</v>
      </c>
      <c r="AB12" s="13">
        <v>10</v>
      </c>
      <c r="AC12" s="12" t="s">
        <v>68</v>
      </c>
      <c r="AD12" s="13">
        <v>2</v>
      </c>
      <c r="AF12" s="14" t="s">
        <v>442</v>
      </c>
      <c r="AG12" s="13" t="s">
        <v>193</v>
      </c>
      <c r="AI12" s="13">
        <v>20</v>
      </c>
      <c r="AJ12" s="13">
        <v>210</v>
      </c>
      <c r="AK12" s="14" t="s">
        <v>500</v>
      </c>
    </row>
    <row r="13" spans="1:37">
      <c r="A13" s="31"/>
      <c r="B13" s="17">
        <v>3</v>
      </c>
      <c r="C13" s="17">
        <v>4</v>
      </c>
      <c r="D13" s="17">
        <v>4</v>
      </c>
      <c r="E13" s="17">
        <v>2</v>
      </c>
      <c r="F13" s="17">
        <v>1</v>
      </c>
      <c r="G13" s="26">
        <v>1150</v>
      </c>
      <c r="H13" s="32" t="s">
        <v>206</v>
      </c>
      <c r="I13" s="17">
        <v>1</v>
      </c>
      <c r="J13" s="17">
        <v>7</v>
      </c>
      <c r="AA13" s="14" t="s">
        <v>501</v>
      </c>
      <c r="AB13" s="13">
        <v>2</v>
      </c>
      <c r="AC13" s="12" t="s">
        <v>67</v>
      </c>
      <c r="AD13" s="13">
        <v>1</v>
      </c>
      <c r="AF13" s="14" t="s">
        <v>438</v>
      </c>
      <c r="AG13" s="13" t="s">
        <v>193</v>
      </c>
      <c r="AH13" s="12"/>
      <c r="AI13" s="13">
        <v>20</v>
      </c>
      <c r="AJ13" s="13">
        <v>210</v>
      </c>
      <c r="AK13" s="14" t="s">
        <v>502</v>
      </c>
    </row>
    <row r="14" spans="1:37">
      <c r="A14" s="31"/>
      <c r="B14" s="17">
        <v>4</v>
      </c>
      <c r="C14" s="17">
        <v>5</v>
      </c>
      <c r="D14" s="17">
        <v>4</v>
      </c>
      <c r="E14" s="17">
        <v>2</v>
      </c>
      <c r="F14" s="17">
        <v>2</v>
      </c>
      <c r="G14" s="26">
        <v>1500</v>
      </c>
      <c r="H14" s="32" t="s">
        <v>178</v>
      </c>
      <c r="I14" s="17">
        <v>2</v>
      </c>
      <c r="J14" s="17">
        <v>8</v>
      </c>
      <c r="AA14" s="14" t="s">
        <v>503</v>
      </c>
      <c r="AB14" s="13">
        <v>10</v>
      </c>
      <c r="AC14" s="12" t="s">
        <v>450</v>
      </c>
      <c r="AD14" s="13">
        <v>10</v>
      </c>
      <c r="AF14" s="14"/>
      <c r="AG14" s="13" t="s">
        <v>193</v>
      </c>
      <c r="AH14" s="12"/>
      <c r="AI14" s="13">
        <v>20</v>
      </c>
      <c r="AJ14" s="13">
        <v>210</v>
      </c>
      <c r="AK14" s="12"/>
    </row>
    <row r="15" spans="1:37">
      <c r="A15" s="31"/>
      <c r="B15" s="17">
        <v>5</v>
      </c>
      <c r="C15" s="17">
        <v>6</v>
      </c>
      <c r="D15" s="17">
        <v>5</v>
      </c>
      <c r="E15" s="17">
        <v>3</v>
      </c>
      <c r="F15" s="17">
        <v>3</v>
      </c>
      <c r="G15" s="26">
        <v>1950</v>
      </c>
      <c r="H15" s="32" t="s">
        <v>183</v>
      </c>
      <c r="I15" s="17">
        <v>2</v>
      </c>
      <c r="J15" s="17">
        <v>9</v>
      </c>
      <c r="AA15" s="14" t="s">
        <v>504</v>
      </c>
      <c r="AB15" s="13">
        <v>7</v>
      </c>
      <c r="AF15" s="14" t="s">
        <v>442</v>
      </c>
      <c r="AG15" s="13" t="s">
        <v>197</v>
      </c>
      <c r="AI15" s="13">
        <v>20</v>
      </c>
      <c r="AJ15" s="13">
        <v>200</v>
      </c>
      <c r="AK15" s="12"/>
    </row>
    <row r="16" spans="1:37">
      <c r="A16" s="31"/>
      <c r="B16" s="17">
        <v>6</v>
      </c>
      <c r="C16" s="17">
        <v>7</v>
      </c>
      <c r="D16" s="17">
        <v>5</v>
      </c>
      <c r="E16" s="17">
        <v>4</v>
      </c>
      <c r="F16" s="17">
        <v>3</v>
      </c>
      <c r="G16" s="26">
        <v>2550</v>
      </c>
      <c r="H16" s="32" t="s">
        <v>154</v>
      </c>
      <c r="I16" s="17">
        <v>3</v>
      </c>
      <c r="J16" s="17">
        <v>10</v>
      </c>
      <c r="AA16" s="14" t="s">
        <v>505</v>
      </c>
      <c r="AB16" s="13">
        <v>3</v>
      </c>
      <c r="AC16" s="12" t="s">
        <v>450</v>
      </c>
      <c r="AD16" s="13">
        <v>3</v>
      </c>
      <c r="AF16" s="14" t="s">
        <v>495</v>
      </c>
      <c r="AG16" s="13" t="s">
        <v>197</v>
      </c>
      <c r="AI16" s="13">
        <v>25</v>
      </c>
      <c r="AJ16" s="13">
        <v>270</v>
      </c>
      <c r="AK16" s="12" t="s">
        <v>506</v>
      </c>
    </row>
    <row r="17" spans="1:37">
      <c r="A17" s="31"/>
      <c r="B17" s="17">
        <v>7</v>
      </c>
      <c r="C17" s="17">
        <v>8</v>
      </c>
      <c r="D17" s="17">
        <v>6</v>
      </c>
      <c r="E17" s="17">
        <v>5</v>
      </c>
      <c r="F17" s="17">
        <v>4</v>
      </c>
      <c r="G17" s="26">
        <v>3300</v>
      </c>
      <c r="H17" s="32" t="s">
        <v>197</v>
      </c>
      <c r="I17" s="17">
        <v>3</v>
      </c>
      <c r="J17" s="17">
        <v>11</v>
      </c>
      <c r="AA17" s="14" t="s">
        <v>507</v>
      </c>
      <c r="AB17" s="13">
        <v>5</v>
      </c>
      <c r="AC17" s="12" t="s">
        <v>444</v>
      </c>
      <c r="AD17" s="13">
        <v>6</v>
      </c>
      <c r="AF17" s="14" t="s">
        <v>438</v>
      </c>
      <c r="AG17" s="13" t="s">
        <v>197</v>
      </c>
      <c r="AI17" s="13">
        <v>25</v>
      </c>
      <c r="AJ17" s="13">
        <v>270</v>
      </c>
      <c r="AK17" s="12" t="s">
        <v>508</v>
      </c>
    </row>
    <row r="18" spans="1:37">
      <c r="A18" s="31"/>
      <c r="B18" s="17">
        <v>8</v>
      </c>
      <c r="C18" s="17">
        <v>9</v>
      </c>
      <c r="D18" s="17">
        <v>6</v>
      </c>
      <c r="E18" s="17">
        <v>6</v>
      </c>
      <c r="F18" s="17">
        <v>5</v>
      </c>
      <c r="G18" s="26">
        <v>4300</v>
      </c>
      <c r="H18" s="32" t="s">
        <v>209</v>
      </c>
      <c r="I18" s="17">
        <v>3</v>
      </c>
      <c r="J18" s="17">
        <v>12</v>
      </c>
      <c r="AA18" s="14" t="s">
        <v>509</v>
      </c>
      <c r="AB18" s="13">
        <v>1</v>
      </c>
      <c r="AF18" s="14" t="s">
        <v>435</v>
      </c>
      <c r="AG18" s="13" t="s">
        <v>205</v>
      </c>
      <c r="AI18" s="13">
        <v>29</v>
      </c>
      <c r="AJ18" s="13">
        <v>275</v>
      </c>
      <c r="AK18" s="12" t="s">
        <v>510</v>
      </c>
    </row>
    <row r="19" spans="1:37">
      <c r="A19" s="31"/>
      <c r="B19" s="17">
        <v>9</v>
      </c>
      <c r="C19" s="17">
        <v>10</v>
      </c>
      <c r="D19" s="17">
        <v>6</v>
      </c>
      <c r="E19" s="17">
        <v>6</v>
      </c>
      <c r="F19" s="17">
        <v>6</v>
      </c>
      <c r="G19" s="26">
        <v>5600</v>
      </c>
      <c r="H19" s="32" t="s">
        <v>169</v>
      </c>
      <c r="I19" s="17">
        <v>5</v>
      </c>
      <c r="J19" s="17">
        <v>13</v>
      </c>
      <c r="AA19" s="14" t="s">
        <v>511</v>
      </c>
      <c r="AB19" s="13">
        <v>1</v>
      </c>
      <c r="AF19" s="14" t="s">
        <v>440</v>
      </c>
      <c r="AG19" s="13" t="s">
        <v>209</v>
      </c>
      <c r="AI19" s="13">
        <v>34</v>
      </c>
      <c r="AJ19" s="13">
        <v>300</v>
      </c>
      <c r="AK19" s="12"/>
    </row>
    <row r="20" spans="1:37">
      <c r="A20" s="31"/>
      <c r="B20" s="17">
        <v>10</v>
      </c>
      <c r="C20" s="17" t="s">
        <v>171</v>
      </c>
      <c r="G20" s="26"/>
      <c r="H20" s="21"/>
      <c r="AA20" s="14" t="s">
        <v>512</v>
      </c>
      <c r="AB20" s="13">
        <v>5</v>
      </c>
      <c r="AC20" s="12" t="s">
        <v>444</v>
      </c>
      <c r="AD20" s="13">
        <v>10</v>
      </c>
      <c r="AF20" s="14" t="s">
        <v>442</v>
      </c>
      <c r="AG20" s="13" t="s">
        <v>209</v>
      </c>
      <c r="AI20" s="13">
        <v>43</v>
      </c>
      <c r="AJ20" s="13">
        <v>400</v>
      </c>
      <c r="AK20" s="12"/>
    </row>
    <row r="21" spans="1:37">
      <c r="A21" s="31"/>
      <c r="G21" s="26"/>
      <c r="H21" s="21"/>
      <c r="AA21" s="14" t="s">
        <v>513</v>
      </c>
      <c r="AB21" s="13">
        <v>1</v>
      </c>
      <c r="AF21" s="14" t="s">
        <v>453</v>
      </c>
      <c r="AG21" s="13" t="s">
        <v>169</v>
      </c>
      <c r="AI21" s="13">
        <v>45</v>
      </c>
      <c r="AJ21" s="13">
        <v>375</v>
      </c>
      <c r="AK21" s="12"/>
    </row>
    <row r="22" spans="1:37">
      <c r="A22" s="31"/>
      <c r="G22" s="26"/>
      <c r="H22" s="21"/>
      <c r="AA22" s="12"/>
      <c r="AB22" s="12"/>
      <c r="AD22" s="12"/>
      <c r="AE22" s="12"/>
      <c r="AF22" s="12"/>
      <c r="AG22" s="12"/>
      <c r="AH22" s="12"/>
      <c r="AI22" s="12"/>
      <c r="AJ22" s="12"/>
      <c r="AK22" s="12"/>
    </row>
    <row r="23" spans="1:37">
      <c r="A23" s="31"/>
      <c r="G23" s="26"/>
      <c r="H23" s="21"/>
      <c r="AC23" s="43"/>
      <c r="AD23" s="32"/>
      <c r="AE23" s="12"/>
      <c r="AH23" s="12"/>
      <c r="AK23" s="12"/>
    </row>
    <row r="24" spans="1:37">
      <c r="A24" s="31"/>
      <c r="G24" s="26"/>
      <c r="H24" s="21"/>
      <c r="AD24" s="12"/>
      <c r="AE24" s="12"/>
      <c r="AH24" s="12"/>
      <c r="AK24" s="12"/>
    </row>
    <row r="25" spans="1:37">
      <c r="A25" s="31"/>
      <c r="G25" s="26"/>
      <c r="H25" s="21"/>
      <c r="AA25" s="12"/>
      <c r="AD25" s="12"/>
      <c r="AE25" s="12"/>
      <c r="AF25" s="48"/>
      <c r="AG25" s="12"/>
      <c r="AH25" s="12"/>
      <c r="AK25" s="12"/>
    </row>
    <row r="26" spans="1:37">
      <c r="A26" s="31"/>
      <c r="G26" s="26"/>
      <c r="H26" s="21"/>
      <c r="AF26" s="15"/>
      <c r="AG26" s="12"/>
      <c r="AH26" s="12"/>
      <c r="AK26" s="17"/>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12"/>
    </row>
    <row r="31" spans="1:37">
      <c r="A31" s="31"/>
      <c r="G31" s="26"/>
      <c r="H31" s="21"/>
      <c r="AF31" s="15"/>
      <c r="AG31" s="12"/>
      <c r="AH31" s="12"/>
      <c r="AK31" s="12"/>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4.4285714285714" style="12" customWidth="1"/>
    <col min="3" max="3" width="11.4285714285714" style="12" customWidth="1"/>
    <col min="4" max="4" width="12.8571428571429" style="12" customWidth="1"/>
    <col min="5" max="5" width="14.7142857142857" style="12" customWidth="1"/>
    <col min="6" max="6" width="10.4285714285714"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450</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[DMKCharacterProgress_WIP.xlsx]Overview!$B$35</v>
      </c>
      <c r="G1" s="12" t="s">
        <v>124</v>
      </c>
      <c r="H1" s="21"/>
      <c r="AA1" s="34" t="str">
        <f>$B$1&amp;"'s Activities"</f>
        <v>Buzz Lightyear's Activities</v>
      </c>
      <c r="AB1" s="34"/>
      <c r="AC1" s="34"/>
      <c r="AD1" s="34"/>
      <c r="AE1" s="34"/>
      <c r="AF1" s="34"/>
      <c r="AG1" s="34"/>
      <c r="AH1" s="34"/>
      <c r="AI1" s="34"/>
      <c r="AJ1" s="34"/>
      <c r="AK1" s="34"/>
    </row>
    <row r="2" ht="20.25" spans="1:37">
      <c r="A2" s="16" t="s">
        <v>125</v>
      </c>
      <c r="B2" s="17" t="s">
        <v>425</v>
      </c>
      <c r="F2" s="22" t="str">
        <f ca="1">"'"&amp;SUBSTITUTE($F$1,"Overview","Overview (Mine)'")</f>
        <v>'[DMKCharacterProgress_WIP.xlsx]Overview (Mine)'!$B$35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47" t="s">
        <v>514</v>
      </c>
      <c r="AB4" s="13">
        <v>1</v>
      </c>
      <c r="AE4" s="13" t="s">
        <v>51</v>
      </c>
      <c r="AF4" s="14"/>
      <c r="AG4" s="13" t="s">
        <v>213</v>
      </c>
      <c r="AI4" s="13">
        <v>5</v>
      </c>
      <c r="AJ4" s="13">
        <v>17</v>
      </c>
      <c r="AK4" s="12" t="s">
        <v>515</v>
      </c>
    </row>
    <row r="5" spans="1:37">
      <c r="A5" s="16" t="s">
        <v>148</v>
      </c>
      <c r="B5" s="17" t="s">
        <v>428</v>
      </c>
      <c r="G5" s="26"/>
      <c r="H5" s="21"/>
      <c r="AA5" s="47" t="s">
        <v>516</v>
      </c>
      <c r="AB5" s="13">
        <v>1</v>
      </c>
      <c r="AF5" s="14"/>
      <c r="AG5" s="13" t="s">
        <v>178</v>
      </c>
      <c r="AH5" s="13" t="s">
        <v>51</v>
      </c>
      <c r="AI5" s="13">
        <v>7</v>
      </c>
      <c r="AJ5" s="13">
        <v>40</v>
      </c>
      <c r="AK5" s="47" t="s">
        <v>428</v>
      </c>
    </row>
    <row r="6" spans="1:37">
      <c r="A6" s="16" t="s">
        <v>150</v>
      </c>
      <c r="B6" s="17" t="s">
        <v>517</v>
      </c>
      <c r="G6" s="26"/>
      <c r="H6" s="21"/>
      <c r="AA6" s="47" t="s">
        <v>518</v>
      </c>
      <c r="AB6" s="13">
        <v>3</v>
      </c>
      <c r="AC6" s="12" t="s">
        <v>69</v>
      </c>
      <c r="AD6" s="13">
        <v>4</v>
      </c>
      <c r="AF6" s="14"/>
      <c r="AG6" s="13" t="s">
        <v>178</v>
      </c>
      <c r="AI6" s="13">
        <v>9</v>
      </c>
      <c r="AJ6" s="13">
        <v>55</v>
      </c>
      <c r="AK6" s="47" t="s">
        <v>519</v>
      </c>
    </row>
    <row r="7" spans="1:37">
      <c r="A7" s="16" t="s">
        <v>157</v>
      </c>
      <c r="B7" s="17" t="s">
        <v>436</v>
      </c>
      <c r="G7" s="26"/>
      <c r="H7" s="21"/>
      <c r="AA7" s="47" t="s">
        <v>520</v>
      </c>
      <c r="AB7" s="13">
        <v>2</v>
      </c>
      <c r="AF7" s="14" t="s">
        <v>495</v>
      </c>
      <c r="AG7" s="13" t="s">
        <v>183</v>
      </c>
      <c r="AI7" s="13">
        <v>10</v>
      </c>
      <c r="AJ7" s="13">
        <v>75</v>
      </c>
      <c r="AK7" s="14" t="s">
        <v>521</v>
      </c>
    </row>
    <row r="8" spans="1:37">
      <c r="A8" s="16" t="s">
        <v>159</v>
      </c>
      <c r="B8" s="17">
        <v>8</v>
      </c>
      <c r="C8" s="27"/>
      <c r="D8" s="27"/>
      <c r="E8" s="27"/>
      <c r="F8" s="27"/>
      <c r="G8" s="28"/>
      <c r="H8" s="29"/>
      <c r="I8" s="33" t="s">
        <v>131</v>
      </c>
      <c r="J8" s="33"/>
      <c r="AA8" s="47" t="s">
        <v>522</v>
      </c>
      <c r="AC8" s="12" t="s">
        <v>68</v>
      </c>
      <c r="AD8" s="13">
        <v>7</v>
      </c>
      <c r="AF8" s="14"/>
      <c r="AG8" s="13" t="s">
        <v>183</v>
      </c>
      <c r="AI8" s="13">
        <v>13</v>
      </c>
      <c r="AJ8" s="13">
        <v>100</v>
      </c>
      <c r="AK8" s="14"/>
    </row>
    <row r="9" spans="1:38">
      <c r="A9" s="16" t="s">
        <v>162</v>
      </c>
      <c r="B9" s="16" t="s">
        <v>163</v>
      </c>
      <c r="C9" s="16" t="s">
        <v>164</v>
      </c>
      <c r="D9" s="16" t="str">
        <f>$B$5</f>
        <v>Luxo Ball</v>
      </c>
      <c r="E9" s="16" t="str">
        <f>$B$6</f>
        <v>Buzz's Blaster</v>
      </c>
      <c r="F9" s="16" t="str">
        <f>$B$7</f>
        <v>Buzz Ears</v>
      </c>
      <c r="G9" s="30" t="s">
        <v>165</v>
      </c>
      <c r="H9" s="29" t="s">
        <v>137</v>
      </c>
      <c r="I9" s="16" t="s">
        <v>166</v>
      </c>
      <c r="J9" s="16" t="s">
        <v>139</v>
      </c>
      <c r="K9" s="31"/>
      <c r="L9" s="31"/>
      <c r="M9" s="31"/>
      <c r="N9" s="31"/>
      <c r="O9" s="31"/>
      <c r="P9" s="31"/>
      <c r="Q9" s="31"/>
      <c r="R9" s="31"/>
      <c r="S9" s="31"/>
      <c r="T9" s="31"/>
      <c r="U9" s="31"/>
      <c r="V9" s="31"/>
      <c r="W9" s="31"/>
      <c r="X9" s="31"/>
      <c r="Y9" s="31"/>
      <c r="Z9" s="31"/>
      <c r="AA9" s="48" t="s">
        <v>459</v>
      </c>
      <c r="AB9" s="13">
        <v>5</v>
      </c>
      <c r="AC9" s="12" t="s">
        <v>63</v>
      </c>
      <c r="AD9" s="13">
        <v>7</v>
      </c>
      <c r="AE9" s="12"/>
      <c r="AF9" s="12"/>
      <c r="AG9" s="13" t="s">
        <v>183</v>
      </c>
      <c r="AH9" s="12"/>
      <c r="AI9" s="13">
        <v>10</v>
      </c>
      <c r="AJ9" s="13">
        <v>75</v>
      </c>
      <c r="AK9" s="12" t="s">
        <v>293</v>
      </c>
      <c r="AL9" s="31"/>
    </row>
    <row r="10" spans="1:37">
      <c r="A10" s="31"/>
      <c r="B10" s="17">
        <v>0</v>
      </c>
      <c r="C10" s="17">
        <v>1</v>
      </c>
      <c r="D10" s="17">
        <v>15</v>
      </c>
      <c r="E10" s="17">
        <v>7</v>
      </c>
      <c r="F10" s="17">
        <v>3</v>
      </c>
      <c r="G10" s="26">
        <v>5500</v>
      </c>
      <c r="H10" s="32" t="s">
        <v>178</v>
      </c>
      <c r="AA10" s="47" t="s">
        <v>461</v>
      </c>
      <c r="AC10" s="43" t="s">
        <v>63</v>
      </c>
      <c r="AD10" s="13">
        <v>10</v>
      </c>
      <c r="AF10" s="14" t="s">
        <v>438</v>
      </c>
      <c r="AG10" s="13" t="s">
        <v>183</v>
      </c>
      <c r="AI10" s="13">
        <v>13</v>
      </c>
      <c r="AJ10" s="13">
        <v>100</v>
      </c>
      <c r="AK10" s="12"/>
    </row>
    <row r="11" ht="25.5" spans="1:37">
      <c r="A11" s="31"/>
      <c r="B11" s="17">
        <v>1</v>
      </c>
      <c r="C11" s="17">
        <v>2</v>
      </c>
      <c r="D11" s="17">
        <v>10</v>
      </c>
      <c r="E11" s="17">
        <v>1</v>
      </c>
      <c r="F11" s="17">
        <v>1</v>
      </c>
      <c r="G11" s="26">
        <v>1300</v>
      </c>
      <c r="H11" s="32" t="s">
        <v>199</v>
      </c>
      <c r="I11" s="17">
        <v>1</v>
      </c>
      <c r="J11" s="17">
        <v>10</v>
      </c>
      <c r="AA11" s="47" t="s">
        <v>523</v>
      </c>
      <c r="AB11" s="13">
        <v>4</v>
      </c>
      <c r="AF11" s="14" t="s">
        <v>435</v>
      </c>
      <c r="AG11" s="13" t="s">
        <v>154</v>
      </c>
      <c r="AI11" s="13">
        <v>13</v>
      </c>
      <c r="AJ11" s="13">
        <v>110</v>
      </c>
      <c r="AK11" s="14" t="s">
        <v>524</v>
      </c>
    </row>
    <row r="12" spans="1:37">
      <c r="A12" s="31"/>
      <c r="B12" s="17">
        <v>2</v>
      </c>
      <c r="C12" s="17">
        <v>3</v>
      </c>
      <c r="D12" s="17">
        <v>12</v>
      </c>
      <c r="E12" s="17">
        <v>2</v>
      </c>
      <c r="F12" s="17">
        <v>1</v>
      </c>
      <c r="G12" s="26">
        <v>2250</v>
      </c>
      <c r="H12" s="32" t="s">
        <v>202</v>
      </c>
      <c r="I12" s="17">
        <v>1</v>
      </c>
      <c r="J12" s="17">
        <v>12</v>
      </c>
      <c r="AA12" s="47" t="s">
        <v>525</v>
      </c>
      <c r="AF12" s="14" t="s">
        <v>453</v>
      </c>
      <c r="AG12" s="13" t="s">
        <v>193</v>
      </c>
      <c r="AI12" s="13">
        <v>16</v>
      </c>
      <c r="AJ12" s="13">
        <v>155</v>
      </c>
      <c r="AK12" s="14"/>
    </row>
    <row r="13" spans="1:37">
      <c r="A13" s="31"/>
      <c r="B13" s="17">
        <v>3</v>
      </c>
      <c r="C13" s="17">
        <v>4</v>
      </c>
      <c r="D13" s="17">
        <v>16</v>
      </c>
      <c r="E13" s="17">
        <v>3</v>
      </c>
      <c r="F13" s="17">
        <v>2</v>
      </c>
      <c r="G13" s="26">
        <v>2950</v>
      </c>
      <c r="H13" s="32" t="s">
        <v>206</v>
      </c>
      <c r="I13" s="17">
        <v>1</v>
      </c>
      <c r="J13" s="17">
        <v>14</v>
      </c>
      <c r="AA13" s="47" t="s">
        <v>526</v>
      </c>
      <c r="AB13" s="13">
        <v>4</v>
      </c>
      <c r="AF13" s="14" t="s">
        <v>442</v>
      </c>
      <c r="AG13" s="13" t="s">
        <v>193</v>
      </c>
      <c r="AH13" s="12"/>
      <c r="AI13" s="13">
        <v>16</v>
      </c>
      <c r="AJ13" s="13">
        <v>155</v>
      </c>
      <c r="AK13" s="14" t="s">
        <v>527</v>
      </c>
    </row>
    <row r="14" spans="1:37">
      <c r="A14" s="31"/>
      <c r="B14" s="17">
        <v>4</v>
      </c>
      <c r="C14" s="17">
        <v>5</v>
      </c>
      <c r="D14" s="17">
        <v>19</v>
      </c>
      <c r="E14" s="17">
        <v>4</v>
      </c>
      <c r="F14" s="17">
        <v>3</v>
      </c>
      <c r="G14" s="26">
        <v>3850</v>
      </c>
      <c r="H14" s="32" t="s">
        <v>178</v>
      </c>
      <c r="I14" s="17">
        <v>2</v>
      </c>
      <c r="J14" s="17">
        <v>16</v>
      </c>
      <c r="AA14" s="47" t="s">
        <v>503</v>
      </c>
      <c r="AB14" s="13">
        <v>10</v>
      </c>
      <c r="AC14" s="12" t="s">
        <v>64</v>
      </c>
      <c r="AD14" s="13">
        <v>10</v>
      </c>
      <c r="AF14" s="14"/>
      <c r="AG14" s="13" t="s">
        <v>193</v>
      </c>
      <c r="AH14" s="12"/>
      <c r="AI14" s="13">
        <v>20</v>
      </c>
      <c r="AJ14" s="13">
        <v>210</v>
      </c>
      <c r="AK14" s="12"/>
    </row>
    <row r="15" ht="25.5" spans="1:37">
      <c r="A15" s="31"/>
      <c r="B15" s="17">
        <v>5</v>
      </c>
      <c r="C15" s="17">
        <v>6</v>
      </c>
      <c r="D15" s="17">
        <v>22</v>
      </c>
      <c r="E15" s="17">
        <v>5</v>
      </c>
      <c r="F15" s="17">
        <v>4</v>
      </c>
      <c r="G15" s="26">
        <v>5000</v>
      </c>
      <c r="H15" s="32" t="s">
        <v>183</v>
      </c>
      <c r="I15" s="17">
        <v>2</v>
      </c>
      <c r="J15" s="17">
        <v>18</v>
      </c>
      <c r="AA15" s="47" t="s">
        <v>528</v>
      </c>
      <c r="AB15" s="13">
        <v>3</v>
      </c>
      <c r="AF15" s="14" t="s">
        <v>438</v>
      </c>
      <c r="AG15" s="13" t="s">
        <v>197</v>
      </c>
      <c r="AI15" s="13">
        <v>20</v>
      </c>
      <c r="AJ15" s="13">
        <v>200</v>
      </c>
      <c r="AK15" s="48" t="s">
        <v>529</v>
      </c>
    </row>
    <row r="16" spans="1:37">
      <c r="A16" s="31"/>
      <c r="B16" s="17">
        <v>6</v>
      </c>
      <c r="C16" s="17">
        <v>7</v>
      </c>
      <c r="D16" s="17">
        <v>25</v>
      </c>
      <c r="E16" s="17">
        <v>6</v>
      </c>
      <c r="F16" s="17">
        <v>5</v>
      </c>
      <c r="G16" s="26">
        <v>6500</v>
      </c>
      <c r="H16" s="32" t="s">
        <v>154</v>
      </c>
      <c r="I16" s="17">
        <v>3</v>
      </c>
      <c r="J16" s="17">
        <v>20</v>
      </c>
      <c r="AA16" s="47" t="s">
        <v>530</v>
      </c>
      <c r="AB16" s="13">
        <v>4</v>
      </c>
      <c r="AF16" s="14" t="s">
        <v>432</v>
      </c>
      <c r="AG16" s="13" t="s">
        <v>197</v>
      </c>
      <c r="AI16" s="13">
        <v>20</v>
      </c>
      <c r="AJ16" s="13">
        <v>200</v>
      </c>
      <c r="AK16" s="12" t="s">
        <v>378</v>
      </c>
    </row>
    <row r="17" spans="1:37">
      <c r="A17" s="31"/>
      <c r="B17" s="17">
        <v>7</v>
      </c>
      <c r="C17" s="17">
        <v>8</v>
      </c>
      <c r="D17" s="17">
        <v>30</v>
      </c>
      <c r="E17" s="17">
        <v>8</v>
      </c>
      <c r="F17" s="17">
        <v>6</v>
      </c>
      <c r="G17" s="26">
        <v>8450</v>
      </c>
      <c r="H17" s="32" t="s">
        <v>197</v>
      </c>
      <c r="I17" s="17">
        <v>3</v>
      </c>
      <c r="J17" s="17">
        <v>22</v>
      </c>
      <c r="AA17" s="47" t="s">
        <v>505</v>
      </c>
      <c r="AB17" s="13">
        <v>3</v>
      </c>
      <c r="AC17" s="12" t="s">
        <v>64</v>
      </c>
      <c r="AD17" s="13">
        <v>3</v>
      </c>
      <c r="AF17" s="14" t="s">
        <v>495</v>
      </c>
      <c r="AG17" s="13" t="s">
        <v>197</v>
      </c>
      <c r="AI17" s="13">
        <v>25</v>
      </c>
      <c r="AJ17" s="13">
        <v>270</v>
      </c>
      <c r="AK17" s="12" t="s">
        <v>506</v>
      </c>
    </row>
    <row r="18" spans="1:37">
      <c r="A18" s="31"/>
      <c r="B18" s="17">
        <v>8</v>
      </c>
      <c r="C18" s="17">
        <v>9</v>
      </c>
      <c r="D18" s="17">
        <v>35</v>
      </c>
      <c r="E18" s="17">
        <v>10</v>
      </c>
      <c r="F18" s="17">
        <v>8</v>
      </c>
      <c r="G18" s="26">
        <v>11000</v>
      </c>
      <c r="H18" s="32" t="s">
        <v>209</v>
      </c>
      <c r="I18" s="17">
        <v>3</v>
      </c>
      <c r="J18" s="17">
        <v>24</v>
      </c>
      <c r="AA18" s="47" t="s">
        <v>531</v>
      </c>
      <c r="AB18" s="13">
        <v>5</v>
      </c>
      <c r="AF18" s="14" t="s">
        <v>465</v>
      </c>
      <c r="AG18" s="13" t="s">
        <v>205</v>
      </c>
      <c r="AI18" s="13">
        <v>29</v>
      </c>
      <c r="AJ18" s="13">
        <v>275</v>
      </c>
      <c r="AK18" s="12" t="s">
        <v>532</v>
      </c>
    </row>
    <row r="19" spans="1:37">
      <c r="A19" s="31"/>
      <c r="B19" s="17">
        <v>9</v>
      </c>
      <c r="C19" s="17">
        <v>10</v>
      </c>
      <c r="D19" s="17">
        <v>40</v>
      </c>
      <c r="E19" s="17">
        <v>12</v>
      </c>
      <c r="F19" s="17">
        <v>10</v>
      </c>
      <c r="G19" s="26">
        <v>14300</v>
      </c>
      <c r="H19" s="32" t="s">
        <v>169</v>
      </c>
      <c r="I19" s="17">
        <v>5</v>
      </c>
      <c r="J19" s="17">
        <v>26</v>
      </c>
      <c r="AA19" s="47" t="s">
        <v>533</v>
      </c>
      <c r="AC19" s="12" t="s">
        <v>69</v>
      </c>
      <c r="AD19" s="13">
        <v>1</v>
      </c>
      <c r="AF19" s="14" t="s">
        <v>435</v>
      </c>
      <c r="AG19" s="13" t="s">
        <v>205</v>
      </c>
      <c r="AI19" s="13">
        <v>37</v>
      </c>
      <c r="AJ19" s="13">
        <v>370</v>
      </c>
      <c r="AK19" s="12"/>
    </row>
    <row r="20" spans="1:37">
      <c r="A20" s="31"/>
      <c r="B20" s="17">
        <v>10</v>
      </c>
      <c r="C20" s="17" t="s">
        <v>171</v>
      </c>
      <c r="G20" s="26"/>
      <c r="H20" s="21"/>
      <c r="AA20" s="47" t="s">
        <v>449</v>
      </c>
      <c r="AB20" s="13">
        <v>7</v>
      </c>
      <c r="AC20" s="12" t="s">
        <v>62</v>
      </c>
      <c r="AF20" s="14" t="s">
        <v>432</v>
      </c>
      <c r="AG20" s="13" t="s">
        <v>205</v>
      </c>
      <c r="AI20" s="13">
        <v>37</v>
      </c>
      <c r="AJ20" s="13">
        <v>370</v>
      </c>
      <c r="AK20" s="12"/>
    </row>
    <row r="21" spans="1:37">
      <c r="A21" s="31"/>
      <c r="G21" s="26"/>
      <c r="H21" s="21"/>
      <c r="AA21" s="47" t="s">
        <v>534</v>
      </c>
      <c r="AC21" s="12" t="s">
        <v>67</v>
      </c>
      <c r="AD21" s="13">
        <v>4</v>
      </c>
      <c r="AF21" s="14" t="s">
        <v>435</v>
      </c>
      <c r="AG21" s="13" t="s">
        <v>205</v>
      </c>
      <c r="AI21" s="13">
        <v>37</v>
      </c>
      <c r="AJ21" s="13">
        <v>370</v>
      </c>
      <c r="AK21" s="12"/>
    </row>
    <row r="22" spans="1:37">
      <c r="A22" s="31"/>
      <c r="G22" s="26"/>
      <c r="H22" s="21"/>
      <c r="AA22" s="47" t="s">
        <v>535</v>
      </c>
      <c r="AC22" s="12" t="s">
        <v>67</v>
      </c>
      <c r="AD22" s="13">
        <v>10</v>
      </c>
      <c r="AF22" s="14"/>
      <c r="AG22" s="13" t="s">
        <v>209</v>
      </c>
      <c r="AI22" s="13">
        <v>43</v>
      </c>
      <c r="AJ22" s="13">
        <v>400</v>
      </c>
      <c r="AK22" s="12"/>
    </row>
    <row r="23" spans="1:37">
      <c r="A23" s="31"/>
      <c r="G23" s="26"/>
      <c r="H23" s="21"/>
      <c r="AA23" s="47" t="s">
        <v>536</v>
      </c>
      <c r="AC23" s="12" t="s">
        <v>62</v>
      </c>
      <c r="AF23" s="14" t="s">
        <v>435</v>
      </c>
      <c r="AG23" s="13" t="s">
        <v>169</v>
      </c>
      <c r="AI23" s="13">
        <v>57</v>
      </c>
      <c r="AJ23" s="13">
        <v>500</v>
      </c>
      <c r="AK23" s="12"/>
    </row>
    <row r="24" spans="1:39">
      <c r="A24" s="31"/>
      <c r="G24" s="26"/>
      <c r="H24" s="21"/>
      <c r="AA24" s="47" t="s">
        <v>537</v>
      </c>
      <c r="AF24" s="14" t="s">
        <v>448</v>
      </c>
      <c r="AG24" s="13" t="s">
        <v>169</v>
      </c>
      <c r="AI24" s="13">
        <v>45</v>
      </c>
      <c r="AJ24" s="13">
        <v>375</v>
      </c>
      <c r="AK24" s="14"/>
      <c r="AM24" s="14"/>
    </row>
    <row r="25" spans="1:37">
      <c r="A25" s="31"/>
      <c r="G25" s="26"/>
      <c r="H25" s="21"/>
      <c r="AA25" s="48"/>
      <c r="AD25" s="12"/>
      <c r="AE25" s="12"/>
      <c r="AF25" s="48"/>
      <c r="AG25" s="12"/>
      <c r="AH25" s="12"/>
      <c r="AK25" s="12"/>
    </row>
    <row r="26" spans="1:37">
      <c r="A26" s="31"/>
      <c r="G26" s="26"/>
      <c r="H26" s="21"/>
      <c r="AF26" s="15"/>
      <c r="AG26" s="12"/>
      <c r="AH26" s="12"/>
      <c r="AK26" s="17"/>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12"/>
    </row>
    <row r="31" spans="1:37">
      <c r="A31" s="31"/>
      <c r="G31" s="26"/>
      <c r="H31" s="21"/>
      <c r="AF31" s="15"/>
      <c r="AG31" s="12"/>
      <c r="AH31" s="12"/>
      <c r="AK31" s="12"/>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7.2857142857143" style="12" customWidth="1"/>
    <col min="3" max="3" width="11.4285714285714" style="12" customWidth="1"/>
    <col min="4" max="4" width="10.2857142857143" style="12" customWidth="1"/>
    <col min="5" max="5" width="18.5714285714286" style="12" customWidth="1"/>
    <col min="6" max="6" width="14.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444</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[DMKCharacterProgress_WIP.xlsx]Overview!$B$37</v>
      </c>
      <c r="G1" s="12" t="s">
        <v>124</v>
      </c>
      <c r="H1" s="21"/>
      <c r="AA1" s="34" t="str">
        <f>$B$1&amp;"'s Activities"</f>
        <v>Bo Peep's Activities</v>
      </c>
      <c r="AB1" s="34"/>
      <c r="AC1" s="34"/>
      <c r="AD1" s="34"/>
      <c r="AE1" s="34"/>
      <c r="AF1" s="34"/>
      <c r="AG1" s="34"/>
      <c r="AH1" s="34"/>
      <c r="AI1" s="34"/>
      <c r="AJ1" s="34"/>
      <c r="AK1" s="34"/>
    </row>
    <row r="2" ht="20.25" spans="1:37">
      <c r="A2" s="16" t="s">
        <v>125</v>
      </c>
      <c r="B2" s="17" t="s">
        <v>425</v>
      </c>
      <c r="F2" s="22" t="str">
        <f ca="1">"'"&amp;SUBSTITUTE($F$1,"Overview","Overview (Mine)'")</f>
        <v>'[DMKCharacterProgress_WIP.xlsx]Overview (Mine)'!$B$37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47" t="s">
        <v>538</v>
      </c>
      <c r="AB4" s="13">
        <v>1</v>
      </c>
      <c r="AE4" s="13" t="s">
        <v>51</v>
      </c>
      <c r="AG4" s="13" t="s">
        <v>539</v>
      </c>
      <c r="AI4" s="13">
        <v>2</v>
      </c>
      <c r="AJ4" s="13">
        <v>8</v>
      </c>
      <c r="AK4" s="48" t="s">
        <v>540</v>
      </c>
    </row>
    <row r="5" spans="1:37">
      <c r="A5" s="16" t="s">
        <v>148</v>
      </c>
      <c r="B5" s="17" t="s">
        <v>428</v>
      </c>
      <c r="G5" s="26"/>
      <c r="H5" s="21"/>
      <c r="AA5" s="47" t="s">
        <v>541</v>
      </c>
      <c r="AB5" s="13">
        <v>7</v>
      </c>
      <c r="AF5" s="47" t="s">
        <v>442</v>
      </c>
      <c r="AG5" s="13" t="s">
        <v>178</v>
      </c>
      <c r="AI5" s="13">
        <v>7</v>
      </c>
      <c r="AJ5" s="13">
        <v>40</v>
      </c>
      <c r="AK5" s="47"/>
    </row>
    <row r="6" spans="1:37">
      <c r="A6" s="16" t="s">
        <v>150</v>
      </c>
      <c r="B6" s="17" t="s">
        <v>542</v>
      </c>
      <c r="G6" s="26"/>
      <c r="H6" s="21"/>
      <c r="AA6" s="47" t="s">
        <v>543</v>
      </c>
      <c r="AB6" s="13">
        <v>2</v>
      </c>
      <c r="AF6" s="47" t="s">
        <v>465</v>
      </c>
      <c r="AG6" s="13" t="s">
        <v>183</v>
      </c>
      <c r="AH6" s="13" t="s">
        <v>51</v>
      </c>
      <c r="AI6" s="13">
        <v>10</v>
      </c>
      <c r="AJ6" s="13">
        <v>75</v>
      </c>
      <c r="AK6" s="47" t="s">
        <v>544</v>
      </c>
    </row>
    <row r="7" ht="25.5" spans="1:37">
      <c r="A7" s="16" t="s">
        <v>157</v>
      </c>
      <c r="B7" s="17" t="s">
        <v>267</v>
      </c>
      <c r="G7" s="26"/>
      <c r="H7" s="21"/>
      <c r="AA7" s="47" t="s">
        <v>545</v>
      </c>
      <c r="AB7" s="13">
        <v>4</v>
      </c>
      <c r="AF7" s="47" t="s">
        <v>438</v>
      </c>
      <c r="AG7" s="13" t="s">
        <v>154</v>
      </c>
      <c r="AI7" s="13">
        <v>13</v>
      </c>
      <c r="AJ7" s="13">
        <v>110</v>
      </c>
      <c r="AK7" s="47" t="s">
        <v>546</v>
      </c>
    </row>
    <row r="8" spans="1:37">
      <c r="A8" s="16" t="s">
        <v>159</v>
      </c>
      <c r="B8" s="17">
        <v>8</v>
      </c>
      <c r="C8" s="27"/>
      <c r="D8" s="27"/>
      <c r="E8" s="27"/>
      <c r="F8" s="27"/>
      <c r="G8" s="28"/>
      <c r="H8" s="29"/>
      <c r="I8" s="33" t="s">
        <v>131</v>
      </c>
      <c r="J8" s="33"/>
      <c r="AA8" s="47" t="s">
        <v>492</v>
      </c>
      <c r="AB8" s="13">
        <v>2</v>
      </c>
      <c r="AC8" s="12" t="s">
        <v>64</v>
      </c>
      <c r="AD8" s="13">
        <v>2</v>
      </c>
      <c r="AG8" s="13" t="s">
        <v>154</v>
      </c>
      <c r="AI8" s="13">
        <v>17</v>
      </c>
      <c r="AJ8" s="13">
        <v>150</v>
      </c>
      <c r="AK8" s="47" t="s">
        <v>493</v>
      </c>
    </row>
    <row r="9" spans="1:39">
      <c r="A9" s="16" t="s">
        <v>162</v>
      </c>
      <c r="B9" s="16" t="s">
        <v>163</v>
      </c>
      <c r="C9" s="16" t="s">
        <v>164</v>
      </c>
      <c r="D9" s="16" t="str">
        <f>$B$5</f>
        <v>Luxo Ball</v>
      </c>
      <c r="E9" s="16" t="str">
        <f>$B$6</f>
        <v>Bo Peep's Bonnet</v>
      </c>
      <c r="F9" s="16" t="str">
        <f>$B$7</f>
        <v>Bo Peep Ears</v>
      </c>
      <c r="G9" s="30" t="s">
        <v>165</v>
      </c>
      <c r="H9" s="29" t="s">
        <v>137</v>
      </c>
      <c r="I9" s="16" t="s">
        <v>166</v>
      </c>
      <c r="J9" s="16" t="s">
        <v>139</v>
      </c>
      <c r="K9" s="31"/>
      <c r="L9" s="31"/>
      <c r="M9" s="31"/>
      <c r="N9" s="31"/>
      <c r="O9" s="31"/>
      <c r="P9" s="31"/>
      <c r="Q9" s="31"/>
      <c r="R9" s="31"/>
      <c r="S9" s="31"/>
      <c r="T9" s="31"/>
      <c r="U9" s="31"/>
      <c r="V9" s="31"/>
      <c r="W9" s="31"/>
      <c r="X9" s="31"/>
      <c r="Y9" s="31"/>
      <c r="Z9" s="31"/>
      <c r="AA9" s="47" t="s">
        <v>547</v>
      </c>
      <c r="AB9" s="13">
        <v>2</v>
      </c>
      <c r="AC9" s="12" t="s">
        <v>69</v>
      </c>
      <c r="AD9" s="13">
        <v>1</v>
      </c>
      <c r="AF9" s="47" t="s">
        <v>438</v>
      </c>
      <c r="AG9" s="13" t="s">
        <v>154</v>
      </c>
      <c r="AI9" s="13">
        <v>17</v>
      </c>
      <c r="AJ9" s="13">
        <v>150</v>
      </c>
      <c r="AK9" s="48" t="s">
        <v>548</v>
      </c>
      <c r="AL9" s="31"/>
      <c r="AM9" s="31"/>
    </row>
    <row r="10" spans="1:37">
      <c r="A10" s="31"/>
      <c r="B10" s="17">
        <v>0</v>
      </c>
      <c r="C10" s="17">
        <v>1</v>
      </c>
      <c r="D10" s="17">
        <v>25</v>
      </c>
      <c r="E10" s="17">
        <v>3</v>
      </c>
      <c r="F10" s="17">
        <v>2</v>
      </c>
      <c r="G10" s="26">
        <v>5000</v>
      </c>
      <c r="H10" s="32" t="s">
        <v>183</v>
      </c>
      <c r="AA10" s="47" t="s">
        <v>549</v>
      </c>
      <c r="AF10" s="47" t="s">
        <v>440</v>
      </c>
      <c r="AG10" s="13" t="s">
        <v>193</v>
      </c>
      <c r="AI10" s="13">
        <v>16</v>
      </c>
      <c r="AJ10" s="13">
        <v>155</v>
      </c>
      <c r="AK10" s="47"/>
    </row>
    <row r="11" spans="1:37">
      <c r="A11" s="31"/>
      <c r="B11" s="17">
        <v>1</v>
      </c>
      <c r="C11" s="17">
        <v>2</v>
      </c>
      <c r="D11" s="17">
        <v>5</v>
      </c>
      <c r="E11" s="17">
        <v>1</v>
      </c>
      <c r="F11" s="17"/>
      <c r="G11" s="26">
        <v>1250</v>
      </c>
      <c r="H11" s="32" t="s">
        <v>199</v>
      </c>
      <c r="I11" s="17">
        <v>1</v>
      </c>
      <c r="J11" s="17">
        <v>5</v>
      </c>
      <c r="AA11" s="47" t="s">
        <v>473</v>
      </c>
      <c r="AB11" s="13">
        <v>3</v>
      </c>
      <c r="AC11" s="43" t="s">
        <v>63</v>
      </c>
      <c r="AD11" s="13">
        <v>5</v>
      </c>
      <c r="AF11" s="47" t="s">
        <v>438</v>
      </c>
      <c r="AG11" s="13" t="s">
        <v>193</v>
      </c>
      <c r="AI11" s="13">
        <v>20</v>
      </c>
      <c r="AJ11" s="13">
        <v>210</v>
      </c>
      <c r="AK11" s="48" t="s">
        <v>550</v>
      </c>
    </row>
    <row r="12" spans="1:37">
      <c r="A12" s="31"/>
      <c r="B12" s="17">
        <v>2</v>
      </c>
      <c r="C12" s="17">
        <v>3</v>
      </c>
      <c r="D12" s="17">
        <v>9</v>
      </c>
      <c r="E12" s="17">
        <v>1</v>
      </c>
      <c r="F12" s="17">
        <v>1</v>
      </c>
      <c r="G12" s="26">
        <v>1900</v>
      </c>
      <c r="H12" s="32" t="s">
        <v>202</v>
      </c>
      <c r="I12" s="17">
        <v>1</v>
      </c>
      <c r="J12" s="17">
        <v>6</v>
      </c>
      <c r="AA12" s="47" t="s">
        <v>551</v>
      </c>
      <c r="AB12" s="13">
        <v>4</v>
      </c>
      <c r="AF12" s="47" t="s">
        <v>435</v>
      </c>
      <c r="AG12" s="13" t="s">
        <v>197</v>
      </c>
      <c r="AI12" s="13">
        <v>20</v>
      </c>
      <c r="AJ12" s="13">
        <v>200</v>
      </c>
      <c r="AK12" s="48" t="s">
        <v>380</v>
      </c>
    </row>
    <row r="13" spans="1:37">
      <c r="A13" s="31"/>
      <c r="B13" s="17">
        <v>3</v>
      </c>
      <c r="C13" s="17">
        <v>4</v>
      </c>
      <c r="D13" s="17">
        <v>13</v>
      </c>
      <c r="E13" s="17">
        <v>2</v>
      </c>
      <c r="F13" s="17">
        <v>1</v>
      </c>
      <c r="G13" s="26">
        <v>2850</v>
      </c>
      <c r="H13" s="32" t="s">
        <v>206</v>
      </c>
      <c r="I13" s="17">
        <v>1</v>
      </c>
      <c r="J13" s="17">
        <v>7</v>
      </c>
      <c r="AA13" s="47" t="s">
        <v>507</v>
      </c>
      <c r="AB13" s="13">
        <v>6</v>
      </c>
      <c r="AC13" s="12" t="s">
        <v>64</v>
      </c>
      <c r="AD13" s="13">
        <v>5</v>
      </c>
      <c r="AF13" s="47" t="s">
        <v>438</v>
      </c>
      <c r="AG13" s="13" t="s">
        <v>197</v>
      </c>
      <c r="AI13" s="13">
        <v>25</v>
      </c>
      <c r="AJ13" s="13">
        <v>270</v>
      </c>
      <c r="AK13" s="48" t="s">
        <v>508</v>
      </c>
    </row>
    <row r="14" spans="1:37">
      <c r="A14" s="31"/>
      <c r="B14" s="17">
        <v>4</v>
      </c>
      <c r="C14" s="17">
        <v>5</v>
      </c>
      <c r="D14" s="17">
        <v>17</v>
      </c>
      <c r="E14" s="17">
        <v>3</v>
      </c>
      <c r="F14" s="17">
        <v>2</v>
      </c>
      <c r="G14" s="26">
        <v>3700</v>
      </c>
      <c r="H14" s="32" t="s">
        <v>178</v>
      </c>
      <c r="I14" s="17">
        <v>2</v>
      </c>
      <c r="J14" s="17">
        <v>8</v>
      </c>
      <c r="AA14" s="47" t="s">
        <v>443</v>
      </c>
      <c r="AB14" s="13">
        <v>9</v>
      </c>
      <c r="AC14" s="12" t="s">
        <v>62</v>
      </c>
      <c r="AF14" s="47" t="s">
        <v>438</v>
      </c>
      <c r="AG14" s="13" t="s">
        <v>197</v>
      </c>
      <c r="AI14" s="13">
        <v>25</v>
      </c>
      <c r="AJ14" s="13">
        <v>270</v>
      </c>
      <c r="AK14" s="48"/>
    </row>
    <row r="15" spans="1:37">
      <c r="A15" s="31"/>
      <c r="B15" s="17">
        <v>5</v>
      </c>
      <c r="C15" s="17">
        <v>6</v>
      </c>
      <c r="D15" s="17">
        <v>21</v>
      </c>
      <c r="E15" s="17">
        <v>4</v>
      </c>
      <c r="F15" s="17">
        <v>3</v>
      </c>
      <c r="G15" s="26">
        <v>4800</v>
      </c>
      <c r="H15" s="32" t="s">
        <v>183</v>
      </c>
      <c r="I15" s="17">
        <v>2</v>
      </c>
      <c r="J15" s="17">
        <v>9</v>
      </c>
      <c r="AA15" s="47" t="s">
        <v>552</v>
      </c>
      <c r="AC15" s="12" t="s">
        <v>67</v>
      </c>
      <c r="AD15" s="13">
        <v>7</v>
      </c>
      <c r="AF15" s="47" t="s">
        <v>438</v>
      </c>
      <c r="AG15" s="13" t="s">
        <v>205</v>
      </c>
      <c r="AI15" s="13">
        <v>37</v>
      </c>
      <c r="AJ15" s="13">
        <v>370</v>
      </c>
      <c r="AK15" s="48"/>
    </row>
    <row r="16" spans="1:37">
      <c r="A16" s="31"/>
      <c r="B16" s="17">
        <v>6</v>
      </c>
      <c r="C16" s="17">
        <v>7</v>
      </c>
      <c r="D16" s="17">
        <v>25</v>
      </c>
      <c r="E16" s="17">
        <v>6</v>
      </c>
      <c r="F16" s="17">
        <v>4</v>
      </c>
      <c r="G16" s="26">
        <v>6250</v>
      </c>
      <c r="H16" s="32" t="s">
        <v>154</v>
      </c>
      <c r="I16" s="17">
        <v>3</v>
      </c>
      <c r="J16" s="17">
        <v>10</v>
      </c>
      <c r="AA16" s="47" t="s">
        <v>512</v>
      </c>
      <c r="AB16" s="13">
        <v>10</v>
      </c>
      <c r="AC16" s="12" t="s">
        <v>64</v>
      </c>
      <c r="AD16" s="13">
        <v>5</v>
      </c>
      <c r="AF16" s="47" t="s">
        <v>442</v>
      </c>
      <c r="AG16" s="13" t="s">
        <v>209</v>
      </c>
      <c r="AI16" s="13">
        <v>43</v>
      </c>
      <c r="AJ16" s="13">
        <v>400</v>
      </c>
      <c r="AK16" s="48"/>
    </row>
    <row r="17" spans="1:37">
      <c r="A17" s="31"/>
      <c r="B17" s="17">
        <v>7</v>
      </c>
      <c r="C17" s="17">
        <v>8</v>
      </c>
      <c r="D17" s="17">
        <v>30</v>
      </c>
      <c r="E17" s="17">
        <v>8</v>
      </c>
      <c r="F17" s="17">
        <v>6</v>
      </c>
      <c r="G17" s="26">
        <v>8150</v>
      </c>
      <c r="H17" s="32" t="s">
        <v>197</v>
      </c>
      <c r="I17" s="17">
        <v>3</v>
      </c>
      <c r="J17" s="17">
        <v>11</v>
      </c>
      <c r="AA17" s="47" t="s">
        <v>553</v>
      </c>
      <c r="AB17" s="13">
        <v>3</v>
      </c>
      <c r="AC17" s="12" t="s">
        <v>63</v>
      </c>
      <c r="AF17" s="47" t="s">
        <v>442</v>
      </c>
      <c r="AG17" s="13" t="s">
        <v>169</v>
      </c>
      <c r="AI17" s="13">
        <v>57</v>
      </c>
      <c r="AJ17" s="13">
        <v>500</v>
      </c>
      <c r="AK17" s="48"/>
    </row>
    <row r="18" spans="1:37">
      <c r="A18" s="31"/>
      <c r="B18" s="17">
        <v>8</v>
      </c>
      <c r="C18" s="17">
        <v>9</v>
      </c>
      <c r="D18" s="17">
        <v>35</v>
      </c>
      <c r="E18" s="17">
        <v>10</v>
      </c>
      <c r="F18" s="17">
        <v>8</v>
      </c>
      <c r="G18" s="26">
        <v>10600</v>
      </c>
      <c r="H18" s="32" t="s">
        <v>209</v>
      </c>
      <c r="I18" s="17">
        <v>3</v>
      </c>
      <c r="J18" s="17">
        <v>12</v>
      </c>
      <c r="AA18" s="48"/>
      <c r="AB18" s="12"/>
      <c r="AD18" s="12"/>
      <c r="AE18" s="12"/>
      <c r="AF18" s="48"/>
      <c r="AG18" s="12"/>
      <c r="AH18" s="12"/>
      <c r="AI18" s="12"/>
      <c r="AJ18" s="12"/>
      <c r="AK18" s="48"/>
    </row>
    <row r="19" spans="1:37">
      <c r="A19" s="31"/>
      <c r="B19" s="17">
        <v>9</v>
      </c>
      <c r="C19" s="17">
        <v>10</v>
      </c>
      <c r="D19" s="17">
        <v>40</v>
      </c>
      <c r="E19" s="17">
        <v>12</v>
      </c>
      <c r="F19" s="17">
        <v>10</v>
      </c>
      <c r="G19" s="26">
        <v>13800</v>
      </c>
      <c r="H19" s="32" t="s">
        <v>169</v>
      </c>
      <c r="I19" s="17">
        <v>5</v>
      </c>
      <c r="J19" s="17">
        <v>13</v>
      </c>
      <c r="AA19" s="48"/>
      <c r="AB19" s="12"/>
      <c r="AD19" s="12"/>
      <c r="AE19" s="12"/>
      <c r="AF19" s="48"/>
      <c r="AG19" s="12"/>
      <c r="AH19" s="12"/>
      <c r="AI19" s="12"/>
      <c r="AJ19" s="12"/>
      <c r="AK19" s="48"/>
    </row>
    <row r="20" spans="1:37">
      <c r="A20" s="31"/>
      <c r="B20" s="17">
        <v>10</v>
      </c>
      <c r="C20" s="17" t="s">
        <v>171</v>
      </c>
      <c r="G20" s="26"/>
      <c r="H20" s="21"/>
      <c r="AA20" s="48"/>
      <c r="AB20" s="12"/>
      <c r="AD20" s="12"/>
      <c r="AE20" s="12"/>
      <c r="AF20" s="48"/>
      <c r="AG20" s="12"/>
      <c r="AH20" s="12"/>
      <c r="AI20" s="12"/>
      <c r="AJ20" s="12"/>
      <c r="AK20" s="48"/>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4.2857142857143" style="12" customWidth="1"/>
    <col min="3" max="3" width="11.4285714285714" style="12" customWidth="1"/>
    <col min="4" max="4" width="13.4285714285714" style="12" customWidth="1"/>
    <col min="5" max="5" width="12.5714285714286" style="12" customWidth="1"/>
    <col min="6" max="6" width="12.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67</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[DMKCharacterProgress_WIP.xlsx]Overview!$B$39</v>
      </c>
      <c r="G1" s="12" t="s">
        <v>124</v>
      </c>
      <c r="H1" s="21"/>
      <c r="AA1" s="34" t="str">
        <f>$B$1&amp;"'s Activities"</f>
        <v>Hamm's Activities</v>
      </c>
      <c r="AB1" s="34"/>
      <c r="AC1" s="34"/>
      <c r="AD1" s="34"/>
      <c r="AE1" s="34"/>
      <c r="AF1" s="34"/>
      <c r="AG1" s="34"/>
      <c r="AH1" s="34"/>
      <c r="AI1" s="34"/>
      <c r="AJ1" s="34"/>
      <c r="AK1" s="34"/>
    </row>
    <row r="2" ht="20.25" spans="1:37">
      <c r="A2" s="16" t="s">
        <v>125</v>
      </c>
      <c r="B2" s="17" t="s">
        <v>425</v>
      </c>
      <c r="F2" s="22" t="str">
        <f ca="1">"'"&amp;SUBSTITUTE($F$1,"Overview","Overview (Mine)'")</f>
        <v>'[DMKCharacterProgress_WIP.xlsx]Overview (Mine)'!$B$39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554</v>
      </c>
      <c r="AB4" s="13">
        <v>1</v>
      </c>
      <c r="AF4" s="14"/>
      <c r="AG4" s="13" t="s">
        <v>178</v>
      </c>
      <c r="AI4" s="13">
        <v>7</v>
      </c>
      <c r="AJ4" s="13">
        <v>40</v>
      </c>
      <c r="AK4" s="48" t="s">
        <v>428</v>
      </c>
    </row>
    <row r="5" spans="1:37">
      <c r="A5" s="16" t="s">
        <v>148</v>
      </c>
      <c r="B5" s="17" t="s">
        <v>428</v>
      </c>
      <c r="G5" s="26"/>
      <c r="H5" s="21"/>
      <c r="AA5" s="14" t="s">
        <v>555</v>
      </c>
      <c r="AB5" s="13">
        <v>2</v>
      </c>
      <c r="AF5" s="14" t="s">
        <v>453</v>
      </c>
      <c r="AG5" s="13" t="s">
        <v>178</v>
      </c>
      <c r="AI5" s="13">
        <v>7</v>
      </c>
      <c r="AJ5" s="13">
        <v>40</v>
      </c>
      <c r="AK5" s="12" t="s">
        <v>556</v>
      </c>
    </row>
    <row r="6" spans="1:37">
      <c r="A6" s="16" t="s">
        <v>150</v>
      </c>
      <c r="B6" s="17" t="s">
        <v>557</v>
      </c>
      <c r="G6" s="26"/>
      <c r="H6" s="21"/>
      <c r="AA6" s="14" t="s">
        <v>558</v>
      </c>
      <c r="AB6" s="13">
        <v>1</v>
      </c>
      <c r="AF6" s="14" t="s">
        <v>559</v>
      </c>
      <c r="AG6" s="13" t="s">
        <v>154</v>
      </c>
      <c r="AI6" s="13">
        <v>13</v>
      </c>
      <c r="AJ6" s="13">
        <v>110</v>
      </c>
      <c r="AK6" s="47" t="s">
        <v>560</v>
      </c>
    </row>
    <row r="7" spans="1:37">
      <c r="A7" s="16" t="s">
        <v>157</v>
      </c>
      <c r="B7" s="17" t="s">
        <v>561</v>
      </c>
      <c r="G7" s="26"/>
      <c r="H7" s="21"/>
      <c r="AA7" s="14" t="s">
        <v>562</v>
      </c>
      <c r="AB7" s="13">
        <v>5</v>
      </c>
      <c r="AF7" s="14" t="s">
        <v>435</v>
      </c>
      <c r="AG7" s="13" t="s">
        <v>154</v>
      </c>
      <c r="AI7" s="13">
        <v>13</v>
      </c>
      <c r="AJ7" s="13">
        <v>110</v>
      </c>
      <c r="AK7" s="47" t="s">
        <v>563</v>
      </c>
    </row>
    <row r="8" spans="1:37">
      <c r="A8" s="16" t="s">
        <v>159</v>
      </c>
      <c r="B8" s="17">
        <v>8</v>
      </c>
      <c r="C8" s="27"/>
      <c r="D8" s="27"/>
      <c r="E8" s="27"/>
      <c r="F8" s="27"/>
      <c r="G8" s="28"/>
      <c r="H8" s="29"/>
      <c r="I8" s="33" t="s">
        <v>131</v>
      </c>
      <c r="J8" s="33"/>
      <c r="AA8" s="14" t="s">
        <v>564</v>
      </c>
      <c r="AB8" s="13">
        <v>1</v>
      </c>
      <c r="AF8" s="14" t="s">
        <v>440</v>
      </c>
      <c r="AG8" s="13" t="s">
        <v>154</v>
      </c>
      <c r="AI8" s="13">
        <v>13</v>
      </c>
      <c r="AJ8" s="13">
        <v>110</v>
      </c>
      <c r="AK8" s="47" t="s">
        <v>565</v>
      </c>
    </row>
    <row r="9" spans="1:39">
      <c r="A9" s="16" t="s">
        <v>162</v>
      </c>
      <c r="B9" s="16" t="s">
        <v>163</v>
      </c>
      <c r="C9" s="16" t="s">
        <v>164</v>
      </c>
      <c r="D9" s="16" t="str">
        <f>$B$5</f>
        <v>Luxo Ball</v>
      </c>
      <c r="E9" s="16" t="str">
        <f>$B$6</f>
        <v>Hamm Hat</v>
      </c>
      <c r="F9" s="16" t="str">
        <f>$B$7</f>
        <v>Hamm Ears</v>
      </c>
      <c r="G9" s="30" t="s">
        <v>165</v>
      </c>
      <c r="H9" s="29" t="s">
        <v>137</v>
      </c>
      <c r="I9" s="16" t="s">
        <v>166</v>
      </c>
      <c r="J9" s="16" t="s">
        <v>139</v>
      </c>
      <c r="K9" s="31"/>
      <c r="L9" s="31"/>
      <c r="M9" s="31"/>
      <c r="N9" s="31"/>
      <c r="O9" s="31"/>
      <c r="P9" s="31"/>
      <c r="Q9" s="31"/>
      <c r="R9" s="31"/>
      <c r="S9" s="31"/>
      <c r="T9" s="31"/>
      <c r="U9" s="31"/>
      <c r="V9" s="31"/>
      <c r="W9" s="31"/>
      <c r="X9" s="31"/>
      <c r="Y9" s="31"/>
      <c r="Z9" s="31"/>
      <c r="AA9" s="14" t="s">
        <v>566</v>
      </c>
      <c r="AB9" s="13">
        <v>3</v>
      </c>
      <c r="AF9" s="14" t="s">
        <v>465</v>
      </c>
      <c r="AG9" s="13" t="s">
        <v>193</v>
      </c>
      <c r="AI9" s="13">
        <v>16</v>
      </c>
      <c r="AJ9" s="13">
        <v>155</v>
      </c>
      <c r="AK9" s="48" t="s">
        <v>567</v>
      </c>
      <c r="AL9" s="31"/>
      <c r="AM9" s="31"/>
    </row>
    <row r="10" spans="1:37">
      <c r="A10" s="31"/>
      <c r="B10" s="17">
        <v>0</v>
      </c>
      <c r="C10" s="17">
        <v>1</v>
      </c>
      <c r="D10" s="17">
        <v>20</v>
      </c>
      <c r="E10" s="17">
        <v>3</v>
      </c>
      <c r="F10" s="17">
        <v>1</v>
      </c>
      <c r="G10" s="26">
        <v>3500</v>
      </c>
      <c r="H10" s="32" t="s">
        <v>154</v>
      </c>
      <c r="AA10" s="14" t="s">
        <v>568</v>
      </c>
      <c r="AB10" s="13">
        <v>1</v>
      </c>
      <c r="AC10" s="12" t="s">
        <v>64</v>
      </c>
      <c r="AD10" s="13">
        <v>2</v>
      </c>
      <c r="AF10" s="14" t="s">
        <v>438</v>
      </c>
      <c r="AG10" s="13" t="s">
        <v>193</v>
      </c>
      <c r="AI10" s="13">
        <v>20</v>
      </c>
      <c r="AJ10" s="13">
        <v>210</v>
      </c>
      <c r="AK10" s="12" t="s">
        <v>502</v>
      </c>
    </row>
    <row r="11" spans="1:37">
      <c r="A11" s="31"/>
      <c r="B11" s="17">
        <v>1</v>
      </c>
      <c r="C11" s="17">
        <v>2</v>
      </c>
      <c r="D11" s="17">
        <v>5</v>
      </c>
      <c r="E11" s="17">
        <v>1</v>
      </c>
      <c r="F11" s="17">
        <v>1</v>
      </c>
      <c r="G11" s="26">
        <v>1300</v>
      </c>
      <c r="H11" s="32" t="s">
        <v>199</v>
      </c>
      <c r="I11" s="17">
        <v>1</v>
      </c>
      <c r="J11" s="17">
        <v>5</v>
      </c>
      <c r="AA11" s="14" t="s">
        <v>569</v>
      </c>
      <c r="AB11" s="13">
        <v>8</v>
      </c>
      <c r="AC11" s="43" t="s">
        <v>62</v>
      </c>
      <c r="AF11" s="14" t="s">
        <v>438</v>
      </c>
      <c r="AG11" s="13" t="s">
        <v>193</v>
      </c>
      <c r="AI11" s="13">
        <v>20</v>
      </c>
      <c r="AJ11" s="13">
        <v>210</v>
      </c>
      <c r="AK11" s="48"/>
    </row>
    <row r="12" spans="1:37">
      <c r="A12" s="31"/>
      <c r="B12" s="17">
        <v>2</v>
      </c>
      <c r="C12" s="17">
        <v>3</v>
      </c>
      <c r="D12" s="17">
        <v>5</v>
      </c>
      <c r="E12" s="17">
        <v>2</v>
      </c>
      <c r="F12" s="17">
        <v>1</v>
      </c>
      <c r="G12" s="26">
        <v>2050</v>
      </c>
      <c r="H12" s="32" t="s">
        <v>202</v>
      </c>
      <c r="I12" s="17">
        <v>1</v>
      </c>
      <c r="J12" s="17">
        <v>6</v>
      </c>
      <c r="AA12" s="14" t="s">
        <v>570</v>
      </c>
      <c r="AB12" s="13">
        <v>1</v>
      </c>
      <c r="AF12" s="14" t="s">
        <v>438</v>
      </c>
      <c r="AG12" s="13" t="s">
        <v>197</v>
      </c>
      <c r="AI12" s="13">
        <v>20</v>
      </c>
      <c r="AJ12" s="13">
        <v>200</v>
      </c>
      <c r="AK12" s="48" t="s">
        <v>260</v>
      </c>
    </row>
    <row r="13" spans="1:37">
      <c r="A13" s="31"/>
      <c r="B13" s="17">
        <v>3</v>
      </c>
      <c r="C13" s="17">
        <v>4</v>
      </c>
      <c r="D13" s="17">
        <v>9</v>
      </c>
      <c r="E13" s="17">
        <v>3</v>
      </c>
      <c r="F13" s="17">
        <v>2</v>
      </c>
      <c r="G13" s="26">
        <v>3100</v>
      </c>
      <c r="H13" s="32" t="s">
        <v>206</v>
      </c>
      <c r="I13" s="17">
        <v>1</v>
      </c>
      <c r="J13" s="17">
        <v>7</v>
      </c>
      <c r="AA13" s="14" t="s">
        <v>571</v>
      </c>
      <c r="AB13" s="13">
        <v>6</v>
      </c>
      <c r="AC13" s="12" t="s">
        <v>63</v>
      </c>
      <c r="AD13" s="13">
        <v>5</v>
      </c>
      <c r="AF13" s="14" t="s">
        <v>442</v>
      </c>
      <c r="AG13" s="13" t="s">
        <v>197</v>
      </c>
      <c r="AI13" s="13">
        <v>25</v>
      </c>
      <c r="AJ13" s="13">
        <v>270</v>
      </c>
      <c r="AK13" s="12"/>
    </row>
    <row r="14" spans="1:37">
      <c r="A14" s="31"/>
      <c r="B14" s="17">
        <v>4</v>
      </c>
      <c r="C14" s="17">
        <v>5</v>
      </c>
      <c r="D14" s="17">
        <v>11</v>
      </c>
      <c r="E14" s="17">
        <v>4</v>
      </c>
      <c r="F14" s="17">
        <v>3</v>
      </c>
      <c r="G14" s="26">
        <v>4050</v>
      </c>
      <c r="H14" s="32" t="s">
        <v>178</v>
      </c>
      <c r="I14" s="17">
        <v>2</v>
      </c>
      <c r="J14" s="17">
        <v>8</v>
      </c>
      <c r="AA14" s="14" t="s">
        <v>572</v>
      </c>
      <c r="AB14" s="13">
        <v>1</v>
      </c>
      <c r="AC14" s="12" t="s">
        <v>69</v>
      </c>
      <c r="AD14" s="13">
        <v>1</v>
      </c>
      <c r="AF14" s="14" t="s">
        <v>440</v>
      </c>
      <c r="AG14" s="13" t="s">
        <v>197</v>
      </c>
      <c r="AI14" s="13">
        <v>25</v>
      </c>
      <c r="AJ14" s="13">
        <v>270</v>
      </c>
      <c r="AK14" s="12"/>
    </row>
    <row r="15" spans="1:37">
      <c r="A15" s="31"/>
      <c r="B15" s="17">
        <v>5</v>
      </c>
      <c r="C15" s="17">
        <v>6</v>
      </c>
      <c r="D15" s="17">
        <v>13</v>
      </c>
      <c r="E15" s="17">
        <v>5</v>
      </c>
      <c r="F15" s="17">
        <v>4</v>
      </c>
      <c r="G15" s="26">
        <v>5250</v>
      </c>
      <c r="H15" s="32" t="s">
        <v>183</v>
      </c>
      <c r="I15" s="17">
        <v>3</v>
      </c>
      <c r="J15" s="17">
        <v>9</v>
      </c>
      <c r="AA15" s="14" t="s">
        <v>541</v>
      </c>
      <c r="AB15" s="13">
        <v>2</v>
      </c>
      <c r="AF15" s="14" t="s">
        <v>442</v>
      </c>
      <c r="AG15" s="13" t="s">
        <v>205</v>
      </c>
      <c r="AI15" s="13">
        <v>29</v>
      </c>
      <c r="AJ15" s="13">
        <v>275</v>
      </c>
      <c r="AK15" s="48" t="s">
        <v>573</v>
      </c>
    </row>
    <row r="16" spans="1:37">
      <c r="A16" s="31"/>
      <c r="B16" s="17">
        <v>6</v>
      </c>
      <c r="C16" s="17">
        <v>7</v>
      </c>
      <c r="D16" s="17">
        <v>15</v>
      </c>
      <c r="E16" s="17">
        <v>6</v>
      </c>
      <c r="F16" s="17">
        <v>5</v>
      </c>
      <c r="G16" s="26">
        <v>6850</v>
      </c>
      <c r="H16" s="32" t="s">
        <v>154</v>
      </c>
      <c r="I16" s="17">
        <v>3</v>
      </c>
      <c r="J16" s="17">
        <v>10</v>
      </c>
      <c r="AA16" s="14" t="s">
        <v>574</v>
      </c>
      <c r="AB16" s="13">
        <v>7</v>
      </c>
      <c r="AC16" s="12" t="s">
        <v>444</v>
      </c>
      <c r="AF16" s="14" t="s">
        <v>438</v>
      </c>
      <c r="AG16" s="13" t="s">
        <v>205</v>
      </c>
      <c r="AI16" s="13">
        <v>37</v>
      </c>
      <c r="AJ16" s="13">
        <v>370</v>
      </c>
      <c r="AK16" s="48"/>
    </row>
    <row r="17" spans="1:37">
      <c r="A17" s="31"/>
      <c r="B17" s="17">
        <v>7</v>
      </c>
      <c r="C17" s="17">
        <v>8</v>
      </c>
      <c r="D17" s="17">
        <v>20</v>
      </c>
      <c r="E17" s="17">
        <v>8</v>
      </c>
      <c r="F17" s="17">
        <v>6</v>
      </c>
      <c r="G17" s="26">
        <v>8900</v>
      </c>
      <c r="H17" s="32" t="s">
        <v>197</v>
      </c>
      <c r="I17" s="17">
        <v>4</v>
      </c>
      <c r="J17" s="17">
        <v>11</v>
      </c>
      <c r="AA17" s="14" t="s">
        <v>575</v>
      </c>
      <c r="AB17" s="13">
        <v>4</v>
      </c>
      <c r="AC17" s="12" t="s">
        <v>450</v>
      </c>
      <c r="AF17" s="14" t="s">
        <v>435</v>
      </c>
      <c r="AG17" s="13" t="s">
        <v>205</v>
      </c>
      <c r="AI17" s="13">
        <v>37</v>
      </c>
      <c r="AJ17" s="13">
        <v>370</v>
      </c>
      <c r="AK17" s="48"/>
    </row>
    <row r="18" spans="1:37">
      <c r="A18" s="31"/>
      <c r="B18" s="17">
        <v>8</v>
      </c>
      <c r="C18" s="17">
        <v>9</v>
      </c>
      <c r="D18" s="17">
        <v>25</v>
      </c>
      <c r="E18" s="17">
        <v>10</v>
      </c>
      <c r="F18" s="17">
        <v>8</v>
      </c>
      <c r="G18" s="26">
        <v>11500</v>
      </c>
      <c r="H18" s="32" t="s">
        <v>209</v>
      </c>
      <c r="I18" s="17">
        <v>5</v>
      </c>
      <c r="J18" s="17">
        <v>12</v>
      </c>
      <c r="AA18" s="14" t="s">
        <v>576</v>
      </c>
      <c r="AB18" s="13">
        <v>10</v>
      </c>
      <c r="AC18" s="12" t="s">
        <v>450</v>
      </c>
      <c r="AF18" s="14"/>
      <c r="AG18" s="13" t="s">
        <v>209</v>
      </c>
      <c r="AI18" s="13">
        <v>43</v>
      </c>
      <c r="AJ18" s="13">
        <v>400</v>
      </c>
      <c r="AK18" s="48"/>
    </row>
    <row r="19" spans="1:37">
      <c r="A19" s="31"/>
      <c r="B19" s="17">
        <v>9</v>
      </c>
      <c r="C19" s="17">
        <v>10</v>
      </c>
      <c r="D19" s="17">
        <v>30</v>
      </c>
      <c r="E19" s="17">
        <v>15</v>
      </c>
      <c r="F19" s="17">
        <v>10</v>
      </c>
      <c r="G19" s="26">
        <v>15000</v>
      </c>
      <c r="H19" s="32" t="s">
        <v>169</v>
      </c>
      <c r="I19" s="17">
        <v>20</v>
      </c>
      <c r="J19" s="17">
        <v>13</v>
      </c>
      <c r="AA19" s="12"/>
      <c r="AB19" s="12"/>
      <c r="AD19" s="12"/>
      <c r="AE19" s="12"/>
      <c r="AF19" s="12"/>
      <c r="AG19" s="12"/>
      <c r="AH19" s="12"/>
      <c r="AI19" s="12"/>
      <c r="AJ19" s="12"/>
      <c r="AK19" s="12"/>
    </row>
    <row r="20" spans="1:37">
      <c r="A20" s="31"/>
      <c r="B20" s="17">
        <v>10</v>
      </c>
      <c r="C20" s="17" t="s">
        <v>171</v>
      </c>
      <c r="G20" s="26"/>
      <c r="H20" s="21"/>
      <c r="AA20" s="48"/>
      <c r="AB20" s="12"/>
      <c r="AD20" s="12"/>
      <c r="AE20" s="12"/>
      <c r="AF20" s="48"/>
      <c r="AG20" s="12"/>
      <c r="AH20" s="12"/>
      <c r="AI20" s="12"/>
      <c r="AJ20" s="12"/>
      <c r="AK20" s="48"/>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4.7142857142857" style="12" customWidth="1"/>
    <col min="3" max="3" width="11.4285714285714" style="12" customWidth="1"/>
    <col min="4" max="4" width="10.2857142857143" style="12" customWidth="1"/>
    <col min="5" max="5" width="15.5714285714286" style="12" customWidth="1"/>
    <col min="6" max="6" width="11.5714285714286"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68</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[DMKCharacterProgress_WIP.xlsx]Overview!$B$41</v>
      </c>
      <c r="G1" s="12" t="s">
        <v>124</v>
      </c>
      <c r="H1" s="21"/>
      <c r="AA1" s="34" t="str">
        <f>$B$1&amp;"'s Activities"</f>
        <v>Sarge's Activities</v>
      </c>
      <c r="AB1" s="34"/>
      <c r="AC1" s="34"/>
      <c r="AD1" s="34"/>
      <c r="AE1" s="34"/>
      <c r="AF1" s="34"/>
      <c r="AG1" s="34"/>
      <c r="AH1" s="34"/>
      <c r="AI1" s="34"/>
      <c r="AJ1" s="34"/>
      <c r="AK1" s="34"/>
    </row>
    <row r="2" ht="20.25" spans="1:37">
      <c r="A2" s="16" t="s">
        <v>125</v>
      </c>
      <c r="B2" s="17" t="s">
        <v>425</v>
      </c>
      <c r="F2" s="22" t="str">
        <f ca="1">"'"&amp;SUBSTITUTE($F$1,"Overview","Overview (Mine)'")</f>
        <v>'[DMKCharacterProgress_WIP.xlsx]Overview (Mine)'!$B$41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577</v>
      </c>
      <c r="AB4" s="13">
        <v>1</v>
      </c>
      <c r="AF4" s="14"/>
      <c r="AG4" s="13" t="s">
        <v>178</v>
      </c>
      <c r="AI4" s="13">
        <v>7</v>
      </c>
      <c r="AJ4" s="13">
        <v>40</v>
      </c>
      <c r="AK4" s="48" t="s">
        <v>578</v>
      </c>
    </row>
    <row r="5" spans="1:37">
      <c r="A5" s="16" t="s">
        <v>148</v>
      </c>
      <c r="B5" s="17" t="s">
        <v>428</v>
      </c>
      <c r="G5" s="26"/>
      <c r="H5" s="21"/>
      <c r="AA5" s="14" t="s">
        <v>579</v>
      </c>
      <c r="AB5" s="13">
        <v>2</v>
      </c>
      <c r="AF5" s="14" t="s">
        <v>453</v>
      </c>
      <c r="AG5" s="13" t="s">
        <v>183</v>
      </c>
      <c r="AI5" s="13">
        <v>10</v>
      </c>
      <c r="AJ5" s="13">
        <v>75</v>
      </c>
      <c r="AK5" s="12" t="s">
        <v>436</v>
      </c>
    </row>
    <row r="6" spans="1:37">
      <c r="A6" s="16" t="s">
        <v>150</v>
      </c>
      <c r="B6" s="17" t="s">
        <v>580</v>
      </c>
      <c r="G6" s="26"/>
      <c r="H6" s="21"/>
      <c r="AA6" s="14" t="s">
        <v>522</v>
      </c>
      <c r="AB6" s="13">
        <v>7</v>
      </c>
      <c r="AC6" s="12" t="s">
        <v>450</v>
      </c>
      <c r="AF6" s="14"/>
      <c r="AG6" s="13" t="s">
        <v>183</v>
      </c>
      <c r="AI6" s="13">
        <v>13</v>
      </c>
      <c r="AJ6" s="13">
        <v>100</v>
      </c>
      <c r="AK6" s="47"/>
    </row>
    <row r="7" spans="1:37">
      <c r="A7" s="16" t="s">
        <v>157</v>
      </c>
      <c r="B7" s="17" t="s">
        <v>581</v>
      </c>
      <c r="G7" s="26"/>
      <c r="H7" s="21"/>
      <c r="AA7" s="14" t="s">
        <v>582</v>
      </c>
      <c r="AC7" s="12" t="s">
        <v>69</v>
      </c>
      <c r="AD7" s="13">
        <v>1</v>
      </c>
      <c r="AF7" s="14" t="s">
        <v>438</v>
      </c>
      <c r="AG7" s="13" t="s">
        <v>183</v>
      </c>
      <c r="AI7" s="13">
        <v>13</v>
      </c>
      <c r="AJ7" s="13">
        <v>100</v>
      </c>
      <c r="AK7" s="47" t="s">
        <v>583</v>
      </c>
    </row>
    <row r="8" spans="1:37">
      <c r="A8" s="16" t="s">
        <v>159</v>
      </c>
      <c r="B8" s="17">
        <v>8</v>
      </c>
      <c r="C8" s="27"/>
      <c r="D8" s="27"/>
      <c r="E8" s="27"/>
      <c r="F8" s="27"/>
      <c r="G8" s="28"/>
      <c r="H8" s="29"/>
      <c r="I8" s="33" t="s">
        <v>131</v>
      </c>
      <c r="J8" s="33"/>
      <c r="AA8" s="14" t="s">
        <v>584</v>
      </c>
      <c r="AB8" s="13">
        <v>1</v>
      </c>
      <c r="AF8" s="14" t="s">
        <v>438</v>
      </c>
      <c r="AG8" s="13" t="s">
        <v>154</v>
      </c>
      <c r="AI8" s="13">
        <v>13</v>
      </c>
      <c r="AJ8" s="13">
        <v>110</v>
      </c>
      <c r="AK8" s="47" t="s">
        <v>585</v>
      </c>
    </row>
    <row r="9" spans="1:39">
      <c r="A9" s="16" t="s">
        <v>162</v>
      </c>
      <c r="B9" s="16" t="s">
        <v>163</v>
      </c>
      <c r="C9" s="16" t="s">
        <v>164</v>
      </c>
      <c r="D9" s="16" t="str">
        <f>$B$5</f>
        <v>Luxo Ball</v>
      </c>
      <c r="E9" s="16" t="str">
        <f>$B$6</f>
        <v>Sarge's Bucket</v>
      </c>
      <c r="F9" s="16" t="str">
        <f>$B$7</f>
        <v>Sarge Ears</v>
      </c>
      <c r="G9" s="30" t="s">
        <v>165</v>
      </c>
      <c r="H9" s="29" t="s">
        <v>137</v>
      </c>
      <c r="I9" s="16" t="s">
        <v>166</v>
      </c>
      <c r="J9" s="16" t="s">
        <v>139</v>
      </c>
      <c r="K9" s="31"/>
      <c r="L9" s="31"/>
      <c r="M9" s="31"/>
      <c r="N9" s="31"/>
      <c r="O9" s="31"/>
      <c r="P9" s="31"/>
      <c r="Q9" s="31"/>
      <c r="R9" s="31"/>
      <c r="S9" s="31"/>
      <c r="T9" s="31"/>
      <c r="U9" s="31"/>
      <c r="V9" s="31"/>
      <c r="W9" s="31"/>
      <c r="X9" s="31"/>
      <c r="Y9" s="31"/>
      <c r="Z9" s="31"/>
      <c r="AA9" s="14" t="s">
        <v>566</v>
      </c>
      <c r="AB9" s="13">
        <v>2</v>
      </c>
      <c r="AF9" s="14" t="s">
        <v>465</v>
      </c>
      <c r="AG9" s="13" t="s">
        <v>193</v>
      </c>
      <c r="AI9" s="13">
        <v>16</v>
      </c>
      <c r="AJ9" s="13">
        <v>155</v>
      </c>
      <c r="AK9" s="48" t="s">
        <v>586</v>
      </c>
      <c r="AL9" s="31"/>
      <c r="AM9" s="31"/>
    </row>
    <row r="10" spans="1:37">
      <c r="A10" s="31"/>
      <c r="B10" s="17">
        <v>0</v>
      </c>
      <c r="C10" s="17">
        <v>1</v>
      </c>
      <c r="D10" s="17">
        <v>20</v>
      </c>
      <c r="E10" s="17">
        <v>4</v>
      </c>
      <c r="F10" s="17">
        <v>2</v>
      </c>
      <c r="G10" s="26">
        <v>3000</v>
      </c>
      <c r="H10" s="32" t="s">
        <v>154</v>
      </c>
      <c r="AA10" s="14" t="s">
        <v>499</v>
      </c>
      <c r="AB10" s="13">
        <v>2</v>
      </c>
      <c r="AC10" s="12" t="s">
        <v>64</v>
      </c>
      <c r="AD10" s="13">
        <v>10</v>
      </c>
      <c r="AF10" s="14" t="s">
        <v>442</v>
      </c>
      <c r="AG10" s="13" t="s">
        <v>193</v>
      </c>
      <c r="AI10" s="13">
        <v>20</v>
      </c>
      <c r="AJ10" s="13">
        <v>210</v>
      </c>
      <c r="AK10" s="12" t="s">
        <v>500</v>
      </c>
    </row>
    <row r="11" spans="1:37">
      <c r="A11" s="31"/>
      <c r="B11" s="17">
        <v>1</v>
      </c>
      <c r="C11" s="17">
        <v>2</v>
      </c>
      <c r="D11" s="17">
        <v>4</v>
      </c>
      <c r="E11" s="17">
        <v>1</v>
      </c>
      <c r="F11" s="17">
        <v>1</v>
      </c>
      <c r="G11" s="26">
        <v>750</v>
      </c>
      <c r="H11" s="32" t="s">
        <v>199</v>
      </c>
      <c r="I11" s="17">
        <v>1</v>
      </c>
      <c r="J11" s="17">
        <v>5</v>
      </c>
      <c r="AA11" s="14" t="s">
        <v>587</v>
      </c>
      <c r="AB11" s="13">
        <v>10</v>
      </c>
      <c r="AC11" s="43"/>
      <c r="AF11" s="14" t="s">
        <v>448</v>
      </c>
      <c r="AG11" s="13" t="s">
        <v>197</v>
      </c>
      <c r="AI11" s="13">
        <v>20</v>
      </c>
      <c r="AJ11" s="13">
        <v>200</v>
      </c>
      <c r="AK11" s="48" t="s">
        <v>188</v>
      </c>
    </row>
    <row r="12" spans="1:37">
      <c r="A12" s="31"/>
      <c r="B12" s="17">
        <v>2</v>
      </c>
      <c r="C12" s="17">
        <v>3</v>
      </c>
      <c r="D12" s="17">
        <v>7</v>
      </c>
      <c r="E12" s="17">
        <v>2</v>
      </c>
      <c r="F12" s="17">
        <v>1</v>
      </c>
      <c r="G12" s="26">
        <v>1150</v>
      </c>
      <c r="H12" s="32" t="s">
        <v>202</v>
      </c>
      <c r="I12" s="17">
        <v>1</v>
      </c>
      <c r="J12" s="17">
        <v>6</v>
      </c>
      <c r="AA12" s="14" t="s">
        <v>588</v>
      </c>
      <c r="AF12" s="14" t="s">
        <v>440</v>
      </c>
      <c r="AG12" s="13" t="s">
        <v>205</v>
      </c>
      <c r="AI12" s="13">
        <v>29</v>
      </c>
      <c r="AJ12" s="13">
        <v>275</v>
      </c>
      <c r="AK12" s="48"/>
    </row>
    <row r="13" spans="1:37">
      <c r="A13" s="31"/>
      <c r="B13" s="17">
        <v>3</v>
      </c>
      <c r="C13" s="17">
        <v>4</v>
      </c>
      <c r="D13" s="17">
        <v>9</v>
      </c>
      <c r="E13" s="17">
        <v>3</v>
      </c>
      <c r="F13" s="17">
        <v>3</v>
      </c>
      <c r="G13" s="26">
        <v>1750</v>
      </c>
      <c r="H13" s="32" t="s">
        <v>206</v>
      </c>
      <c r="I13" s="17">
        <v>1</v>
      </c>
      <c r="J13" s="17">
        <v>7</v>
      </c>
      <c r="AA13" s="14" t="s">
        <v>541</v>
      </c>
      <c r="AB13" s="13">
        <v>5</v>
      </c>
      <c r="AF13" s="14" t="s">
        <v>442</v>
      </c>
      <c r="AG13" s="13" t="s">
        <v>205</v>
      </c>
      <c r="AI13" s="13">
        <v>29</v>
      </c>
      <c r="AJ13" s="13">
        <v>275</v>
      </c>
      <c r="AK13" s="12" t="s">
        <v>589</v>
      </c>
    </row>
    <row r="14" spans="1:37">
      <c r="A14" s="31"/>
      <c r="B14" s="17">
        <v>4</v>
      </c>
      <c r="C14" s="17">
        <v>5</v>
      </c>
      <c r="D14" s="17">
        <v>6</v>
      </c>
      <c r="E14" s="17">
        <v>4</v>
      </c>
      <c r="F14" s="17">
        <v>4</v>
      </c>
      <c r="G14" s="26">
        <v>2300</v>
      </c>
      <c r="H14" s="32" t="s">
        <v>178</v>
      </c>
      <c r="I14" s="17">
        <v>2</v>
      </c>
      <c r="J14" s="17">
        <v>8</v>
      </c>
      <c r="AA14" s="12"/>
      <c r="AB14" s="12"/>
      <c r="AD14" s="12"/>
      <c r="AE14" s="12"/>
      <c r="AF14" s="12"/>
      <c r="AG14" s="12"/>
      <c r="AH14" s="12"/>
      <c r="AI14" s="12"/>
      <c r="AJ14" s="12"/>
      <c r="AK14" s="12"/>
    </row>
    <row r="15" spans="1:37">
      <c r="A15" s="31"/>
      <c r="B15" s="17">
        <v>5</v>
      </c>
      <c r="C15" s="17">
        <v>6</v>
      </c>
      <c r="D15" s="17">
        <v>8</v>
      </c>
      <c r="E15" s="17">
        <v>5</v>
      </c>
      <c r="F15" s="17">
        <v>4</v>
      </c>
      <c r="G15" s="26">
        <v>3000</v>
      </c>
      <c r="H15" s="32" t="s">
        <v>183</v>
      </c>
      <c r="I15" s="17">
        <v>2</v>
      </c>
      <c r="J15" s="17">
        <v>9</v>
      </c>
      <c r="AA15" s="14"/>
      <c r="AF15" s="14"/>
      <c r="AK15" s="48"/>
    </row>
    <row r="16" spans="1:37">
      <c r="A16" s="31"/>
      <c r="B16" s="17">
        <v>6</v>
      </c>
      <c r="C16" s="17">
        <v>7</v>
      </c>
      <c r="D16" s="17">
        <v>15</v>
      </c>
      <c r="E16" s="17">
        <v>6</v>
      </c>
      <c r="F16" s="17">
        <v>5</v>
      </c>
      <c r="G16" s="26">
        <v>3900</v>
      </c>
      <c r="H16" s="32" t="s">
        <v>154</v>
      </c>
      <c r="I16" s="17">
        <v>3</v>
      </c>
      <c r="J16" s="17">
        <v>10</v>
      </c>
      <c r="AA16" s="14"/>
      <c r="AF16" s="14"/>
      <c r="AK16" s="48"/>
    </row>
    <row r="17" spans="1:37">
      <c r="A17" s="31"/>
      <c r="B17" s="17">
        <v>7</v>
      </c>
      <c r="C17" s="17">
        <v>8</v>
      </c>
      <c r="D17" s="17">
        <v>20</v>
      </c>
      <c r="E17" s="17">
        <v>8</v>
      </c>
      <c r="F17" s="17">
        <v>6</v>
      </c>
      <c r="G17" s="26">
        <v>5050</v>
      </c>
      <c r="H17" s="32" t="s">
        <v>197</v>
      </c>
      <c r="I17" s="17">
        <v>3</v>
      </c>
      <c r="J17" s="17">
        <v>11</v>
      </c>
      <c r="AA17" s="14"/>
      <c r="AF17" s="14"/>
      <c r="AK17" s="48"/>
    </row>
    <row r="18" spans="1:37">
      <c r="A18" s="31"/>
      <c r="B18" s="17">
        <v>8</v>
      </c>
      <c r="C18" s="17">
        <v>9</v>
      </c>
      <c r="D18" s="17">
        <v>25</v>
      </c>
      <c r="E18" s="17">
        <v>10</v>
      </c>
      <c r="F18" s="17">
        <v>8</v>
      </c>
      <c r="G18" s="26">
        <v>6550</v>
      </c>
      <c r="H18" s="32" t="s">
        <v>209</v>
      </c>
      <c r="I18" s="17">
        <v>3</v>
      </c>
      <c r="J18" s="17">
        <v>12</v>
      </c>
      <c r="AA18" s="14"/>
      <c r="AF18" s="14"/>
      <c r="AK18" s="48"/>
    </row>
    <row r="19" spans="1:37">
      <c r="A19" s="31"/>
      <c r="B19" s="17">
        <v>9</v>
      </c>
      <c r="C19" s="17">
        <v>10</v>
      </c>
      <c r="D19" s="17">
        <v>30</v>
      </c>
      <c r="E19" s="17">
        <v>12</v>
      </c>
      <c r="F19" s="17">
        <v>10</v>
      </c>
      <c r="G19" s="26">
        <v>8500</v>
      </c>
      <c r="H19" s="32" t="s">
        <v>169</v>
      </c>
      <c r="I19" s="17">
        <v>5</v>
      </c>
      <c r="J19" s="17">
        <v>13</v>
      </c>
      <c r="AA19" s="12"/>
      <c r="AB19" s="12"/>
      <c r="AD19" s="12"/>
      <c r="AE19" s="12"/>
      <c r="AF19" s="12"/>
      <c r="AG19" s="12"/>
      <c r="AH19" s="12"/>
      <c r="AI19" s="12"/>
      <c r="AJ19" s="12"/>
      <c r="AK19" s="12"/>
    </row>
    <row r="20" spans="1:37">
      <c r="A20" s="31"/>
      <c r="B20" s="17">
        <v>10</v>
      </c>
      <c r="C20" s="17"/>
      <c r="G20" s="26"/>
      <c r="H20" s="21"/>
      <c r="AA20" s="48"/>
      <c r="AB20" s="12"/>
      <c r="AD20" s="12"/>
      <c r="AE20" s="12"/>
      <c r="AF20" s="48"/>
      <c r="AG20" s="12"/>
      <c r="AH20" s="12"/>
      <c r="AI20" s="12"/>
      <c r="AJ20" s="12"/>
      <c r="AK20" s="48"/>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X178"/>
  <sheetViews>
    <sheetView workbookViewId="0">
      <pane ySplit="4" topLeftCell="A5" activePane="bottomLeft" state="frozen"/>
      <selection/>
      <selection pane="bottomLeft" activeCell="B5" sqref="B5:B6"/>
    </sheetView>
  </sheetViews>
  <sheetFormatPr defaultColWidth="14.4285714285714" defaultRowHeight="14.35" customHeight="1"/>
  <cols>
    <col min="1" max="1" width="1.37142857142857" style="69" customWidth="1"/>
    <col min="2" max="2" width="28.2857142857143" style="70" customWidth="1"/>
    <col min="3" max="3" width="36.1428571428571" style="69" customWidth="1"/>
    <col min="4" max="5" width="6.44761904761905" style="71" customWidth="1"/>
    <col min="6" max="6" width="9.85714285714286" style="71" customWidth="1"/>
    <col min="7" max="7" width="9.71428571428571" style="71" customWidth="1"/>
    <col min="8" max="8" width="7" style="69" customWidth="1"/>
    <col min="9" max="9" width="6.85714285714286" style="69" customWidth="1"/>
    <col min="10" max="11" width="7.14285714285714" style="69" customWidth="1"/>
    <col min="12" max="12" width="6" style="69" customWidth="1"/>
    <col min="13" max="13" width="6.42857142857143" style="69" customWidth="1"/>
    <col min="14" max="14" width="7.42857142857143" style="69" customWidth="1"/>
    <col min="15" max="15" width="6.14285714285714" style="69" customWidth="1"/>
    <col min="16" max="16" width="6.85714285714286" style="69" customWidth="1"/>
    <col min="17" max="17" width="7.42857142857143" style="72" customWidth="1"/>
    <col min="18" max="18" width="22.1428571428571" style="73" customWidth="1"/>
    <col min="19" max="20" width="14.4" style="74" customWidth="1"/>
    <col min="21" max="21" width="14.4" style="69" customWidth="1"/>
    <col min="22" max="22" width="18" style="69" customWidth="1"/>
    <col min="23" max="25" width="14.4285714285714" style="69"/>
    <col min="26" max="26" width="14.4285714285714" style="75"/>
    <col min="27" max="16384" width="14.4285714285714" style="69"/>
  </cols>
  <sheetData>
    <row r="1" s="68" customFormat="1" customHeight="1" spans="1:50">
      <c r="A1" s="74"/>
      <c r="B1" s="76" t="str">
        <f ca="1">$U$1&amp;$V$1&amp;$W$1&amp;$X$1&amp;$Y$1&amp;$Z$1&amp;$AA$1&amp;$AB$1&amp;$AC$1&amp;$AD$1&amp;$AE$1&amp;$AF$1</f>
        <v>71 Locked, 71 Total Characters</v>
      </c>
      <c r="C1" s="77"/>
      <c r="D1" s="77"/>
      <c r="E1" s="77"/>
      <c r="F1" s="77"/>
      <c r="G1" s="77"/>
      <c r="H1" s="77"/>
      <c r="I1" s="77"/>
      <c r="J1" s="77"/>
      <c r="K1" s="77"/>
      <c r="L1" s="77"/>
      <c r="M1" s="77"/>
      <c r="N1" s="77"/>
      <c r="O1" s="77"/>
      <c r="P1" s="77"/>
      <c r="Q1" s="77"/>
      <c r="R1" s="142"/>
      <c r="S1" s="143"/>
      <c r="T1" s="143"/>
      <c r="U1" s="75">
        <f ca="1">IF(COUNTIF($R$5:$R$9989,"LOCKED")=0,"",COUNTIF($R$5:$R$9989,"LOCKED"))</f>
        <v>71</v>
      </c>
      <c r="V1" s="75" t="str">
        <f ca="1">IF(N(U1)=0,""," Locked, ")</f>
        <v> Locked, </v>
      </c>
      <c r="W1" s="75" t="str">
        <f ca="1">IF(COUNTIF($R$5:$R$9989,"GEMS REQD")=0,"",COUNTIF($R$5:$R$9989,"GEMS REQD"))</f>
        <v/>
      </c>
      <c r="X1" s="75" t="str">
        <f ca="1">IF(N(W1)=0,""," Gems Required, ")</f>
        <v/>
      </c>
      <c r="Y1" s="75" t="str">
        <f ca="1">IF(COUNTIF($R$5:$R$9989,"TOKENS REQD")=0,"",COUNTIF($R$5:$R$9989,"TOKENS REQD"))</f>
        <v/>
      </c>
      <c r="Z1" s="75" t="str">
        <f ca="1">IF(N(Y1)=0,""," Tokens Required, ")</f>
        <v/>
      </c>
      <c r="AA1" s="75" t="str">
        <f ca="1">IF(COUNTIF($R$5:$R$9989,"READY")=0,"",COUNTIF($R$5:$R$9989,"READY"))</f>
        <v/>
      </c>
      <c r="AB1" s="75" t="str">
        <f ca="1">IF(N(AA1)=0,""," Ready, ")</f>
        <v/>
      </c>
      <c r="AC1" s="75" t="str">
        <f ca="1">IF(COUNTIF($R$5:$R$9989,"MAXED")=0,"",COUNTIF($R$5:$R$9989,"MAXED"))</f>
        <v/>
      </c>
      <c r="AD1" s="75" t="str">
        <f ca="1">IF(N(AC1)=0,""," Maxed, ")</f>
        <v/>
      </c>
      <c r="AE1" s="75">
        <f ca="1">N(AC1)+N(AA1)+N(Y1)+N(W1)+N(U1)</f>
        <v>71</v>
      </c>
      <c r="AF1" s="75" t="s">
        <v>33</v>
      </c>
      <c r="AG1" s="74"/>
      <c r="AH1" s="74"/>
      <c r="AI1" s="74"/>
      <c r="AJ1" s="74"/>
      <c r="AK1" s="74"/>
      <c r="AL1" s="74"/>
      <c r="AM1" s="74"/>
      <c r="AN1" s="74"/>
      <c r="AO1" s="74"/>
      <c r="AP1" s="74"/>
      <c r="AQ1" s="74"/>
      <c r="AR1" s="74"/>
      <c r="AS1" s="74"/>
      <c r="AT1" s="74"/>
      <c r="AU1" s="74"/>
      <c r="AV1" s="74"/>
      <c r="AW1" s="74"/>
      <c r="AX1" s="74"/>
    </row>
    <row r="2" s="68" customFormat="1" customHeight="1" spans="1:50">
      <c r="A2" s="74"/>
      <c r="B2" s="78" t="str">
        <f ca="1">IF(($T$2&amp;"~")="~","",LEFT($T$2,LEN($T$2)-2))</f>
        <v/>
      </c>
      <c r="C2" s="79"/>
      <c r="D2" s="79"/>
      <c r="E2" s="79"/>
      <c r="F2" s="79"/>
      <c r="G2" s="79"/>
      <c r="H2" s="79"/>
      <c r="I2" s="79"/>
      <c r="J2" s="79"/>
      <c r="K2" s="79"/>
      <c r="L2" s="79"/>
      <c r="M2" s="79"/>
      <c r="N2" s="79"/>
      <c r="O2" s="79"/>
      <c r="P2" s="79"/>
      <c r="Q2" s="79"/>
      <c r="R2" s="144"/>
      <c r="S2" s="143"/>
      <c r="T2" s="143" t="str">
        <f ca="1">$U$2&amp;$V$2&amp;$W$2&amp;$X$2&amp;$Y$2&amp;$Z$2&amp;$AA$2&amp;$AB$2&amp;$AC$2&amp;$AD$2&amp;$AE$2&amp;$AF$2&amp;$AG$2&amp;$AH$2&amp;$AI$2&amp;$AJ$2&amp;$AK$2&amp;$AL$2&amp;$AM$2&amp;$AN$2&amp;$AO$2&amp;$AP$2</f>
        <v/>
      </c>
      <c r="U2" s="75" t="str">
        <f ca="1">IF(COUNTIF($Q$5:$Q$9989,"24h")=0,"",COUNTIF($Q$5:$Q$9989,"24h"))</f>
        <v/>
      </c>
      <c r="V2" s="75" t="str">
        <f ca="1">IF(N(U2)=0,"",IF(N(U2)=1," Needs 24h ● "," Need 24h ● "))</f>
        <v/>
      </c>
      <c r="W2" s="75" t="str">
        <f ca="1">IF(COUNTIF($Q$5:$Q$9989,"16h")=0,"",COUNTIF($Q$5:$Q$9989,"16h"))</f>
        <v/>
      </c>
      <c r="X2" s="75" t="str">
        <f ca="1">IF(N(W2)=0,"",IF(N(W2)=1," Needs 16h ● "," Need 16h ● "))</f>
        <v/>
      </c>
      <c r="Y2" s="75" t="str">
        <f ca="1">IF(COUNTIF($Q$5:$Q$9999,"12h")=0,"",COUNTIF($Q$5:$Q$9999,"12h"))</f>
        <v/>
      </c>
      <c r="Z2" s="75" t="str">
        <f ca="1">IF(N(Y2)=0,"",IF(N(Y2)=1," Needs 12h ● "," Need 12h ● "))</f>
        <v/>
      </c>
      <c r="AA2" s="75" t="str">
        <f ca="1">IF(COUNTIF($Q$5:$Q$9989,"8h")=0,"",COUNTIF($Q$5:$Q$9989,"8h"))</f>
        <v/>
      </c>
      <c r="AB2" s="75" t="str">
        <f ca="1">IF(N(AA2)=0,"",IF(N(AA2)=1," Needs 8h ● "," Need 8h ● "))</f>
        <v/>
      </c>
      <c r="AC2" s="75" t="str">
        <f ca="1">IF(COUNTIF($Q$5:$Q$9999,"6h")=0,"",COUNTIF($Q$5:$Q$9999,"6h"))</f>
        <v/>
      </c>
      <c r="AD2" s="75" t="str">
        <f ca="1">IF(N(AC2)=0,"",IF(N(AC2)=1," Needs 6h ● "," Need 6h ● "))</f>
        <v/>
      </c>
      <c r="AE2" s="75" t="str">
        <f ca="1">IF(COUNTIF($Q$5:$Q$9989,"4h")=0,"",COUNTIF($Q$5:$Q$9989,"4h"))</f>
        <v/>
      </c>
      <c r="AF2" s="75" t="str">
        <f ca="1">IF(N(AE2)=0,"",IF(N(AE2)=1," Needs 4h ● "," Need 4h ● "))</f>
        <v/>
      </c>
      <c r="AG2" s="75" t="str">
        <f ca="1">IF(COUNTIF($Q$5:$Q$9989,"2h")=0,"",COUNTIF($Q$5:$Q$9989,"2h"))</f>
        <v/>
      </c>
      <c r="AH2" s="75" t="str">
        <f ca="1">IF(N(AG2)=0,"",IF(N(AG2)=1," Needs 2h ● "," Need 2h ● "))</f>
        <v/>
      </c>
      <c r="AI2" s="75" t="str">
        <f ca="1">IF(COUNTIF($Q$5:$Q$9989,"60m")=0,"",COUNTIF($Q$5:$Q$9989,"60m"))</f>
        <v/>
      </c>
      <c r="AJ2" s="75" t="str">
        <f ca="1">IF(N(AI2)=0,"",IF(N(AI2)=1," Needs 60m ● "," Need 60m ● "))</f>
        <v/>
      </c>
      <c r="AK2" s="75" t="str">
        <f ca="1">IF(COUNTIF($Q$5:$Q$9989,"35m")=0,"",COUNTIF($Q$5:$Q$9989,"35m"))</f>
        <v/>
      </c>
      <c r="AL2" s="75" t="str">
        <f ca="1">IF(N(AK2)=0,"",IF(N(AK2)=1," Needs 35m ● "," Need 35m ● "))</f>
        <v/>
      </c>
      <c r="AM2" s="75" t="str">
        <f ca="1">IF(COUNTIF($Q$5:$Q$9989,"6m")=0,"",COUNTIF($Q$5:$Q$9989,"6m"))</f>
        <v/>
      </c>
      <c r="AN2" s="75" t="str">
        <f ca="1">IF(N(AM2)=0,"",IF(N(AM2)=1," Needs 6m ● "," Need 6m ● "))</f>
        <v/>
      </c>
      <c r="AO2" s="75" t="str">
        <f ca="1">IF(COUNTIF($Q$5:$Q$9989,"36s")=0,"",COUNTIF($Q$5:$Q$9989,"36s"))</f>
        <v/>
      </c>
      <c r="AP2" s="75" t="str">
        <f ca="1">IF(N(AO2)=0,"",IF(N(AO2)=1," Needs 36s ● "," Need 36s ● "))</f>
        <v/>
      </c>
      <c r="AQ2" s="74"/>
      <c r="AR2" s="74"/>
      <c r="AS2" s="74"/>
      <c r="AT2" s="74"/>
      <c r="AU2" s="74"/>
      <c r="AV2" s="74"/>
      <c r="AW2" s="74"/>
      <c r="AX2" s="74"/>
    </row>
    <row r="3" s="68" customFormat="1" customHeight="1" spans="1:35">
      <c r="A3" s="80"/>
      <c r="B3" s="81" t="s">
        <v>34</v>
      </c>
      <c r="C3" s="81" t="s">
        <v>35</v>
      </c>
      <c r="D3" s="82" t="s">
        <v>36</v>
      </c>
      <c r="E3" s="82" t="s">
        <v>37</v>
      </c>
      <c r="F3" s="83"/>
      <c r="G3" s="84" t="s">
        <v>38</v>
      </c>
      <c r="H3" s="85" t="s">
        <v>39</v>
      </c>
      <c r="I3" s="127"/>
      <c r="J3" s="128"/>
      <c r="K3" s="85" t="s">
        <v>40</v>
      </c>
      <c r="L3" s="127"/>
      <c r="M3" s="128"/>
      <c r="N3" s="85" t="s">
        <v>41</v>
      </c>
      <c r="O3" s="127"/>
      <c r="P3" s="128"/>
      <c r="Q3" s="145" t="s">
        <v>42</v>
      </c>
      <c r="R3" s="146" t="s">
        <v>43</v>
      </c>
      <c r="S3" s="143"/>
      <c r="T3" s="143"/>
      <c r="U3" s="143"/>
      <c r="V3" s="143"/>
      <c r="W3" s="143"/>
      <c r="X3" s="143"/>
      <c r="Y3" s="143"/>
      <c r="Z3" s="143"/>
      <c r="AA3" s="74"/>
      <c r="AB3" s="74"/>
      <c r="AC3" s="74"/>
      <c r="AD3" s="74"/>
      <c r="AE3" s="74"/>
      <c r="AF3" s="74"/>
      <c r="AG3" s="74"/>
      <c r="AH3" s="74"/>
      <c r="AI3" s="74"/>
    </row>
    <row r="4" s="68" customFormat="1" customHeight="1" spans="1:35">
      <c r="A4" s="74"/>
      <c r="B4" s="86"/>
      <c r="C4" s="86"/>
      <c r="D4" s="87" t="s">
        <v>44</v>
      </c>
      <c r="E4" s="88" t="s">
        <v>45</v>
      </c>
      <c r="F4" s="89" t="s">
        <v>46</v>
      </c>
      <c r="G4" s="90" t="s">
        <v>47</v>
      </c>
      <c r="H4" s="91" t="s">
        <v>48</v>
      </c>
      <c r="I4" s="129" t="s">
        <v>49</v>
      </c>
      <c r="J4" s="130" t="s">
        <v>50</v>
      </c>
      <c r="K4" s="91" t="s">
        <v>48</v>
      </c>
      <c r="L4" s="129" t="s">
        <v>49</v>
      </c>
      <c r="M4" s="130" t="s">
        <v>50</v>
      </c>
      <c r="N4" s="91" t="s">
        <v>48</v>
      </c>
      <c r="O4" s="129" t="s">
        <v>49</v>
      </c>
      <c r="P4" s="130" t="s">
        <v>50</v>
      </c>
      <c r="Q4" s="147"/>
      <c r="R4" s="148"/>
      <c r="S4" s="143"/>
      <c r="T4" s="143"/>
      <c r="U4" s="143"/>
      <c r="V4" s="143"/>
      <c r="W4" s="143"/>
      <c r="X4" s="143"/>
      <c r="Y4" s="143"/>
      <c r="Z4" s="143"/>
      <c r="AA4" s="74"/>
      <c r="AB4" s="74"/>
      <c r="AC4" s="74"/>
      <c r="AD4" s="74"/>
      <c r="AE4" s="74"/>
      <c r="AF4" s="74"/>
      <c r="AG4" s="74"/>
      <c r="AH4" s="74"/>
      <c r="AI4" s="74"/>
    </row>
    <row r="5" s="69" customFormat="1" customHeight="1" spans="2:26">
      <c r="B5" s="92" t="str">
        <f>HYPERLINK("#'"&amp;$Z5&amp;"'!$A$1",SUBSTITUTE($Z5,"_"," "))</f>
        <v>Merlin</v>
      </c>
      <c r="C5" s="93" t="str">
        <f ca="1">INDIRECT($Z5&amp;"!$B$2")</f>
        <v>Sword in the Stone</v>
      </c>
      <c r="D5" s="94" t="str">
        <f>HYPERLINK("#'"&amp;$Z5&amp;"'!$A$1","Data")</f>
        <v>Data</v>
      </c>
      <c r="E5" s="94" t="str">
        <f>HYPERLINK("#'"&amp;$Z5&amp;"'!$AK$1","Tasks")</f>
        <v>Tasks</v>
      </c>
      <c r="F5" s="95" t="s">
        <v>51</v>
      </c>
      <c r="G5" s="96"/>
      <c r="H5" s="97"/>
      <c r="I5" s="131" t="str">
        <f ca="1">IF(OR($S5=0,$T5=0,VLOOKUP($G5,INDIRECT($Z5&amp;"!$B$10:$H$20"),3,1)=0),"",VLOOKUP($G5,INDIRECT($Z5&amp;"!$B$10:$H$20"),3,1))</f>
        <v/>
      </c>
      <c r="J5" s="132"/>
      <c r="K5" s="133"/>
      <c r="L5" s="131" t="str">
        <f ca="1">IF(OR($S5=0,$T5=0,VLOOKUP($G5,INDIRECT($Z5&amp;"!$B$10:$H$20"),4,1)=0),"",VLOOKUP($G5,INDIRECT($Z5&amp;"!$B$10:$H$20"),4,1))</f>
        <v/>
      </c>
      <c r="M5" s="132" t="str">
        <f ca="1">IF(OR($S5=0,N(L5)=0,$T5=0),"",L5-K5)</f>
        <v/>
      </c>
      <c r="N5" s="133"/>
      <c r="O5" s="131" t="str">
        <f ca="1">IF(OR($S5=0,$T5=0,VLOOKUP($G5,INDIRECT($Z5&amp;"!$B$10:$H$20"),5,1)=0),"",VLOOKUP($G5,INDIRECT($Z5&amp;"!$B$10:$H$20"),5,1))</f>
        <v/>
      </c>
      <c r="P5" s="132" t="str">
        <f ca="1">IF(OR($S5=0,N(O5)=0,$T5=0),"",O5-N5)</f>
        <v/>
      </c>
      <c r="Q5" s="149" t="str">
        <f ca="1">IF($T5=0,"",VLOOKUP($G5,INDIRECT($Z5&amp;"!$B$10:$H$20"),7,1))</f>
        <v/>
      </c>
      <c r="R5" s="150" t="str">
        <f ca="1">IF($F5="Y","LOCKED",IF($S5=0,"GEMS REQD",IF($G5&gt;=INDIRECT($Z5&amp;"!$B$3"),"MAXED",IF(AND(N($M5)&lt;=0,N($P5)&lt;=0,VLOOKUP($C5&amp;" "&amp;INDIRECT($Z5&amp;"!$B$5")&amp;" Totals:",$G$5:$H$9989,2,0)&gt;=N($I5)),"READY","TOKENS REQD"))))</f>
        <v>LOCKED</v>
      </c>
      <c r="S5" s="74">
        <f ca="1">IF(AND($G5=0,INDIRECT($Z5&amp;"!$B$4")&gt;0),0,1)</f>
        <v>1</v>
      </c>
      <c r="T5" s="74">
        <f ca="1">IF(OR($F5="Y",$G5&gt;=INDIRECT($Z5&amp;"!$B$3"),$S5=0),0,1)</f>
        <v>0</v>
      </c>
      <c r="Z5" s="156" t="s">
        <v>52</v>
      </c>
    </row>
    <row r="6" s="69" customFormat="1" customHeight="1" spans="2:26">
      <c r="B6" s="98"/>
      <c r="C6" s="99"/>
      <c r="D6" s="100"/>
      <c r="E6" s="100"/>
      <c r="F6" s="101"/>
      <c r="G6" s="102"/>
      <c r="H6" s="103" t="str">
        <f ca="1">IF(AND($S5=0,$F5&lt;&gt;"Y"),INDIRECT($Z5&amp;"!$B$4")&amp;" Gems",IF(N(I5)=0,"",INDIRECT($Z5&amp;"!$B$5")))</f>
        <v/>
      </c>
      <c r="I6" s="134"/>
      <c r="J6" s="135"/>
      <c r="K6" s="103" t="str">
        <f ca="1">IF(N(L5)=0,"",INDIRECT($Z5&amp;"!$B$6"))</f>
        <v/>
      </c>
      <c r="L6" s="134"/>
      <c r="M6" s="135"/>
      <c r="N6" s="103" t="str">
        <f ca="1">IF(N(O5)=0,"",INDIRECT($Z5&amp;"!$B$7"))</f>
        <v/>
      </c>
      <c r="O6" s="134"/>
      <c r="P6" s="135"/>
      <c r="Q6" s="151"/>
      <c r="R6" s="152"/>
      <c r="S6" s="74"/>
      <c r="V6" s="153"/>
      <c r="Z6" s="156"/>
    </row>
    <row r="7" s="69" customFormat="1" ht="21.55" customHeight="1" spans="2:26">
      <c r="B7" s="104"/>
      <c r="C7" s="105"/>
      <c r="D7" s="106"/>
      <c r="E7" s="107"/>
      <c r="F7" s="107"/>
      <c r="G7" s="108" t="str">
        <f ca="1">$C5&amp;" "&amp;INDIRECT($Z5&amp;"!$B$5")&amp;" Totals:"</f>
        <v>Sword in the Stone Sword in the Stone Book Totals:</v>
      </c>
      <c r="H7" s="109"/>
      <c r="I7" s="136" t="str">
        <f ca="1">IF($K7=0,"",$K7)</f>
        <v/>
      </c>
      <c r="J7" s="137" t="str">
        <f ca="1">IF(N($I7)&lt;&gt;0,$I7-$H7,"")</f>
        <v/>
      </c>
      <c r="K7" s="138">
        <f ca="1">SUM(OFFSET($I7,-2*INDIRECT($Z5&amp;"!$B$8"),0):$I6)</f>
        <v>0</v>
      </c>
      <c r="L7" s="139"/>
      <c r="M7" s="139"/>
      <c r="N7" s="139"/>
      <c r="O7" s="139"/>
      <c r="P7" s="139"/>
      <c r="Q7" s="139"/>
      <c r="R7" s="154"/>
      <c r="S7" s="74"/>
      <c r="Z7" s="156"/>
    </row>
    <row r="8" s="69" customFormat="1" ht="7.15" customHeight="1" spans="2:26">
      <c r="B8" s="110"/>
      <c r="C8" s="111"/>
      <c r="D8" s="112"/>
      <c r="E8" s="112"/>
      <c r="F8" s="111"/>
      <c r="G8" s="111"/>
      <c r="H8" s="111"/>
      <c r="I8" s="111"/>
      <c r="J8" s="140"/>
      <c r="K8" s="141"/>
      <c r="L8" s="111"/>
      <c r="M8" s="111"/>
      <c r="N8" s="111"/>
      <c r="O8" s="111"/>
      <c r="P8" s="111"/>
      <c r="Q8" s="111"/>
      <c r="R8" s="155"/>
      <c r="S8" s="74"/>
      <c r="Z8" s="156"/>
    </row>
    <row r="9" s="69" customFormat="1" customHeight="1" spans="2:26">
      <c r="B9" s="92" t="str">
        <f t="shared" ref="B9:B13" si="0">HYPERLINK("#'"&amp;$Z9&amp;"'!$A$1",SUBSTITUTE($Z9,"_"," "))</f>
        <v>Pluto</v>
      </c>
      <c r="C9" s="113" t="str">
        <f ca="1" t="shared" ref="C9:C13" si="1">INDIRECT($Z9&amp;"!$B$2")</f>
        <v>Mickey and Friends</v>
      </c>
      <c r="D9" s="94" t="str">
        <f t="shared" ref="D9:D13" si="2">HYPERLINK("#'"&amp;$Z9&amp;"'!$A$1","Data")</f>
        <v>Data</v>
      </c>
      <c r="E9" s="94" t="str">
        <f t="shared" ref="E9:E13" si="3">HYPERLINK("#'"&amp;$Z9&amp;"'!$AK$1","Tasks")</f>
        <v>Tasks</v>
      </c>
      <c r="F9" s="95" t="s">
        <v>51</v>
      </c>
      <c r="G9" s="96"/>
      <c r="H9" s="97"/>
      <c r="I9" s="131" t="str">
        <f ca="1" t="shared" ref="I9:I13" si="4">IF(OR($S9=0,$T9=0,VLOOKUP($G9,INDIRECT($Z9&amp;"!$B$10:$H$20"),3,1)=0),"",VLOOKUP($G9,INDIRECT($Z9&amp;"!$B$10:$H$20"),3,1))</f>
        <v/>
      </c>
      <c r="J9" s="132"/>
      <c r="K9" s="133"/>
      <c r="L9" s="131" t="str">
        <f ca="1" t="shared" ref="L9:L13" si="5">IF(OR($S9=0,$T9=0,VLOOKUP($G9,INDIRECT($Z9&amp;"!$B$10:$H$20"),4,1)=0),"",VLOOKUP($G9,INDIRECT($Z9&amp;"!$B$10:$H$20"),4,1))</f>
        <v/>
      </c>
      <c r="M9" s="132" t="str">
        <f ca="1" t="shared" ref="M9:M13" si="6">IF(OR($S9=0,N(L9)=0,$T9=0),"",L9-K9)</f>
        <v/>
      </c>
      <c r="N9" s="133"/>
      <c r="O9" s="131" t="str">
        <f ca="1" t="shared" ref="O9:O13" si="7">IF(OR($S9=0,$T9=0,VLOOKUP($G9,INDIRECT($Z9&amp;"!$B$10:$H$20"),5,1)=0),"",VLOOKUP($G9,INDIRECT($Z9&amp;"!$B$10:$H$20"),5,1))</f>
        <v/>
      </c>
      <c r="P9" s="132" t="str">
        <f ca="1" t="shared" ref="P9:P13" si="8">IF(OR($S9=0,N(O9)=0,$T9=0),"",O9-N9)</f>
        <v/>
      </c>
      <c r="Q9" s="149" t="str">
        <f ca="1" t="shared" ref="Q9:Q13" si="9">IF($T9=0,"",VLOOKUP($G9,INDIRECT($Z9&amp;"!$B$10:$H$20"),7,1))</f>
        <v/>
      </c>
      <c r="R9" s="150" t="str">
        <f ca="1">IF($F9="Y","LOCKED",IF($S9=0,"GEMS REQD",IF($G9&gt;=INDIRECT($Z9&amp;"!$B$3"),"MAXED",IF(AND(N($M9)&lt;=0,N($P9)&lt;=0,VLOOKUP($C9&amp;" "&amp;INDIRECT($Z9&amp;"!$B$5")&amp;" Totals:",$G$5:$H$9989,2,0)&gt;=N($I9)),"READY","TOKENS REQD"))))</f>
        <v>LOCKED</v>
      </c>
      <c r="S9" s="74">
        <f ca="1" t="shared" ref="S9:S13" si="10">IF(AND($G9=0,INDIRECT($Z9&amp;"!$B$4")&gt;0),0,1)</f>
        <v>0</v>
      </c>
      <c r="T9" s="74">
        <f ca="1" t="shared" ref="T9:T13" si="11">IF(OR($F9="Y",$G9&gt;=INDIRECT($Z9&amp;"!$B$3"),$S9=0),0,1)</f>
        <v>0</v>
      </c>
      <c r="U9"/>
      <c r="V9"/>
      <c r="W9" s="153"/>
      <c r="X9" s="153"/>
      <c r="Y9" s="153"/>
      <c r="Z9" s="156" t="s">
        <v>53</v>
      </c>
    </row>
    <row r="10" s="69" customFormat="1" customHeight="1" spans="2:26">
      <c r="B10" s="98"/>
      <c r="C10" s="114"/>
      <c r="D10" s="100"/>
      <c r="E10" s="100"/>
      <c r="F10" s="101"/>
      <c r="G10" s="102"/>
      <c r="H10" s="103" t="str">
        <f ca="1" t="shared" ref="H10:H14" si="12">IF(AND($S9=0,$F9&lt;&gt;"Y"),INDIRECT($Z9&amp;"!$B$4")&amp;" Gems",IF(N(I9)=0,"",INDIRECT($Z9&amp;"!$B$5")))</f>
        <v/>
      </c>
      <c r="I10" s="134"/>
      <c r="J10" s="135"/>
      <c r="K10" s="103" t="str">
        <f ca="1" t="shared" ref="K10:K14" si="13">IF(N(L9)=0,"",INDIRECT($Z9&amp;"!$B$6"))</f>
        <v/>
      </c>
      <c r="L10" s="134"/>
      <c r="M10" s="135"/>
      <c r="N10" s="103" t="str">
        <f ca="1" t="shared" ref="N10:N14" si="14">IF(N(O9)=0,"",INDIRECT($Z9&amp;"!$B$7"))</f>
        <v/>
      </c>
      <c r="O10" s="134"/>
      <c r="P10" s="135"/>
      <c r="Q10" s="151"/>
      <c r="R10" s="152"/>
      <c r="S10"/>
      <c r="U10"/>
      <c r="V10"/>
      <c r="W10" s="153"/>
      <c r="X10" s="153"/>
      <c r="Y10" s="153"/>
      <c r="Z10" s="156"/>
    </row>
    <row r="11" s="69" customFormat="1" customHeight="1" spans="2:26">
      <c r="B11" s="92" t="str">
        <f t="shared" si="0"/>
        <v>Mickey Mouse</v>
      </c>
      <c r="C11" s="113" t="str">
        <f ca="1" t="shared" si="1"/>
        <v>Mickey and Friends</v>
      </c>
      <c r="D11" s="94" t="str">
        <f t="shared" si="2"/>
        <v>Data</v>
      </c>
      <c r="E11" s="94" t="str">
        <f t="shared" si="3"/>
        <v>Tasks</v>
      </c>
      <c r="F11" s="95" t="s">
        <v>51</v>
      </c>
      <c r="G11" s="96"/>
      <c r="H11" s="97"/>
      <c r="I11" s="131" t="str">
        <f ca="1" t="shared" si="4"/>
        <v/>
      </c>
      <c r="J11" s="132"/>
      <c r="K11" s="133"/>
      <c r="L11" s="131" t="str">
        <f ca="1" t="shared" si="5"/>
        <v/>
      </c>
      <c r="M11" s="132" t="str">
        <f ca="1" t="shared" si="6"/>
        <v/>
      </c>
      <c r="N11" s="133"/>
      <c r="O11" s="131" t="str">
        <f ca="1" t="shared" si="7"/>
        <v/>
      </c>
      <c r="P11" s="132" t="str">
        <f ca="1" t="shared" si="8"/>
        <v/>
      </c>
      <c r="Q11" s="149" t="str">
        <f ca="1" t="shared" si="9"/>
        <v/>
      </c>
      <c r="R11" s="150" t="str">
        <f ca="1">IF($F11="Y","LOCKED",IF($S11=0,"GEMS REQD",IF($G11&gt;=INDIRECT($Z11&amp;"!$B$3"),"MAXED",IF(AND(N($M11)&lt;=0,N($P11)&lt;=0,VLOOKUP($C11&amp;" "&amp;INDIRECT($Z11&amp;"!$B$5")&amp;" Totals:",$G$5:$H$9989,2,0)&gt;=N($I11)),"READY","TOKENS REQD"))))</f>
        <v>LOCKED</v>
      </c>
      <c r="S11" s="74">
        <f ca="1" t="shared" si="10"/>
        <v>1</v>
      </c>
      <c r="T11" s="74">
        <f ca="1" t="shared" si="11"/>
        <v>0</v>
      </c>
      <c r="Z11" s="156" t="s">
        <v>54</v>
      </c>
    </row>
    <row r="12" s="69" customFormat="1" customHeight="1" spans="2:26">
      <c r="B12" s="98"/>
      <c r="C12" s="114"/>
      <c r="D12" s="100"/>
      <c r="E12" s="100"/>
      <c r="F12" s="101"/>
      <c r="G12" s="102"/>
      <c r="H12" s="103" t="str">
        <f ca="1" t="shared" si="12"/>
        <v/>
      </c>
      <c r="I12" s="134"/>
      <c r="J12" s="135"/>
      <c r="K12" s="103" t="str">
        <f ca="1" t="shared" si="13"/>
        <v/>
      </c>
      <c r="L12" s="134"/>
      <c r="M12" s="135"/>
      <c r="N12" s="103" t="str">
        <f ca="1" t="shared" si="14"/>
        <v/>
      </c>
      <c r="O12" s="134"/>
      <c r="P12" s="135"/>
      <c r="Q12" s="151"/>
      <c r="R12" s="152"/>
      <c r="S12" s="74"/>
      <c r="Z12" s="156"/>
    </row>
    <row r="13" s="69" customFormat="1" customHeight="1" spans="2:26">
      <c r="B13" s="92" t="str">
        <f t="shared" si="0"/>
        <v>Minnie Mouse</v>
      </c>
      <c r="C13" s="113" t="str">
        <f ca="1" t="shared" si="1"/>
        <v>Mickey and Friends</v>
      </c>
      <c r="D13" s="94" t="str">
        <f t="shared" si="2"/>
        <v>Data</v>
      </c>
      <c r="E13" s="94" t="str">
        <f t="shared" si="3"/>
        <v>Tasks</v>
      </c>
      <c r="F13" s="95" t="s">
        <v>51</v>
      </c>
      <c r="G13" s="96"/>
      <c r="H13" s="97"/>
      <c r="I13" s="131" t="str">
        <f ca="1" t="shared" si="4"/>
        <v/>
      </c>
      <c r="J13" s="132"/>
      <c r="K13" s="133"/>
      <c r="L13" s="131" t="str">
        <f ca="1" t="shared" si="5"/>
        <v/>
      </c>
      <c r="M13" s="132" t="str">
        <f ca="1" t="shared" si="6"/>
        <v/>
      </c>
      <c r="N13" s="133"/>
      <c r="O13" s="131" t="str">
        <f ca="1" t="shared" si="7"/>
        <v/>
      </c>
      <c r="P13" s="132" t="str">
        <f ca="1" t="shared" si="8"/>
        <v/>
      </c>
      <c r="Q13" s="149" t="str">
        <f ca="1" t="shared" si="9"/>
        <v/>
      </c>
      <c r="R13" s="150" t="str">
        <f ca="1">IF($F13="Y","LOCKED",IF($S13=0,"GEMS REQD",IF($G13&gt;=INDIRECT($Z13&amp;"!$B$3"),"MAXED",IF(AND(N($M13)&lt;=0,N($P13)&lt;=0,VLOOKUP($C13&amp;" "&amp;INDIRECT($Z13&amp;"!$B$5")&amp;" Totals:",$G$5:$H$9989,2,0)&gt;=N($I13)),"READY","TOKENS REQD"))))</f>
        <v>LOCKED</v>
      </c>
      <c r="S13" s="74">
        <f ca="1" t="shared" si="10"/>
        <v>1</v>
      </c>
      <c r="T13" s="74">
        <f ca="1" t="shared" si="11"/>
        <v>0</v>
      </c>
      <c r="Z13" s="156" t="s">
        <v>55</v>
      </c>
    </row>
    <row r="14" s="69" customFormat="1" customHeight="1" spans="2:26">
      <c r="B14" s="98"/>
      <c r="C14" s="114"/>
      <c r="D14" s="100"/>
      <c r="E14" s="100"/>
      <c r="F14" s="101"/>
      <c r="G14" s="102"/>
      <c r="H14" s="103" t="str">
        <f ca="1" t="shared" si="12"/>
        <v/>
      </c>
      <c r="I14" s="134"/>
      <c r="J14" s="135"/>
      <c r="K14" s="103" t="str">
        <f ca="1" t="shared" si="13"/>
        <v/>
      </c>
      <c r="L14" s="134"/>
      <c r="M14" s="135"/>
      <c r="N14" s="103" t="str">
        <f ca="1" t="shared" si="14"/>
        <v/>
      </c>
      <c r="O14" s="134"/>
      <c r="P14" s="135"/>
      <c r="Q14" s="151"/>
      <c r="R14" s="152"/>
      <c r="S14" s="74"/>
      <c r="Z14" s="156"/>
    </row>
    <row r="15" s="69" customFormat="1" customHeight="1" spans="2:26">
      <c r="B15" s="92" t="str">
        <f t="shared" ref="B15:B19" si="15">HYPERLINK("#'"&amp;$Z15&amp;"'!$A$1",SUBSTITUTE($Z15,"_"," "))</f>
        <v>Goofy</v>
      </c>
      <c r="C15" s="113" t="str">
        <f ca="1" t="shared" ref="C15:C19" si="16">INDIRECT($Z15&amp;"!$B$2")</f>
        <v>Mickey and Friends</v>
      </c>
      <c r="D15" s="94" t="str">
        <f t="shared" ref="D15:D19" si="17">HYPERLINK("#'"&amp;$Z15&amp;"'!$A$1","Data")</f>
        <v>Data</v>
      </c>
      <c r="E15" s="94" t="str">
        <f t="shared" ref="E15:E19" si="18">HYPERLINK("#'"&amp;$Z15&amp;"'!$AK$1","Tasks")</f>
        <v>Tasks</v>
      </c>
      <c r="F15" s="95" t="s">
        <v>51</v>
      </c>
      <c r="G15" s="96"/>
      <c r="H15" s="97"/>
      <c r="I15" s="131" t="str">
        <f ca="1" t="shared" ref="I15:I19" si="19">IF(OR($S15=0,$T15=0,VLOOKUP($G15,INDIRECT($Z15&amp;"!$B$10:$H$20"),3,1)=0),"",VLOOKUP($G15,INDIRECT($Z15&amp;"!$B$10:$H$20"),3,1))</f>
        <v/>
      </c>
      <c r="J15" s="132"/>
      <c r="K15" s="133"/>
      <c r="L15" s="131" t="str">
        <f ca="1" t="shared" ref="L15:L19" si="20">IF(OR($S15=0,$T15=0,VLOOKUP($G15,INDIRECT($Z15&amp;"!$B$10:$H$20"),4,1)=0),"",VLOOKUP($G15,INDIRECT($Z15&amp;"!$B$10:$H$20"),4,1))</f>
        <v/>
      </c>
      <c r="M15" s="132" t="str">
        <f ca="1" t="shared" ref="M15:M19" si="21">IF(OR($S15=0,N(L15)=0,$T15=0),"",L15-K15)</f>
        <v/>
      </c>
      <c r="N15" s="133"/>
      <c r="O15" s="131" t="str">
        <f ca="1" t="shared" ref="O15:O19" si="22">IF(OR($S15=0,$T15=0,VLOOKUP($G15,INDIRECT($Z15&amp;"!$B$10:$H$20"),5,1)=0),"",VLOOKUP($G15,INDIRECT($Z15&amp;"!$B$10:$H$20"),5,1))</f>
        <v/>
      </c>
      <c r="P15" s="132" t="str">
        <f ca="1" t="shared" ref="P15:P19" si="23">IF(OR($S15=0,N(O15)=0,$T15=0),"",O15-N15)</f>
        <v/>
      </c>
      <c r="Q15" s="149" t="str">
        <f ca="1" t="shared" ref="Q15:Q19" si="24">IF($T15=0,"",VLOOKUP($G15,INDIRECT($Z15&amp;"!$B$10:$H$20"),7,1))</f>
        <v/>
      </c>
      <c r="R15" s="150" t="str">
        <f ca="1">IF($F15="Y","LOCKED",IF($S15=0,"GEMS REQD",IF($G15&gt;=INDIRECT($Z15&amp;"!$B$3"),"MAXED",IF(AND(N($M15)&lt;=0,N($P15)&lt;=0,VLOOKUP($C15&amp;" "&amp;INDIRECT($Z15&amp;"!$B$5")&amp;" Totals:",$G$5:$H$9989,2,0)&gt;=N($I15)),"READY","TOKENS REQD"))))</f>
        <v>LOCKED</v>
      </c>
      <c r="S15" s="74">
        <f ca="1" t="shared" ref="S15:S19" si="25">IF(AND($G15=0,INDIRECT($Z15&amp;"!$B$4")&gt;0),0,1)</f>
        <v>1</v>
      </c>
      <c r="T15" s="74">
        <f ca="1" t="shared" ref="T15:T19" si="26">IF(OR($F15="Y",$G15&gt;=INDIRECT($Z15&amp;"!$B$3"),$S15=0),0,1)</f>
        <v>0</v>
      </c>
      <c r="Z15" s="156" t="s">
        <v>56</v>
      </c>
    </row>
    <row r="16" s="69" customFormat="1" customHeight="1" spans="2:26">
      <c r="B16" s="98"/>
      <c r="C16" s="114"/>
      <c r="D16" s="100"/>
      <c r="E16" s="100"/>
      <c r="F16" s="101"/>
      <c r="G16" s="102"/>
      <c r="H16" s="103" t="str">
        <f ca="1" t="shared" ref="H16:H20" si="27">IF(AND($S15=0,$F15&lt;&gt;"Y"),INDIRECT($Z15&amp;"!$B$4")&amp;" Gems",IF(N(I15)=0,"",INDIRECT($Z15&amp;"!$B$5")))</f>
        <v/>
      </c>
      <c r="I16" s="134"/>
      <c r="J16" s="135"/>
      <c r="K16" s="103" t="str">
        <f ca="1" t="shared" ref="K16:K20" si="28">IF(N(L15)=0,"",INDIRECT($Z15&amp;"!$B$6"))</f>
        <v/>
      </c>
      <c r="L16" s="134"/>
      <c r="M16" s="135"/>
      <c r="N16" s="103" t="str">
        <f ca="1" t="shared" ref="N16:N20" si="29">IF(N(O15)=0,"",INDIRECT($Z15&amp;"!$B$7"))</f>
        <v/>
      </c>
      <c r="O16" s="134"/>
      <c r="P16" s="135"/>
      <c r="Q16" s="151"/>
      <c r="R16" s="152"/>
      <c r="S16" s="74"/>
      <c r="Z16" s="156"/>
    </row>
    <row r="17" s="69" customFormat="1" customHeight="1" spans="2:26">
      <c r="B17" s="92" t="str">
        <f t="shared" si="15"/>
        <v>Daisy Duck</v>
      </c>
      <c r="C17" s="113" t="str">
        <f ca="1" t="shared" si="16"/>
        <v>Mickey and Friends</v>
      </c>
      <c r="D17" s="94" t="str">
        <f t="shared" si="17"/>
        <v>Data</v>
      </c>
      <c r="E17" s="94" t="str">
        <f t="shared" si="18"/>
        <v>Tasks</v>
      </c>
      <c r="F17" s="95" t="s">
        <v>51</v>
      </c>
      <c r="G17" s="96"/>
      <c r="H17" s="97"/>
      <c r="I17" s="131" t="str">
        <f ca="1" t="shared" si="19"/>
        <v/>
      </c>
      <c r="J17" s="132"/>
      <c r="K17" s="133"/>
      <c r="L17" s="131" t="str">
        <f ca="1" t="shared" si="20"/>
        <v/>
      </c>
      <c r="M17" s="132" t="str">
        <f ca="1" t="shared" si="21"/>
        <v/>
      </c>
      <c r="N17" s="133"/>
      <c r="O17" s="131" t="str">
        <f ca="1" t="shared" si="22"/>
        <v/>
      </c>
      <c r="P17" s="132" t="str">
        <f ca="1" t="shared" si="23"/>
        <v/>
      </c>
      <c r="Q17" s="149" t="str">
        <f ca="1" t="shared" si="24"/>
        <v/>
      </c>
      <c r="R17" s="150" t="str">
        <f ca="1">IF($F17="Y","LOCKED",IF($S17=0,"GEMS REQD",IF($G17&gt;=INDIRECT($Z17&amp;"!$B$3"),"MAXED",IF(AND(N($M17)&lt;=0,N($P17)&lt;=0,VLOOKUP($C17&amp;" "&amp;INDIRECT($Z17&amp;"!$B$5")&amp;" Totals:",$G$5:$H$9989,2,0)&gt;=N($I17)),"READY","TOKENS REQD"))))</f>
        <v>LOCKED</v>
      </c>
      <c r="S17" s="74">
        <f ca="1" t="shared" si="25"/>
        <v>1</v>
      </c>
      <c r="T17" s="74">
        <f ca="1" t="shared" si="26"/>
        <v>0</v>
      </c>
      <c r="Z17" s="156" t="s">
        <v>57</v>
      </c>
    </row>
    <row r="18" s="69" customFormat="1" customHeight="1" spans="2:26">
      <c r="B18" s="98"/>
      <c r="C18" s="114"/>
      <c r="D18" s="100"/>
      <c r="E18" s="100"/>
      <c r="F18" s="101"/>
      <c r="G18" s="102"/>
      <c r="H18" s="103" t="str">
        <f ca="1" t="shared" si="27"/>
        <v/>
      </c>
      <c r="I18" s="134"/>
      <c r="J18" s="135"/>
      <c r="K18" s="103" t="str">
        <f ca="1" t="shared" si="28"/>
        <v/>
      </c>
      <c r="L18" s="134"/>
      <c r="M18" s="135"/>
      <c r="N18" s="103" t="str">
        <f ca="1" t="shared" si="29"/>
        <v/>
      </c>
      <c r="O18" s="134"/>
      <c r="P18" s="135"/>
      <c r="Q18" s="151"/>
      <c r="R18" s="152"/>
      <c r="S18" s="74"/>
      <c r="Z18" s="156"/>
    </row>
    <row r="19" s="69" customFormat="1" customHeight="1" spans="2:26">
      <c r="B19" s="92" t="str">
        <f t="shared" si="15"/>
        <v>Donald Duck</v>
      </c>
      <c r="C19" s="113" t="str">
        <f ca="1" t="shared" si="16"/>
        <v>Mickey and Friends</v>
      </c>
      <c r="D19" s="94" t="str">
        <f t="shared" si="17"/>
        <v>Data</v>
      </c>
      <c r="E19" s="94" t="str">
        <f t="shared" si="18"/>
        <v>Tasks</v>
      </c>
      <c r="F19" s="95" t="s">
        <v>51</v>
      </c>
      <c r="G19" s="96"/>
      <c r="H19" s="97"/>
      <c r="I19" s="131" t="str">
        <f ca="1" t="shared" si="19"/>
        <v/>
      </c>
      <c r="J19" s="132"/>
      <c r="K19" s="133"/>
      <c r="L19" s="131" t="str">
        <f ca="1" t="shared" si="20"/>
        <v/>
      </c>
      <c r="M19" s="132" t="str">
        <f ca="1" t="shared" si="21"/>
        <v/>
      </c>
      <c r="N19" s="133"/>
      <c r="O19" s="131" t="str">
        <f ca="1" t="shared" si="22"/>
        <v/>
      </c>
      <c r="P19" s="132" t="str">
        <f ca="1" t="shared" si="23"/>
        <v/>
      </c>
      <c r="Q19" s="149" t="str">
        <f ca="1" t="shared" si="24"/>
        <v/>
      </c>
      <c r="R19" s="150" t="str">
        <f ca="1">IF($F19="Y","LOCKED",IF($S19=0,"GEMS REQD",IF($G19&gt;=INDIRECT($Z19&amp;"!$B$3"),"MAXED",IF(AND(N($M19)&lt;=0,N($P19)&lt;=0,VLOOKUP($C19&amp;" "&amp;INDIRECT($Z19&amp;"!$B$5")&amp;" Totals:",$G$5:$H$9989,2,0)&gt;=N($I19)),"READY","TOKENS REQD"))))</f>
        <v>LOCKED</v>
      </c>
      <c r="S19" s="74">
        <f ca="1" t="shared" si="25"/>
        <v>1</v>
      </c>
      <c r="T19" s="74">
        <f ca="1" t="shared" si="26"/>
        <v>0</v>
      </c>
      <c r="Z19" s="156" t="s">
        <v>58</v>
      </c>
    </row>
    <row r="20" s="69" customFormat="1" customHeight="1" spans="2:26">
      <c r="B20" s="98"/>
      <c r="C20" s="114"/>
      <c r="D20" s="100"/>
      <c r="E20" s="100"/>
      <c r="F20" s="101"/>
      <c r="G20" s="102"/>
      <c r="H20" s="103" t="str">
        <f ca="1" t="shared" si="27"/>
        <v/>
      </c>
      <c r="I20" s="134"/>
      <c r="J20" s="135"/>
      <c r="K20" s="103" t="str">
        <f ca="1" t="shared" si="28"/>
        <v/>
      </c>
      <c r="L20" s="134"/>
      <c r="M20" s="135"/>
      <c r="N20" s="103" t="str">
        <f ca="1" t="shared" si="29"/>
        <v/>
      </c>
      <c r="O20" s="134"/>
      <c r="P20" s="135"/>
      <c r="Q20" s="151"/>
      <c r="R20" s="152"/>
      <c r="S20" s="74"/>
      <c r="Z20" s="156"/>
    </row>
    <row r="21" s="69" customFormat="1" customHeight="1" spans="2:26">
      <c r="B21" s="92" t="str">
        <f t="shared" ref="B21:B25" si="30">HYPERLINK("#'"&amp;$Z21&amp;"'!$A$1",SUBSTITUTE($Z21,"_"," "))</f>
        <v>Pete</v>
      </c>
      <c r="C21" s="113" t="str">
        <f ca="1" t="shared" ref="C21:C25" si="31">INDIRECT($Z21&amp;"!$B$2")</f>
        <v>Mickey and Friends</v>
      </c>
      <c r="D21" s="94" t="str">
        <f t="shared" ref="D21:D25" si="32">HYPERLINK("#'"&amp;$Z21&amp;"'!$A$1","Data")</f>
        <v>Data</v>
      </c>
      <c r="E21" s="94" t="str">
        <f t="shared" ref="E21:E25" si="33">HYPERLINK("#'"&amp;$Z21&amp;"'!$AK$1","Tasks")</f>
        <v>Tasks</v>
      </c>
      <c r="F21" s="95" t="s">
        <v>51</v>
      </c>
      <c r="G21" s="96"/>
      <c r="H21" s="97"/>
      <c r="I21" s="131" t="str">
        <f ca="1" t="shared" ref="I21:I25" si="34">IF(OR($S21=0,$T21=0,VLOOKUP($G21,INDIRECT($Z21&amp;"!$B$10:$H$20"),3,1)=0),"",VLOOKUP($G21,INDIRECT($Z21&amp;"!$B$10:$H$20"),3,1))</f>
        <v/>
      </c>
      <c r="J21" s="132"/>
      <c r="K21" s="133"/>
      <c r="L21" s="131" t="str">
        <f ca="1" t="shared" ref="L21:L25" si="35">IF(OR($S21=0,$T21=0,VLOOKUP($G21,INDIRECT($Z21&amp;"!$B$10:$H$20"),4,1)=0),"",VLOOKUP($G21,INDIRECT($Z21&amp;"!$B$10:$H$20"),4,1))</f>
        <v/>
      </c>
      <c r="M21" s="132" t="str">
        <f ca="1" t="shared" ref="M21:M25" si="36">IF(OR($S21=0,N(L21)=0,$T21=0),"",L21-K21)</f>
        <v/>
      </c>
      <c r="N21" s="133"/>
      <c r="O21" s="131" t="str">
        <f ca="1" t="shared" ref="O21:O25" si="37">IF(OR($S21=0,$T21=0,VLOOKUP($G21,INDIRECT($Z21&amp;"!$B$10:$H$20"),5,1)=0),"",VLOOKUP($G21,INDIRECT($Z21&amp;"!$B$10:$H$20"),5,1))</f>
        <v/>
      </c>
      <c r="P21" s="132" t="str">
        <f ca="1" t="shared" ref="P21:P25" si="38">IF(OR($S21=0,N(O21)=0,$T21=0),"",O21-N21)</f>
        <v/>
      </c>
      <c r="Q21" s="149" t="str">
        <f ca="1" t="shared" ref="Q21:Q25" si="39">IF($T21=0,"",VLOOKUP($G21,INDIRECT($Z21&amp;"!$B$10:$H$20"),7,1))</f>
        <v/>
      </c>
      <c r="R21" s="150" t="str">
        <f ca="1">IF($F21="Y","LOCKED",IF($S21=0,"GEMS REQD",IF($G21&gt;=INDIRECT($Z21&amp;"!$B$3"),"MAXED",IF(AND(N($M21)&lt;=0,N($P21)&lt;=0,VLOOKUP($C21&amp;" "&amp;INDIRECT($Z21&amp;"!$B$5")&amp;" Totals:",$G$5:$H$9989,2,0)&gt;=N($I21)),"READY","TOKENS REQD"))))</f>
        <v>LOCKED</v>
      </c>
      <c r="S21" s="74">
        <f ca="1" t="shared" ref="S21:S25" si="40">IF(AND($G21=0,INDIRECT($Z21&amp;"!$B$4")&gt;0),0,1)</f>
        <v>1</v>
      </c>
      <c r="T21" s="74">
        <f ca="1" t="shared" ref="T21:T25" si="41">IF(OR($F21="Y",$G21&gt;=INDIRECT($Z21&amp;"!$B$3"),$S21=0),0,1)</f>
        <v>0</v>
      </c>
      <c r="Z21" s="156" t="s">
        <v>59</v>
      </c>
    </row>
    <row r="22" s="69" customFormat="1" customHeight="1" spans="2:26">
      <c r="B22" s="98"/>
      <c r="C22" s="114"/>
      <c r="D22" s="100"/>
      <c r="E22" s="100"/>
      <c r="F22" s="101"/>
      <c r="G22" s="102"/>
      <c r="H22" s="103" t="str">
        <f ca="1" t="shared" ref="H22:H26" si="42">IF(AND($S21=0,$F21&lt;&gt;"Y"),INDIRECT($Z21&amp;"!$B$4")&amp;" Gems",IF(N(I21)=0,"",INDIRECT($Z21&amp;"!$B$5")))</f>
        <v/>
      </c>
      <c r="I22" s="134"/>
      <c r="J22" s="135"/>
      <c r="K22" s="103" t="str">
        <f ca="1" t="shared" ref="K22:K26" si="43">IF(N(L21)=0,"",INDIRECT($Z21&amp;"!$B$6"))</f>
        <v/>
      </c>
      <c r="L22" s="134"/>
      <c r="M22" s="135"/>
      <c r="N22" s="103" t="str">
        <f ca="1" t="shared" ref="N22:N26" si="44">IF(N(O21)=0,"",INDIRECT($Z21&amp;"!$B$7"))</f>
        <v/>
      </c>
      <c r="O22" s="134"/>
      <c r="P22" s="135"/>
      <c r="Q22" s="151"/>
      <c r="R22" s="152"/>
      <c r="S22" s="74"/>
      <c r="Z22" s="156"/>
    </row>
    <row r="23" s="69" customFormat="1" customHeight="1" spans="2:26">
      <c r="B23" s="92" t="str">
        <f t="shared" si="30"/>
        <v>Chip</v>
      </c>
      <c r="C23" s="113" t="str">
        <f ca="1" t="shared" si="31"/>
        <v>Mickey and Friends</v>
      </c>
      <c r="D23" s="94" t="str">
        <f t="shared" si="32"/>
        <v>Data</v>
      </c>
      <c r="E23" s="94" t="str">
        <f t="shared" si="33"/>
        <v>Tasks</v>
      </c>
      <c r="F23" s="95" t="s">
        <v>51</v>
      </c>
      <c r="G23" s="96"/>
      <c r="H23" s="97"/>
      <c r="I23" s="131" t="str">
        <f ca="1" t="shared" si="34"/>
        <v/>
      </c>
      <c r="J23" s="132"/>
      <c r="K23" s="133"/>
      <c r="L23" s="131" t="str">
        <f ca="1" t="shared" si="35"/>
        <v/>
      </c>
      <c r="M23" s="132" t="str">
        <f ca="1" t="shared" si="36"/>
        <v/>
      </c>
      <c r="N23" s="133"/>
      <c r="O23" s="131" t="str">
        <f ca="1" t="shared" si="37"/>
        <v/>
      </c>
      <c r="P23" s="132" t="str">
        <f ca="1" t="shared" si="38"/>
        <v/>
      </c>
      <c r="Q23" s="149" t="str">
        <f ca="1" t="shared" si="39"/>
        <v/>
      </c>
      <c r="R23" s="150" t="str">
        <f ca="1">IF($F23="Y","LOCKED",IF($S23=0,"GEMS REQD",IF($G23&gt;=INDIRECT($Z23&amp;"!$B$3"),"MAXED",IF(AND(N($M23)&lt;=0,N($P23)&lt;=0,VLOOKUP($C23&amp;" "&amp;INDIRECT($Z23&amp;"!$B$5")&amp;" Totals:",$G$5:$H$9989,2,0)&gt;=N($I23)),"READY","TOKENS REQD"))))</f>
        <v>LOCKED</v>
      </c>
      <c r="S23" s="74">
        <f ca="1" t="shared" si="40"/>
        <v>1</v>
      </c>
      <c r="T23" s="74">
        <f ca="1" t="shared" si="41"/>
        <v>0</v>
      </c>
      <c r="Z23" s="156" t="s">
        <v>60</v>
      </c>
    </row>
    <row r="24" s="69" customFormat="1" customHeight="1" spans="2:26">
      <c r="B24" s="98"/>
      <c r="C24" s="114"/>
      <c r="D24" s="100"/>
      <c r="E24" s="100"/>
      <c r="F24" s="101"/>
      <c r="G24" s="102"/>
      <c r="H24" s="103" t="str">
        <f ca="1" t="shared" si="42"/>
        <v/>
      </c>
      <c r="I24" s="134"/>
      <c r="J24" s="135"/>
      <c r="K24" s="103" t="str">
        <f ca="1" t="shared" si="43"/>
        <v/>
      </c>
      <c r="L24" s="134"/>
      <c r="M24" s="135"/>
      <c r="N24" s="103" t="str">
        <f ca="1" t="shared" si="44"/>
        <v/>
      </c>
      <c r="O24" s="134"/>
      <c r="P24" s="135"/>
      <c r="Q24" s="151"/>
      <c r="R24" s="152"/>
      <c r="S24" s="74"/>
      <c r="Z24" s="156"/>
    </row>
    <row r="25" s="69" customFormat="1" customHeight="1" spans="2:26">
      <c r="B25" s="92" t="str">
        <f t="shared" si="30"/>
        <v>Dale</v>
      </c>
      <c r="C25" s="113" t="str">
        <f ca="1" t="shared" si="31"/>
        <v>Mickey and Friends</v>
      </c>
      <c r="D25" s="94" t="str">
        <f t="shared" si="32"/>
        <v>Data</v>
      </c>
      <c r="E25" s="94" t="str">
        <f t="shared" si="33"/>
        <v>Tasks</v>
      </c>
      <c r="F25" s="95" t="s">
        <v>51</v>
      </c>
      <c r="G25" s="96"/>
      <c r="H25" s="97"/>
      <c r="I25" s="131" t="str">
        <f ca="1" t="shared" si="34"/>
        <v/>
      </c>
      <c r="J25" s="132"/>
      <c r="K25" s="133"/>
      <c r="L25" s="131" t="str">
        <f ca="1" t="shared" si="35"/>
        <v/>
      </c>
      <c r="M25" s="132" t="str">
        <f ca="1" t="shared" si="36"/>
        <v/>
      </c>
      <c r="N25" s="133"/>
      <c r="O25" s="131" t="str">
        <f ca="1" t="shared" si="37"/>
        <v/>
      </c>
      <c r="P25" s="132" t="str">
        <f ca="1" t="shared" si="38"/>
        <v/>
      </c>
      <c r="Q25" s="149" t="str">
        <f ca="1" t="shared" si="39"/>
        <v/>
      </c>
      <c r="R25" s="150" t="str">
        <f ca="1">IF($F25="Y","LOCKED",IF($S25=0,"GEMS REQD",IF($G25&gt;=INDIRECT($Z25&amp;"!$B$3"),"MAXED",IF(AND(N($M25)&lt;=0,N($P25)&lt;=0,VLOOKUP($C25&amp;" "&amp;INDIRECT($Z25&amp;"!$B$5")&amp;" Totals:",$G$5:$H$9989,2,0)&gt;=N($I25)),"READY","TOKENS REQD"))))</f>
        <v>LOCKED</v>
      </c>
      <c r="S25" s="74">
        <f ca="1" t="shared" si="40"/>
        <v>1</v>
      </c>
      <c r="T25" s="74">
        <f ca="1" t="shared" si="41"/>
        <v>0</v>
      </c>
      <c r="Z25" s="156" t="s">
        <v>61</v>
      </c>
    </row>
    <row r="26" s="69" customFormat="1" customHeight="1" spans="2:26">
      <c r="B26" s="98"/>
      <c r="C26" s="114"/>
      <c r="D26" s="100"/>
      <c r="E26" s="100"/>
      <c r="F26" s="101"/>
      <c r="G26" s="102"/>
      <c r="H26" s="103" t="str">
        <f ca="1" t="shared" si="42"/>
        <v/>
      </c>
      <c r="I26" s="134"/>
      <c r="J26" s="135"/>
      <c r="K26" s="103" t="str">
        <f ca="1" t="shared" si="43"/>
        <v/>
      </c>
      <c r="L26" s="134"/>
      <c r="M26" s="135"/>
      <c r="N26" s="103" t="str">
        <f ca="1" t="shared" si="44"/>
        <v/>
      </c>
      <c r="O26" s="134"/>
      <c r="P26" s="135"/>
      <c r="Q26" s="151"/>
      <c r="R26" s="152"/>
      <c r="S26" s="74"/>
      <c r="Z26" s="156"/>
    </row>
    <row r="27" s="69" customFormat="1" ht="21.55" customHeight="1" spans="2:26">
      <c r="B27" s="104"/>
      <c r="C27" s="115"/>
      <c r="D27" s="116"/>
      <c r="E27" s="116"/>
      <c r="F27" s="117"/>
      <c r="G27" s="108" t="str">
        <f ca="1">$C25&amp;" "&amp;INDIRECT($Z25&amp;"!$B$5")&amp;" Totals:"</f>
        <v>Mickey and Friends Mickey Balloon Totals:</v>
      </c>
      <c r="H27" s="109"/>
      <c r="I27" s="136" t="str">
        <f ca="1">IF($K27=0,"",$K27)</f>
        <v/>
      </c>
      <c r="J27" s="137" t="str">
        <f ca="1">IF(N($I27)&lt;&gt;0,$I27-$H27,"")</f>
        <v/>
      </c>
      <c r="K27" s="138">
        <f ca="1">SUM(OFFSET($I27,-2*INDIRECT($Z25&amp;"!$B$8"),0):$I26)</f>
        <v>0</v>
      </c>
      <c r="L27" s="139"/>
      <c r="M27" s="139"/>
      <c r="N27" s="139"/>
      <c r="O27" s="139"/>
      <c r="P27" s="139"/>
      <c r="Q27" s="139"/>
      <c r="R27" s="154"/>
      <c r="S27" s="74"/>
      <c r="Z27" s="156"/>
    </row>
    <row r="28" s="69" customFormat="1" ht="7.15" customHeight="1" spans="2:26">
      <c r="B28" s="110"/>
      <c r="C28" s="111"/>
      <c r="D28" s="118"/>
      <c r="E28" s="118"/>
      <c r="F28" s="111"/>
      <c r="G28" s="111"/>
      <c r="H28" s="111"/>
      <c r="I28" s="111"/>
      <c r="J28" s="140"/>
      <c r="K28" s="141"/>
      <c r="L28" s="111"/>
      <c r="M28" s="111"/>
      <c r="N28" s="111"/>
      <c r="O28" s="111"/>
      <c r="P28" s="111"/>
      <c r="Q28" s="111"/>
      <c r="R28" s="155"/>
      <c r="S28" s="74"/>
      <c r="Z28" s="156"/>
    </row>
    <row r="29" s="69" customFormat="1" customHeight="1" spans="2:26">
      <c r="B29" s="92" t="str">
        <f t="shared" ref="B29:B33" si="45">HYPERLINK("#'"&amp;$Z29&amp;"'!$A$1",SUBSTITUTE($Z29,"_"," "))</f>
        <v>Zurg</v>
      </c>
      <c r="C29" s="119" t="str">
        <f ca="1" t="shared" ref="C29:C33" si="46">INDIRECT($Z29&amp;"!$B$2")</f>
        <v>Toy Story</v>
      </c>
      <c r="D29" s="94" t="str">
        <f t="shared" ref="D29:D33" si="47">HYPERLINK("#'"&amp;$Z29&amp;"'!$A$1","Data")</f>
        <v>Data</v>
      </c>
      <c r="E29" s="94" t="str">
        <f t="shared" ref="E29:E33" si="48">HYPERLINK("#'"&amp;$Z29&amp;"'!$AK$1","Tasks")</f>
        <v>Tasks</v>
      </c>
      <c r="F29" s="95" t="s">
        <v>51</v>
      </c>
      <c r="G29" s="96"/>
      <c r="H29" s="97"/>
      <c r="I29" s="131" t="str">
        <f ca="1" t="shared" ref="I29:I33" si="49">IF(OR($S29=0,$T29=0,VLOOKUP($G29,INDIRECT($Z29&amp;"!$B$10:$H$20"),3,1)=0),"",VLOOKUP($G29,INDIRECT($Z29&amp;"!$B$10:$H$20"),3,1))</f>
        <v/>
      </c>
      <c r="J29" s="132"/>
      <c r="K29" s="133"/>
      <c r="L29" s="131" t="str">
        <f ca="1" t="shared" ref="L29:L33" si="50">IF(OR($S29=0,$T29=0,VLOOKUP($G29,INDIRECT($Z29&amp;"!$B$10:$H$20"),4,1)=0),"",VLOOKUP($G29,INDIRECT($Z29&amp;"!$B$10:$H$20"),4,1))</f>
        <v/>
      </c>
      <c r="M29" s="132" t="str">
        <f ca="1" t="shared" ref="M29:M33" si="51">IF(OR($S29=0,N(L29)=0,$T29=0),"",L29-K29)</f>
        <v/>
      </c>
      <c r="N29" s="133"/>
      <c r="O29" s="131" t="str">
        <f ca="1" t="shared" ref="O29:O33" si="52">IF(OR($S29=0,$T29=0,VLOOKUP($G29,INDIRECT($Z29&amp;"!$B$10:$H$20"),5,1)=0),"",VLOOKUP($G29,INDIRECT($Z29&amp;"!$B$10:$H$20"),5,1))</f>
        <v/>
      </c>
      <c r="P29" s="132" t="str">
        <f ca="1" t="shared" ref="P29:P33" si="53">IF(OR($S29=0,N(O29)=0,$T29=0),"",O29-N29)</f>
        <v/>
      </c>
      <c r="Q29" s="149" t="str">
        <f ca="1" t="shared" ref="Q29:Q33" si="54">IF($T29=0,"",VLOOKUP($G29,INDIRECT($Z29&amp;"!$B$10:$H$20"),7,1))</f>
        <v/>
      </c>
      <c r="R29" s="150" t="str">
        <f ca="1">IF($F29="Y","LOCKED",IF($S29=0,"GEMS REQD",IF($G29&gt;=INDIRECT($Z29&amp;"!$B$3"),"MAXED",IF(AND(N($M29)&lt;=0,N($P29)&lt;=0,VLOOKUP($C29&amp;" "&amp;INDIRECT($Z29&amp;"!$B$5")&amp;" Totals:",$G$5:$H$9989,2,0)&gt;=N($I29)),"READY","TOKENS REQD"))))</f>
        <v>LOCKED</v>
      </c>
      <c r="S29" s="74">
        <f ca="1" t="shared" ref="S29:S33" si="55">IF(AND($G29=0,INDIRECT($Z29&amp;"!$B$4")&gt;0),0,1)</f>
        <v>1</v>
      </c>
      <c r="T29" s="74">
        <f ca="1" t="shared" ref="T29:T33" si="56">IF(OR($F29="Y",$G29&gt;=INDIRECT($Z29&amp;"!$B$3"),$S29=0),0,1)</f>
        <v>0</v>
      </c>
      <c r="Z29" s="156" t="s">
        <v>62</v>
      </c>
    </row>
    <row r="30" s="69" customFormat="1" customHeight="1" spans="2:26">
      <c r="B30" s="98"/>
      <c r="C30" s="120"/>
      <c r="D30" s="100"/>
      <c r="E30" s="100"/>
      <c r="F30" s="101"/>
      <c r="G30" s="102"/>
      <c r="H30" s="103" t="str">
        <f ca="1" t="shared" ref="H30:H34" si="57">IF(AND($S29=0,$F29&lt;&gt;"Y"),INDIRECT($Z29&amp;"!$B$4")&amp;" Gems",IF(N(I29)=0,"",INDIRECT($Z29&amp;"!$B$5")))</f>
        <v/>
      </c>
      <c r="I30" s="134"/>
      <c r="J30" s="135"/>
      <c r="K30" s="103" t="str">
        <f ca="1" t="shared" ref="K30:K34" si="58">IF(N(L29)=0,"",INDIRECT($Z29&amp;"!$B$6"))</f>
        <v/>
      </c>
      <c r="L30" s="134"/>
      <c r="M30" s="135"/>
      <c r="N30" s="103" t="str">
        <f ca="1" t="shared" ref="N30:N34" si="59">IF(N(O29)=0,"",INDIRECT($Z29&amp;"!$B$7"))</f>
        <v/>
      </c>
      <c r="O30" s="134"/>
      <c r="P30" s="135"/>
      <c r="Q30" s="151"/>
      <c r="R30" s="152"/>
      <c r="S30" s="74"/>
      <c r="Z30" s="156"/>
    </row>
    <row r="31" s="69" customFormat="1" customHeight="1" spans="2:26">
      <c r="B31" s="92" t="str">
        <f t="shared" si="45"/>
        <v>Jessie</v>
      </c>
      <c r="C31" s="119" t="str">
        <f ca="1" t="shared" si="46"/>
        <v>Toy Story</v>
      </c>
      <c r="D31" s="94" t="str">
        <f t="shared" si="47"/>
        <v>Data</v>
      </c>
      <c r="E31" s="94" t="str">
        <f t="shared" si="48"/>
        <v>Tasks</v>
      </c>
      <c r="F31" s="95" t="s">
        <v>51</v>
      </c>
      <c r="G31" s="96"/>
      <c r="H31" s="97"/>
      <c r="I31" s="131" t="str">
        <f ca="1" t="shared" si="49"/>
        <v/>
      </c>
      <c r="J31" s="132"/>
      <c r="K31" s="133"/>
      <c r="L31" s="131" t="str">
        <f ca="1" t="shared" si="50"/>
        <v/>
      </c>
      <c r="M31" s="132" t="str">
        <f ca="1" t="shared" si="51"/>
        <v/>
      </c>
      <c r="N31" s="133"/>
      <c r="O31" s="131" t="str">
        <f ca="1" t="shared" si="52"/>
        <v/>
      </c>
      <c r="P31" s="132" t="str">
        <f ca="1" t="shared" si="53"/>
        <v/>
      </c>
      <c r="Q31" s="149" t="str">
        <f ca="1" t="shared" si="54"/>
        <v/>
      </c>
      <c r="R31" s="150" t="str">
        <f ca="1">IF($F31="Y","LOCKED",IF($S31=0,"GEMS REQD",IF($G31&gt;=INDIRECT($Z31&amp;"!$B$3"),"MAXED",IF(AND(N($M31)&lt;=0,N($P31)&lt;=0,VLOOKUP($C31&amp;" "&amp;INDIRECT($Z31&amp;"!$B$5")&amp;" Totals:",$G$5:$H$9989,2,0)&gt;=N($I31)),"READY","TOKENS REQD"))))</f>
        <v>LOCKED</v>
      </c>
      <c r="S31" s="74">
        <f ca="1" t="shared" si="55"/>
        <v>1</v>
      </c>
      <c r="T31" s="74">
        <f ca="1" t="shared" si="56"/>
        <v>0</v>
      </c>
      <c r="Z31" s="156" t="s">
        <v>63</v>
      </c>
    </row>
    <row r="32" s="69" customFormat="1" customHeight="1" spans="2:26">
      <c r="B32" s="98"/>
      <c r="C32" s="120"/>
      <c r="D32" s="100"/>
      <c r="E32" s="100"/>
      <c r="F32" s="101"/>
      <c r="G32" s="102"/>
      <c r="H32" s="103" t="str">
        <f ca="1" t="shared" si="57"/>
        <v/>
      </c>
      <c r="I32" s="134"/>
      <c r="J32" s="135"/>
      <c r="K32" s="103" t="str">
        <f ca="1" t="shared" si="58"/>
        <v/>
      </c>
      <c r="L32" s="134"/>
      <c r="M32" s="135"/>
      <c r="N32" s="103" t="str">
        <f ca="1" t="shared" si="59"/>
        <v/>
      </c>
      <c r="O32" s="134"/>
      <c r="P32" s="135"/>
      <c r="Q32" s="151"/>
      <c r="R32" s="152"/>
      <c r="S32" s="74"/>
      <c r="Z32" s="156"/>
    </row>
    <row r="33" s="69" customFormat="1" customHeight="1" spans="2:26">
      <c r="B33" s="92" t="str">
        <f t="shared" si="45"/>
        <v>Woody</v>
      </c>
      <c r="C33" s="119" t="str">
        <f ca="1" t="shared" si="46"/>
        <v>Toy Story</v>
      </c>
      <c r="D33" s="94" t="str">
        <f t="shared" si="47"/>
        <v>Data</v>
      </c>
      <c r="E33" s="94" t="str">
        <f t="shared" si="48"/>
        <v>Tasks</v>
      </c>
      <c r="F33" s="95" t="s">
        <v>51</v>
      </c>
      <c r="G33" s="96"/>
      <c r="H33" s="97"/>
      <c r="I33" s="131" t="str">
        <f ca="1" t="shared" si="49"/>
        <v/>
      </c>
      <c r="J33" s="132"/>
      <c r="K33" s="133"/>
      <c r="L33" s="131" t="str">
        <f ca="1" t="shared" si="50"/>
        <v/>
      </c>
      <c r="M33" s="132" t="str">
        <f ca="1" t="shared" si="51"/>
        <v/>
      </c>
      <c r="N33" s="133"/>
      <c r="O33" s="131" t="str">
        <f ca="1" t="shared" si="52"/>
        <v/>
      </c>
      <c r="P33" s="132" t="str">
        <f ca="1" t="shared" si="53"/>
        <v/>
      </c>
      <c r="Q33" s="149" t="str">
        <f ca="1" t="shared" si="54"/>
        <v/>
      </c>
      <c r="R33" s="150" t="str">
        <f ca="1">IF($F33="Y","LOCKED",IF($S33=0,"GEMS REQD",IF($G33&gt;=INDIRECT($Z33&amp;"!$B$3"),"MAXED",IF(AND(N($M33)&lt;=0,N($P33)&lt;=0,VLOOKUP($C33&amp;" "&amp;INDIRECT($Z33&amp;"!$B$5")&amp;" Totals:",$G$5:$H$9989,2,0)&gt;=N($I33)),"READY","TOKENS REQD"))))</f>
        <v>LOCKED</v>
      </c>
      <c r="S33" s="74">
        <f ca="1" t="shared" si="55"/>
        <v>1</v>
      </c>
      <c r="T33" s="74">
        <f ca="1" t="shared" si="56"/>
        <v>0</v>
      </c>
      <c r="Z33" s="156" t="s">
        <v>64</v>
      </c>
    </row>
    <row r="34" s="69" customFormat="1" customHeight="1" spans="2:26">
      <c r="B34" s="98"/>
      <c r="C34" s="120"/>
      <c r="D34" s="100"/>
      <c r="E34" s="100"/>
      <c r="F34" s="101"/>
      <c r="G34" s="102"/>
      <c r="H34" s="103" t="str">
        <f ca="1" t="shared" si="57"/>
        <v/>
      </c>
      <c r="I34" s="134"/>
      <c r="J34" s="135"/>
      <c r="K34" s="103" t="str">
        <f ca="1" t="shared" si="58"/>
        <v/>
      </c>
      <c r="L34" s="134"/>
      <c r="M34" s="135"/>
      <c r="N34" s="103" t="str">
        <f ca="1" t="shared" si="59"/>
        <v/>
      </c>
      <c r="O34" s="134"/>
      <c r="P34" s="135"/>
      <c r="Q34" s="151"/>
      <c r="R34" s="152"/>
      <c r="S34" s="74"/>
      <c r="Z34" s="156"/>
    </row>
    <row r="35" s="69" customFormat="1" customHeight="1" spans="2:26">
      <c r="B35" s="92" t="str">
        <f t="shared" ref="B35:B39" si="60">HYPERLINK("#'"&amp;$Z35&amp;"'!$A$1",SUBSTITUTE($Z35,"_"," "))</f>
        <v>Buzz Lightyear</v>
      </c>
      <c r="C35" s="119" t="str">
        <f ca="1" t="shared" ref="C35:C39" si="61">INDIRECT($Z35&amp;"!$B$2")</f>
        <v>Toy Story</v>
      </c>
      <c r="D35" s="94" t="str">
        <f t="shared" ref="D35:D39" si="62">HYPERLINK("#'"&amp;$Z35&amp;"'!$A$1","Data")</f>
        <v>Data</v>
      </c>
      <c r="E35" s="94" t="str">
        <f t="shared" ref="E35:E39" si="63">HYPERLINK("#'"&amp;$Z35&amp;"'!$AK$1","Tasks")</f>
        <v>Tasks</v>
      </c>
      <c r="F35" s="95" t="s">
        <v>51</v>
      </c>
      <c r="G35" s="96"/>
      <c r="H35" s="97"/>
      <c r="I35" s="131" t="str">
        <f ca="1" t="shared" ref="I35:I39" si="64">IF(OR($S35=0,$T35=0,VLOOKUP($G35,INDIRECT($Z35&amp;"!$B$10:$H$20"),3,1)=0),"",VLOOKUP($G35,INDIRECT($Z35&amp;"!$B$10:$H$20"),3,1))</f>
        <v/>
      </c>
      <c r="J35" s="132"/>
      <c r="K35" s="133"/>
      <c r="L35" s="131" t="str">
        <f ca="1" t="shared" ref="L35:L39" si="65">IF(OR($S35=0,$T35=0,VLOOKUP($G35,INDIRECT($Z35&amp;"!$B$10:$H$20"),4,1)=0),"",VLOOKUP($G35,INDIRECT($Z35&amp;"!$B$10:$H$20"),4,1))</f>
        <v/>
      </c>
      <c r="M35" s="132" t="str">
        <f ca="1" t="shared" ref="M35:M39" si="66">IF(OR($S35=0,N(L35)=0,$T35=0),"",L35-K35)</f>
        <v/>
      </c>
      <c r="N35" s="133"/>
      <c r="O35" s="131" t="str">
        <f ca="1" t="shared" ref="O35:O39" si="67">IF(OR($S35=0,$T35=0,VLOOKUP($G35,INDIRECT($Z35&amp;"!$B$10:$H$20"),5,1)=0),"",VLOOKUP($G35,INDIRECT($Z35&amp;"!$B$10:$H$20"),5,1))</f>
        <v/>
      </c>
      <c r="P35" s="132" t="str">
        <f ca="1" t="shared" ref="P35:P39" si="68">IF(OR($S35=0,N(O35)=0,$T35=0),"",O35-N35)</f>
        <v/>
      </c>
      <c r="Q35" s="149" t="str">
        <f ca="1" t="shared" ref="Q35:Q39" si="69">IF($T35=0,"",VLOOKUP($G35,INDIRECT($Z35&amp;"!$B$10:$H$20"),7,1))</f>
        <v/>
      </c>
      <c r="R35" s="150" t="str">
        <f ca="1">IF($F35="Y","LOCKED",IF($S35=0,"GEMS REQD",IF($G35&gt;=INDIRECT($Z35&amp;"!$B$3"),"MAXED",IF(AND(N($M35)&lt;=0,N($P35)&lt;=0,VLOOKUP($C35&amp;" "&amp;INDIRECT($Z35&amp;"!$B$5")&amp;" Totals:",$G$5:$H$9989,2,0)&gt;=N($I35)),"READY","TOKENS REQD"))))</f>
        <v>LOCKED</v>
      </c>
      <c r="S35" s="74">
        <f ca="1" t="shared" ref="S35:S39" si="70">IF(AND($G35=0,INDIRECT($Z35&amp;"!$B$4")&gt;0),0,1)</f>
        <v>1</v>
      </c>
      <c r="T35" s="74">
        <f ca="1" t="shared" ref="T35:T39" si="71">IF(OR($F35="Y",$G35&gt;=INDIRECT($Z35&amp;"!$B$3"),$S35=0),0,1)</f>
        <v>0</v>
      </c>
      <c r="Z35" s="156" t="s">
        <v>65</v>
      </c>
    </row>
    <row r="36" s="69" customFormat="1" customHeight="1" spans="2:26">
      <c r="B36" s="98"/>
      <c r="C36" s="120"/>
      <c r="D36" s="100"/>
      <c r="E36" s="100"/>
      <c r="F36" s="101"/>
      <c r="G36" s="102"/>
      <c r="H36" s="103" t="str">
        <f ca="1" t="shared" ref="H36:H40" si="72">IF(AND($S35=0,$F35&lt;&gt;"Y"),INDIRECT($Z35&amp;"!$B$4")&amp;" Gems",IF(N(I35)=0,"",INDIRECT($Z35&amp;"!$B$5")))</f>
        <v/>
      </c>
      <c r="I36" s="134"/>
      <c r="J36" s="135"/>
      <c r="K36" s="103" t="str">
        <f ca="1" t="shared" ref="K36:K40" si="73">IF(N(L35)=0,"",INDIRECT($Z35&amp;"!$B$6"))</f>
        <v/>
      </c>
      <c r="L36" s="134"/>
      <c r="M36" s="135"/>
      <c r="N36" s="103" t="str">
        <f ca="1" t="shared" ref="N36:N40" si="74">IF(N(O35)=0,"",INDIRECT($Z35&amp;"!$B$7"))</f>
        <v/>
      </c>
      <c r="O36" s="134"/>
      <c r="P36" s="135"/>
      <c r="Q36" s="151"/>
      <c r="R36" s="152"/>
      <c r="S36" s="74"/>
      <c r="Z36" s="156"/>
    </row>
    <row r="37" s="69" customFormat="1" customHeight="1" spans="2:26">
      <c r="B37" s="92" t="str">
        <f t="shared" si="60"/>
        <v>Bo Peep</v>
      </c>
      <c r="C37" s="119" t="str">
        <f ca="1" t="shared" si="61"/>
        <v>Toy Story</v>
      </c>
      <c r="D37" s="94" t="str">
        <f t="shared" si="62"/>
        <v>Data</v>
      </c>
      <c r="E37" s="94" t="str">
        <f t="shared" si="63"/>
        <v>Tasks</v>
      </c>
      <c r="F37" s="95" t="s">
        <v>51</v>
      </c>
      <c r="G37" s="96"/>
      <c r="H37" s="97"/>
      <c r="I37" s="131" t="str">
        <f ca="1" t="shared" si="64"/>
        <v/>
      </c>
      <c r="J37" s="132"/>
      <c r="K37" s="133"/>
      <c r="L37" s="131" t="str">
        <f ca="1" t="shared" si="65"/>
        <v/>
      </c>
      <c r="M37" s="132" t="str">
        <f ca="1" t="shared" si="66"/>
        <v/>
      </c>
      <c r="N37" s="133"/>
      <c r="O37" s="131" t="str">
        <f ca="1" t="shared" si="67"/>
        <v/>
      </c>
      <c r="P37" s="132" t="str">
        <f ca="1" t="shared" si="68"/>
        <v/>
      </c>
      <c r="Q37" s="149" t="str">
        <f ca="1" t="shared" si="69"/>
        <v/>
      </c>
      <c r="R37" s="150" t="str">
        <f ca="1">IF($F37="Y","LOCKED",IF($S37=0,"GEMS REQD",IF($G37&gt;=INDIRECT($Z37&amp;"!$B$3"),"MAXED",IF(AND(N($M37)&lt;=0,N($P37)&lt;=0,VLOOKUP($C37&amp;" "&amp;INDIRECT($Z37&amp;"!$B$5")&amp;" Totals:",$G$5:$H$9989,2,0)&gt;=N($I37)),"READY","TOKENS REQD"))))</f>
        <v>LOCKED</v>
      </c>
      <c r="S37" s="74">
        <f ca="1" t="shared" si="70"/>
        <v>1</v>
      </c>
      <c r="T37" s="74">
        <f ca="1" t="shared" si="71"/>
        <v>0</v>
      </c>
      <c r="Z37" s="156" t="s">
        <v>66</v>
      </c>
    </row>
    <row r="38" s="69" customFormat="1" customHeight="1" spans="2:26">
      <c r="B38" s="98"/>
      <c r="C38" s="120"/>
      <c r="D38" s="100"/>
      <c r="E38" s="100"/>
      <c r="F38" s="101"/>
      <c r="G38" s="102"/>
      <c r="H38" s="103" t="str">
        <f ca="1" t="shared" si="72"/>
        <v/>
      </c>
      <c r="I38" s="134"/>
      <c r="J38" s="135"/>
      <c r="K38" s="103" t="str">
        <f ca="1" t="shared" si="73"/>
        <v/>
      </c>
      <c r="L38" s="134"/>
      <c r="M38" s="135"/>
      <c r="N38" s="103" t="str">
        <f ca="1" t="shared" si="74"/>
        <v/>
      </c>
      <c r="O38" s="134"/>
      <c r="P38" s="135"/>
      <c r="Q38" s="151"/>
      <c r="R38" s="152"/>
      <c r="S38" s="74"/>
      <c r="Z38" s="156"/>
    </row>
    <row r="39" s="69" customFormat="1" customHeight="1" spans="2:26">
      <c r="B39" s="92" t="str">
        <f t="shared" si="60"/>
        <v>Hamm</v>
      </c>
      <c r="C39" s="119" t="str">
        <f ca="1" t="shared" si="61"/>
        <v>Toy Story</v>
      </c>
      <c r="D39" s="94" t="str">
        <f t="shared" si="62"/>
        <v>Data</v>
      </c>
      <c r="E39" s="94" t="str">
        <f t="shared" si="63"/>
        <v>Tasks</v>
      </c>
      <c r="F39" s="95" t="s">
        <v>51</v>
      </c>
      <c r="G39" s="96"/>
      <c r="H39" s="97"/>
      <c r="I39" s="131" t="str">
        <f ca="1" t="shared" si="64"/>
        <v/>
      </c>
      <c r="J39" s="132"/>
      <c r="K39" s="133"/>
      <c r="L39" s="131" t="str">
        <f ca="1" t="shared" si="65"/>
        <v/>
      </c>
      <c r="M39" s="132" t="str">
        <f ca="1" t="shared" si="66"/>
        <v/>
      </c>
      <c r="N39" s="133"/>
      <c r="O39" s="131" t="str">
        <f ca="1" t="shared" si="67"/>
        <v/>
      </c>
      <c r="P39" s="132" t="str">
        <f ca="1" t="shared" si="68"/>
        <v/>
      </c>
      <c r="Q39" s="149" t="str">
        <f ca="1" t="shared" si="69"/>
        <v/>
      </c>
      <c r="R39" s="150" t="str">
        <f ca="1">IF($F39="Y","LOCKED",IF($S39=0,"GEMS REQD",IF($G39&gt;=INDIRECT($Z39&amp;"!$B$3"),"MAXED",IF(AND(N($M39)&lt;=0,N($P39)&lt;=0,VLOOKUP($C39&amp;" "&amp;INDIRECT($Z39&amp;"!$B$5")&amp;" Totals:",$G$5:$H$9989,2,0)&gt;=N($I39)),"READY","TOKENS REQD"))))</f>
        <v>LOCKED</v>
      </c>
      <c r="S39" s="74">
        <f ca="1" t="shared" si="70"/>
        <v>1</v>
      </c>
      <c r="T39" s="74">
        <f ca="1" t="shared" si="71"/>
        <v>0</v>
      </c>
      <c r="Z39" s="156" t="s">
        <v>67</v>
      </c>
    </row>
    <row r="40" s="69" customFormat="1" customHeight="1" spans="2:26">
      <c r="B40" s="98"/>
      <c r="C40" s="120"/>
      <c r="D40" s="100"/>
      <c r="E40" s="100"/>
      <c r="F40" s="101"/>
      <c r="G40" s="102"/>
      <c r="H40" s="103" t="str">
        <f ca="1" t="shared" si="72"/>
        <v/>
      </c>
      <c r="I40" s="134"/>
      <c r="J40" s="135"/>
      <c r="K40" s="103" t="str">
        <f ca="1" t="shared" si="73"/>
        <v/>
      </c>
      <c r="L40" s="134"/>
      <c r="M40" s="135"/>
      <c r="N40" s="103" t="str">
        <f ca="1" t="shared" si="74"/>
        <v/>
      </c>
      <c r="O40" s="134"/>
      <c r="P40" s="135"/>
      <c r="Q40" s="151"/>
      <c r="R40" s="152"/>
      <c r="S40" s="74"/>
      <c r="Z40" s="156"/>
    </row>
    <row r="41" s="69" customFormat="1" customHeight="1" spans="2:26">
      <c r="B41" s="92" t="str">
        <f>HYPERLINK("#'"&amp;$Z41&amp;"'!$A$1",SUBSTITUTE($Z41,"_"," "))</f>
        <v>Sarge</v>
      </c>
      <c r="C41" s="119" t="str">
        <f ca="1">INDIRECT($Z41&amp;"!$B$2")</f>
        <v>Toy Story</v>
      </c>
      <c r="D41" s="94" t="str">
        <f>HYPERLINK("#'"&amp;$Z41&amp;"'!$A$1","Data")</f>
        <v>Data</v>
      </c>
      <c r="E41" s="94" t="str">
        <f>HYPERLINK("#'"&amp;$Z41&amp;"'!$AK$1","Tasks")</f>
        <v>Tasks</v>
      </c>
      <c r="F41" s="95" t="s">
        <v>51</v>
      </c>
      <c r="G41" s="96"/>
      <c r="H41" s="97"/>
      <c r="I41" s="131" t="str">
        <f ca="1">IF(OR($S41=0,$T41=0,VLOOKUP($G41,INDIRECT($Z41&amp;"!$B$10:$H$20"),3,1)=0),"",VLOOKUP($G41,INDIRECT($Z41&amp;"!$B$10:$H$20"),3,1))</f>
        <v/>
      </c>
      <c r="J41" s="132"/>
      <c r="K41" s="133"/>
      <c r="L41" s="131" t="str">
        <f ca="1">IF(OR($S41=0,$T41=0,VLOOKUP($G41,INDIRECT($Z41&amp;"!$B$10:$H$20"),4,1)=0),"",VLOOKUP($G41,INDIRECT($Z41&amp;"!$B$10:$H$20"),4,1))</f>
        <v/>
      </c>
      <c r="M41" s="132" t="str">
        <f ca="1">IF(OR($S41=0,N(L41)=0,$T41=0),"",L41-K41)</f>
        <v/>
      </c>
      <c r="N41" s="133"/>
      <c r="O41" s="131" t="str">
        <f ca="1">IF(OR($S41=0,$T41=0,VLOOKUP($G41,INDIRECT($Z41&amp;"!$B$10:$H$20"),5,1)=0),"",VLOOKUP($G41,INDIRECT($Z41&amp;"!$B$10:$H$20"),5,1))</f>
        <v/>
      </c>
      <c r="P41" s="132" t="str">
        <f ca="1">IF(OR($S41=0,N(O41)=0,$T41=0),"",O41-N41)</f>
        <v/>
      </c>
      <c r="Q41" s="149" t="str">
        <f ca="1">IF($T41=0,"",VLOOKUP($G41,INDIRECT($Z41&amp;"!$B$10:$H$20"),7,1))</f>
        <v/>
      </c>
      <c r="R41" s="150" t="str">
        <f ca="1">IF($F41="Y","LOCKED",IF($S41=0,"GEMS REQD",IF($G41&gt;=INDIRECT($Z41&amp;"!$B$3"),"MAXED",IF(AND(N($M41)&lt;=0,N($P41)&lt;=0,VLOOKUP($C41&amp;" "&amp;INDIRECT($Z41&amp;"!$B$5")&amp;" Totals:",$G$5:$H$9989,2,0)&gt;=N($I41)),"READY","TOKENS REQD"))))</f>
        <v>LOCKED</v>
      </c>
      <c r="S41" s="74">
        <f ca="1">IF(AND($G41=0,INDIRECT($Z41&amp;"!$B$4")&gt;0),0,1)</f>
        <v>1</v>
      </c>
      <c r="T41" s="74">
        <f ca="1">IF(OR($F41="Y",$G41&gt;=INDIRECT($Z41&amp;"!$B$3"),$S41=0),0,1)</f>
        <v>0</v>
      </c>
      <c r="Z41" s="156" t="s">
        <v>68</v>
      </c>
    </row>
    <row r="42" s="69" customFormat="1" customHeight="1" spans="2:26">
      <c r="B42" s="98"/>
      <c r="C42" s="120"/>
      <c r="D42" s="100"/>
      <c r="E42" s="100"/>
      <c r="F42" s="101"/>
      <c r="G42" s="102"/>
      <c r="H42" s="103" t="str">
        <f ca="1">IF(AND($S41=0,$F41&lt;&gt;"Y"),INDIRECT($Z41&amp;"!$B$4")&amp;" Gems",IF(N(I41)=0,"",INDIRECT($Z41&amp;"!$B$5")))</f>
        <v/>
      </c>
      <c r="I42" s="134"/>
      <c r="J42" s="135"/>
      <c r="K42" s="103" t="str">
        <f ca="1">IF(N(L41)=0,"",INDIRECT($Z41&amp;"!$B$6"))</f>
        <v/>
      </c>
      <c r="L42" s="134"/>
      <c r="M42" s="135"/>
      <c r="N42" s="103" t="str">
        <f ca="1">IF(N(O41)=0,"",INDIRECT($Z41&amp;"!$B$7"))</f>
        <v/>
      </c>
      <c r="O42" s="134"/>
      <c r="P42" s="135"/>
      <c r="Q42" s="151"/>
      <c r="R42" s="152"/>
      <c r="S42" s="74"/>
      <c r="Z42" s="156"/>
    </row>
    <row r="43" s="69" customFormat="1" customHeight="1" spans="2:26">
      <c r="B43" s="92" t="str">
        <f>HYPERLINK("#'"&amp;$Z43&amp;"'!$A$1",SUBSTITUTE($Z43,"_"," "))</f>
        <v>Rex</v>
      </c>
      <c r="C43" s="119" t="str">
        <f ca="1">INDIRECT($Z43&amp;"!$B$2")</f>
        <v>Toy Story</v>
      </c>
      <c r="D43" s="94" t="str">
        <f>HYPERLINK("#'"&amp;$Z43&amp;"'!$A$1","Data")</f>
        <v>Data</v>
      </c>
      <c r="E43" s="94" t="str">
        <f>HYPERLINK("#'"&amp;$Z43&amp;"'!$AK$1","Tasks")</f>
        <v>Tasks</v>
      </c>
      <c r="F43" s="95" t="s">
        <v>51</v>
      </c>
      <c r="G43" s="96"/>
      <c r="H43" s="97"/>
      <c r="I43" s="131" t="str">
        <f ca="1">IF(OR($S43=0,$T43=0,VLOOKUP($G43,INDIRECT($Z43&amp;"!$B$10:$H$20"),3,1)=0),"",VLOOKUP($G43,INDIRECT($Z43&amp;"!$B$10:$H$20"),3,1))</f>
        <v/>
      </c>
      <c r="J43" s="132"/>
      <c r="K43" s="133"/>
      <c r="L43" s="131" t="str">
        <f ca="1">IF(OR($S43=0,$T43=0,VLOOKUP($G43,INDIRECT($Z43&amp;"!$B$10:$H$20"),4,1)=0),"",VLOOKUP($G43,INDIRECT($Z43&amp;"!$B$10:$H$20"),4,1))</f>
        <v/>
      </c>
      <c r="M43" s="132" t="str">
        <f ca="1">IF(OR($S43=0,N(L43)=0,$T43=0),"",L43-K43)</f>
        <v/>
      </c>
      <c r="N43" s="133"/>
      <c r="O43" s="131" t="str">
        <f ca="1">IF(OR($S43=0,$T43=0,VLOOKUP($G43,INDIRECT($Z43&amp;"!$B$10:$H$20"),5,1)=0),"",VLOOKUP($G43,INDIRECT($Z43&amp;"!$B$10:$H$20"),5,1))</f>
        <v/>
      </c>
      <c r="P43" s="132" t="str">
        <f ca="1">IF(OR($S43=0,N(O43)=0,$T43=0),"",O43-N43)</f>
        <v/>
      </c>
      <c r="Q43" s="149" t="str">
        <f ca="1">IF($T43=0,"",VLOOKUP($G43,INDIRECT($Z43&amp;"!$B$10:$H$20"),7,1))</f>
        <v/>
      </c>
      <c r="R43" s="150" t="str">
        <f ca="1">IF($F43="Y","LOCKED",IF($S43=0,"GEMS REQD",IF($G43&gt;=INDIRECT($Z43&amp;"!$B$3"),"MAXED",IF(AND(N($M43)&lt;=0,N($P43)&lt;=0,VLOOKUP($C43&amp;" "&amp;INDIRECT($Z43&amp;"!$B$5")&amp;" Totals:",$G$5:$H$9989,2,0)&gt;=N($I43)),"READY","TOKENS REQD"))))</f>
        <v>LOCKED</v>
      </c>
      <c r="S43" s="74">
        <f ca="1">IF(AND($G43=0,INDIRECT($Z43&amp;"!$B$4")&gt;0),0,1)</f>
        <v>0</v>
      </c>
      <c r="T43" s="74">
        <f ca="1">IF(OR($F43="Y",$G43&gt;=INDIRECT($Z43&amp;"!$B$3"),$S43=0),0,1)</f>
        <v>0</v>
      </c>
      <c r="Z43" s="156" t="s">
        <v>69</v>
      </c>
    </row>
    <row r="44" s="69" customFormat="1" customHeight="1" spans="2:26">
      <c r="B44" s="98"/>
      <c r="C44" s="120"/>
      <c r="D44" s="100"/>
      <c r="E44" s="100"/>
      <c r="F44" s="101"/>
      <c r="G44" s="102"/>
      <c r="H44" s="103" t="str">
        <f ca="1">IF(AND($S43=0,$F43&lt;&gt;"Y"),INDIRECT($Z43&amp;"!$B$4")&amp;" Gems",IF(N(I43)=0,"",INDIRECT($Z43&amp;"!$B$5")))</f>
        <v/>
      </c>
      <c r="I44" s="134"/>
      <c r="J44" s="135"/>
      <c r="K44" s="103" t="str">
        <f ca="1">IF(N(L43)=0,"",INDIRECT($Z43&amp;"!$B$6"))</f>
        <v/>
      </c>
      <c r="L44" s="134"/>
      <c r="M44" s="135"/>
      <c r="N44" s="103" t="str">
        <f ca="1">IF(N(O43)=0,"",INDIRECT($Z43&amp;"!$B$7"))</f>
        <v/>
      </c>
      <c r="O44" s="134"/>
      <c r="P44" s="135"/>
      <c r="Q44" s="151"/>
      <c r="R44" s="152"/>
      <c r="S44" s="74"/>
      <c r="Z44" s="156"/>
    </row>
    <row r="45" s="69" customFormat="1" ht="21.55" customHeight="1" spans="2:26">
      <c r="B45" s="104"/>
      <c r="C45" s="115"/>
      <c r="D45" s="116"/>
      <c r="E45" s="116"/>
      <c r="F45" s="117"/>
      <c r="G45" s="108" t="str">
        <f ca="1">$C43&amp;" "&amp;INDIRECT($Z43&amp;"!$B$5")&amp;" Totals:"</f>
        <v>Toy Story Luxo Ball Totals:</v>
      </c>
      <c r="H45" s="109"/>
      <c r="I45" s="136" t="str">
        <f ca="1">IF($K45=0,"",$K45)</f>
        <v/>
      </c>
      <c r="J45" s="137" t="str">
        <f ca="1">IF(N($I45)&lt;&gt;0,$I45-$H45,"")</f>
        <v/>
      </c>
      <c r="K45" s="138">
        <f ca="1">SUM(OFFSET($I45,-2*INDIRECT($Z43&amp;"!$B$8"),0):$I44)</f>
        <v>0</v>
      </c>
      <c r="L45" s="139"/>
      <c r="M45" s="139"/>
      <c r="N45" s="139"/>
      <c r="O45" s="139"/>
      <c r="P45" s="139"/>
      <c r="Q45" s="139"/>
      <c r="R45" s="154"/>
      <c r="S45" s="74"/>
      <c r="Z45" s="156"/>
    </row>
    <row r="46" s="69" customFormat="1" ht="7.15" customHeight="1" spans="2:26">
      <c r="B46" s="110"/>
      <c r="C46" s="111"/>
      <c r="D46" s="118"/>
      <c r="E46" s="118"/>
      <c r="F46" s="111"/>
      <c r="G46" s="111"/>
      <c r="H46" s="111"/>
      <c r="I46" s="111"/>
      <c r="J46" s="140"/>
      <c r="K46" s="141"/>
      <c r="L46" s="111"/>
      <c r="M46" s="111"/>
      <c r="N46" s="111"/>
      <c r="O46" s="111"/>
      <c r="P46" s="111"/>
      <c r="Q46" s="111"/>
      <c r="R46" s="155"/>
      <c r="S46" s="74"/>
      <c r="Z46" s="156"/>
    </row>
    <row r="47" s="69" customFormat="1" customHeight="1" spans="2:26">
      <c r="B47" s="92" t="str">
        <f>HYPERLINK("#'"&amp;$Z47&amp;"'!$A$1",SUBSTITUTE($Z47,"_"," "))</f>
        <v>Cinderella</v>
      </c>
      <c r="C47" s="121" t="str">
        <f ca="1">INDIRECT($Z47&amp;"!$B$2")</f>
        <v>Cinderella</v>
      </c>
      <c r="D47" s="94" t="str">
        <f>HYPERLINK("#'"&amp;$Z47&amp;"'!$A$1","Data")</f>
        <v>Data</v>
      </c>
      <c r="E47" s="94" t="str">
        <f>HYPERLINK("#'"&amp;$Z47&amp;"'!$AK$1","Tasks")</f>
        <v>Tasks</v>
      </c>
      <c r="F47" s="95" t="s">
        <v>51</v>
      </c>
      <c r="G47" s="96"/>
      <c r="H47" s="97"/>
      <c r="I47" s="131" t="str">
        <f ca="1">IF(OR($S47=0,$T47=0,VLOOKUP($G47,INDIRECT($Z47&amp;"!$B$10:$H$20"),3,1)=0),"",VLOOKUP($G47,INDIRECT($Z47&amp;"!$B$10:$H$20"),3,1))</f>
        <v/>
      </c>
      <c r="J47" s="132"/>
      <c r="K47" s="133"/>
      <c r="L47" s="131" t="str">
        <f ca="1">IF(OR($S47=0,$T47=0,VLOOKUP($G47,INDIRECT($Z47&amp;"!$B$10:$H$20"),4,1)=0),"",VLOOKUP($G47,INDIRECT($Z47&amp;"!$B$10:$H$20"),4,1))</f>
        <v/>
      </c>
      <c r="M47" s="132" t="str">
        <f ca="1">IF(OR($S47=0,N(L47)=0,$T47=0),"",L47-K47)</f>
        <v/>
      </c>
      <c r="N47" s="133"/>
      <c r="O47" s="131" t="str">
        <f ca="1">IF(OR($S47=0,$T47=0,VLOOKUP($G47,INDIRECT($Z47&amp;"!$B$10:$H$20"),5,1)=0),"",VLOOKUP($G47,INDIRECT($Z47&amp;"!$B$10:$H$20"),5,1))</f>
        <v/>
      </c>
      <c r="P47" s="132" t="str">
        <f ca="1">IF(OR($S47=0,N(O47)=0,$T47=0),"",O47-N47)</f>
        <v/>
      </c>
      <c r="Q47" s="149" t="str">
        <f ca="1">IF($T47=0,"",VLOOKUP($G47,INDIRECT($Z47&amp;"!$B$10:$H$20"),7,1))</f>
        <v/>
      </c>
      <c r="R47" s="150" t="str">
        <f ca="1">IF($F47="Y","LOCKED",IF($S47=0,"GEMS REQD",IF($G47&gt;=INDIRECT($Z47&amp;"!$B$3"),"MAXED",IF(AND(N($M47)&lt;=0,N($P47)&lt;=0,VLOOKUP($C47&amp;" "&amp;INDIRECT($Z47&amp;"!$B$5")&amp;" Totals:",$G$5:$H$9989,2,0)&gt;=N($I47)),"READY","TOKENS REQD"))))</f>
        <v>LOCKED</v>
      </c>
      <c r="S47" s="74">
        <f ca="1">IF(AND($G47=0,INDIRECT($Z47&amp;"!$B$4")&gt;0),0,1)</f>
        <v>1</v>
      </c>
      <c r="T47" s="74">
        <f ca="1">IF(OR($F47="Y",$G47&gt;=INDIRECT($Z47&amp;"!$B$3"),$S47=0),0,1)</f>
        <v>0</v>
      </c>
      <c r="Z47" s="156" t="s">
        <v>70</v>
      </c>
    </row>
    <row r="48" s="69" customFormat="1" customHeight="1" spans="2:26">
      <c r="B48" s="98"/>
      <c r="C48" s="122"/>
      <c r="D48" s="100"/>
      <c r="E48" s="100"/>
      <c r="F48" s="101"/>
      <c r="G48" s="102"/>
      <c r="H48" s="103" t="str">
        <f ca="1">IF(AND($S47=0,$F47&lt;&gt;"Y"),INDIRECT($Z47&amp;"!$B$4")&amp;" Gems",IF(N(I47)=0,"",INDIRECT($Z47&amp;"!$B$5")))</f>
        <v/>
      </c>
      <c r="I48" s="134"/>
      <c r="J48" s="135"/>
      <c r="K48" s="103" t="str">
        <f ca="1">IF(N(L47)=0,"",INDIRECT($Z47&amp;"!$B$6"))</f>
        <v/>
      </c>
      <c r="L48" s="134"/>
      <c r="M48" s="135"/>
      <c r="N48" s="103" t="str">
        <f ca="1">IF(N(O47)=0,"",INDIRECT($Z47&amp;"!$B$7"))</f>
        <v/>
      </c>
      <c r="O48" s="134"/>
      <c r="P48" s="135"/>
      <c r="Q48" s="151"/>
      <c r="R48" s="152"/>
      <c r="S48" s="74"/>
      <c r="Z48" s="156"/>
    </row>
    <row r="49" s="69" customFormat="1" customHeight="1" spans="2:26">
      <c r="B49" s="92" t="str">
        <f>HYPERLINK("#'"&amp;$Z49&amp;"'!$A$1",SUBSTITUTE($Z49,"_"," "))</f>
        <v>Prince Charming</v>
      </c>
      <c r="C49" s="121" t="str">
        <f ca="1">INDIRECT($Z49&amp;"!$B$2")</f>
        <v>Cinderella</v>
      </c>
      <c r="D49" s="94" t="str">
        <f>HYPERLINK("#'"&amp;$Z49&amp;"'!$A$1","Data")</f>
        <v>Data</v>
      </c>
      <c r="E49" s="94" t="str">
        <f>HYPERLINK("#'"&amp;$Z49&amp;"'!$AK$1","Tasks")</f>
        <v>Tasks</v>
      </c>
      <c r="F49" s="95" t="s">
        <v>51</v>
      </c>
      <c r="G49" s="96"/>
      <c r="H49" s="97"/>
      <c r="I49" s="131" t="str">
        <f ca="1">IF(OR($S49=0,$T49=0,VLOOKUP($G49,INDIRECT($Z49&amp;"!$B$10:$H$20"),3,1)=0),"",VLOOKUP($G49,INDIRECT($Z49&amp;"!$B$10:$H$20"),3,1))</f>
        <v/>
      </c>
      <c r="J49" s="132"/>
      <c r="K49" s="133"/>
      <c r="L49" s="131" t="str">
        <f ca="1">IF(OR($S49=0,$T49=0,VLOOKUP($G49,INDIRECT($Z49&amp;"!$B$10:$H$20"),4,1)=0),"",VLOOKUP($G49,INDIRECT($Z49&amp;"!$B$10:$H$20"),4,1))</f>
        <v/>
      </c>
      <c r="M49" s="132" t="str">
        <f ca="1">IF(OR($S49=0,N(L49)=0,$T49=0),"",L49-K49)</f>
        <v/>
      </c>
      <c r="N49" s="133"/>
      <c r="O49" s="131" t="str">
        <f ca="1">IF(OR($S49=0,$T49=0,VLOOKUP($G49,INDIRECT($Z49&amp;"!$B$10:$H$20"),5,1)=0),"",VLOOKUP($G49,INDIRECT($Z49&amp;"!$B$10:$H$20"),5,1))</f>
        <v/>
      </c>
      <c r="P49" s="132" t="str">
        <f ca="1">IF(OR($S49=0,N(O49)=0,$T49=0),"",O49-N49)</f>
        <v/>
      </c>
      <c r="Q49" s="149" t="str">
        <f ca="1">IF($T49=0,"",VLOOKUP($G49,INDIRECT($Z49&amp;"!$B$10:$H$20"),7,1))</f>
        <v/>
      </c>
      <c r="R49" s="150" t="str">
        <f ca="1">IF($F49="Y","LOCKED",IF($S49=0,"GEMS REQD",IF($G49&gt;=INDIRECT($Z49&amp;"!$B$3"),"MAXED",IF(AND(N($M49)&lt;=0,N($P49)&lt;=0,VLOOKUP($C49&amp;" "&amp;INDIRECT($Z49&amp;"!$B$5")&amp;" Totals:",$G$5:$H$9989,2,0)&gt;=N($I49)),"READY","TOKENS REQD"))))</f>
        <v>LOCKED</v>
      </c>
      <c r="S49" s="74">
        <f ca="1">IF(AND($G49=0,INDIRECT($Z49&amp;"!$B$4")&gt;0),0,1)</f>
        <v>1</v>
      </c>
      <c r="T49" s="74">
        <f ca="1">IF(OR($F49="Y",$G49&gt;=INDIRECT($Z49&amp;"!$B$3"),$S49=0),0,1)</f>
        <v>0</v>
      </c>
      <c r="Z49" s="156" t="s">
        <v>71</v>
      </c>
    </row>
    <row r="50" s="69" customFormat="1" customHeight="1" spans="2:26">
      <c r="B50" s="98"/>
      <c r="C50" s="122"/>
      <c r="D50" s="100"/>
      <c r="E50" s="100"/>
      <c r="F50" s="101"/>
      <c r="G50" s="102"/>
      <c r="H50" s="103" t="str">
        <f ca="1">IF(AND($S49=0,$F49&lt;&gt;"Y"),INDIRECT($Z49&amp;"!$B$4")&amp;" Gems",IF(N(I49)=0,"",INDIRECT($Z49&amp;"!$B$5")))</f>
        <v/>
      </c>
      <c r="I50" s="134"/>
      <c r="J50" s="135"/>
      <c r="K50" s="103" t="str">
        <f ca="1">IF(N(L49)=0,"",INDIRECT($Z49&amp;"!$B$6"))</f>
        <v/>
      </c>
      <c r="L50" s="134"/>
      <c r="M50" s="135"/>
      <c r="N50" s="103" t="str">
        <f ca="1">IF(N(O49)=0,"",INDIRECT($Z49&amp;"!$B$7"))</f>
        <v/>
      </c>
      <c r="O50" s="134"/>
      <c r="P50" s="135"/>
      <c r="Q50" s="151"/>
      <c r="R50" s="152"/>
      <c r="S50" s="74"/>
      <c r="Z50" s="156"/>
    </row>
    <row r="51" s="69" customFormat="1" ht="21.55" customHeight="1" spans="2:26">
      <c r="B51" s="104"/>
      <c r="C51" s="115"/>
      <c r="D51" s="116"/>
      <c r="E51" s="116"/>
      <c r="F51" s="117"/>
      <c r="G51" s="108" t="str">
        <f ca="1">$C49&amp;" "&amp;INDIRECT($Z49&amp;"!$B$5")&amp;" Totals:"</f>
        <v>Cinderella Pumpkin Totals:</v>
      </c>
      <c r="H51" s="109"/>
      <c r="I51" s="136" t="str">
        <f ca="1">IF($K51=0,"",$K51)</f>
        <v/>
      </c>
      <c r="J51" s="137" t="str">
        <f ca="1">IF(N($I51)&lt;&gt;0,$I51-$H51,"")</f>
        <v/>
      </c>
      <c r="K51" s="138">
        <f ca="1">SUM(OFFSET($I51,-2*INDIRECT($Z49&amp;"!$B$8"),0):$I50)</f>
        <v>0</v>
      </c>
      <c r="L51" s="139"/>
      <c r="M51" s="139"/>
      <c r="N51" s="139"/>
      <c r="O51" s="139"/>
      <c r="P51" s="139"/>
      <c r="Q51" s="139"/>
      <c r="R51" s="154"/>
      <c r="S51" s="74"/>
      <c r="Z51" s="156"/>
    </row>
    <row r="52" s="69" customFormat="1" ht="7.15" customHeight="1" spans="2:26">
      <c r="B52" s="110"/>
      <c r="C52" s="111"/>
      <c r="D52" s="118"/>
      <c r="E52" s="118"/>
      <c r="F52" s="111"/>
      <c r="G52" s="111"/>
      <c r="H52" s="111"/>
      <c r="I52" s="111"/>
      <c r="J52" s="140"/>
      <c r="K52" s="141"/>
      <c r="L52" s="111"/>
      <c r="M52" s="111"/>
      <c r="N52" s="111"/>
      <c r="O52" s="111"/>
      <c r="P52" s="111"/>
      <c r="Q52" s="111"/>
      <c r="R52" s="155"/>
      <c r="S52" s="74"/>
      <c r="Z52" s="156"/>
    </row>
    <row r="53" s="69" customFormat="1" customHeight="1" spans="2:26">
      <c r="B53" s="92" t="str">
        <f>HYPERLINK("#'"&amp;$Z53&amp;"'!$A$1",SUBSTITUTE($Z53,"_"," "))</f>
        <v>Tinker Bell</v>
      </c>
      <c r="C53" s="123" t="str">
        <f ca="1">INDIRECT($Z53&amp;"!$B$2")</f>
        <v>Peter Pan</v>
      </c>
      <c r="D53" s="94" t="str">
        <f>HYPERLINK("#'"&amp;$Z53&amp;"'!$A$1","Data")</f>
        <v>Data</v>
      </c>
      <c r="E53" s="94" t="str">
        <f>HYPERLINK("#'"&amp;$Z53&amp;"'!$AK$1","Tasks")</f>
        <v>Tasks</v>
      </c>
      <c r="F53" s="95" t="s">
        <v>51</v>
      </c>
      <c r="G53" s="96"/>
      <c r="H53" s="97"/>
      <c r="I53" s="131" t="str">
        <f ca="1">IF(OR($S53=0,$T53=0,VLOOKUP($G53,INDIRECT($Z53&amp;"!$B$10:$H$20"),3,1)=0),"",VLOOKUP($G53,INDIRECT($Z53&amp;"!$B$10:$H$20"),3,1))</f>
        <v/>
      </c>
      <c r="J53" s="132"/>
      <c r="K53" s="133"/>
      <c r="L53" s="131" t="str">
        <f ca="1">IF(OR($S53=0,$T53=0,VLOOKUP($G53,INDIRECT($Z53&amp;"!$B$10:$H$20"),4,1)=0),"",VLOOKUP($G53,INDIRECT($Z53&amp;"!$B$10:$H$20"),4,1))</f>
        <v/>
      </c>
      <c r="M53" s="132" t="str">
        <f ca="1">IF(OR($S53=0,N(L53)=0,$T53=0),"",L53-K53)</f>
        <v/>
      </c>
      <c r="N53" s="133"/>
      <c r="O53" s="131" t="str">
        <f ca="1">IF(OR($S53=0,$T53=0,VLOOKUP($G53,INDIRECT($Z53&amp;"!$B$10:$H$20"),5,1)=0),"",VLOOKUP($G53,INDIRECT($Z53&amp;"!$B$10:$H$20"),5,1))</f>
        <v/>
      </c>
      <c r="P53" s="132" t="str">
        <f ca="1">IF(OR($S53=0,N(O53)=0,$T53=0),"",O53-N53)</f>
        <v/>
      </c>
      <c r="Q53" s="149" t="str">
        <f ca="1">IF($T53=0,"",VLOOKUP($G53,INDIRECT($Z53&amp;"!$B$10:$H$20"),7,1))</f>
        <v/>
      </c>
      <c r="R53" s="150" t="str">
        <f ca="1">IF($F53="Y","LOCKED",IF($S53=0,"GEMS REQD",IF($G53&gt;=INDIRECT($Z53&amp;"!$B$3"),"MAXED",IF(AND(N($M53)&lt;=0,N($P53)&lt;=0,VLOOKUP($C53&amp;" "&amp;INDIRECT($Z53&amp;"!$B$5")&amp;" Totals:",$G$5:$H$9989,2,0)&gt;=N($I53)),"READY","TOKENS REQD"))))</f>
        <v>LOCKED</v>
      </c>
      <c r="S53" s="74">
        <f ca="1">IF(AND($G53=0,INDIRECT($Z53&amp;"!$B$4")&gt;0),0,1)</f>
        <v>1</v>
      </c>
      <c r="T53" s="74">
        <f ca="1">IF(OR($F53="Y",$G53&gt;=INDIRECT($Z53&amp;"!$B$3"),$S53=0),0,1)</f>
        <v>0</v>
      </c>
      <c r="Z53" s="156" t="s">
        <v>72</v>
      </c>
    </row>
    <row r="54" s="69" customFormat="1" customHeight="1" spans="2:26">
      <c r="B54" s="98"/>
      <c r="C54" s="124"/>
      <c r="D54" s="100"/>
      <c r="E54" s="100"/>
      <c r="F54" s="101"/>
      <c r="G54" s="102"/>
      <c r="H54" s="103" t="str">
        <f ca="1">IF(AND($S53=0,$F53&lt;&gt;"Y"),INDIRECT($Z53&amp;"!$B$4")&amp;" Gems",IF(N(I53)=0,"",INDIRECT($Z53&amp;"!$B$5")))</f>
        <v/>
      </c>
      <c r="I54" s="134"/>
      <c r="J54" s="135"/>
      <c r="K54" s="103" t="str">
        <f ca="1">IF(N(L53)=0,"",INDIRECT($Z53&amp;"!$B$6"))</f>
        <v/>
      </c>
      <c r="L54" s="134"/>
      <c r="M54" s="135"/>
      <c r="N54" s="103" t="str">
        <f ca="1">IF(N(O53)=0,"",INDIRECT($Z53&amp;"!$B$7"))</f>
        <v/>
      </c>
      <c r="O54" s="134"/>
      <c r="P54" s="135"/>
      <c r="Q54" s="151"/>
      <c r="R54" s="152"/>
      <c r="S54" s="74"/>
      <c r="Z54" s="156"/>
    </row>
    <row r="55" s="69" customFormat="1" ht="21.55" customHeight="1" spans="2:26">
      <c r="B55" s="104"/>
      <c r="C55" s="115"/>
      <c r="D55" s="116"/>
      <c r="E55" s="116"/>
      <c r="F55" s="117"/>
      <c r="G55" s="108" t="str">
        <f ca="1">$C53&amp;" "&amp;INDIRECT($Z53&amp;"!$B$5")&amp;" Totals:"</f>
        <v>Peter Pan Pixie Dust Totals:</v>
      </c>
      <c r="H55" s="109"/>
      <c r="I55" s="136" t="str">
        <f ca="1">IF($K55=0,"",$K55)</f>
        <v/>
      </c>
      <c r="J55" s="137" t="str">
        <f ca="1">IF(N($I55)&lt;&gt;0,$I55-$H55,"")</f>
        <v/>
      </c>
      <c r="K55" s="138">
        <f ca="1">SUM(OFFSET($I55,-2*INDIRECT($Z53&amp;"!$B$8"),0):$I54)</f>
        <v>0</v>
      </c>
      <c r="L55" s="139"/>
      <c r="M55" s="139"/>
      <c r="N55" s="139"/>
      <c r="O55" s="139"/>
      <c r="P55" s="139"/>
      <c r="Q55" s="139"/>
      <c r="R55" s="154"/>
      <c r="S55" s="74"/>
      <c r="Z55" s="156"/>
    </row>
    <row r="56" s="69" customFormat="1" ht="7.15" customHeight="1" spans="2:26">
      <c r="B56" s="110"/>
      <c r="C56" s="111"/>
      <c r="D56" s="118"/>
      <c r="E56" s="118"/>
      <c r="F56" s="111"/>
      <c r="G56" s="111"/>
      <c r="H56" s="111"/>
      <c r="I56" s="111"/>
      <c r="J56" s="140"/>
      <c r="K56" s="141"/>
      <c r="L56" s="111"/>
      <c r="M56" s="111"/>
      <c r="N56" s="111"/>
      <c r="O56" s="111"/>
      <c r="P56" s="111"/>
      <c r="Q56" s="111"/>
      <c r="R56" s="155"/>
      <c r="S56" s="74"/>
      <c r="Z56" s="156"/>
    </row>
    <row r="57" s="69" customFormat="1" customHeight="1" spans="2:26">
      <c r="B57" s="92" t="str">
        <f t="shared" ref="B57:B61" si="75">HYPERLINK("#'"&amp;$Z57&amp;"'!$A$1",SUBSTITUTE($Z57,"_"," "))</f>
        <v>Elizabeth Swann</v>
      </c>
      <c r="C57" s="125" t="str">
        <f ca="1" t="shared" ref="C57:C61" si="76">INDIRECT($Z57&amp;"!$B$2")</f>
        <v>Pirates of the Caribbean</v>
      </c>
      <c r="D57" s="94" t="str">
        <f t="shared" ref="D57:D61" si="77">HYPERLINK("#'"&amp;$Z57&amp;"'!$A$1","Data")</f>
        <v>Data</v>
      </c>
      <c r="E57" s="94" t="str">
        <f t="shared" ref="E57:E61" si="78">HYPERLINK("#'"&amp;$Z57&amp;"'!$AK$1","Tasks")</f>
        <v>Tasks</v>
      </c>
      <c r="F57" s="95" t="s">
        <v>51</v>
      </c>
      <c r="G57" s="96"/>
      <c r="H57" s="97"/>
      <c r="I57" s="131" t="str">
        <f ca="1" t="shared" ref="I57:I61" si="79">IF(OR($S57=0,$T57=0,VLOOKUP($G57,INDIRECT($Z57&amp;"!$B$10:$H$20"),3,1)=0),"",VLOOKUP($G57,INDIRECT($Z57&amp;"!$B$10:$H$20"),3,1))</f>
        <v/>
      </c>
      <c r="J57" s="132"/>
      <c r="K57" s="133"/>
      <c r="L57" s="131" t="str">
        <f ca="1" t="shared" ref="L57:L61" si="80">IF(OR($S57=0,$T57=0,VLOOKUP($G57,INDIRECT($Z57&amp;"!$B$10:$H$20"),4,1)=0),"",VLOOKUP($G57,INDIRECT($Z57&amp;"!$B$10:$H$20"),4,1))</f>
        <v/>
      </c>
      <c r="M57" s="132" t="str">
        <f ca="1" t="shared" ref="M57:M61" si="81">IF(OR($S57=0,N(L57)=0,$T57=0),"",L57-K57)</f>
        <v/>
      </c>
      <c r="N57" s="133"/>
      <c r="O57" s="131" t="str">
        <f ca="1" t="shared" ref="O57:O61" si="82">IF(OR($S57=0,$T57=0,VLOOKUP($G57,INDIRECT($Z57&amp;"!$B$10:$H$20"),5,1)=0),"",VLOOKUP($G57,INDIRECT($Z57&amp;"!$B$10:$H$20"),5,1))</f>
        <v/>
      </c>
      <c r="P57" s="132" t="str">
        <f ca="1" t="shared" ref="P57:P61" si="83">IF(OR($S57=0,N(O57)=0,$T57=0),"",O57-N57)</f>
        <v/>
      </c>
      <c r="Q57" s="149" t="str">
        <f ca="1" t="shared" ref="Q57:Q61" si="84">IF($T57=0,"",VLOOKUP($G57,INDIRECT($Z57&amp;"!$B$10:$H$20"),7,1))</f>
        <v/>
      </c>
      <c r="R57" s="150" t="str">
        <f ca="1">IF($F57="Y","LOCKED",IF($S57=0,"GEMS REQD",IF($G57&gt;=INDIRECT($Z57&amp;"!$B$3"),"MAXED",IF(AND(N($M57)&lt;=0,N($P57)&lt;=0,VLOOKUP($C57&amp;" "&amp;INDIRECT($Z57&amp;"!$B$5")&amp;" Totals:",$G$5:$H$9989,2,0)&gt;=N($I57)),"READY","TOKENS REQD"))))</f>
        <v>LOCKED</v>
      </c>
      <c r="S57" s="74">
        <f ca="1" t="shared" ref="S57:S61" si="85">IF(AND($G57=0,INDIRECT($Z57&amp;"!$B$4")&gt;0),0,1)</f>
        <v>1</v>
      </c>
      <c r="T57" s="74">
        <f ca="1" t="shared" ref="T57:T61" si="86">IF(OR($F57="Y",$G57&gt;=INDIRECT($Z57&amp;"!$B$3"),$S57=0),0,1)</f>
        <v>0</v>
      </c>
      <c r="Z57" s="156" t="s">
        <v>73</v>
      </c>
    </row>
    <row r="58" s="69" customFormat="1" customHeight="1" spans="2:26">
      <c r="B58" s="98"/>
      <c r="C58" s="126"/>
      <c r="D58" s="100"/>
      <c r="E58" s="100"/>
      <c r="F58" s="101"/>
      <c r="G58" s="102"/>
      <c r="H58" s="103" t="str">
        <f ca="1" t="shared" ref="H58:H62" si="87">IF(AND($S57=0,$F57&lt;&gt;"Y"),INDIRECT($Z57&amp;"!$B$4")&amp;" Gems",IF(N(I57)=0,"",INDIRECT($Z57&amp;"!$B$5")))</f>
        <v/>
      </c>
      <c r="I58" s="134"/>
      <c r="J58" s="135"/>
      <c r="K58" s="103" t="str">
        <f ca="1" t="shared" ref="K58:K62" si="88">IF(N(L57)=0,"",INDIRECT($Z57&amp;"!$B$6"))</f>
        <v/>
      </c>
      <c r="L58" s="134"/>
      <c r="M58" s="135"/>
      <c r="N58" s="103" t="str">
        <f ca="1" t="shared" ref="N58:N62" si="89">IF(N(O57)=0,"",INDIRECT($Z57&amp;"!$B$7"))</f>
        <v/>
      </c>
      <c r="O58" s="134"/>
      <c r="P58" s="135"/>
      <c r="Q58" s="151"/>
      <c r="R58" s="152"/>
      <c r="S58" s="74"/>
      <c r="Z58" s="156"/>
    </row>
    <row r="59" s="69" customFormat="1" customHeight="1" spans="2:26">
      <c r="B59" s="92" t="str">
        <f t="shared" si="75"/>
        <v>Jack Sparrow</v>
      </c>
      <c r="C59" s="125" t="str">
        <f ca="1" t="shared" si="76"/>
        <v>Pirates of the Caribbean</v>
      </c>
      <c r="D59" s="94" t="str">
        <f t="shared" si="77"/>
        <v>Data</v>
      </c>
      <c r="E59" s="94" t="str">
        <f t="shared" si="78"/>
        <v>Tasks</v>
      </c>
      <c r="F59" s="95" t="s">
        <v>51</v>
      </c>
      <c r="G59" s="96"/>
      <c r="H59" s="97"/>
      <c r="I59" s="131" t="str">
        <f ca="1" t="shared" si="79"/>
        <v/>
      </c>
      <c r="J59" s="132"/>
      <c r="K59" s="133"/>
      <c r="L59" s="131" t="str">
        <f ca="1" t="shared" si="80"/>
        <v/>
      </c>
      <c r="M59" s="132" t="str">
        <f ca="1" t="shared" si="81"/>
        <v/>
      </c>
      <c r="N59" s="133"/>
      <c r="O59" s="131" t="str">
        <f ca="1" t="shared" si="82"/>
        <v/>
      </c>
      <c r="P59" s="132" t="str">
        <f ca="1" t="shared" si="83"/>
        <v/>
      </c>
      <c r="Q59" s="149" t="str">
        <f ca="1" t="shared" si="84"/>
        <v/>
      </c>
      <c r="R59" s="150" t="str">
        <f ca="1">IF($F59="Y","LOCKED",IF($S59=0,"GEMS REQD",IF($G59&gt;=INDIRECT($Z59&amp;"!$B$3"),"MAXED",IF(AND(N($M59)&lt;=0,N($P59)&lt;=0,VLOOKUP($C59&amp;" "&amp;INDIRECT($Z59&amp;"!$B$5")&amp;" Totals:",$G$5:$H$9989,2,0)&gt;=N($I59)),"READY","TOKENS REQD"))))</f>
        <v>LOCKED</v>
      </c>
      <c r="S59" s="74">
        <f ca="1" t="shared" si="85"/>
        <v>0</v>
      </c>
      <c r="T59" s="74">
        <f ca="1" t="shared" si="86"/>
        <v>0</v>
      </c>
      <c r="Z59" s="156" t="s">
        <v>74</v>
      </c>
    </row>
    <row r="60" s="69" customFormat="1" customHeight="1" spans="2:26">
      <c r="B60" s="98"/>
      <c r="C60" s="126"/>
      <c r="D60" s="100"/>
      <c r="E60" s="100"/>
      <c r="F60" s="101"/>
      <c r="G60" s="102"/>
      <c r="H60" s="103" t="str">
        <f ca="1" t="shared" si="87"/>
        <v/>
      </c>
      <c r="I60" s="134"/>
      <c r="J60" s="135"/>
      <c r="K60" s="103" t="str">
        <f ca="1" t="shared" si="88"/>
        <v/>
      </c>
      <c r="L60" s="134"/>
      <c r="M60" s="135"/>
      <c r="N60" s="103" t="str">
        <f ca="1" t="shared" si="89"/>
        <v/>
      </c>
      <c r="O60" s="134"/>
      <c r="P60" s="135"/>
      <c r="Q60" s="151"/>
      <c r="R60" s="152"/>
      <c r="S60" s="74"/>
      <c r="Z60" s="156"/>
    </row>
    <row r="61" s="69" customFormat="1" customHeight="1" spans="2:26">
      <c r="B61" s="92" t="str">
        <f t="shared" si="75"/>
        <v>Will Turner</v>
      </c>
      <c r="C61" s="125" t="str">
        <f ca="1" t="shared" si="76"/>
        <v>Pirates of the Caribbean</v>
      </c>
      <c r="D61" s="94" t="str">
        <f t="shared" si="77"/>
        <v>Data</v>
      </c>
      <c r="E61" s="94" t="str">
        <f t="shared" si="78"/>
        <v>Tasks</v>
      </c>
      <c r="F61" s="95" t="s">
        <v>51</v>
      </c>
      <c r="G61" s="96"/>
      <c r="H61" s="97"/>
      <c r="I61" s="131" t="str">
        <f ca="1" t="shared" si="79"/>
        <v/>
      </c>
      <c r="J61" s="132"/>
      <c r="K61" s="133"/>
      <c r="L61" s="131" t="str">
        <f ca="1" t="shared" si="80"/>
        <v/>
      </c>
      <c r="M61" s="132" t="str">
        <f ca="1" t="shared" si="81"/>
        <v/>
      </c>
      <c r="N61" s="133"/>
      <c r="O61" s="131" t="str">
        <f ca="1" t="shared" si="82"/>
        <v/>
      </c>
      <c r="P61" s="132" t="str">
        <f ca="1" t="shared" si="83"/>
        <v/>
      </c>
      <c r="Q61" s="149" t="str">
        <f ca="1" t="shared" si="84"/>
        <v/>
      </c>
      <c r="R61" s="150" t="str">
        <f ca="1">IF($F61="Y","LOCKED",IF($S61=0,"GEMS REQD",IF($G61&gt;=INDIRECT($Z61&amp;"!$B$3"),"MAXED",IF(AND(N($M61)&lt;=0,N($P61)&lt;=0,VLOOKUP($C61&amp;" "&amp;INDIRECT($Z61&amp;"!$B$5")&amp;" Totals:",$G$5:$H$9989,2,0)&gt;=N($I61)),"READY","TOKENS REQD"))))</f>
        <v>LOCKED</v>
      </c>
      <c r="S61" s="74">
        <f ca="1" t="shared" si="85"/>
        <v>1</v>
      </c>
      <c r="T61" s="74">
        <f ca="1" t="shared" si="86"/>
        <v>0</v>
      </c>
      <c r="Z61" s="156" t="s">
        <v>75</v>
      </c>
    </row>
    <row r="62" s="69" customFormat="1" customHeight="1" spans="2:26">
      <c r="B62" s="98"/>
      <c r="C62" s="126"/>
      <c r="D62" s="100"/>
      <c r="E62" s="100"/>
      <c r="F62" s="101"/>
      <c r="G62" s="102"/>
      <c r="H62" s="103" t="str">
        <f ca="1" t="shared" si="87"/>
        <v/>
      </c>
      <c r="I62" s="134"/>
      <c r="J62" s="135"/>
      <c r="K62" s="103" t="str">
        <f ca="1" t="shared" si="88"/>
        <v/>
      </c>
      <c r="L62" s="134"/>
      <c r="M62" s="135"/>
      <c r="N62" s="103" t="str">
        <f ca="1" t="shared" si="89"/>
        <v/>
      </c>
      <c r="O62" s="134"/>
      <c r="P62" s="135"/>
      <c r="Q62" s="151"/>
      <c r="R62" s="152"/>
      <c r="S62" s="74"/>
      <c r="Z62" s="156"/>
    </row>
    <row r="63" s="69" customFormat="1" ht="21.55" customHeight="1" spans="2:26">
      <c r="B63" s="104"/>
      <c r="C63" s="115"/>
      <c r="D63" s="116"/>
      <c r="E63" s="116"/>
      <c r="F63" s="117"/>
      <c r="G63" s="108" t="str">
        <f ca="1">$C61&amp;" "&amp;INDIRECT($Z61&amp;"!$B$5")&amp;" Totals:"</f>
        <v>Pirates of the Caribbean Pirate Flag Totals:</v>
      </c>
      <c r="H63" s="109"/>
      <c r="I63" s="136" t="str">
        <f ca="1">IF($K63=0,"",$K63)</f>
        <v/>
      </c>
      <c r="J63" s="137" t="str">
        <f ca="1">IF(N($I63)&lt;&gt;0,$I63-$H63,"")</f>
        <v/>
      </c>
      <c r="K63" s="138">
        <f ca="1">SUM(OFFSET($I63,-2*INDIRECT($Z61&amp;"!$B$8"),0):$I62)</f>
        <v>0</v>
      </c>
      <c r="L63" s="139"/>
      <c r="M63" s="139"/>
      <c r="N63" s="139"/>
      <c r="O63" s="139"/>
      <c r="P63" s="139"/>
      <c r="Q63" s="139"/>
      <c r="R63" s="154"/>
      <c r="S63" s="74"/>
      <c r="Z63" s="156"/>
    </row>
    <row r="64" s="69" customFormat="1" ht="7.15" customHeight="1" spans="2:26">
      <c r="B64" s="110"/>
      <c r="C64" s="111"/>
      <c r="D64" s="118"/>
      <c r="E64" s="118"/>
      <c r="F64" s="111"/>
      <c r="G64" s="111"/>
      <c r="H64" s="111"/>
      <c r="I64" s="111"/>
      <c r="J64" s="140"/>
      <c r="K64" s="141"/>
      <c r="L64" s="111"/>
      <c r="M64" s="111"/>
      <c r="N64" s="111"/>
      <c r="O64" s="111"/>
      <c r="P64" s="111"/>
      <c r="Q64" s="111"/>
      <c r="R64" s="155"/>
      <c r="S64" s="74"/>
      <c r="Z64" s="156"/>
    </row>
    <row r="65" s="69" customFormat="1" customHeight="1" spans="2:26">
      <c r="B65" s="92" t="str">
        <f t="shared" ref="B65:B69" si="90">HYPERLINK("#'"&amp;$Z65&amp;"'!$A$1",SUBSTITUTE($Z65,"_"," "))</f>
        <v>Mike Wazowski</v>
      </c>
      <c r="C65" s="157" t="str">
        <f ca="1" t="shared" ref="C65:C69" si="91">INDIRECT($Z65&amp;"!$B$2")</f>
        <v>Monsters, Inc.</v>
      </c>
      <c r="D65" s="94" t="str">
        <f t="shared" ref="D65:D69" si="92">HYPERLINK("#'"&amp;$Z65&amp;"'!$A$1","Data")</f>
        <v>Data</v>
      </c>
      <c r="E65" s="94" t="str">
        <f t="shared" ref="E65:E69" si="93">HYPERLINK("#'"&amp;$Z65&amp;"'!$AK$1","Tasks")</f>
        <v>Tasks</v>
      </c>
      <c r="F65" s="95" t="s">
        <v>51</v>
      </c>
      <c r="G65" s="96"/>
      <c r="H65" s="97"/>
      <c r="I65" s="131" t="str">
        <f ca="1" t="shared" ref="I65:I69" si="94">IF(OR($S65=0,$T65=0,VLOOKUP($G65,INDIRECT($Z65&amp;"!$B$10:$H$20"),3,1)=0),"",VLOOKUP($G65,INDIRECT($Z65&amp;"!$B$10:$H$20"),3,1))</f>
        <v/>
      </c>
      <c r="J65" s="132"/>
      <c r="K65" s="133"/>
      <c r="L65" s="131" t="str">
        <f ca="1" t="shared" ref="L65:L69" si="95">IF(OR($S65=0,$T65=0,VLOOKUP($G65,INDIRECT($Z65&amp;"!$B$10:$H$20"),4,1)=0),"",VLOOKUP($G65,INDIRECT($Z65&amp;"!$B$10:$H$20"),4,1))</f>
        <v/>
      </c>
      <c r="M65" s="132" t="str">
        <f ca="1" t="shared" ref="M65:M69" si="96">IF(OR($S65=0,N(L65)=0,$T65=0),"",L65-K65)</f>
        <v/>
      </c>
      <c r="N65" s="133"/>
      <c r="O65" s="131" t="str">
        <f ca="1" t="shared" ref="O65:O69" si="97">IF(OR($S65=0,$T65=0,VLOOKUP($G65,INDIRECT($Z65&amp;"!$B$10:$H$20"),5,1)=0),"",VLOOKUP($G65,INDIRECT($Z65&amp;"!$B$10:$H$20"),5,1))</f>
        <v/>
      </c>
      <c r="P65" s="132" t="str">
        <f ca="1" t="shared" ref="P65:P69" si="98">IF(OR($S65=0,N(O65)=0,$T65=0),"",O65-N65)</f>
        <v/>
      </c>
      <c r="Q65" s="149" t="str">
        <f ca="1" t="shared" ref="Q65:Q69" si="99">IF($T65=0,"",VLOOKUP($G65,INDIRECT($Z65&amp;"!$B$10:$H$20"),7,1))</f>
        <v/>
      </c>
      <c r="R65" s="150" t="str">
        <f ca="1">IF($F65="Y","LOCKED",IF($S65=0,"GEMS REQD",IF($G65&gt;=INDIRECT($Z65&amp;"!$B$3"),"MAXED",IF(AND(N($M65)&lt;=0,N($P65)&lt;=0,VLOOKUP($C65&amp;" "&amp;INDIRECT($Z65&amp;"!$B$5")&amp;" Totals:",$G$5:$H$9989,2,0)&gt;=N($I65)),"READY","TOKENS REQD"))))</f>
        <v>LOCKED</v>
      </c>
      <c r="S65" s="74">
        <f ca="1" t="shared" ref="S65:S69" si="100">IF(AND($G65=0,INDIRECT($Z65&amp;"!$B$4")&gt;0),0,1)</f>
        <v>1</v>
      </c>
      <c r="T65" s="74">
        <f ca="1" t="shared" ref="T65:T69" si="101">IF(OR($F65="Y",$G65&gt;=INDIRECT($Z65&amp;"!$B$3"),$S65=0),0,1)</f>
        <v>0</v>
      </c>
      <c r="Z65" s="156" t="s">
        <v>76</v>
      </c>
    </row>
    <row r="66" s="69" customFormat="1" customHeight="1" spans="2:26">
      <c r="B66" s="98"/>
      <c r="C66" s="158"/>
      <c r="D66" s="100"/>
      <c r="E66" s="100"/>
      <c r="F66" s="101"/>
      <c r="G66" s="102"/>
      <c r="H66" s="103" t="str">
        <f ca="1" t="shared" ref="H66:H70" si="102">IF(AND($S65=0,$F65&lt;&gt;"Y"),INDIRECT($Z65&amp;"!$B$4")&amp;" Gems",IF(N(I65)=0,"",INDIRECT($Z65&amp;"!$B$5")))</f>
        <v/>
      </c>
      <c r="I66" s="134"/>
      <c r="J66" s="135"/>
      <c r="K66" s="103" t="str">
        <f ca="1" t="shared" ref="K66:K70" si="103">IF(N(L65)=0,"",INDIRECT($Z65&amp;"!$B$6"))</f>
        <v/>
      </c>
      <c r="L66" s="134"/>
      <c r="M66" s="135"/>
      <c r="N66" s="103" t="str">
        <f ca="1" t="shared" ref="N66:N70" si="104">IF(N(O65)=0,"",INDIRECT($Z65&amp;"!$B$7"))</f>
        <v/>
      </c>
      <c r="O66" s="134"/>
      <c r="P66" s="135"/>
      <c r="Q66" s="151"/>
      <c r="R66" s="152"/>
      <c r="S66" s="74"/>
      <c r="Z66" s="156"/>
    </row>
    <row r="67" s="69" customFormat="1" customHeight="1" spans="2:26">
      <c r="B67" s="92" t="str">
        <f t="shared" si="90"/>
        <v>Sulley</v>
      </c>
      <c r="C67" s="157" t="str">
        <f ca="1" t="shared" si="91"/>
        <v>Monsters, Inc.</v>
      </c>
      <c r="D67" s="94" t="str">
        <f t="shared" si="92"/>
        <v>Data</v>
      </c>
      <c r="E67" s="94" t="str">
        <f t="shared" si="93"/>
        <v>Tasks</v>
      </c>
      <c r="F67" s="95" t="s">
        <v>51</v>
      </c>
      <c r="G67" s="96"/>
      <c r="H67" s="97"/>
      <c r="I67" s="131" t="str">
        <f ca="1" t="shared" si="94"/>
        <v/>
      </c>
      <c r="J67" s="132"/>
      <c r="K67" s="133"/>
      <c r="L67" s="131" t="str">
        <f ca="1" t="shared" si="95"/>
        <v/>
      </c>
      <c r="M67" s="132" t="str">
        <f ca="1" t="shared" si="96"/>
        <v/>
      </c>
      <c r="N67" s="133"/>
      <c r="O67" s="131" t="str">
        <f ca="1" t="shared" si="97"/>
        <v/>
      </c>
      <c r="P67" s="132" t="str">
        <f ca="1" t="shared" si="98"/>
        <v/>
      </c>
      <c r="Q67" s="149" t="str">
        <f ca="1" t="shared" si="99"/>
        <v/>
      </c>
      <c r="R67" s="150" t="str">
        <f ca="1">IF($F67="Y","LOCKED",IF($S67=0,"GEMS REQD",IF($G67&gt;=INDIRECT($Z67&amp;"!$B$3"),"MAXED",IF(AND(N($M67)&lt;=0,N($P67)&lt;=0,VLOOKUP($C67&amp;" "&amp;INDIRECT($Z67&amp;"!$B$5")&amp;" Totals:",$G$5:$H$9989,2,0)&gt;=N($I67)),"READY","TOKENS REQD"))))</f>
        <v>LOCKED</v>
      </c>
      <c r="S67" s="74">
        <f ca="1" t="shared" si="100"/>
        <v>1</v>
      </c>
      <c r="T67" s="74">
        <f ca="1" t="shared" si="101"/>
        <v>0</v>
      </c>
      <c r="Z67" s="156" t="s">
        <v>77</v>
      </c>
    </row>
    <row r="68" s="69" customFormat="1" customHeight="1" spans="2:26">
      <c r="B68" s="98"/>
      <c r="C68" s="158"/>
      <c r="D68" s="100"/>
      <c r="E68" s="100"/>
      <c r="F68" s="101"/>
      <c r="G68" s="102"/>
      <c r="H68" s="103" t="str">
        <f ca="1" t="shared" si="102"/>
        <v/>
      </c>
      <c r="I68" s="134"/>
      <c r="J68" s="135"/>
      <c r="K68" s="103" t="str">
        <f ca="1" t="shared" si="103"/>
        <v/>
      </c>
      <c r="L68" s="134"/>
      <c r="M68" s="135"/>
      <c r="N68" s="103" t="str">
        <f ca="1" t="shared" si="104"/>
        <v/>
      </c>
      <c r="O68" s="134"/>
      <c r="P68" s="135"/>
      <c r="Q68" s="151"/>
      <c r="R68" s="152"/>
      <c r="S68" s="74"/>
      <c r="Z68" s="156"/>
    </row>
    <row r="69" s="69" customFormat="1" customHeight="1" spans="2:26">
      <c r="B69" s="92" t="str">
        <f t="shared" si="90"/>
        <v>Boo</v>
      </c>
      <c r="C69" s="157" t="str">
        <f ca="1" t="shared" si="91"/>
        <v>Monsters, Inc.</v>
      </c>
      <c r="D69" s="94" t="str">
        <f t="shared" si="92"/>
        <v>Data</v>
      </c>
      <c r="E69" s="94" t="str">
        <f t="shared" si="93"/>
        <v>Tasks</v>
      </c>
      <c r="F69" s="95" t="s">
        <v>51</v>
      </c>
      <c r="G69" s="96"/>
      <c r="H69" s="97"/>
      <c r="I69" s="131" t="str">
        <f ca="1" t="shared" si="94"/>
        <v/>
      </c>
      <c r="J69" s="132"/>
      <c r="K69" s="133"/>
      <c r="L69" s="131" t="str">
        <f ca="1" t="shared" si="95"/>
        <v/>
      </c>
      <c r="M69" s="132" t="str">
        <f ca="1" t="shared" si="96"/>
        <v/>
      </c>
      <c r="N69" s="133"/>
      <c r="O69" s="131" t="str">
        <f ca="1" t="shared" si="97"/>
        <v/>
      </c>
      <c r="P69" s="132" t="str">
        <f ca="1" t="shared" si="98"/>
        <v/>
      </c>
      <c r="Q69" s="149" t="str">
        <f ca="1" t="shared" si="99"/>
        <v/>
      </c>
      <c r="R69" s="150" t="str">
        <f ca="1">IF($F69="Y","LOCKED",IF($S69=0,"GEMS REQD",IF($G69&gt;=INDIRECT($Z69&amp;"!$B$3"),"MAXED",IF(AND(N($M69)&lt;=0,N($P69)&lt;=0,VLOOKUP($C69&amp;" "&amp;INDIRECT($Z69&amp;"!$B$5")&amp;" Totals:",$G$5:$H$9989,2,0)&gt;=N($I69)),"READY","TOKENS REQD"))))</f>
        <v>LOCKED</v>
      </c>
      <c r="S69" s="74">
        <f ca="1" t="shared" si="100"/>
        <v>0</v>
      </c>
      <c r="T69" s="74">
        <f ca="1" t="shared" si="101"/>
        <v>0</v>
      </c>
      <c r="Z69" s="156" t="s">
        <v>78</v>
      </c>
    </row>
    <row r="70" s="69" customFormat="1" customHeight="1" spans="2:26">
      <c r="B70" s="98"/>
      <c r="C70" s="158"/>
      <c r="D70" s="100"/>
      <c r="E70" s="100"/>
      <c r="F70" s="101"/>
      <c r="G70" s="102"/>
      <c r="H70" s="103" t="str">
        <f ca="1" t="shared" si="102"/>
        <v/>
      </c>
      <c r="I70" s="134"/>
      <c r="J70" s="135"/>
      <c r="K70" s="103" t="str">
        <f ca="1" t="shared" si="103"/>
        <v/>
      </c>
      <c r="L70" s="134"/>
      <c r="M70" s="135"/>
      <c r="N70" s="103" t="str">
        <f ca="1" t="shared" si="104"/>
        <v/>
      </c>
      <c r="O70" s="134"/>
      <c r="P70" s="135"/>
      <c r="Q70" s="151"/>
      <c r="R70" s="152"/>
      <c r="S70" s="74"/>
      <c r="Z70" s="156"/>
    </row>
    <row r="71" s="69" customFormat="1" customHeight="1" spans="2:26">
      <c r="B71" s="92" t="str">
        <f t="shared" ref="B71:B75" si="105">HYPERLINK("#'"&amp;$Z71&amp;"'!$A$1",SUBSTITUTE($Z71,"_"," "))</f>
        <v>Roz</v>
      </c>
      <c r="C71" s="157" t="str">
        <f ca="1" t="shared" ref="C71:C75" si="106">INDIRECT($Z71&amp;"!$B$2")</f>
        <v>Monsters, Inc.</v>
      </c>
      <c r="D71" s="94" t="str">
        <f t="shared" ref="D71:D75" si="107">HYPERLINK("#'"&amp;$Z71&amp;"'!$A$1","Data")</f>
        <v>Data</v>
      </c>
      <c r="E71" s="94" t="str">
        <f t="shared" ref="E71:E75" si="108">HYPERLINK("#'"&amp;$Z71&amp;"'!$AK$1","Tasks")</f>
        <v>Tasks</v>
      </c>
      <c r="F71" s="95" t="s">
        <v>51</v>
      </c>
      <c r="G71" s="96"/>
      <c r="H71" s="97"/>
      <c r="I71" s="131" t="str">
        <f ca="1" t="shared" ref="I71:I75" si="109">IF(OR($S71=0,$T71=0,VLOOKUP($G71,INDIRECT($Z71&amp;"!$B$10:$H$20"),3,1)=0),"",VLOOKUP($G71,INDIRECT($Z71&amp;"!$B$10:$H$20"),3,1))</f>
        <v/>
      </c>
      <c r="J71" s="132"/>
      <c r="K71" s="133"/>
      <c r="L71" s="131" t="str">
        <f ca="1" t="shared" ref="L71:L75" si="110">IF(OR($S71=0,$T71=0,VLOOKUP($G71,INDIRECT($Z71&amp;"!$B$10:$H$20"),4,1)=0),"",VLOOKUP($G71,INDIRECT($Z71&amp;"!$B$10:$H$20"),4,1))</f>
        <v/>
      </c>
      <c r="M71" s="132" t="str">
        <f ca="1" t="shared" ref="M71:M75" si="111">IF(OR($S71=0,N(L71)=0,$T71=0),"",L71-K71)</f>
        <v/>
      </c>
      <c r="N71" s="133"/>
      <c r="O71" s="131" t="str">
        <f ca="1" t="shared" ref="O71:O75" si="112">IF(OR($S71=0,$T71=0,VLOOKUP($G71,INDIRECT($Z71&amp;"!$B$10:$H$20"),5,1)=0),"",VLOOKUP($G71,INDIRECT($Z71&amp;"!$B$10:$H$20"),5,1))</f>
        <v/>
      </c>
      <c r="P71" s="132" t="str">
        <f ca="1" t="shared" ref="P71:P75" si="113">IF(OR($S71=0,N(O71)=0,$T71=0),"",O71-N71)</f>
        <v/>
      </c>
      <c r="Q71" s="149" t="str">
        <f ca="1" t="shared" ref="Q71:Q75" si="114">IF($T71=0,"",VLOOKUP($G71,INDIRECT($Z71&amp;"!$B$10:$H$20"),7,1))</f>
        <v/>
      </c>
      <c r="R71" s="150" t="str">
        <f ca="1">IF($F71="Y","LOCKED",IF($S71=0,"GEMS REQD",IF($G71&gt;=INDIRECT($Z71&amp;"!$B$3"),"MAXED",IF(AND(N($M71)&lt;=0,N($P71)&lt;=0,VLOOKUP($C71&amp;" "&amp;INDIRECT($Z71&amp;"!$B$5")&amp;" Totals:",$G$5:$H$9989,2,0)&gt;=N($I71)),"READY","TOKENS REQD"))))</f>
        <v>LOCKED</v>
      </c>
      <c r="S71" s="74">
        <f ca="1" t="shared" ref="S71:S75" si="115">IF(AND($G71=0,INDIRECT($Z71&amp;"!$B$4")&gt;0),0,1)</f>
        <v>1</v>
      </c>
      <c r="T71" s="74">
        <f ca="1" t="shared" ref="T71:T75" si="116">IF(OR($F71="Y",$G71&gt;=INDIRECT($Z71&amp;"!$B$3"),$S71=0),0,1)</f>
        <v>0</v>
      </c>
      <c r="Z71" s="156" t="s">
        <v>79</v>
      </c>
    </row>
    <row r="72" s="69" customFormat="1" customHeight="1" spans="2:26">
      <c r="B72" s="98"/>
      <c r="C72" s="158"/>
      <c r="D72" s="100"/>
      <c r="E72" s="100"/>
      <c r="F72" s="101"/>
      <c r="G72" s="102"/>
      <c r="H72" s="103" t="str">
        <f ca="1" t="shared" ref="H72:H76" si="117">IF(AND($S71=0,$F71&lt;&gt;"Y"),INDIRECT($Z71&amp;"!$B$4")&amp;" Gems",IF(N(I71)=0,"",INDIRECT($Z71&amp;"!$B$5")))</f>
        <v/>
      </c>
      <c r="I72" s="134"/>
      <c r="J72" s="135"/>
      <c r="K72" s="103" t="str">
        <f ca="1" t="shared" ref="K72:K76" si="118">IF(N(L71)=0,"",INDIRECT($Z71&amp;"!$B$6"))</f>
        <v/>
      </c>
      <c r="L72" s="134"/>
      <c r="M72" s="135"/>
      <c r="N72" s="103" t="str">
        <f ca="1" t="shared" ref="N72:N76" si="119">IF(N(O71)=0,"",INDIRECT($Z71&amp;"!$B$7"))</f>
        <v/>
      </c>
      <c r="O72" s="134"/>
      <c r="P72" s="135"/>
      <c r="Q72" s="151"/>
      <c r="R72" s="152"/>
      <c r="S72" s="74"/>
      <c r="Z72" s="156"/>
    </row>
    <row r="73" s="69" customFormat="1" customHeight="1" spans="2:26">
      <c r="B73" s="92" t="str">
        <f t="shared" si="105"/>
        <v>Celia Mae</v>
      </c>
      <c r="C73" s="157" t="str">
        <f ca="1" t="shared" si="106"/>
        <v>Monsters, Inc.</v>
      </c>
      <c r="D73" s="94" t="str">
        <f t="shared" si="107"/>
        <v>Data</v>
      </c>
      <c r="E73" s="94" t="str">
        <f t="shared" si="108"/>
        <v>Tasks</v>
      </c>
      <c r="F73" s="95" t="s">
        <v>51</v>
      </c>
      <c r="G73" s="96"/>
      <c r="H73" s="97"/>
      <c r="I73" s="131" t="str">
        <f ca="1" t="shared" si="109"/>
        <v/>
      </c>
      <c r="J73" s="132"/>
      <c r="K73" s="133"/>
      <c r="L73" s="131" t="str">
        <f ca="1" t="shared" si="110"/>
        <v/>
      </c>
      <c r="M73" s="132" t="str">
        <f ca="1" t="shared" si="111"/>
        <v/>
      </c>
      <c r="N73" s="133"/>
      <c r="O73" s="131" t="str">
        <f ca="1" t="shared" si="112"/>
        <v/>
      </c>
      <c r="P73" s="132" t="str">
        <f ca="1" t="shared" si="113"/>
        <v/>
      </c>
      <c r="Q73" s="149" t="str">
        <f ca="1" t="shared" si="114"/>
        <v/>
      </c>
      <c r="R73" s="150" t="str">
        <f ca="1">IF($F73="Y","LOCKED",IF($S73=0,"GEMS REQD",IF($G73&gt;=INDIRECT($Z73&amp;"!$B$3"),"MAXED",IF(AND(N($M73)&lt;=0,N($P73)&lt;=0,VLOOKUP($C73&amp;" "&amp;INDIRECT($Z73&amp;"!$B$5")&amp;" Totals:",$G$5:$H$9989,2,0)&gt;=N($I73)),"READY","TOKENS REQD"))))</f>
        <v>LOCKED</v>
      </c>
      <c r="S73" s="74">
        <f ca="1" t="shared" si="115"/>
        <v>1</v>
      </c>
      <c r="T73" s="74">
        <f ca="1" t="shared" si="116"/>
        <v>0</v>
      </c>
      <c r="Z73" s="169" t="s">
        <v>80</v>
      </c>
    </row>
    <row r="74" s="69" customFormat="1" customHeight="1" spans="2:26">
      <c r="B74" s="98"/>
      <c r="C74" s="158"/>
      <c r="D74" s="100"/>
      <c r="E74" s="100"/>
      <c r="F74" s="101"/>
      <c r="G74" s="102"/>
      <c r="H74" s="103" t="str">
        <f ca="1" t="shared" si="117"/>
        <v/>
      </c>
      <c r="I74" s="134"/>
      <c r="J74" s="135"/>
      <c r="K74" s="103" t="str">
        <f ca="1" t="shared" si="118"/>
        <v/>
      </c>
      <c r="L74" s="134"/>
      <c r="M74" s="135"/>
      <c r="N74" s="103" t="str">
        <f ca="1" t="shared" si="119"/>
        <v/>
      </c>
      <c r="O74" s="134"/>
      <c r="P74" s="135"/>
      <c r="Q74" s="151"/>
      <c r="R74" s="152"/>
      <c r="S74" s="74"/>
      <c r="Z74" s="169"/>
    </row>
    <row r="75" s="69" customFormat="1" customHeight="1" spans="2:26">
      <c r="B75" s="92" t="str">
        <f t="shared" si="105"/>
        <v>Randall Boggs</v>
      </c>
      <c r="C75" s="157" t="str">
        <f ca="1" t="shared" si="106"/>
        <v>Monsters, Inc.</v>
      </c>
      <c r="D75" s="94" t="str">
        <f t="shared" si="107"/>
        <v>Data</v>
      </c>
      <c r="E75" s="94" t="str">
        <f t="shared" si="108"/>
        <v>Tasks</v>
      </c>
      <c r="F75" s="95" t="s">
        <v>51</v>
      </c>
      <c r="G75" s="96"/>
      <c r="H75" s="97"/>
      <c r="I75" s="131" t="str">
        <f ca="1" t="shared" si="109"/>
        <v/>
      </c>
      <c r="J75" s="132"/>
      <c r="K75" s="133"/>
      <c r="L75" s="131" t="str">
        <f ca="1" t="shared" si="110"/>
        <v/>
      </c>
      <c r="M75" s="132" t="str">
        <f ca="1" t="shared" si="111"/>
        <v/>
      </c>
      <c r="N75" s="133"/>
      <c r="O75" s="131" t="str">
        <f ca="1" t="shared" si="112"/>
        <v/>
      </c>
      <c r="P75" s="132" t="str">
        <f ca="1" t="shared" si="113"/>
        <v/>
      </c>
      <c r="Q75" s="149" t="str">
        <f ca="1" t="shared" si="114"/>
        <v/>
      </c>
      <c r="R75" s="150" t="str">
        <f ca="1">IF($F75="Y","LOCKED",IF($S75=0,"GEMS REQD",IF($G75&gt;=INDIRECT($Z75&amp;"!$B$3"),"MAXED",IF(AND(N($M75)&lt;=0,N($P75)&lt;=0,VLOOKUP($C75&amp;" "&amp;INDIRECT($Z75&amp;"!$B$5")&amp;" Totals:",$G$5:$H$9989,2,0)&gt;=N($I75)),"READY","TOKENS REQD"))))</f>
        <v>LOCKED</v>
      </c>
      <c r="S75" s="74">
        <f ca="1" t="shared" si="115"/>
        <v>1</v>
      </c>
      <c r="T75" s="74">
        <f ca="1" t="shared" si="116"/>
        <v>0</v>
      </c>
      <c r="Z75" s="156" t="s">
        <v>81</v>
      </c>
    </row>
    <row r="76" s="69" customFormat="1" customHeight="1" spans="2:26">
      <c r="B76" s="98"/>
      <c r="C76" s="158"/>
      <c r="D76" s="100"/>
      <c r="E76" s="100"/>
      <c r="F76" s="101"/>
      <c r="G76" s="102"/>
      <c r="H76" s="103" t="str">
        <f ca="1" t="shared" si="117"/>
        <v/>
      </c>
      <c r="I76" s="134"/>
      <c r="J76" s="135"/>
      <c r="K76" s="103" t="str">
        <f ca="1" t="shared" si="118"/>
        <v/>
      </c>
      <c r="L76" s="134"/>
      <c r="M76" s="135"/>
      <c r="N76" s="103" t="str">
        <f ca="1" t="shared" si="119"/>
        <v/>
      </c>
      <c r="O76" s="134"/>
      <c r="P76" s="135"/>
      <c r="Q76" s="151"/>
      <c r="R76" s="152"/>
      <c r="S76" s="74"/>
      <c r="Z76" s="156"/>
    </row>
    <row r="77" s="69" customFormat="1" ht="21.55" customHeight="1" spans="2:26">
      <c r="B77" s="104"/>
      <c r="C77" s="115"/>
      <c r="D77" s="116"/>
      <c r="E77" s="116"/>
      <c r="F77" s="117"/>
      <c r="G77" s="108" t="str">
        <f ca="1">$C75&amp;" "&amp;INDIRECT($Z75&amp;"!$B$5")&amp;" Totals:"</f>
        <v>Monsters, Inc. Scream Canister Totals:</v>
      </c>
      <c r="H77" s="109"/>
      <c r="I77" s="136" t="str">
        <f ca="1">IF($K77=0,"",$K77)</f>
        <v/>
      </c>
      <c r="J77" s="137" t="str">
        <f ca="1">IF(N($I77)&lt;&gt;0,$I77-$H77,"")</f>
        <v/>
      </c>
      <c r="K77" s="138">
        <f ca="1">SUM(OFFSET($I77,-2*INDIRECT($Z75&amp;"!$B$8"),0):$I76)</f>
        <v>0</v>
      </c>
      <c r="L77" s="139"/>
      <c r="M77" s="139"/>
      <c r="N77" s="139"/>
      <c r="O77" s="139"/>
      <c r="P77" s="139"/>
      <c r="Q77" s="139"/>
      <c r="R77" s="154"/>
      <c r="S77" s="74"/>
      <c r="Z77" s="156"/>
    </row>
    <row r="78" s="69" customFormat="1" ht="7.15" customHeight="1" spans="2:26">
      <c r="B78" s="110"/>
      <c r="C78" s="111"/>
      <c r="D78" s="118"/>
      <c r="E78" s="118"/>
      <c r="F78" s="111"/>
      <c r="G78" s="111"/>
      <c r="H78" s="111"/>
      <c r="I78" s="111"/>
      <c r="J78" s="140"/>
      <c r="K78" s="141"/>
      <c r="L78" s="111"/>
      <c r="M78" s="111"/>
      <c r="N78" s="111"/>
      <c r="O78" s="111"/>
      <c r="P78" s="111"/>
      <c r="Q78" s="111"/>
      <c r="R78" s="155"/>
      <c r="S78" s="74"/>
      <c r="Z78" s="156"/>
    </row>
    <row r="79" s="69" customFormat="1" customHeight="1" spans="2:26">
      <c r="B79" s="92" t="str">
        <f>HYPERLINK("#'"&amp;$Z79&amp;"'!$A$1",SUBSTITUTE($Z79,"_"," "))</f>
        <v>WALL E</v>
      </c>
      <c r="C79" s="159" t="str">
        <f ca="1">INDIRECT($Z79&amp;"!$B$2")</f>
        <v>WALL-E</v>
      </c>
      <c r="D79" s="94" t="str">
        <f>HYPERLINK("#'"&amp;$Z79&amp;"'!$A$1","Data")</f>
        <v>Data</v>
      </c>
      <c r="E79" s="94" t="str">
        <f>HYPERLINK("#'"&amp;$Z79&amp;"'!$AK$1","Tasks")</f>
        <v>Tasks</v>
      </c>
      <c r="F79" s="95" t="s">
        <v>51</v>
      </c>
      <c r="G79" s="96"/>
      <c r="H79" s="97"/>
      <c r="I79" s="131" t="str">
        <f ca="1">IF(OR($S79=0,$T79=0,VLOOKUP($G79,INDIRECT($Z79&amp;"!$B$10:$H$20"),3,1)=0),"",VLOOKUP($G79,INDIRECT($Z79&amp;"!$B$10:$H$20"),3,1))</f>
        <v/>
      </c>
      <c r="J79" s="132"/>
      <c r="K79" s="133"/>
      <c r="L79" s="131" t="str">
        <f ca="1">IF(OR($S79=0,$T79=0,VLOOKUP($G79,INDIRECT($Z79&amp;"!$B$10:$H$20"),4,1)=0),"",VLOOKUP($G79,INDIRECT($Z79&amp;"!$B$10:$H$20"),4,1))</f>
        <v/>
      </c>
      <c r="M79" s="132" t="str">
        <f ca="1">IF(OR($S79=0,N(L79)=0,$T79=0),"",L79-K79)</f>
        <v/>
      </c>
      <c r="N79" s="133"/>
      <c r="O79" s="131" t="str">
        <f ca="1">IF(OR($S79=0,$T79=0,VLOOKUP($G79,INDIRECT($Z79&amp;"!$B$10:$H$20"),5,1)=0),"",VLOOKUP($G79,INDIRECT($Z79&amp;"!$B$10:$H$20"),5,1))</f>
        <v/>
      </c>
      <c r="P79" s="132" t="str">
        <f ca="1">IF(OR($S79=0,N(O79)=0,$T79=0),"",O79-N79)</f>
        <v/>
      </c>
      <c r="Q79" s="149" t="str">
        <f ca="1">IF($T79=0,"",VLOOKUP($G79,INDIRECT($Z79&amp;"!$B$10:$H$20"),7,1))</f>
        <v/>
      </c>
      <c r="R79" s="150" t="str">
        <f ca="1">IF($F79="Y","LOCKED",IF($S79=0,"GEMS REQD",IF($G79&gt;=INDIRECT($Z79&amp;"!$B$3"),"MAXED",IF(AND(N($M79)&lt;=0,N($P79)&lt;=0,VLOOKUP($C79&amp;" "&amp;INDIRECT($Z79&amp;"!$B$5")&amp;" Totals:",$G$5:$H$9989,2,0)&gt;=N($I79)),"READY","TOKENS REQD"))))</f>
        <v>LOCKED</v>
      </c>
      <c r="S79" s="74">
        <f ca="1">IF(AND($G79=0,INDIRECT($Z79&amp;"!$B$4")&gt;0),0,1)</f>
        <v>0</v>
      </c>
      <c r="T79" s="74">
        <f ca="1">IF(OR($F79="Y",$G79&gt;=INDIRECT($Z79&amp;"!$B$3"),$S79=0),0,1)</f>
        <v>0</v>
      </c>
      <c r="Z79" s="156" t="s">
        <v>82</v>
      </c>
    </row>
    <row r="80" s="69" customFormat="1" customHeight="1" spans="2:26">
      <c r="B80" s="98"/>
      <c r="C80" s="160"/>
      <c r="D80" s="100"/>
      <c r="E80" s="100"/>
      <c r="F80" s="101"/>
      <c r="G80" s="102"/>
      <c r="H80" s="103" t="str">
        <f ca="1">IF(AND($S79=0,$F79&lt;&gt;"Y"),INDIRECT($Z79&amp;"!$B$4")&amp;" Gems",IF(N(I79)=0,"",INDIRECT($Z79&amp;"!$B$5")))</f>
        <v/>
      </c>
      <c r="I80" s="134"/>
      <c r="J80" s="135"/>
      <c r="K80" s="103" t="str">
        <f ca="1">IF(N(L79)=0,"",INDIRECT($Z79&amp;"!$B$6"))</f>
        <v/>
      </c>
      <c r="L80" s="134"/>
      <c r="M80" s="135"/>
      <c r="N80" s="103" t="str">
        <f ca="1">IF(N(O79)=0,"",INDIRECT($Z79&amp;"!$B$7"))</f>
        <v/>
      </c>
      <c r="O80" s="134"/>
      <c r="P80" s="135"/>
      <c r="Q80" s="151"/>
      <c r="R80" s="152"/>
      <c r="S80" s="74"/>
      <c r="Z80" s="156"/>
    </row>
    <row r="81" s="69" customFormat="1" customHeight="1" spans="2:26">
      <c r="B81" s="92" t="str">
        <f>HYPERLINK("#'"&amp;$Z81&amp;"'!$A$1",SUBSTITUTE($Z81,"_"," "))</f>
        <v>EVE</v>
      </c>
      <c r="C81" s="159" t="str">
        <f ca="1">INDIRECT($Z81&amp;"!$B$2")</f>
        <v>WALL-E</v>
      </c>
      <c r="D81" s="94" t="str">
        <f>HYPERLINK("#'"&amp;$Z81&amp;"'!$A$1","Data")</f>
        <v>Data</v>
      </c>
      <c r="E81" s="94" t="str">
        <f>HYPERLINK("#'"&amp;$Z81&amp;"'!$AK$1","Tasks")</f>
        <v>Tasks</v>
      </c>
      <c r="F81" s="95" t="s">
        <v>51</v>
      </c>
      <c r="G81" s="96"/>
      <c r="H81" s="97"/>
      <c r="I81" s="131" t="str">
        <f ca="1">IF(OR($S81=0,$T81=0,VLOOKUP($G81,INDIRECT($Z81&amp;"!$B$10:$H$20"),3,1)=0),"",VLOOKUP($G81,INDIRECT($Z81&amp;"!$B$10:$H$20"),3,1))</f>
        <v/>
      </c>
      <c r="J81" s="132"/>
      <c r="K81" s="133"/>
      <c r="L81" s="131" t="str">
        <f ca="1">IF(OR($S81=0,$T81=0,VLOOKUP($G81,INDIRECT($Z81&amp;"!$B$10:$H$20"),4,1)=0),"",VLOOKUP($G81,INDIRECT($Z81&amp;"!$B$10:$H$20"),4,1))</f>
        <v/>
      </c>
      <c r="M81" s="132" t="str">
        <f ca="1">IF(OR($S81=0,N(L81)=0,$T81=0),"",L81-K81)</f>
        <v/>
      </c>
      <c r="N81" s="133"/>
      <c r="O81" s="131" t="str">
        <f ca="1">IF(OR($S81=0,$T81=0,VLOOKUP($G81,INDIRECT($Z81&amp;"!$B$10:$H$20"),5,1)=0),"",VLOOKUP($G81,INDIRECT($Z81&amp;"!$B$10:$H$20"),5,1))</f>
        <v/>
      </c>
      <c r="P81" s="132" t="str">
        <f ca="1">IF(OR($S81=0,N(O81)=0,$T81=0),"",O81-N81)</f>
        <v/>
      </c>
      <c r="Q81" s="149" t="str">
        <f ca="1">IF($T81=0,"",VLOOKUP($G81,INDIRECT($Z81&amp;"!$B$10:$H$20"),7,1))</f>
        <v/>
      </c>
      <c r="R81" s="150" t="str">
        <f ca="1">IF($F81="Y","LOCKED",IF($S81=0,"GEMS REQD",IF($G81&gt;=INDIRECT($Z81&amp;"!$B$3"),"MAXED",IF(AND(N($M81)&lt;=0,N($P81)&lt;=0,VLOOKUP($C81&amp;" "&amp;INDIRECT($Z81&amp;"!$B$5")&amp;" Totals:",$G$5:$H$9989,2,0)&gt;=N($I81)),"READY","TOKENS REQD"))))</f>
        <v>LOCKED</v>
      </c>
      <c r="S81" s="74">
        <f ca="1">IF(AND($G81=0,INDIRECT($Z81&amp;"!$B$4")&gt;0),0,1)</f>
        <v>1</v>
      </c>
      <c r="T81" s="74">
        <f ca="1">IF(OR($F81="Y",$G81&gt;=INDIRECT($Z81&amp;"!$B$3"),$S81=0),0,1)</f>
        <v>0</v>
      </c>
      <c r="Z81" s="156" t="s">
        <v>83</v>
      </c>
    </row>
    <row r="82" s="69" customFormat="1" customHeight="1" spans="2:26">
      <c r="B82" s="98"/>
      <c r="C82" s="160"/>
      <c r="D82" s="100"/>
      <c r="E82" s="100"/>
      <c r="F82" s="101"/>
      <c r="G82" s="102"/>
      <c r="H82" s="103" t="str">
        <f ca="1">IF(AND($S81=0,$F81&lt;&gt;"Y"),INDIRECT($Z81&amp;"!$B$4")&amp;" Gems",IF(N(I81)=0,"",INDIRECT($Z81&amp;"!$B$5")))</f>
        <v/>
      </c>
      <c r="I82" s="134"/>
      <c r="J82" s="135"/>
      <c r="K82" s="103" t="str">
        <f ca="1">IF(N(L81)=0,"",INDIRECT($Z81&amp;"!$B$6"))</f>
        <v/>
      </c>
      <c r="L82" s="134"/>
      <c r="M82" s="135"/>
      <c r="N82" s="103" t="str">
        <f ca="1">IF(N(O81)=0,"",INDIRECT($Z81&amp;"!$B$7"))</f>
        <v/>
      </c>
      <c r="O82" s="134"/>
      <c r="P82" s="135"/>
      <c r="Q82" s="151"/>
      <c r="R82" s="152"/>
      <c r="S82" s="74"/>
      <c r="Z82" s="156"/>
    </row>
    <row r="83" s="69" customFormat="1" ht="21.55" customHeight="1" spans="2:26">
      <c r="B83" s="104"/>
      <c r="C83" s="115"/>
      <c r="D83" s="116"/>
      <c r="E83" s="116"/>
      <c r="F83" s="117"/>
      <c r="G83" s="108" t="str">
        <f ca="1">$C81&amp;" "&amp;INDIRECT($Z81&amp;"!$B$5")&amp;" Totals:"</f>
        <v>WALL-E Plant Symbol Totals:</v>
      </c>
      <c r="H83" s="109"/>
      <c r="I83" s="136" t="str">
        <f ca="1">IF($K83=0,"",$K83)</f>
        <v/>
      </c>
      <c r="J83" s="137" t="str">
        <f ca="1">IF(N($I83)&lt;&gt;0,$I83-$H83,"")</f>
        <v/>
      </c>
      <c r="K83" s="138">
        <f ca="1">SUM(OFFSET($I83,-2*INDIRECT($Z81&amp;"!$B$8"),0):$I82)</f>
        <v>0</v>
      </c>
      <c r="L83" s="139"/>
      <c r="M83" s="139"/>
      <c r="N83" s="139"/>
      <c r="O83" s="139"/>
      <c r="P83" s="139"/>
      <c r="Q83" s="139"/>
      <c r="R83" s="154"/>
      <c r="S83" s="74"/>
      <c r="Z83" s="156"/>
    </row>
    <row r="84" s="69" customFormat="1" ht="7.15" customHeight="1" spans="2:26">
      <c r="B84" s="110"/>
      <c r="C84" s="111"/>
      <c r="D84" s="118"/>
      <c r="E84" s="118"/>
      <c r="F84" s="111"/>
      <c r="G84" s="111"/>
      <c r="H84" s="111"/>
      <c r="I84" s="111"/>
      <c r="J84" s="140"/>
      <c r="K84" s="141"/>
      <c r="L84" s="111"/>
      <c r="M84" s="111"/>
      <c r="N84" s="111"/>
      <c r="O84" s="111"/>
      <c r="P84" s="111"/>
      <c r="Q84" s="111"/>
      <c r="R84" s="155"/>
      <c r="S84" s="74"/>
      <c r="Z84" s="156"/>
    </row>
    <row r="85" s="69" customFormat="1" customHeight="1" spans="2:26">
      <c r="B85" s="92" t="str">
        <f t="shared" ref="B85:B89" si="120">HYPERLINK("#'"&amp;$Z85&amp;"'!$A$1",SUBSTITUTE($Z85,"_"," "))</f>
        <v>Mother Gothel</v>
      </c>
      <c r="C85" s="161" t="str">
        <f ca="1" t="shared" ref="C85:C89" si="121">INDIRECT($Z85&amp;"!$B$2")</f>
        <v>Tangled</v>
      </c>
      <c r="D85" s="94" t="str">
        <f t="shared" ref="D85:D89" si="122">HYPERLINK("#'"&amp;$Z85&amp;"'!$A$1","Data")</f>
        <v>Data</v>
      </c>
      <c r="E85" s="94" t="str">
        <f t="shared" ref="E85:E89" si="123">HYPERLINK("#'"&amp;$Z85&amp;"'!$AK$1","Tasks")</f>
        <v>Tasks</v>
      </c>
      <c r="F85" s="95" t="s">
        <v>51</v>
      </c>
      <c r="G85" s="96"/>
      <c r="H85" s="97"/>
      <c r="I85" s="131" t="str">
        <f ca="1" t="shared" ref="I85:I89" si="124">IF(OR($S85=0,$T85=0,VLOOKUP($G85,INDIRECT($Z85&amp;"!$B$10:$H$20"),3,1)=0),"",VLOOKUP($G85,INDIRECT($Z85&amp;"!$B$10:$H$20"),3,1))</f>
        <v/>
      </c>
      <c r="J85" s="132"/>
      <c r="K85" s="133"/>
      <c r="L85" s="131" t="str">
        <f ca="1" t="shared" ref="L85:L89" si="125">IF(OR($S85=0,$T85=0,VLOOKUP($G85,INDIRECT($Z85&amp;"!$B$10:$H$20"),4,1)=0),"",VLOOKUP($G85,INDIRECT($Z85&amp;"!$B$10:$H$20"),4,1))</f>
        <v/>
      </c>
      <c r="M85" s="132" t="str">
        <f ca="1" t="shared" ref="M85:M89" si="126">IF(OR($S85=0,N(L85)=0,$T85=0),"",L85-K85)</f>
        <v/>
      </c>
      <c r="N85" s="133"/>
      <c r="O85" s="131" t="str">
        <f ca="1" t="shared" ref="O85:O89" si="127">IF(OR($S85=0,$T85=0,VLOOKUP($G85,INDIRECT($Z85&amp;"!$B$10:$H$20"),5,1)=0),"",VLOOKUP($G85,INDIRECT($Z85&amp;"!$B$10:$H$20"),5,1))</f>
        <v/>
      </c>
      <c r="P85" s="132" t="str">
        <f ca="1" t="shared" ref="P85:P89" si="128">IF(OR($S85=0,N(O85)=0,$T85=0),"",O85-N85)</f>
        <v/>
      </c>
      <c r="Q85" s="149" t="str">
        <f ca="1" t="shared" ref="Q85:Q89" si="129">IF($T85=0,"",VLOOKUP($G85,INDIRECT($Z85&amp;"!$B$10:$H$20"),7,1))</f>
        <v/>
      </c>
      <c r="R85" s="150" t="str">
        <f ca="1">IF($F85="Y","LOCKED",IF($S85=0,"GEMS REQD",IF($G85&gt;=INDIRECT($Z85&amp;"!$B$3"),"MAXED",IF(AND(N($M85)&lt;=0,N($P85)&lt;=0,VLOOKUP($C85&amp;" "&amp;INDIRECT($Z85&amp;"!$B$5")&amp;" Totals:",$G$5:$H$9989,2,0)&gt;=N($I85)),"READY","TOKENS REQD"))))</f>
        <v>LOCKED</v>
      </c>
      <c r="S85" s="74">
        <f ca="1" t="shared" ref="S85:S89" si="130">IF(AND($G85=0,INDIRECT($Z85&amp;"!$B$4")&gt;0),0,1)</f>
        <v>1</v>
      </c>
      <c r="T85" s="74">
        <f ca="1" t="shared" ref="T85:T89" si="131">IF(OR($F85="Y",$G85&gt;=INDIRECT($Z85&amp;"!$B$3"),$S85=0),0,1)</f>
        <v>0</v>
      </c>
      <c r="Z85" s="156" t="s">
        <v>84</v>
      </c>
    </row>
    <row r="86" s="69" customFormat="1" customHeight="1" spans="2:26">
      <c r="B86" s="98"/>
      <c r="C86" s="162"/>
      <c r="D86" s="100"/>
      <c r="E86" s="100"/>
      <c r="F86" s="101"/>
      <c r="G86" s="102"/>
      <c r="H86" s="103" t="str">
        <f ca="1" t="shared" ref="H86:H90" si="132">IF(AND($S85=0,$F85&lt;&gt;"Y"),INDIRECT($Z85&amp;"!$B$4")&amp;" Gems",IF(N(I85)=0,"",INDIRECT($Z85&amp;"!$B$5")))</f>
        <v/>
      </c>
      <c r="I86" s="134"/>
      <c r="J86" s="135"/>
      <c r="K86" s="103" t="str">
        <f ca="1" t="shared" ref="K86:K90" si="133">IF(N(L85)=0,"",INDIRECT($Z85&amp;"!$B$6"))</f>
        <v/>
      </c>
      <c r="L86" s="134"/>
      <c r="M86" s="135"/>
      <c r="N86" s="103" t="str">
        <f ca="1" t="shared" ref="N86:N90" si="134">IF(N(O85)=0,"",INDIRECT($Z85&amp;"!$B$7"))</f>
        <v/>
      </c>
      <c r="O86" s="134"/>
      <c r="P86" s="135"/>
      <c r="Q86" s="151"/>
      <c r="R86" s="152"/>
      <c r="S86" s="74"/>
      <c r="Z86" s="156"/>
    </row>
    <row r="87" s="69" customFormat="1" customHeight="1" spans="2:26">
      <c r="B87" s="92" t="str">
        <f t="shared" si="120"/>
        <v>Flynn</v>
      </c>
      <c r="C87" s="161" t="str">
        <f ca="1" t="shared" si="121"/>
        <v>Tangled</v>
      </c>
      <c r="D87" s="94" t="str">
        <f t="shared" si="122"/>
        <v>Data</v>
      </c>
      <c r="E87" s="94" t="str">
        <f t="shared" si="123"/>
        <v>Tasks</v>
      </c>
      <c r="F87" s="95" t="s">
        <v>51</v>
      </c>
      <c r="G87" s="96"/>
      <c r="H87" s="97"/>
      <c r="I87" s="131" t="str">
        <f ca="1" t="shared" si="124"/>
        <v/>
      </c>
      <c r="J87" s="132"/>
      <c r="K87" s="133"/>
      <c r="L87" s="131" t="str">
        <f ca="1" t="shared" si="125"/>
        <v/>
      </c>
      <c r="M87" s="132" t="str">
        <f ca="1" t="shared" si="126"/>
        <v/>
      </c>
      <c r="N87" s="133"/>
      <c r="O87" s="131" t="str">
        <f ca="1" t="shared" si="127"/>
        <v/>
      </c>
      <c r="P87" s="132" t="str">
        <f ca="1" t="shared" si="128"/>
        <v/>
      </c>
      <c r="Q87" s="149" t="str">
        <f ca="1" t="shared" si="129"/>
        <v/>
      </c>
      <c r="R87" s="150" t="str">
        <f ca="1">IF($F87="Y","LOCKED",IF($S87=0,"GEMS REQD",IF($G87&gt;=INDIRECT($Z87&amp;"!$B$3"),"MAXED",IF(AND(N($M87)&lt;=0,N($P87)&lt;=0,VLOOKUP($C87&amp;" "&amp;INDIRECT($Z87&amp;"!$B$5")&amp;" Totals:",$G$5:$H$9989,2,0)&gt;=N($I87)),"READY","TOKENS REQD"))))</f>
        <v>LOCKED</v>
      </c>
      <c r="S87" s="74">
        <f ca="1" t="shared" si="130"/>
        <v>1</v>
      </c>
      <c r="T87" s="74">
        <f ca="1" t="shared" si="131"/>
        <v>0</v>
      </c>
      <c r="Z87" s="156" t="s">
        <v>85</v>
      </c>
    </row>
    <row r="88" s="69" customFormat="1" customHeight="1" spans="2:26">
      <c r="B88" s="98"/>
      <c r="C88" s="162"/>
      <c r="D88" s="100"/>
      <c r="E88" s="100"/>
      <c r="F88" s="101"/>
      <c r="G88" s="102"/>
      <c r="H88" s="103" t="str">
        <f ca="1" t="shared" si="132"/>
        <v/>
      </c>
      <c r="I88" s="134"/>
      <c r="J88" s="135"/>
      <c r="K88" s="103" t="str">
        <f ca="1" t="shared" si="133"/>
        <v/>
      </c>
      <c r="L88" s="134"/>
      <c r="M88" s="135"/>
      <c r="N88" s="103" t="str">
        <f ca="1" t="shared" si="134"/>
        <v/>
      </c>
      <c r="O88" s="134"/>
      <c r="P88" s="135"/>
      <c r="Q88" s="151"/>
      <c r="R88" s="152"/>
      <c r="S88" s="74"/>
      <c r="Z88" s="156"/>
    </row>
    <row r="89" s="69" customFormat="1" customHeight="1" spans="2:26">
      <c r="B89" s="92" t="str">
        <f t="shared" si="120"/>
        <v>Rapunzel</v>
      </c>
      <c r="C89" s="161" t="str">
        <f ca="1" t="shared" si="121"/>
        <v>Tangled</v>
      </c>
      <c r="D89" s="94" t="str">
        <f t="shared" si="122"/>
        <v>Data</v>
      </c>
      <c r="E89" s="94" t="str">
        <f t="shared" si="123"/>
        <v>Tasks</v>
      </c>
      <c r="F89" s="95" t="s">
        <v>51</v>
      </c>
      <c r="G89" s="96"/>
      <c r="H89" s="97"/>
      <c r="I89" s="131" t="str">
        <f ca="1" t="shared" si="124"/>
        <v/>
      </c>
      <c r="J89" s="132"/>
      <c r="K89" s="133"/>
      <c r="L89" s="131" t="str">
        <f ca="1" t="shared" si="125"/>
        <v/>
      </c>
      <c r="M89" s="132" t="str">
        <f ca="1" t="shared" si="126"/>
        <v/>
      </c>
      <c r="N89" s="133"/>
      <c r="O89" s="131" t="str">
        <f ca="1" t="shared" si="127"/>
        <v/>
      </c>
      <c r="P89" s="132" t="str">
        <f ca="1" t="shared" si="128"/>
        <v/>
      </c>
      <c r="Q89" s="149" t="str">
        <f ca="1" t="shared" si="129"/>
        <v/>
      </c>
      <c r="R89" s="150" t="str">
        <f ca="1">IF($F89="Y","LOCKED",IF($S89=0,"GEMS REQD",IF($G89&gt;=INDIRECT($Z89&amp;"!$B$3"),"MAXED",IF(AND(N($M89)&lt;=0,N($P89)&lt;=0,VLOOKUP($C89&amp;" "&amp;INDIRECT($Z89&amp;"!$B$5")&amp;" Totals:",$G$5:$H$9989,2,0)&gt;=N($I89)),"READY","TOKENS REQD"))))</f>
        <v>LOCKED</v>
      </c>
      <c r="S89" s="74">
        <f ca="1" t="shared" si="130"/>
        <v>1</v>
      </c>
      <c r="T89" s="74">
        <f ca="1" t="shared" si="131"/>
        <v>0</v>
      </c>
      <c r="Z89" s="156" t="s">
        <v>86</v>
      </c>
    </row>
    <row r="90" s="69" customFormat="1" customHeight="1" spans="2:26">
      <c r="B90" s="98"/>
      <c r="C90" s="162"/>
      <c r="D90" s="100"/>
      <c r="E90" s="100"/>
      <c r="F90" s="101"/>
      <c r="G90" s="102"/>
      <c r="H90" s="103" t="str">
        <f ca="1" t="shared" si="132"/>
        <v/>
      </c>
      <c r="I90" s="134"/>
      <c r="J90" s="135"/>
      <c r="K90" s="103" t="str">
        <f ca="1" t="shared" si="133"/>
        <v/>
      </c>
      <c r="L90" s="134"/>
      <c r="M90" s="135"/>
      <c r="N90" s="103" t="str">
        <f ca="1" t="shared" si="134"/>
        <v/>
      </c>
      <c r="O90" s="134"/>
      <c r="P90" s="135"/>
      <c r="Q90" s="151"/>
      <c r="R90" s="152"/>
      <c r="S90" s="74"/>
      <c r="Z90" s="156"/>
    </row>
    <row r="91" s="69" customFormat="1" customHeight="1" spans="2:26">
      <c r="B91" s="92" t="str">
        <f>HYPERLINK("#'"&amp;$Z91&amp;"'!$A$1",SUBSTITUTE($Z91,"_"," "))</f>
        <v>Maximus</v>
      </c>
      <c r="C91" s="161" t="str">
        <f ca="1">INDIRECT($Z91&amp;"!$B$2")</f>
        <v>Tangled</v>
      </c>
      <c r="D91" s="94" t="str">
        <f>HYPERLINK("#'"&amp;$Z91&amp;"'!$A$1","Data")</f>
        <v>Data</v>
      </c>
      <c r="E91" s="94" t="str">
        <f>HYPERLINK("#'"&amp;$Z91&amp;"'!$AK$1","Tasks")</f>
        <v>Tasks</v>
      </c>
      <c r="F91" s="95" t="s">
        <v>51</v>
      </c>
      <c r="G91" s="96"/>
      <c r="H91" s="97"/>
      <c r="I91" s="131" t="str">
        <f ca="1">IF(OR($S91=0,$T91=0,VLOOKUP($G91,INDIRECT($Z91&amp;"!$B$10:$H$20"),3,1)=0),"",VLOOKUP($G91,INDIRECT($Z91&amp;"!$B$10:$H$20"),3,1))</f>
        <v/>
      </c>
      <c r="J91" s="132"/>
      <c r="K91" s="133"/>
      <c r="L91" s="131" t="str">
        <f ca="1">IF(OR($S91=0,$T91=0,VLOOKUP($G91,INDIRECT($Z91&amp;"!$B$10:$H$20"),4,1)=0),"",VLOOKUP($G91,INDIRECT($Z91&amp;"!$B$10:$H$20"),4,1))</f>
        <v/>
      </c>
      <c r="M91" s="132" t="str">
        <f ca="1">IF(OR($S91=0,N(L91)=0,$T91=0),"",L91-K91)</f>
        <v/>
      </c>
      <c r="N91" s="133"/>
      <c r="O91" s="131" t="str">
        <f ca="1">IF(OR($S91=0,$T91=0,VLOOKUP($G91,INDIRECT($Z91&amp;"!$B$10:$H$20"),5,1)=0),"",VLOOKUP($G91,INDIRECT($Z91&amp;"!$B$10:$H$20"),5,1))</f>
        <v/>
      </c>
      <c r="P91" s="132" t="str">
        <f ca="1">IF(OR($S91=0,N(O91)=0,$T91=0),"",O91-N91)</f>
        <v/>
      </c>
      <c r="Q91" s="149" t="str">
        <f ca="1">IF($T91=0,"",VLOOKUP($G91,INDIRECT($Z91&amp;"!$B$10:$H$20"),7,1))</f>
        <v/>
      </c>
      <c r="R91" s="150" t="str">
        <f ca="1">IF($F91="Y","LOCKED",IF($S91=0,"GEMS REQD",IF($G91&gt;=INDIRECT($Z91&amp;"!$B$3"),"MAXED",IF(AND(N($M91)&lt;=0,N($P91)&lt;=0,VLOOKUP($C91&amp;" "&amp;INDIRECT($Z91&amp;"!$B$5")&amp;" Totals:",$G$5:$H$9989,2,0)&gt;=N($I91)),"READY","TOKENS REQD"))))</f>
        <v>LOCKED</v>
      </c>
      <c r="S91" s="74">
        <f ca="1">IF(AND($G91=0,INDIRECT($Z91&amp;"!$B$4")&gt;0),0,1)</f>
        <v>0</v>
      </c>
      <c r="T91" s="74">
        <f ca="1">IF(OR($F91="Y",$G91&gt;=INDIRECT($Z91&amp;"!$B$3"),$S91=0),0,1)</f>
        <v>0</v>
      </c>
      <c r="Z91" s="156" t="s">
        <v>87</v>
      </c>
    </row>
    <row r="92" s="69" customFormat="1" customHeight="1" spans="2:26">
      <c r="B92" s="98"/>
      <c r="C92" s="162"/>
      <c r="D92" s="100"/>
      <c r="E92" s="100"/>
      <c r="F92" s="101"/>
      <c r="G92" s="102"/>
      <c r="H92" s="103" t="str">
        <f ca="1">IF(AND($S91=0,$F91&lt;&gt;"Y"),INDIRECT($Z91&amp;"!$B$4")&amp;" Gems",IF(N(I91)=0,"",INDIRECT($Z91&amp;"!$B$5")))</f>
        <v/>
      </c>
      <c r="I92" s="134"/>
      <c r="J92" s="135"/>
      <c r="K92" s="103" t="str">
        <f ca="1">IF(N(L91)=0,"",INDIRECT($Z91&amp;"!$B$6"))</f>
        <v/>
      </c>
      <c r="L92" s="134"/>
      <c r="M92" s="135"/>
      <c r="N92" s="103" t="str">
        <f ca="1">IF(N(O91)=0,"",INDIRECT($Z91&amp;"!$B$7"))</f>
        <v/>
      </c>
      <c r="O92" s="134"/>
      <c r="P92" s="135"/>
      <c r="Q92" s="151"/>
      <c r="R92" s="152"/>
      <c r="S92" s="74"/>
      <c r="Z92" s="156"/>
    </row>
    <row r="93" s="69" customFormat="1" ht="21.55" customHeight="1" spans="2:26">
      <c r="B93" s="104"/>
      <c r="C93" s="115"/>
      <c r="D93" s="116"/>
      <c r="E93" s="116"/>
      <c r="F93" s="117"/>
      <c r="G93" s="108" t="str">
        <f ca="1">$C91&amp;" "&amp;INDIRECT($Z91&amp;"!$B$5")&amp;" Totals:"</f>
        <v>Tangled Corona Kingdom Flag Totals:</v>
      </c>
      <c r="H93" s="109"/>
      <c r="I93" s="136" t="str">
        <f ca="1">IF($K93=0,"",$K93)</f>
        <v/>
      </c>
      <c r="J93" s="137" t="str">
        <f ca="1">IF(N($I93)&lt;&gt;0,$I93-$H93,"")</f>
        <v/>
      </c>
      <c r="K93" s="138">
        <f ca="1">SUM(OFFSET($I93,-2*INDIRECT($Z91&amp;"!$B$8"),0):$I92)</f>
        <v>0</v>
      </c>
      <c r="L93" s="139"/>
      <c r="M93" s="139"/>
      <c r="N93" s="139"/>
      <c r="O93" s="139"/>
      <c r="P93" s="139"/>
      <c r="Q93" s="139"/>
      <c r="R93" s="154"/>
      <c r="S93" s="74"/>
      <c r="Z93" s="156"/>
    </row>
    <row r="94" s="69" customFormat="1" ht="7.15" customHeight="1" spans="2:26">
      <c r="B94" s="110"/>
      <c r="C94" s="111"/>
      <c r="D94" s="118"/>
      <c r="E94" s="118"/>
      <c r="F94" s="111"/>
      <c r="G94" s="111"/>
      <c r="H94" s="111"/>
      <c r="I94" s="111"/>
      <c r="J94" s="140"/>
      <c r="K94" s="141"/>
      <c r="L94" s="111"/>
      <c r="M94" s="111"/>
      <c r="N94" s="111"/>
      <c r="O94" s="111"/>
      <c r="P94" s="111"/>
      <c r="Q94" s="111"/>
      <c r="R94" s="155"/>
      <c r="S94" s="74"/>
      <c r="Z94" s="156"/>
    </row>
    <row r="95" s="69" customFormat="1" customHeight="1" spans="2:26">
      <c r="B95" s="92" t="str">
        <f t="shared" ref="B95:B99" si="135">HYPERLINK("#'"&amp;$Z95&amp;"'!$A$1",SUBSTITUTE($Z95,"_"," "))</f>
        <v>Aurora</v>
      </c>
      <c r="C95" s="163" t="str">
        <f ca="1" t="shared" ref="C95:C99" si="136">INDIRECT($Z95&amp;"!$B$2")</f>
        <v>Sleeping Beauty</v>
      </c>
      <c r="D95" s="94" t="str">
        <f t="shared" ref="D95:D99" si="137">HYPERLINK("#'"&amp;$Z95&amp;"'!$A$1","Data")</f>
        <v>Data</v>
      </c>
      <c r="E95" s="94" t="str">
        <f t="shared" ref="E95:E99" si="138">HYPERLINK("#'"&amp;$Z95&amp;"'!$AK$1","Tasks")</f>
        <v>Tasks</v>
      </c>
      <c r="F95" s="95" t="s">
        <v>51</v>
      </c>
      <c r="G95" s="96"/>
      <c r="H95" s="97"/>
      <c r="I95" s="131" t="str">
        <f ca="1" t="shared" ref="I95:I99" si="139">IF(OR($S95=0,$T95=0,VLOOKUP($G95,INDIRECT($Z95&amp;"!$B$10:$H$20"),3,1)=0),"",VLOOKUP($G95,INDIRECT($Z95&amp;"!$B$10:$H$20"),3,1))</f>
        <v/>
      </c>
      <c r="J95" s="132"/>
      <c r="K95" s="133"/>
      <c r="L95" s="131" t="str">
        <f ca="1" t="shared" ref="L95:L99" si="140">IF(OR($S95=0,$T95=0,VLOOKUP($G95,INDIRECT($Z95&amp;"!$B$10:$H$20"),4,1)=0),"",VLOOKUP($G95,INDIRECT($Z95&amp;"!$B$10:$H$20"),4,1))</f>
        <v/>
      </c>
      <c r="M95" s="132" t="str">
        <f ca="1" t="shared" ref="M95:M99" si="141">IF(OR($S95=0,N(L95)=0,$T95=0),"",L95-K95)</f>
        <v/>
      </c>
      <c r="N95" s="133"/>
      <c r="O95" s="131" t="str">
        <f ca="1" t="shared" ref="O95:O99" si="142">IF(OR($S95=0,$T95=0,VLOOKUP($G95,INDIRECT($Z95&amp;"!$B$10:$H$20"),5,1)=0),"",VLOOKUP($G95,INDIRECT($Z95&amp;"!$B$10:$H$20"),5,1))</f>
        <v/>
      </c>
      <c r="P95" s="132" t="str">
        <f ca="1" t="shared" ref="P95:P99" si="143">IF(OR($S95=0,N(O95)=0,$T95=0),"",O95-N95)</f>
        <v/>
      </c>
      <c r="Q95" s="149" t="str">
        <f ca="1" t="shared" ref="Q95:Q99" si="144">IF($T95=0,"",VLOOKUP($G95,INDIRECT($Z95&amp;"!$B$10:$H$20"),7,1))</f>
        <v/>
      </c>
      <c r="R95" s="150" t="str">
        <f ca="1">IF($F95="Y","LOCKED",IF($S95=0,"GEMS REQD",IF($G95&gt;=INDIRECT($Z95&amp;"!$B$3"),"MAXED",IF(AND(N($M95)&lt;=0,N($P95)&lt;=0,VLOOKUP($C95&amp;" "&amp;INDIRECT($Z95&amp;"!$B$5")&amp;" Totals:",$G$5:$H$9989,2,0)&gt;=N($I95)),"READY","TOKENS REQD"))))</f>
        <v>LOCKED</v>
      </c>
      <c r="S95" s="74">
        <f ca="1" t="shared" ref="S95:S99" si="145">IF(AND($G95=0,INDIRECT($Z95&amp;"!$B$4")&gt;0),0,1)</f>
        <v>1</v>
      </c>
      <c r="T95" s="74">
        <f ca="1" t="shared" ref="T95:T99" si="146">IF(OR($F95="Y",$G95&gt;=INDIRECT($Z95&amp;"!$B$3"),$S95=0),0,1)</f>
        <v>0</v>
      </c>
      <c r="Z95" s="156" t="s">
        <v>88</v>
      </c>
    </row>
    <row r="96" s="69" customFormat="1" customHeight="1" spans="2:26">
      <c r="B96" s="98"/>
      <c r="C96" s="164"/>
      <c r="D96" s="100"/>
      <c r="E96" s="100"/>
      <c r="F96" s="101"/>
      <c r="G96" s="102"/>
      <c r="H96" s="103" t="str">
        <f ca="1" t="shared" ref="H96:H100" si="147">IF(AND($S95=0,$F95&lt;&gt;"Y"),INDIRECT($Z95&amp;"!$B$4")&amp;" Gems",IF(N(I95)=0,"",INDIRECT($Z95&amp;"!$B$5")))</f>
        <v/>
      </c>
      <c r="I96" s="134"/>
      <c r="J96" s="135"/>
      <c r="K96" s="103" t="str">
        <f ca="1" t="shared" ref="K96:K100" si="148">IF(N(L95)=0,"",INDIRECT($Z95&amp;"!$B$6"))</f>
        <v/>
      </c>
      <c r="L96" s="134"/>
      <c r="M96" s="135"/>
      <c r="N96" s="103" t="str">
        <f ca="1" t="shared" ref="N96:N100" si="149">IF(N(O95)=0,"",INDIRECT($Z95&amp;"!$B$7"))</f>
        <v/>
      </c>
      <c r="O96" s="134"/>
      <c r="P96" s="135"/>
      <c r="Q96" s="151"/>
      <c r="R96" s="152"/>
      <c r="S96" s="74"/>
      <c r="Z96" s="156"/>
    </row>
    <row r="97" s="69" customFormat="1" customHeight="1" spans="2:26">
      <c r="B97" s="92" t="str">
        <f t="shared" si="135"/>
        <v>Prince Phillip</v>
      </c>
      <c r="C97" s="163" t="str">
        <f ca="1" t="shared" si="136"/>
        <v>Sleeping Beauty</v>
      </c>
      <c r="D97" s="94" t="str">
        <f t="shared" si="137"/>
        <v>Data</v>
      </c>
      <c r="E97" s="94" t="str">
        <f t="shared" si="138"/>
        <v>Tasks</v>
      </c>
      <c r="F97" s="95" t="s">
        <v>51</v>
      </c>
      <c r="G97" s="96"/>
      <c r="H97" s="97"/>
      <c r="I97" s="131" t="str">
        <f ca="1" t="shared" si="139"/>
        <v/>
      </c>
      <c r="J97" s="132"/>
      <c r="K97" s="133"/>
      <c r="L97" s="131" t="str">
        <f ca="1" t="shared" si="140"/>
        <v/>
      </c>
      <c r="M97" s="132" t="str">
        <f ca="1" t="shared" si="141"/>
        <v/>
      </c>
      <c r="N97" s="133"/>
      <c r="O97" s="131" t="str">
        <f ca="1" t="shared" si="142"/>
        <v/>
      </c>
      <c r="P97" s="132" t="str">
        <f ca="1" t="shared" si="143"/>
        <v/>
      </c>
      <c r="Q97" s="149" t="str">
        <f ca="1" t="shared" si="144"/>
        <v/>
      </c>
      <c r="R97" s="150" t="str">
        <f ca="1">IF($F97="Y","LOCKED",IF($S97=0,"GEMS REQD",IF($G97&gt;=INDIRECT($Z97&amp;"!$B$3"),"MAXED",IF(AND(N($M97)&lt;=0,N($P97)&lt;=0,VLOOKUP($C97&amp;" "&amp;INDIRECT($Z97&amp;"!$B$5")&amp;" Totals:",$G$5:$H$9989,2,0)&gt;=N($I97)),"READY","TOKENS REQD"))))</f>
        <v>LOCKED</v>
      </c>
      <c r="S97" s="74">
        <f ca="1" t="shared" si="145"/>
        <v>1</v>
      </c>
      <c r="T97" s="74">
        <f ca="1" t="shared" si="146"/>
        <v>0</v>
      </c>
      <c r="Z97" s="156" t="s">
        <v>89</v>
      </c>
    </row>
    <row r="98" s="69" customFormat="1" customHeight="1" spans="2:26">
      <c r="B98" s="98"/>
      <c r="C98" s="164"/>
      <c r="D98" s="100"/>
      <c r="E98" s="100"/>
      <c r="F98" s="101"/>
      <c r="G98" s="102"/>
      <c r="H98" s="103" t="str">
        <f ca="1" t="shared" si="147"/>
        <v/>
      </c>
      <c r="I98" s="134"/>
      <c r="J98" s="135"/>
      <c r="K98" s="103" t="str">
        <f ca="1" t="shared" si="148"/>
        <v/>
      </c>
      <c r="L98" s="134"/>
      <c r="M98" s="135"/>
      <c r="N98" s="103" t="str">
        <f ca="1" t="shared" si="149"/>
        <v/>
      </c>
      <c r="O98" s="134"/>
      <c r="P98" s="135"/>
      <c r="Q98" s="151"/>
      <c r="R98" s="152"/>
      <c r="S98" s="74"/>
      <c r="Z98" s="156"/>
    </row>
    <row r="99" s="69" customFormat="1" customHeight="1" spans="2:26">
      <c r="B99" s="92" t="str">
        <f t="shared" si="135"/>
        <v>Flora</v>
      </c>
      <c r="C99" s="163" t="str">
        <f ca="1" t="shared" si="136"/>
        <v>Sleeping Beauty</v>
      </c>
      <c r="D99" s="94" t="str">
        <f t="shared" si="137"/>
        <v>Data</v>
      </c>
      <c r="E99" s="94" t="str">
        <f t="shared" si="138"/>
        <v>Tasks</v>
      </c>
      <c r="F99" s="95" t="s">
        <v>51</v>
      </c>
      <c r="G99" s="96"/>
      <c r="H99" s="97"/>
      <c r="I99" s="131" t="str">
        <f ca="1" t="shared" si="139"/>
        <v/>
      </c>
      <c r="J99" s="132"/>
      <c r="K99" s="133"/>
      <c r="L99" s="131" t="str">
        <f ca="1" t="shared" si="140"/>
        <v/>
      </c>
      <c r="M99" s="132" t="str">
        <f ca="1" t="shared" si="141"/>
        <v/>
      </c>
      <c r="N99" s="133"/>
      <c r="O99" s="131" t="str">
        <f ca="1" t="shared" si="142"/>
        <v/>
      </c>
      <c r="P99" s="132" t="str">
        <f ca="1" t="shared" si="143"/>
        <v/>
      </c>
      <c r="Q99" s="149" t="str">
        <f ca="1" t="shared" si="144"/>
        <v/>
      </c>
      <c r="R99" s="150" t="str">
        <f ca="1">IF($F99="Y","LOCKED",IF($S99=0,"GEMS REQD",IF($G99&gt;=INDIRECT($Z99&amp;"!$B$3"),"MAXED",IF(AND(N($M99)&lt;=0,N($P99)&lt;=0,VLOOKUP($C99&amp;" "&amp;INDIRECT($Z99&amp;"!$B$5")&amp;" Totals:",$G$5:$H$9989,2,0)&gt;=N($I99)),"READY","TOKENS REQD"))))</f>
        <v>LOCKED</v>
      </c>
      <c r="S99" s="74">
        <f ca="1" t="shared" si="145"/>
        <v>1</v>
      </c>
      <c r="T99" s="74">
        <f ca="1" t="shared" si="146"/>
        <v>0</v>
      </c>
      <c r="Z99" s="156" t="s">
        <v>90</v>
      </c>
    </row>
    <row r="100" s="69" customFormat="1" customHeight="1" spans="2:26">
      <c r="B100" s="98"/>
      <c r="C100" s="164"/>
      <c r="D100" s="100"/>
      <c r="E100" s="100"/>
      <c r="F100" s="101"/>
      <c r="G100" s="102"/>
      <c r="H100" s="103" t="str">
        <f ca="1" t="shared" si="147"/>
        <v/>
      </c>
      <c r="I100" s="134"/>
      <c r="J100" s="135"/>
      <c r="K100" s="103" t="str">
        <f ca="1" t="shared" si="148"/>
        <v/>
      </c>
      <c r="L100" s="134"/>
      <c r="M100" s="135"/>
      <c r="N100" s="103" t="str">
        <f ca="1" t="shared" si="149"/>
        <v/>
      </c>
      <c r="O100" s="134"/>
      <c r="P100" s="135"/>
      <c r="Q100" s="151"/>
      <c r="R100" s="152"/>
      <c r="S100" s="74"/>
      <c r="Z100" s="156"/>
    </row>
    <row r="101" s="69" customFormat="1" customHeight="1" spans="2:26">
      <c r="B101" s="92" t="str">
        <f>HYPERLINK("#'"&amp;$Z101&amp;"'!$A$1",SUBSTITUTE($Z101,"_"," "))</f>
        <v>Fauna</v>
      </c>
      <c r="C101" s="163" t="str">
        <f ca="1">INDIRECT($Z101&amp;"!$B$2")</f>
        <v>Sleeping Beauty</v>
      </c>
      <c r="D101" s="94" t="str">
        <f>HYPERLINK("#'"&amp;$Z101&amp;"'!$A$1","Data")</f>
        <v>Data</v>
      </c>
      <c r="E101" s="94" t="str">
        <f>HYPERLINK("#'"&amp;$Z101&amp;"'!$AK$1","Tasks")</f>
        <v>Tasks</v>
      </c>
      <c r="F101" s="95" t="s">
        <v>51</v>
      </c>
      <c r="G101" s="96"/>
      <c r="H101" s="97"/>
      <c r="I101" s="131" t="str">
        <f ca="1">IF(OR($S101=0,$T101=0,VLOOKUP($G101,INDIRECT($Z101&amp;"!$B$10:$H$20"),3,1)=0),"",VLOOKUP($G101,INDIRECT($Z101&amp;"!$B$10:$H$20"),3,1))</f>
        <v/>
      </c>
      <c r="J101" s="132"/>
      <c r="K101" s="133"/>
      <c r="L101" s="131" t="str">
        <f ca="1">IF(OR($S101=0,$T101=0,VLOOKUP($G101,INDIRECT($Z101&amp;"!$B$10:$H$20"),4,1)=0),"",VLOOKUP($G101,INDIRECT($Z101&amp;"!$B$10:$H$20"),4,1))</f>
        <v/>
      </c>
      <c r="M101" s="132" t="str">
        <f ca="1">IF(OR($S101=0,N(L101)=0,$T101=0),"",L101-K101)</f>
        <v/>
      </c>
      <c r="N101" s="133"/>
      <c r="O101" s="131" t="str">
        <f ca="1">IF(OR($S101=0,$T101=0,VLOOKUP($G101,INDIRECT($Z101&amp;"!$B$10:$H$20"),5,1)=0),"",VLOOKUP($G101,INDIRECT($Z101&amp;"!$B$10:$H$20"),5,1))</f>
        <v/>
      </c>
      <c r="P101" s="132" t="str">
        <f ca="1">IF(OR($S101=0,N(O101)=0,$T101=0),"",O101-N101)</f>
        <v/>
      </c>
      <c r="Q101" s="149" t="str">
        <f ca="1">IF($T101=0,"",VLOOKUP($G101,INDIRECT($Z101&amp;"!$B$10:$H$20"),7,1))</f>
        <v/>
      </c>
      <c r="R101" s="150" t="str">
        <f ca="1">IF($F101="Y","LOCKED",IF($S101=0,"GEMS REQD",IF($G101&gt;=INDIRECT($Z101&amp;"!$B$3"),"MAXED",IF(AND(N($M101)&lt;=0,N($P101)&lt;=0,VLOOKUP($C101&amp;" "&amp;INDIRECT($Z101&amp;"!$B$5")&amp;" Totals:",$G$5:$H$9989,2,0)&gt;=N($I101)),"READY","TOKENS REQD"))))</f>
        <v>LOCKED</v>
      </c>
      <c r="S101" s="74">
        <f ca="1">IF(AND($G101=0,INDIRECT($Z101&amp;"!$B$4")&gt;0),0,1)</f>
        <v>1</v>
      </c>
      <c r="T101" s="74">
        <f ca="1">IF(OR($F101="Y",$G101&gt;=INDIRECT($Z101&amp;"!$B$3"),$S101=0),0,1)</f>
        <v>0</v>
      </c>
      <c r="Z101" s="156" t="s">
        <v>91</v>
      </c>
    </row>
    <row r="102" s="69" customFormat="1" customHeight="1" spans="2:26">
      <c r="B102" s="98"/>
      <c r="C102" s="164"/>
      <c r="D102" s="100"/>
      <c r="E102" s="100"/>
      <c r="F102" s="101"/>
      <c r="G102" s="102"/>
      <c r="H102" s="103" t="str">
        <f ca="1">IF(AND($S101=0,$F101&lt;&gt;"Y"),INDIRECT($Z101&amp;"!$B$4")&amp;" Gems",IF(N(I101)=0,"",INDIRECT($Z101&amp;"!$B$5")))</f>
        <v/>
      </c>
      <c r="I102" s="134"/>
      <c r="J102" s="135"/>
      <c r="K102" s="103" t="str">
        <f ca="1">IF(N(L101)=0,"",INDIRECT($Z101&amp;"!$B$6"))</f>
        <v/>
      </c>
      <c r="L102" s="134"/>
      <c r="M102" s="135"/>
      <c r="N102" s="103" t="str">
        <f ca="1">IF(N(O101)=0,"",INDIRECT($Z101&amp;"!$B$7"))</f>
        <v/>
      </c>
      <c r="O102" s="134"/>
      <c r="P102" s="135"/>
      <c r="Q102" s="151"/>
      <c r="R102" s="152"/>
      <c r="S102" s="74"/>
      <c r="Z102" s="156"/>
    </row>
    <row r="103" s="69" customFormat="1" customHeight="1" spans="2:26">
      <c r="B103" s="92" t="str">
        <f>HYPERLINK("#'"&amp;$Z103&amp;"'!$A$1",SUBSTITUTE($Z103,"_"," "))</f>
        <v>Merryweather</v>
      </c>
      <c r="C103" s="163" t="str">
        <f ca="1">INDIRECT($Z103&amp;"!$B$2")</f>
        <v>Sleeping Beauty</v>
      </c>
      <c r="D103" s="94" t="str">
        <f>HYPERLINK("#'"&amp;$Z103&amp;"'!$A$1","Data")</f>
        <v>Data</v>
      </c>
      <c r="E103" s="94" t="str">
        <f>HYPERLINK("#'"&amp;$Z103&amp;"'!$AK$1","Tasks")</f>
        <v>Tasks</v>
      </c>
      <c r="F103" s="95" t="s">
        <v>51</v>
      </c>
      <c r="G103" s="96"/>
      <c r="H103" s="97"/>
      <c r="I103" s="131" t="str">
        <f ca="1">IF(OR($S103=0,$T103=0,VLOOKUP($G103,INDIRECT($Z103&amp;"!$B$10:$H$20"),3,1)=0),"",VLOOKUP($G103,INDIRECT($Z103&amp;"!$B$10:$H$20"),3,1))</f>
        <v/>
      </c>
      <c r="J103" s="132"/>
      <c r="K103" s="133"/>
      <c r="L103" s="131" t="str">
        <f ca="1">IF(OR($S103=0,$T103=0,VLOOKUP($G103,INDIRECT($Z103&amp;"!$B$10:$H$20"),4,1)=0),"",VLOOKUP($G103,INDIRECT($Z103&amp;"!$B$10:$H$20"),4,1))</f>
        <v/>
      </c>
      <c r="M103" s="132" t="str">
        <f ca="1">IF(OR($S103=0,N(L103)=0,$T103=0),"",L103-K103)</f>
        <v/>
      </c>
      <c r="N103" s="133"/>
      <c r="O103" s="131" t="str">
        <f ca="1">IF(OR($S103=0,$T103=0,VLOOKUP($G103,INDIRECT($Z103&amp;"!$B$10:$H$20"),5,1)=0),"",VLOOKUP($G103,INDIRECT($Z103&amp;"!$B$10:$H$20"),5,1))</f>
        <v/>
      </c>
      <c r="P103" s="132" t="str">
        <f ca="1">IF(OR($S103=0,N(O103)=0,$T103=0),"",O103-N103)</f>
        <v/>
      </c>
      <c r="Q103" s="149" t="str">
        <f ca="1">IF($T103=0,"",VLOOKUP($G103,INDIRECT($Z103&amp;"!$B$10:$H$20"),7,1))</f>
        <v/>
      </c>
      <c r="R103" s="150" t="str">
        <f ca="1">IF($F103="Y","LOCKED",IF($S103=0,"GEMS REQD",IF($G103&gt;=INDIRECT($Z103&amp;"!$B$3"),"MAXED",IF(AND(N($M103)&lt;=0,N($P103)&lt;=0,VLOOKUP($C103&amp;" "&amp;INDIRECT($Z103&amp;"!$B$5")&amp;" Totals:",$G$5:$H$9989,2,0)&gt;=N($I103)),"READY","TOKENS REQD"))))</f>
        <v>LOCKED</v>
      </c>
      <c r="S103" s="74">
        <f ca="1">IF(AND($G103=0,INDIRECT($Z103&amp;"!$B$4")&gt;0),0,1)</f>
        <v>0</v>
      </c>
      <c r="T103" s="74">
        <f ca="1">IF(OR($F103="Y",$G103&gt;=INDIRECT($Z103&amp;"!$B$3"),$S103=0),0,1)</f>
        <v>0</v>
      </c>
      <c r="Z103" s="156" t="s">
        <v>92</v>
      </c>
    </row>
    <row r="104" s="69" customFormat="1" customHeight="1" spans="2:26">
      <c r="B104" s="98"/>
      <c r="C104" s="164"/>
      <c r="D104" s="100"/>
      <c r="E104" s="100"/>
      <c r="F104" s="101"/>
      <c r="G104" s="102"/>
      <c r="H104" s="103" t="str">
        <f ca="1">IF(AND($S103=0,$F103&lt;&gt;"Y"),INDIRECT($Z103&amp;"!$B$4")&amp;" Gems",IF(N(I103)=0,"",INDIRECT($Z103&amp;"!$B$5")))</f>
        <v/>
      </c>
      <c r="I104" s="134"/>
      <c r="J104" s="135"/>
      <c r="K104" s="103" t="str">
        <f ca="1">IF(N(L103)=0,"",INDIRECT($Z103&amp;"!$B$6"))</f>
        <v/>
      </c>
      <c r="L104" s="134"/>
      <c r="M104" s="135"/>
      <c r="N104" s="103" t="str">
        <f ca="1">IF(N(O103)=0,"",INDIRECT($Z103&amp;"!$B$7"))</f>
        <v/>
      </c>
      <c r="O104" s="134"/>
      <c r="P104" s="135"/>
      <c r="Q104" s="151"/>
      <c r="R104" s="152"/>
      <c r="S104" s="74"/>
      <c r="Z104" s="156"/>
    </row>
    <row r="105" s="69" customFormat="1" ht="21.55" customHeight="1" spans="2:26">
      <c r="B105" s="104"/>
      <c r="C105" s="115"/>
      <c r="D105" s="116"/>
      <c r="E105" s="116"/>
      <c r="F105" s="117"/>
      <c r="G105" s="108" t="str">
        <f ca="1">$C103&amp;" "&amp;INDIRECT($Z103&amp;"!$B$5")&amp;" Totals:"</f>
        <v>Sleeping Beauty Spinning Wheel Figure Totals:</v>
      </c>
      <c r="H105" s="109"/>
      <c r="I105" s="136" t="str">
        <f ca="1">IF($K105=0,"",$K105)</f>
        <v/>
      </c>
      <c r="J105" s="137" t="str">
        <f ca="1">IF(N($I105)&lt;&gt;0,$I105-$H105,"")</f>
        <v/>
      </c>
      <c r="K105" s="138">
        <f ca="1">SUM(OFFSET($I105,-2*INDIRECT($Z103&amp;"!$B$8"),0):$I104)</f>
        <v>0</v>
      </c>
      <c r="L105" s="139"/>
      <c r="M105" s="139"/>
      <c r="N105" s="139"/>
      <c r="O105" s="139"/>
      <c r="P105" s="139"/>
      <c r="Q105" s="139"/>
      <c r="R105" s="154"/>
      <c r="S105" s="74"/>
      <c r="Z105" s="156"/>
    </row>
    <row r="106" s="69" customFormat="1" ht="7.15" customHeight="1" spans="2:26">
      <c r="B106" s="110"/>
      <c r="C106" s="111"/>
      <c r="D106" s="118"/>
      <c r="E106" s="118"/>
      <c r="F106" s="111"/>
      <c r="G106" s="111"/>
      <c r="H106" s="111"/>
      <c r="I106" s="111"/>
      <c r="J106" s="140"/>
      <c r="K106" s="141"/>
      <c r="L106" s="111"/>
      <c r="M106" s="111"/>
      <c r="N106" s="111"/>
      <c r="O106" s="111"/>
      <c r="P106" s="111"/>
      <c r="Q106" s="111"/>
      <c r="R106" s="155"/>
      <c r="S106" s="74"/>
      <c r="Z106" s="156"/>
    </row>
    <row r="107" s="69" customFormat="1" customHeight="1" spans="2:26">
      <c r="B107" s="92" t="str">
        <f t="shared" ref="B107:B111" si="150">HYPERLINK("#'"&amp;$Z107&amp;"'!$A$1",SUBSTITUTE($Z107,"_"," "))</f>
        <v>Judy Hopps</v>
      </c>
      <c r="C107" s="165" t="str">
        <f ca="1" t="shared" ref="C107:C111" si="151">INDIRECT($Z107&amp;"!$B$2")</f>
        <v>Zootopia</v>
      </c>
      <c r="D107" s="94" t="str">
        <f t="shared" ref="D107:D111" si="152">HYPERLINK("#'"&amp;$Z107&amp;"'!$A$1","Data")</f>
        <v>Data</v>
      </c>
      <c r="E107" s="94" t="str">
        <f t="shared" ref="E107:E111" si="153">HYPERLINK("#'"&amp;$Z107&amp;"'!$AK$1","Tasks")</f>
        <v>Tasks</v>
      </c>
      <c r="F107" s="95" t="s">
        <v>51</v>
      </c>
      <c r="G107" s="96"/>
      <c r="H107" s="97"/>
      <c r="I107" s="131" t="str">
        <f ca="1" t="shared" ref="I107:I111" si="154">IF(OR($S107=0,$T107=0,VLOOKUP($G107,INDIRECT($Z107&amp;"!$B$10:$H$20"),3,1)=0),"",VLOOKUP($G107,INDIRECT($Z107&amp;"!$B$10:$H$20"),3,1))</f>
        <v/>
      </c>
      <c r="J107" s="132"/>
      <c r="K107" s="133"/>
      <c r="L107" s="131" t="str">
        <f ca="1" t="shared" ref="L107:L111" si="155">IF(OR($S107=0,$T107=0,VLOOKUP($G107,INDIRECT($Z107&amp;"!$B$10:$H$20"),4,1)=0),"",VLOOKUP($G107,INDIRECT($Z107&amp;"!$B$10:$H$20"),4,1))</f>
        <v/>
      </c>
      <c r="M107" s="132" t="str">
        <f ca="1" t="shared" ref="M107:M111" si="156">IF(OR($S107=0,N(L107)=0,$T107=0),"",L107-K107)</f>
        <v/>
      </c>
      <c r="N107" s="133"/>
      <c r="O107" s="131" t="str">
        <f ca="1" t="shared" ref="O107:O111" si="157">IF(OR($S107=0,$T107=0,VLOOKUP($G107,INDIRECT($Z107&amp;"!$B$10:$H$20"),5,1)=0),"",VLOOKUP($G107,INDIRECT($Z107&amp;"!$B$10:$H$20"),5,1))</f>
        <v/>
      </c>
      <c r="P107" s="132" t="str">
        <f ca="1" t="shared" ref="P107:P111" si="158">IF(OR($S107=0,N(O107)=0,$T107=0),"",O107-N107)</f>
        <v/>
      </c>
      <c r="Q107" s="149" t="str">
        <f ca="1" t="shared" ref="Q107:Q111" si="159">IF($T107=0,"",VLOOKUP($G107,INDIRECT($Z107&amp;"!$B$10:$H$20"),7,1))</f>
        <v/>
      </c>
      <c r="R107" s="150" t="str">
        <f ca="1">IF($F107="Y","LOCKED",IF($S107=0,"GEMS REQD",IF($G107&gt;=INDIRECT($Z107&amp;"!$B$3"),"MAXED",IF(AND(N($M107)&lt;=0,N($P107)&lt;=0,VLOOKUP($C107&amp;" "&amp;INDIRECT($Z107&amp;"!$B$5")&amp;" Totals:",$G$5:$H$9989,2,0)&gt;=N($I107)),"READY","TOKENS REQD"))))</f>
        <v>LOCKED</v>
      </c>
      <c r="S107" s="74">
        <f ca="1" t="shared" ref="S107:S111" si="160">IF(AND($G107=0,INDIRECT($Z107&amp;"!$B$4")&gt;0),0,1)</f>
        <v>1</v>
      </c>
      <c r="T107" s="74">
        <f ca="1" t="shared" ref="T107:T111" si="161">IF(OR($F107="Y",$G107&gt;=INDIRECT($Z107&amp;"!$B$3"),$S107=0),0,1)</f>
        <v>0</v>
      </c>
      <c r="Z107" s="156" t="s">
        <v>93</v>
      </c>
    </row>
    <row r="108" s="69" customFormat="1" customHeight="1" spans="2:26">
      <c r="B108" s="98"/>
      <c r="C108" s="166"/>
      <c r="D108" s="100"/>
      <c r="E108" s="100"/>
      <c r="F108" s="101"/>
      <c r="G108" s="102"/>
      <c r="H108" s="103" t="str">
        <f ca="1" t="shared" ref="H108:H112" si="162">IF(AND($S107=0,$F107&lt;&gt;"Y"),INDIRECT($Z107&amp;"!$B$4")&amp;" Gems",IF(N(I107)=0,"",INDIRECT($Z107&amp;"!$B$5")))</f>
        <v/>
      </c>
      <c r="I108" s="134"/>
      <c r="J108" s="135"/>
      <c r="K108" s="103" t="str">
        <f ca="1" t="shared" ref="K108:K112" si="163">IF(N(L107)=0,"",INDIRECT($Z107&amp;"!$B$6"))</f>
        <v/>
      </c>
      <c r="L108" s="134"/>
      <c r="M108" s="135"/>
      <c r="N108" s="103" t="str">
        <f ca="1" t="shared" ref="N108:N112" si="164">IF(N(O107)=0,"",INDIRECT($Z107&amp;"!$B$7"))</f>
        <v/>
      </c>
      <c r="O108" s="134"/>
      <c r="P108" s="135"/>
      <c r="Q108" s="151"/>
      <c r="R108" s="152"/>
      <c r="S108" s="74"/>
      <c r="Z108" s="156"/>
    </row>
    <row r="109" s="69" customFormat="1" customHeight="1" spans="2:26">
      <c r="B109" s="92" t="str">
        <f t="shared" si="150"/>
        <v>Nick Wilde</v>
      </c>
      <c r="C109" s="165" t="str">
        <f ca="1" t="shared" si="151"/>
        <v>Zootopia</v>
      </c>
      <c r="D109" s="94" t="str">
        <f t="shared" si="152"/>
        <v>Data</v>
      </c>
      <c r="E109" s="94" t="str">
        <f t="shared" si="153"/>
        <v>Tasks</v>
      </c>
      <c r="F109" s="95" t="s">
        <v>51</v>
      </c>
      <c r="G109" s="96"/>
      <c r="H109" s="97"/>
      <c r="I109" s="131" t="str">
        <f ca="1" t="shared" si="154"/>
        <v/>
      </c>
      <c r="J109" s="132"/>
      <c r="K109" s="133"/>
      <c r="L109" s="131" t="str">
        <f ca="1" t="shared" si="155"/>
        <v/>
      </c>
      <c r="M109" s="132" t="str">
        <f ca="1" t="shared" si="156"/>
        <v/>
      </c>
      <c r="N109" s="133"/>
      <c r="O109" s="131" t="str">
        <f ca="1" t="shared" si="157"/>
        <v/>
      </c>
      <c r="P109" s="132" t="str">
        <f ca="1" t="shared" si="158"/>
        <v/>
      </c>
      <c r="Q109" s="149" t="str">
        <f ca="1" t="shared" si="159"/>
        <v/>
      </c>
      <c r="R109" s="150" t="str">
        <f ca="1">IF($F109="Y","LOCKED",IF($S109=0,"GEMS REQD",IF($G109&gt;=INDIRECT($Z109&amp;"!$B$3"),"MAXED",IF(AND(N($M109)&lt;=0,N($P109)&lt;=0,VLOOKUP($C109&amp;" "&amp;INDIRECT($Z109&amp;"!$B$5")&amp;" Totals:",$G$5:$H$9989,2,0)&gt;=N($I109)),"READY","TOKENS REQD"))))</f>
        <v>LOCKED</v>
      </c>
      <c r="S109" s="74">
        <f ca="1" t="shared" si="160"/>
        <v>1</v>
      </c>
      <c r="T109" s="74">
        <f ca="1" t="shared" si="161"/>
        <v>0</v>
      </c>
      <c r="Z109" s="156" t="s">
        <v>94</v>
      </c>
    </row>
    <row r="110" s="69" customFormat="1" customHeight="1" spans="2:26">
      <c r="B110" s="98"/>
      <c r="C110" s="166"/>
      <c r="D110" s="100"/>
      <c r="E110" s="100"/>
      <c r="F110" s="101"/>
      <c r="G110" s="102"/>
      <c r="H110" s="103" t="str">
        <f ca="1" t="shared" si="162"/>
        <v/>
      </c>
      <c r="I110" s="134"/>
      <c r="J110" s="135"/>
      <c r="K110" s="103" t="str">
        <f ca="1" t="shared" si="163"/>
        <v/>
      </c>
      <c r="L110" s="134"/>
      <c r="M110" s="135"/>
      <c r="N110" s="103" t="str">
        <f ca="1" t="shared" si="164"/>
        <v/>
      </c>
      <c r="O110" s="134"/>
      <c r="P110" s="135"/>
      <c r="Q110" s="151"/>
      <c r="R110" s="152"/>
      <c r="S110" s="74"/>
      <c r="Z110" s="156"/>
    </row>
    <row r="111" s="69" customFormat="1" customHeight="1" spans="2:26">
      <c r="B111" s="92" t="str">
        <f t="shared" si="150"/>
        <v>Chief Bogo</v>
      </c>
      <c r="C111" s="165" t="str">
        <f ca="1" t="shared" si="151"/>
        <v>Zootopia</v>
      </c>
      <c r="D111" s="94" t="str">
        <f t="shared" si="152"/>
        <v>Data</v>
      </c>
      <c r="E111" s="94" t="str">
        <f t="shared" si="153"/>
        <v>Tasks</v>
      </c>
      <c r="F111" s="95" t="s">
        <v>51</v>
      </c>
      <c r="G111" s="96"/>
      <c r="H111" s="97"/>
      <c r="I111" s="131" t="str">
        <f ca="1" t="shared" si="154"/>
        <v/>
      </c>
      <c r="J111" s="132"/>
      <c r="K111" s="133"/>
      <c r="L111" s="131" t="str">
        <f ca="1" t="shared" si="155"/>
        <v/>
      </c>
      <c r="M111" s="132" t="str">
        <f ca="1" t="shared" si="156"/>
        <v/>
      </c>
      <c r="N111" s="133"/>
      <c r="O111" s="131" t="str">
        <f ca="1" t="shared" si="157"/>
        <v/>
      </c>
      <c r="P111" s="132" t="str">
        <f ca="1" t="shared" si="158"/>
        <v/>
      </c>
      <c r="Q111" s="149" t="str">
        <f ca="1" t="shared" si="159"/>
        <v/>
      </c>
      <c r="R111" s="150" t="str">
        <f ca="1">IF($F111="Y","LOCKED",IF($S111=0,"GEMS REQD",IF($G111&gt;=INDIRECT($Z111&amp;"!$B$3"),"MAXED",IF(AND(N($M111)&lt;=0,N($P111)&lt;=0,VLOOKUP($C111&amp;" "&amp;INDIRECT($Z111&amp;"!$B$5")&amp;" Totals:",$G$5:$H$9989,2,0)&gt;=N($I111)),"READY","TOKENS REQD"))))</f>
        <v>LOCKED</v>
      </c>
      <c r="S111" s="74">
        <f ca="1" t="shared" si="160"/>
        <v>1</v>
      </c>
      <c r="T111" s="74">
        <f ca="1" t="shared" si="161"/>
        <v>0</v>
      </c>
      <c r="Z111" s="156" t="s">
        <v>95</v>
      </c>
    </row>
    <row r="112" s="69" customFormat="1" customHeight="1" spans="2:26">
      <c r="B112" s="98"/>
      <c r="C112" s="166"/>
      <c r="D112" s="100"/>
      <c r="E112" s="100"/>
      <c r="F112" s="101"/>
      <c r="G112" s="102"/>
      <c r="H112" s="103" t="str">
        <f ca="1" t="shared" si="162"/>
        <v/>
      </c>
      <c r="I112" s="134"/>
      <c r="J112" s="135"/>
      <c r="K112" s="103" t="str">
        <f ca="1" t="shared" si="163"/>
        <v/>
      </c>
      <c r="L112" s="134"/>
      <c r="M112" s="135"/>
      <c r="N112" s="103" t="str">
        <f ca="1" t="shared" si="164"/>
        <v/>
      </c>
      <c r="O112" s="134"/>
      <c r="P112" s="135"/>
      <c r="Q112" s="151"/>
      <c r="R112" s="152"/>
      <c r="S112" s="74"/>
      <c r="Z112" s="156"/>
    </row>
    <row r="113" s="69" customFormat="1" customHeight="1" spans="2:26">
      <c r="B113" s="92" t="str">
        <f>HYPERLINK("#'"&amp;$Z113&amp;"'!$A$1",SUBSTITUTE($Z113,"_"," "))</f>
        <v>Flash</v>
      </c>
      <c r="C113" s="165" t="str">
        <f ca="1">INDIRECT($Z113&amp;"!$B$2")</f>
        <v>Zootopia</v>
      </c>
      <c r="D113" s="94" t="str">
        <f>HYPERLINK("#'"&amp;$Z113&amp;"'!$A$1","Data")</f>
        <v>Data</v>
      </c>
      <c r="E113" s="94" t="str">
        <f>HYPERLINK("#'"&amp;$Z113&amp;"'!$AK$1","Tasks")</f>
        <v>Tasks</v>
      </c>
      <c r="F113" s="95" t="s">
        <v>51</v>
      </c>
      <c r="G113" s="96"/>
      <c r="H113" s="97"/>
      <c r="I113" s="131" t="str">
        <f ca="1">IF(OR($S113=0,$T113=0,VLOOKUP($G113,INDIRECT($Z113&amp;"!$B$10:$H$20"),3,1)=0),"",VLOOKUP($G113,INDIRECT($Z113&amp;"!$B$10:$H$20"),3,1))</f>
        <v/>
      </c>
      <c r="J113" s="132"/>
      <c r="K113" s="133"/>
      <c r="L113" s="131" t="str">
        <f ca="1">IF(OR($S113=0,$T113=0,VLOOKUP($G113,INDIRECT($Z113&amp;"!$B$10:$H$20"),4,1)=0),"",VLOOKUP($G113,INDIRECT($Z113&amp;"!$B$10:$H$20"),4,1))</f>
        <v/>
      </c>
      <c r="M113" s="132" t="str">
        <f ca="1">IF(OR($S113=0,N(L113)=0,$T113=0),"",L113-K113)</f>
        <v/>
      </c>
      <c r="N113" s="133"/>
      <c r="O113" s="131" t="str">
        <f ca="1">IF(OR($S113=0,$T113=0,VLOOKUP($G113,INDIRECT($Z113&amp;"!$B$10:$H$20"),5,1)=0),"",VLOOKUP($G113,INDIRECT($Z113&amp;"!$B$10:$H$20"),5,1))</f>
        <v/>
      </c>
      <c r="P113" s="132" t="str">
        <f ca="1">IF(OR($S113=0,N(O113)=0,$T113=0),"",O113-N113)</f>
        <v/>
      </c>
      <c r="Q113" s="149" t="str">
        <f ca="1">IF($T113=0,"",VLOOKUP($G113,INDIRECT($Z113&amp;"!$B$10:$H$20"),7,1))</f>
        <v/>
      </c>
      <c r="R113" s="150" t="str">
        <f ca="1">IF($F113="Y","LOCKED",IF($S113=0,"GEMS REQD",IF($G113&gt;=INDIRECT($Z113&amp;"!$B$3"),"MAXED",IF(AND(N($M113)&lt;=0,N($P113)&lt;=0,VLOOKUP($C113&amp;" "&amp;INDIRECT($Z113&amp;"!$B$5")&amp;" Totals:",$G$5:$H$9989,2,0)&gt;=N($I113)),"READY","TOKENS REQD"))))</f>
        <v>LOCKED</v>
      </c>
      <c r="S113" s="74">
        <f ca="1">IF(AND($G113=0,INDIRECT($Z113&amp;"!$B$4")&gt;0),0,1)</f>
        <v>0</v>
      </c>
      <c r="T113" s="74">
        <f ca="1">IF(OR($F113="Y",$G113&gt;=INDIRECT($Z113&amp;"!$B$3"),$S113=0),0,1)</f>
        <v>0</v>
      </c>
      <c r="Z113" s="156" t="s">
        <v>96</v>
      </c>
    </row>
    <row r="114" s="69" customFormat="1" customHeight="1" spans="2:26">
      <c r="B114" s="98"/>
      <c r="C114" s="166"/>
      <c r="D114" s="100"/>
      <c r="E114" s="100"/>
      <c r="F114" s="101"/>
      <c r="G114" s="102"/>
      <c r="H114" s="103" t="str">
        <f ca="1">IF(AND($S113=0,$F113&lt;&gt;"Y"),INDIRECT($Z113&amp;"!$B$4")&amp;" Gems",IF(N(I113)=0,"",INDIRECT($Z113&amp;"!$B$5")))</f>
        <v/>
      </c>
      <c r="I114" s="134"/>
      <c r="J114" s="135"/>
      <c r="K114" s="103" t="str">
        <f ca="1">IF(N(L113)=0,"",INDIRECT($Z113&amp;"!$B$6"))</f>
        <v/>
      </c>
      <c r="L114" s="134"/>
      <c r="M114" s="135"/>
      <c r="N114" s="103" t="str">
        <f ca="1">IF(N(O113)=0,"",INDIRECT($Z113&amp;"!$B$7"))</f>
        <v/>
      </c>
      <c r="O114" s="134"/>
      <c r="P114" s="135"/>
      <c r="Q114" s="151"/>
      <c r="R114" s="152"/>
      <c r="S114" s="74"/>
      <c r="Z114" s="156"/>
    </row>
    <row r="115" s="69" customFormat="1" ht="21.55" customHeight="1" spans="2:26">
      <c r="B115" s="104"/>
      <c r="C115" s="115"/>
      <c r="D115" s="116"/>
      <c r="E115" s="116"/>
      <c r="F115" s="117"/>
      <c r="G115" s="108" t="str">
        <f ca="1">$C113&amp;" "&amp;INDIRECT($Z113&amp;"!$B$5")&amp;" Totals:"</f>
        <v>Zootopia Pawpsicle Totals:</v>
      </c>
      <c r="H115" s="109"/>
      <c r="I115" s="136" t="str">
        <f ca="1">IF($K115=0,"",$K115)</f>
        <v/>
      </c>
      <c r="J115" s="137" t="str">
        <f ca="1">IF(N($I115)&lt;&gt;0,$I115-$H115,"")</f>
        <v/>
      </c>
      <c r="K115" s="138">
        <f ca="1">SUM(OFFSET($I115,-2*INDIRECT($Z113&amp;"!$B$8"),0):$I114)</f>
        <v>0</v>
      </c>
      <c r="L115" s="139"/>
      <c r="M115" s="139"/>
      <c r="N115" s="139"/>
      <c r="O115" s="139"/>
      <c r="P115" s="139"/>
      <c r="Q115" s="139"/>
      <c r="R115" s="154"/>
      <c r="S115" s="74"/>
      <c r="Z115" s="156"/>
    </row>
    <row r="116" s="69" customFormat="1" ht="7.15" customHeight="1" spans="2:26">
      <c r="B116" s="110"/>
      <c r="C116" s="111"/>
      <c r="D116" s="118"/>
      <c r="E116" s="118"/>
      <c r="F116" s="111"/>
      <c r="G116" s="111"/>
      <c r="H116" s="111"/>
      <c r="I116" s="111"/>
      <c r="J116" s="140"/>
      <c r="K116" s="141"/>
      <c r="L116" s="111"/>
      <c r="M116" s="111"/>
      <c r="N116" s="111"/>
      <c r="O116" s="111"/>
      <c r="P116" s="111"/>
      <c r="Q116" s="111"/>
      <c r="R116" s="155"/>
      <c r="S116" s="74"/>
      <c r="Z116" s="156"/>
    </row>
    <row r="117" s="69" customFormat="1" customHeight="1" spans="2:26">
      <c r="B117" s="92" t="str">
        <f t="shared" ref="B117:B121" si="165">HYPERLINK("#'"&amp;$Z117&amp;"'!$A$1",SUBSTITUTE($Z117,"_"," "))</f>
        <v>Dash</v>
      </c>
      <c r="C117" s="167" t="str">
        <f ca="1" t="shared" ref="C117:C121" si="166">INDIRECT($Z117&amp;"!$B$2")</f>
        <v>The Incredibles</v>
      </c>
      <c r="D117" s="94" t="str">
        <f t="shared" ref="D117:D121" si="167">HYPERLINK("#'"&amp;$Z117&amp;"'!$A$1","Data")</f>
        <v>Data</v>
      </c>
      <c r="E117" s="94" t="str">
        <f t="shared" ref="E117:E121" si="168">HYPERLINK("#'"&amp;$Z117&amp;"'!$AK$1","Tasks")</f>
        <v>Tasks</v>
      </c>
      <c r="F117" s="95" t="s">
        <v>51</v>
      </c>
      <c r="G117" s="96"/>
      <c r="H117" s="97"/>
      <c r="I117" s="131" t="str">
        <f ca="1" t="shared" ref="I117:I121" si="169">IF(OR($S117=0,$T117=0,VLOOKUP($G117,INDIRECT($Z117&amp;"!$B$10:$H$20"),3,1)=0),"",VLOOKUP($G117,INDIRECT($Z117&amp;"!$B$10:$H$20"),3,1))</f>
        <v/>
      </c>
      <c r="J117" s="132"/>
      <c r="K117" s="133"/>
      <c r="L117" s="131" t="str">
        <f ca="1" t="shared" ref="L117:L121" si="170">IF(OR($S117=0,$T117=0,VLOOKUP($G117,INDIRECT($Z117&amp;"!$B$10:$H$20"),4,1)=0),"",VLOOKUP($G117,INDIRECT($Z117&amp;"!$B$10:$H$20"),4,1))</f>
        <v/>
      </c>
      <c r="M117" s="132" t="str">
        <f ca="1" t="shared" ref="M117:M121" si="171">IF(OR($S117=0,N(L117)=0,$T117=0),"",L117-K117)</f>
        <v/>
      </c>
      <c r="N117" s="133"/>
      <c r="O117" s="131" t="str">
        <f ca="1" t="shared" ref="O117:O121" si="172">IF(OR($S117=0,$T117=0,VLOOKUP($G117,INDIRECT($Z117&amp;"!$B$10:$H$20"),5,1)=0),"",VLOOKUP($G117,INDIRECT($Z117&amp;"!$B$10:$H$20"),5,1))</f>
        <v/>
      </c>
      <c r="P117" s="132" t="str">
        <f ca="1" t="shared" ref="P117:P121" si="173">IF(OR($S117=0,N(O117)=0,$T117=0),"",O117-N117)</f>
        <v/>
      </c>
      <c r="Q117" s="149" t="str">
        <f ca="1" t="shared" ref="Q117:Q121" si="174">IF($T117=0,"",VLOOKUP($G117,INDIRECT($Z117&amp;"!$B$10:$H$20"),7,1))</f>
        <v/>
      </c>
      <c r="R117" s="150" t="str">
        <f ca="1">IF($F117="Y","LOCKED",IF($S117=0,"GEMS REQD",IF($G117&gt;=INDIRECT($Z117&amp;"!$B$3"),"MAXED",IF(AND(N($M117)&lt;=0,N($P117)&lt;=0,VLOOKUP($C117&amp;" "&amp;INDIRECT($Z117&amp;"!$B$5")&amp;" Totals:",$G$5:$H$9989,2,0)&gt;=N($I117)),"READY","TOKENS REQD"))))</f>
        <v>LOCKED</v>
      </c>
      <c r="S117" s="74">
        <f ca="1" t="shared" ref="S117:S121" si="175">IF(AND($G117=0,INDIRECT($Z117&amp;"!$B$4")&gt;0),0,1)</f>
        <v>1</v>
      </c>
      <c r="T117" s="74">
        <f ca="1" t="shared" ref="T117:T121" si="176">IF(OR($F117="Y",$G117&gt;=INDIRECT($Z117&amp;"!$B$3"),$S117=0),0,1)</f>
        <v>0</v>
      </c>
      <c r="Z117" s="156" t="s">
        <v>97</v>
      </c>
    </row>
    <row r="118" s="69" customFormat="1" customHeight="1" spans="2:26">
      <c r="B118" s="98"/>
      <c r="C118" s="168"/>
      <c r="D118" s="100"/>
      <c r="E118" s="100"/>
      <c r="F118" s="101"/>
      <c r="G118" s="102"/>
      <c r="H118" s="103" t="str">
        <f ca="1" t="shared" ref="H118:H122" si="177">IF(AND($S117=0,$F117&lt;&gt;"Y"),INDIRECT($Z117&amp;"!$B$4")&amp;" Gems",IF(N(I117)=0,"",INDIRECT($Z117&amp;"!$B$5")))</f>
        <v/>
      </c>
      <c r="I118" s="134"/>
      <c r="J118" s="135"/>
      <c r="K118" s="103" t="str">
        <f ca="1" t="shared" ref="K118:K122" si="178">IF(N(L117)=0,"",INDIRECT($Z117&amp;"!$B$6"))</f>
        <v/>
      </c>
      <c r="L118" s="134"/>
      <c r="M118" s="135"/>
      <c r="N118" s="103" t="str">
        <f ca="1" t="shared" ref="N118:N122" si="179">IF(N(O117)=0,"",INDIRECT($Z117&amp;"!$B$7"))</f>
        <v/>
      </c>
      <c r="O118" s="134"/>
      <c r="P118" s="135"/>
      <c r="Q118" s="151"/>
      <c r="R118" s="152"/>
      <c r="S118" s="74"/>
      <c r="Z118" s="156"/>
    </row>
    <row r="119" s="69" customFormat="1" customHeight="1" spans="2:26">
      <c r="B119" s="92" t="str">
        <f t="shared" si="165"/>
        <v>Mrs Incredible</v>
      </c>
      <c r="C119" s="167" t="str">
        <f ca="1" t="shared" si="166"/>
        <v>The Incredibles</v>
      </c>
      <c r="D119" s="94" t="str">
        <f t="shared" si="167"/>
        <v>Data</v>
      </c>
      <c r="E119" s="94" t="str">
        <f t="shared" si="168"/>
        <v>Tasks</v>
      </c>
      <c r="F119" s="95" t="s">
        <v>51</v>
      </c>
      <c r="G119" s="96"/>
      <c r="H119" s="97"/>
      <c r="I119" s="131" t="str">
        <f ca="1" t="shared" si="169"/>
        <v/>
      </c>
      <c r="J119" s="132"/>
      <c r="K119" s="133"/>
      <c r="L119" s="131" t="str">
        <f ca="1" t="shared" si="170"/>
        <v/>
      </c>
      <c r="M119" s="132" t="str">
        <f ca="1" t="shared" si="171"/>
        <v/>
      </c>
      <c r="N119" s="133"/>
      <c r="O119" s="131" t="str">
        <f ca="1" t="shared" si="172"/>
        <v/>
      </c>
      <c r="P119" s="132" t="str">
        <f ca="1" t="shared" si="173"/>
        <v/>
      </c>
      <c r="Q119" s="149" t="str">
        <f ca="1" t="shared" si="174"/>
        <v/>
      </c>
      <c r="R119" s="150" t="str">
        <f ca="1">IF($F119="Y","LOCKED",IF($S119=0,"GEMS REQD",IF($G119&gt;=INDIRECT($Z119&amp;"!$B$3"),"MAXED",IF(AND(N($M119)&lt;=0,N($P119)&lt;=0,VLOOKUP($C119&amp;" "&amp;INDIRECT($Z119&amp;"!$B$5")&amp;" Totals:",$G$5:$H$9989,2,0)&gt;=N($I119)),"READY","TOKENS REQD"))))</f>
        <v>LOCKED</v>
      </c>
      <c r="S119" s="74">
        <f ca="1" t="shared" si="175"/>
        <v>1</v>
      </c>
      <c r="T119" s="74">
        <f ca="1" t="shared" si="176"/>
        <v>0</v>
      </c>
      <c r="Z119" s="156" t="s">
        <v>98</v>
      </c>
    </row>
    <row r="120" s="69" customFormat="1" customHeight="1" spans="2:26">
      <c r="B120" s="98"/>
      <c r="C120" s="168"/>
      <c r="D120" s="100"/>
      <c r="E120" s="100"/>
      <c r="F120" s="101"/>
      <c r="G120" s="102"/>
      <c r="H120" s="103" t="str">
        <f ca="1" t="shared" si="177"/>
        <v/>
      </c>
      <c r="I120" s="134"/>
      <c r="J120" s="135"/>
      <c r="K120" s="103" t="str">
        <f ca="1" t="shared" si="178"/>
        <v/>
      </c>
      <c r="L120" s="134"/>
      <c r="M120" s="135"/>
      <c r="N120" s="103" t="str">
        <f ca="1" t="shared" si="179"/>
        <v/>
      </c>
      <c r="O120" s="134"/>
      <c r="P120" s="135"/>
      <c r="Q120" s="151"/>
      <c r="R120" s="152"/>
      <c r="S120" s="74"/>
      <c r="Z120" s="156"/>
    </row>
    <row r="121" s="69" customFormat="1" customHeight="1" spans="2:26">
      <c r="B121" s="92" t="str">
        <f t="shared" si="165"/>
        <v>Mr Incredible</v>
      </c>
      <c r="C121" s="167" t="str">
        <f ca="1" t="shared" si="166"/>
        <v>The Incredibles</v>
      </c>
      <c r="D121" s="94" t="str">
        <f t="shared" si="167"/>
        <v>Data</v>
      </c>
      <c r="E121" s="94" t="str">
        <f t="shared" si="168"/>
        <v>Tasks</v>
      </c>
      <c r="F121" s="95" t="s">
        <v>51</v>
      </c>
      <c r="G121" s="96"/>
      <c r="H121" s="97"/>
      <c r="I121" s="131" t="str">
        <f ca="1" t="shared" si="169"/>
        <v/>
      </c>
      <c r="J121" s="132"/>
      <c r="K121" s="133"/>
      <c r="L121" s="131" t="str">
        <f ca="1" t="shared" si="170"/>
        <v/>
      </c>
      <c r="M121" s="132" t="str">
        <f ca="1" t="shared" si="171"/>
        <v/>
      </c>
      <c r="N121" s="133"/>
      <c r="O121" s="131" t="str">
        <f ca="1" t="shared" si="172"/>
        <v/>
      </c>
      <c r="P121" s="132" t="str">
        <f ca="1" t="shared" si="173"/>
        <v/>
      </c>
      <c r="Q121" s="149" t="str">
        <f ca="1" t="shared" si="174"/>
        <v/>
      </c>
      <c r="R121" s="150" t="str">
        <f ca="1">IF($F121="Y","LOCKED",IF($S121=0,"GEMS REQD",IF($G121&gt;=INDIRECT($Z121&amp;"!$B$3"),"MAXED",IF(AND(N($M121)&lt;=0,N($P121)&lt;=0,VLOOKUP($C121&amp;" "&amp;INDIRECT($Z121&amp;"!$B$5")&amp;" Totals:",$G$5:$H$9989,2,0)&gt;=N($I121)),"READY","TOKENS REQD"))))</f>
        <v>LOCKED</v>
      </c>
      <c r="S121" s="74">
        <f ca="1" t="shared" si="175"/>
        <v>1</v>
      </c>
      <c r="T121" s="74">
        <f ca="1" t="shared" si="176"/>
        <v>0</v>
      </c>
      <c r="Z121" s="156" t="s">
        <v>99</v>
      </c>
    </row>
    <row r="122" s="69" customFormat="1" customHeight="1" spans="2:26">
      <c r="B122" s="98"/>
      <c r="C122" s="168"/>
      <c r="D122" s="100"/>
      <c r="E122" s="100"/>
      <c r="F122" s="101"/>
      <c r="G122" s="102"/>
      <c r="H122" s="103" t="str">
        <f ca="1" t="shared" si="177"/>
        <v/>
      </c>
      <c r="I122" s="134"/>
      <c r="J122" s="135"/>
      <c r="K122" s="103" t="str">
        <f ca="1" t="shared" si="178"/>
        <v/>
      </c>
      <c r="L122" s="134"/>
      <c r="M122" s="135"/>
      <c r="N122" s="103" t="str">
        <f ca="1" t="shared" si="179"/>
        <v/>
      </c>
      <c r="O122" s="134"/>
      <c r="P122" s="135"/>
      <c r="Q122" s="151"/>
      <c r="R122" s="152"/>
      <c r="S122" s="74"/>
      <c r="Z122" s="156"/>
    </row>
    <row r="123" s="69" customFormat="1" customHeight="1" spans="2:26">
      <c r="B123" s="92" t="str">
        <f t="shared" ref="B123:B127" si="180">HYPERLINK("#'"&amp;$Z123&amp;"'!$A$1",SUBSTITUTE($Z123,"_"," "))</f>
        <v>Violet</v>
      </c>
      <c r="C123" s="167" t="str">
        <f ca="1" t="shared" ref="C123:C127" si="181">INDIRECT($Z123&amp;"!$B$2")</f>
        <v>The Incredibles</v>
      </c>
      <c r="D123" s="94" t="str">
        <f t="shared" ref="D123:D127" si="182">HYPERLINK("#'"&amp;$Z123&amp;"'!$A$1","Data")</f>
        <v>Data</v>
      </c>
      <c r="E123" s="94" t="str">
        <f t="shared" ref="E123:E127" si="183">HYPERLINK("#'"&amp;$Z123&amp;"'!$AK$1","Tasks")</f>
        <v>Tasks</v>
      </c>
      <c r="F123" s="95" t="s">
        <v>51</v>
      </c>
      <c r="G123" s="96"/>
      <c r="H123" s="97"/>
      <c r="I123" s="131" t="str">
        <f ca="1" t="shared" ref="I123:I127" si="184">IF(OR($S123=0,$T123=0,VLOOKUP($G123,INDIRECT($Z123&amp;"!$B$10:$H$20"),3,1)=0),"",VLOOKUP($G123,INDIRECT($Z123&amp;"!$B$10:$H$20"),3,1))</f>
        <v/>
      </c>
      <c r="J123" s="132"/>
      <c r="K123" s="133"/>
      <c r="L123" s="131" t="str">
        <f ca="1" t="shared" ref="L123:L127" si="185">IF(OR($S123=0,$T123=0,VLOOKUP($G123,INDIRECT($Z123&amp;"!$B$10:$H$20"),4,1)=0),"",VLOOKUP($G123,INDIRECT($Z123&amp;"!$B$10:$H$20"),4,1))</f>
        <v/>
      </c>
      <c r="M123" s="132" t="str">
        <f ca="1" t="shared" ref="M123:M127" si="186">IF(OR($S123=0,N(L123)=0,$T123=0),"",L123-K123)</f>
        <v/>
      </c>
      <c r="N123" s="133"/>
      <c r="O123" s="131" t="str">
        <f ca="1" t="shared" ref="O123:O127" si="187">IF(OR($S123=0,$T123=0,VLOOKUP($G123,INDIRECT($Z123&amp;"!$B$10:$H$20"),5,1)=0),"",VLOOKUP($G123,INDIRECT($Z123&amp;"!$B$10:$H$20"),5,1))</f>
        <v/>
      </c>
      <c r="P123" s="132" t="str">
        <f ca="1" t="shared" ref="P123:P127" si="188">IF(OR($S123=0,N(O123)=0,$T123=0),"",O123-N123)</f>
        <v/>
      </c>
      <c r="Q123" s="149" t="str">
        <f ca="1" t="shared" ref="Q123:Q127" si="189">IF($T123=0,"",VLOOKUP($G123,INDIRECT($Z123&amp;"!$B$10:$H$20"),7,1))</f>
        <v/>
      </c>
      <c r="R123" s="150" t="str">
        <f ca="1">IF($F123="Y","LOCKED",IF($S123=0,"GEMS REQD",IF($G123&gt;=INDIRECT($Z123&amp;"!$B$3"),"MAXED",IF(AND(N($M123)&lt;=0,N($P123)&lt;=0,VLOOKUP($C123&amp;" "&amp;INDIRECT($Z123&amp;"!$B$5")&amp;" Totals:",$G$5:$H$9989,2,0)&gt;=N($I123)),"READY","TOKENS REQD"))))</f>
        <v>LOCKED</v>
      </c>
      <c r="S123" s="74">
        <f ca="1" t="shared" ref="S123:S127" si="190">IF(AND($G123=0,INDIRECT($Z123&amp;"!$B$4")&gt;0),0,1)</f>
        <v>1</v>
      </c>
      <c r="T123" s="74">
        <f ca="1" t="shared" ref="T123:T127" si="191">IF(OR($F123="Y",$G123&gt;=INDIRECT($Z123&amp;"!$B$3"),$S123=0),0,1)</f>
        <v>0</v>
      </c>
      <c r="Z123" s="156" t="s">
        <v>100</v>
      </c>
    </row>
    <row r="124" s="69" customFormat="1" customHeight="1" spans="2:26">
      <c r="B124" s="98"/>
      <c r="C124" s="168"/>
      <c r="D124" s="100"/>
      <c r="E124" s="100"/>
      <c r="F124" s="101"/>
      <c r="G124" s="102"/>
      <c r="H124" s="103" t="str">
        <f ca="1" t="shared" ref="H124:H128" si="192">IF(AND($S123=0,$F123&lt;&gt;"Y"),INDIRECT($Z123&amp;"!$B$4")&amp;" Gems",IF(N(I123)=0,"",INDIRECT($Z123&amp;"!$B$5")))</f>
        <v/>
      </c>
      <c r="I124" s="134"/>
      <c r="J124" s="135"/>
      <c r="K124" s="103" t="str">
        <f ca="1" t="shared" ref="K124:K128" si="193">IF(N(L123)=0,"",INDIRECT($Z123&amp;"!$B$6"))</f>
        <v/>
      </c>
      <c r="L124" s="134"/>
      <c r="M124" s="135"/>
      <c r="N124" s="103" t="str">
        <f ca="1" t="shared" ref="N124:N128" si="194">IF(N(O123)=0,"",INDIRECT($Z123&amp;"!$B$7"))</f>
        <v/>
      </c>
      <c r="O124" s="134"/>
      <c r="P124" s="135"/>
      <c r="Q124" s="151"/>
      <c r="R124" s="152"/>
      <c r="S124" s="74"/>
      <c r="Z124" s="156"/>
    </row>
    <row r="125" s="69" customFormat="1" customHeight="1" spans="2:26">
      <c r="B125" s="92" t="str">
        <f t="shared" si="180"/>
        <v>Frozone</v>
      </c>
      <c r="C125" s="167" t="str">
        <f ca="1" t="shared" si="181"/>
        <v>The Incredibles</v>
      </c>
      <c r="D125" s="94" t="str">
        <f t="shared" si="182"/>
        <v>Data</v>
      </c>
      <c r="E125" s="94" t="str">
        <f t="shared" si="183"/>
        <v>Tasks</v>
      </c>
      <c r="F125" s="95" t="s">
        <v>51</v>
      </c>
      <c r="G125" s="96"/>
      <c r="H125" s="97"/>
      <c r="I125" s="131" t="str">
        <f ca="1" t="shared" si="184"/>
        <v/>
      </c>
      <c r="J125" s="132"/>
      <c r="K125" s="133"/>
      <c r="L125" s="131" t="str">
        <f ca="1" t="shared" si="185"/>
        <v/>
      </c>
      <c r="M125" s="132" t="str">
        <f ca="1" t="shared" si="186"/>
        <v/>
      </c>
      <c r="N125" s="133"/>
      <c r="O125" s="131" t="str">
        <f ca="1" t="shared" si="187"/>
        <v/>
      </c>
      <c r="P125" s="132" t="str">
        <f ca="1" t="shared" si="188"/>
        <v/>
      </c>
      <c r="Q125" s="149" t="str">
        <f ca="1" t="shared" si="189"/>
        <v/>
      </c>
      <c r="R125" s="150" t="str">
        <f ca="1">IF($F125="Y","LOCKED",IF($S125=0,"GEMS REQD",IF($G125&gt;=INDIRECT($Z125&amp;"!$B$3"),"MAXED",IF(AND(N($M125)&lt;=0,N($P125)&lt;=0,VLOOKUP($C125&amp;" "&amp;INDIRECT($Z125&amp;"!$B$5")&amp;" Totals:",$G$5:$H$9989,2,0)&gt;=N($I125)),"READY","TOKENS REQD"))))</f>
        <v>LOCKED</v>
      </c>
      <c r="S125" s="74">
        <f ca="1" t="shared" si="190"/>
        <v>0</v>
      </c>
      <c r="T125" s="74">
        <f ca="1" t="shared" si="191"/>
        <v>0</v>
      </c>
      <c r="Z125" s="156" t="s">
        <v>101</v>
      </c>
    </row>
    <row r="126" s="69" customFormat="1" customHeight="1" spans="2:26">
      <c r="B126" s="98"/>
      <c r="C126" s="168"/>
      <c r="D126" s="100"/>
      <c r="E126" s="100"/>
      <c r="F126" s="101"/>
      <c r="G126" s="102"/>
      <c r="H126" s="103" t="str">
        <f ca="1" t="shared" si="192"/>
        <v/>
      </c>
      <c r="I126" s="134"/>
      <c r="J126" s="135"/>
      <c r="K126" s="103" t="str">
        <f ca="1" t="shared" si="193"/>
        <v/>
      </c>
      <c r="L126" s="134"/>
      <c r="M126" s="135"/>
      <c r="N126" s="103" t="str">
        <f ca="1" t="shared" si="194"/>
        <v/>
      </c>
      <c r="O126" s="134"/>
      <c r="P126" s="135"/>
      <c r="Q126" s="151"/>
      <c r="R126" s="152"/>
      <c r="S126" s="74"/>
      <c r="Z126" s="156"/>
    </row>
    <row r="127" s="69" customFormat="1" customHeight="1" spans="2:26">
      <c r="B127" s="92" t="str">
        <f t="shared" si="180"/>
        <v>Syndrome</v>
      </c>
      <c r="C127" s="167" t="str">
        <f ca="1" t="shared" si="181"/>
        <v>The Incredibles</v>
      </c>
      <c r="D127" s="94" t="str">
        <f t="shared" si="182"/>
        <v>Data</v>
      </c>
      <c r="E127" s="94" t="str">
        <f t="shared" si="183"/>
        <v>Tasks</v>
      </c>
      <c r="F127" s="95" t="s">
        <v>51</v>
      </c>
      <c r="G127" s="96"/>
      <c r="H127" s="97"/>
      <c r="I127" s="131" t="str">
        <f ca="1" t="shared" si="184"/>
        <v/>
      </c>
      <c r="J127" s="132"/>
      <c r="K127" s="133"/>
      <c r="L127" s="131" t="str">
        <f ca="1" t="shared" si="185"/>
        <v/>
      </c>
      <c r="M127" s="132" t="str">
        <f ca="1" t="shared" si="186"/>
        <v/>
      </c>
      <c r="N127" s="133"/>
      <c r="O127" s="131" t="str">
        <f ca="1" t="shared" si="187"/>
        <v/>
      </c>
      <c r="P127" s="132" t="str">
        <f ca="1" t="shared" si="188"/>
        <v/>
      </c>
      <c r="Q127" s="149" t="str">
        <f ca="1" t="shared" si="189"/>
        <v/>
      </c>
      <c r="R127" s="150" t="str">
        <f ca="1">IF($F127="Y","LOCKED",IF($S127=0,"GEMS REQD",IF($G127&gt;=INDIRECT($Z127&amp;"!$B$3"),"MAXED",IF(AND(N($M127)&lt;=0,N($P127)&lt;=0,VLOOKUP($C127&amp;" "&amp;INDIRECT($Z127&amp;"!$B$5")&amp;" Totals:",$G$5:$H$9989,2,0)&gt;=N($I127)),"READY","TOKENS REQD"))))</f>
        <v>LOCKED</v>
      </c>
      <c r="S127" s="74">
        <f ca="1" t="shared" si="190"/>
        <v>1</v>
      </c>
      <c r="T127" s="74">
        <f ca="1" t="shared" si="191"/>
        <v>0</v>
      </c>
      <c r="Z127" s="156" t="s">
        <v>102</v>
      </c>
    </row>
    <row r="128" s="69" customFormat="1" customHeight="1" spans="2:26">
      <c r="B128" s="98"/>
      <c r="C128" s="168"/>
      <c r="D128" s="100"/>
      <c r="E128" s="100"/>
      <c r="F128" s="101"/>
      <c r="G128" s="102"/>
      <c r="H128" s="103" t="str">
        <f ca="1" t="shared" si="192"/>
        <v/>
      </c>
      <c r="I128" s="134"/>
      <c r="J128" s="135"/>
      <c r="K128" s="103" t="str">
        <f ca="1" t="shared" si="193"/>
        <v/>
      </c>
      <c r="L128" s="134"/>
      <c r="M128" s="135"/>
      <c r="N128" s="103" t="str">
        <f ca="1" t="shared" si="194"/>
        <v/>
      </c>
      <c r="O128" s="134"/>
      <c r="P128" s="135"/>
      <c r="Q128" s="151"/>
      <c r="R128" s="152"/>
      <c r="S128" s="74"/>
      <c r="Z128" s="156"/>
    </row>
    <row r="129" s="69" customFormat="1" ht="21.55" customHeight="1" spans="2:26">
      <c r="B129" s="104"/>
      <c r="C129" s="115"/>
      <c r="D129" s="116"/>
      <c r="E129" s="116"/>
      <c r="F129" s="117"/>
      <c r="G129" s="108" t="str">
        <f ca="1">$C127&amp;" "&amp;INDIRECT($Z127&amp;"!$B$5")&amp;" Totals:"</f>
        <v>The Incredibles The Incredibles Symbol Totals:</v>
      </c>
      <c r="H129" s="109"/>
      <c r="I129" s="136" t="str">
        <f ca="1">IF($K129=0,"",$K129)</f>
        <v/>
      </c>
      <c r="J129" s="137" t="str">
        <f ca="1">IF(N($I129)&lt;&gt;0,$I129-$H129,"")</f>
        <v/>
      </c>
      <c r="K129" s="138">
        <f ca="1">SUM(OFFSET($I129,-2*INDIRECT($Z127&amp;"!$B$8"),0):$I128)</f>
        <v>0</v>
      </c>
      <c r="L129" s="139"/>
      <c r="M129" s="139"/>
      <c r="N129" s="139"/>
      <c r="O129" s="139"/>
      <c r="P129" s="139"/>
      <c r="Q129" s="139"/>
      <c r="R129" s="154"/>
      <c r="S129" s="74"/>
      <c r="Z129" s="156"/>
    </row>
    <row r="130" s="69" customFormat="1" ht="7.15" customHeight="1" spans="2:26">
      <c r="B130" s="110"/>
      <c r="C130" s="111"/>
      <c r="D130" s="118"/>
      <c r="E130" s="118"/>
      <c r="F130" s="111"/>
      <c r="G130" s="111"/>
      <c r="H130" s="111"/>
      <c r="I130" s="111"/>
      <c r="J130" s="140"/>
      <c r="K130" s="141"/>
      <c r="L130" s="111"/>
      <c r="M130" s="111"/>
      <c r="N130" s="111"/>
      <c r="O130" s="111"/>
      <c r="P130" s="111"/>
      <c r="Q130" s="111"/>
      <c r="R130" s="155"/>
      <c r="S130" s="74"/>
      <c r="Z130" s="156"/>
    </row>
    <row r="131" s="69" customFormat="1" customHeight="1" spans="2:26">
      <c r="B131" s="92" t="str">
        <f t="shared" ref="B131:B135" si="195">HYPERLINK("#'"&amp;$Z131&amp;"'!$A$1",SUBSTITUTE($Z131,"_"," "))</f>
        <v>Zero</v>
      </c>
      <c r="C131" s="170" t="str">
        <f ca="1" t="shared" ref="C131:C135" si="196">INDIRECT($Z131&amp;"!$B$2")</f>
        <v>Nightmare Before Christmas</v>
      </c>
      <c r="D131" s="94" t="str">
        <f t="shared" ref="D131:D135" si="197">HYPERLINK("#'"&amp;$Z131&amp;"'!$A$1","Data")</f>
        <v>Data</v>
      </c>
      <c r="E131" s="94" t="str">
        <f t="shared" ref="E131:E135" si="198">HYPERLINK("#'"&amp;$Z131&amp;"'!$AK$1","Tasks")</f>
        <v>Tasks</v>
      </c>
      <c r="F131" s="95" t="s">
        <v>51</v>
      </c>
      <c r="G131" s="96"/>
      <c r="H131" s="97"/>
      <c r="I131" s="131" t="str">
        <f ca="1" t="shared" ref="I131:I135" si="199">IF(OR($S131=0,$T131=0,VLOOKUP($G131,INDIRECT($Z131&amp;"!$B$10:$H$20"),3,1)=0),"",VLOOKUP($G131,INDIRECT($Z131&amp;"!$B$10:$H$20"),3,1))</f>
        <v/>
      </c>
      <c r="J131" s="132"/>
      <c r="K131" s="133"/>
      <c r="L131" s="131" t="str">
        <f ca="1" t="shared" ref="L131:L135" si="200">IF(OR($S131=0,$T131=0,VLOOKUP($G131,INDIRECT($Z131&amp;"!$B$10:$H$20"),4,1)=0),"",VLOOKUP($G131,INDIRECT($Z131&amp;"!$B$10:$H$20"),4,1))</f>
        <v/>
      </c>
      <c r="M131" s="132" t="str">
        <f ca="1" t="shared" ref="M131:M135" si="201">IF(OR($S131=0,N(L131)=0,$T131=0),"",L131-K131)</f>
        <v/>
      </c>
      <c r="N131" s="133"/>
      <c r="O131" s="131" t="str">
        <f ca="1" t="shared" ref="O131:O135" si="202">IF(OR($S131=0,$T131=0,VLOOKUP($G131,INDIRECT($Z131&amp;"!$B$10:$H$20"),5,1)=0),"",VLOOKUP($G131,INDIRECT($Z131&amp;"!$B$10:$H$20"),5,1))</f>
        <v/>
      </c>
      <c r="P131" s="132" t="str">
        <f ca="1" t="shared" ref="P131:P135" si="203">IF(OR($S131=0,N(O131)=0,$T131=0),"",O131-N131)</f>
        <v/>
      </c>
      <c r="Q131" s="149" t="str">
        <f ca="1" t="shared" ref="Q131:Q135" si="204">IF($T131=0,"",VLOOKUP($G131,INDIRECT($Z131&amp;"!$B$10:$H$20"),7,1))</f>
        <v/>
      </c>
      <c r="R131" s="150" t="str">
        <f ca="1">IF($F131="Y","LOCKED",IF($S131=0,"GEMS REQD",IF($G131&gt;=INDIRECT($Z131&amp;"!$B$3"),"MAXED",IF(AND(N($M131)&lt;=0,N($P131)&lt;=0,VLOOKUP($C131&amp;" "&amp;INDIRECT($Z131&amp;"!$B$5")&amp;" Totals:",$G$5:$H$9989,2,0)&gt;=N($I131)),"READY","TOKENS REQD"))))</f>
        <v>LOCKED</v>
      </c>
      <c r="S131" s="74">
        <f ca="1" t="shared" ref="S131:S135" si="205">IF(AND($G131=0,INDIRECT($Z131&amp;"!$B$4")&gt;0),0,1)</f>
        <v>0</v>
      </c>
      <c r="T131" s="74">
        <f ca="1" t="shared" ref="T131:T135" si="206">IF(OR($F131="Y",$G131&gt;=INDIRECT($Z131&amp;"!$B$3"),$S131=0),0,1)</f>
        <v>0</v>
      </c>
      <c r="Z131" s="156" t="s">
        <v>103</v>
      </c>
    </row>
    <row r="132" s="69" customFormat="1" customHeight="1" spans="2:26">
      <c r="B132" s="98"/>
      <c r="C132" s="171"/>
      <c r="D132" s="100"/>
      <c r="E132" s="100"/>
      <c r="F132" s="101"/>
      <c r="G132" s="102"/>
      <c r="H132" s="103" t="str">
        <f ca="1" t="shared" ref="H132:H136" si="207">IF(AND($S131=0,$F131&lt;&gt;"Y"),INDIRECT($Z131&amp;"!$B$4")&amp;" Gems",IF(N(I131)=0,"",INDIRECT($Z131&amp;"!$B$5")))</f>
        <v/>
      </c>
      <c r="I132" s="134"/>
      <c r="J132" s="135"/>
      <c r="K132" s="103" t="str">
        <f ca="1" t="shared" ref="K132:K136" si="208">IF(N(L131)=0,"",INDIRECT($Z131&amp;"!$B$6"))</f>
        <v/>
      </c>
      <c r="L132" s="134"/>
      <c r="M132" s="135"/>
      <c r="N132" s="103" t="str">
        <f ca="1" t="shared" ref="N132:N136" si="209">IF(N(O131)=0,"",INDIRECT($Z131&amp;"!$B$7"))</f>
        <v/>
      </c>
      <c r="O132" s="134"/>
      <c r="P132" s="135"/>
      <c r="Q132" s="151"/>
      <c r="R132" s="152"/>
      <c r="S132" s="74"/>
      <c r="Z132" s="156"/>
    </row>
    <row r="133" s="69" customFormat="1" customHeight="1" spans="2:26">
      <c r="B133" s="92" t="str">
        <f t="shared" si="195"/>
        <v>Jack Skellington</v>
      </c>
      <c r="C133" s="170" t="str">
        <f ca="1" t="shared" si="196"/>
        <v>Nightmare Before Christmas</v>
      </c>
      <c r="D133" s="94" t="str">
        <f t="shared" si="197"/>
        <v>Data</v>
      </c>
      <c r="E133" s="94" t="str">
        <f t="shared" si="198"/>
        <v>Tasks</v>
      </c>
      <c r="F133" s="95" t="s">
        <v>51</v>
      </c>
      <c r="G133" s="96"/>
      <c r="H133" s="97"/>
      <c r="I133" s="131" t="str">
        <f ca="1" t="shared" si="199"/>
        <v/>
      </c>
      <c r="J133" s="132"/>
      <c r="K133" s="133"/>
      <c r="L133" s="131" t="str">
        <f ca="1" t="shared" si="200"/>
        <v/>
      </c>
      <c r="M133" s="132" t="str">
        <f ca="1" t="shared" si="201"/>
        <v/>
      </c>
      <c r="N133" s="133"/>
      <c r="O133" s="131" t="str">
        <f ca="1" t="shared" si="202"/>
        <v/>
      </c>
      <c r="P133" s="132" t="str">
        <f ca="1" t="shared" si="203"/>
        <v/>
      </c>
      <c r="Q133" s="149" t="str">
        <f ca="1" t="shared" si="204"/>
        <v/>
      </c>
      <c r="R133" s="150" t="str">
        <f ca="1">IF($F133="Y","LOCKED",IF($S133=0,"GEMS REQD",IF($G133&gt;=INDIRECT($Z133&amp;"!$B$3"),"MAXED",IF(AND(N($M133)&lt;=0,N($P133)&lt;=0,VLOOKUP($C133&amp;" "&amp;INDIRECT($Z133&amp;"!$B$5")&amp;" Totals:",$G$5:$H$9989,2,0)&gt;=N($I133)),"READY","TOKENS REQD"))))</f>
        <v>LOCKED</v>
      </c>
      <c r="S133" s="74">
        <f ca="1" t="shared" si="205"/>
        <v>1</v>
      </c>
      <c r="T133" s="74">
        <f ca="1" t="shared" si="206"/>
        <v>0</v>
      </c>
      <c r="Z133" s="156" t="s">
        <v>104</v>
      </c>
    </row>
    <row r="134" s="69" customFormat="1" customHeight="1" spans="2:26">
      <c r="B134" s="98"/>
      <c r="C134" s="171"/>
      <c r="D134" s="100"/>
      <c r="E134" s="100"/>
      <c r="F134" s="101"/>
      <c r="G134" s="102"/>
      <c r="H134" s="103" t="str">
        <f ca="1" t="shared" si="207"/>
        <v/>
      </c>
      <c r="I134" s="134"/>
      <c r="J134" s="135"/>
      <c r="K134" s="103" t="str">
        <f ca="1" t="shared" si="208"/>
        <v/>
      </c>
      <c r="L134" s="134"/>
      <c r="M134" s="135"/>
      <c r="N134" s="103" t="str">
        <f ca="1" t="shared" si="209"/>
        <v/>
      </c>
      <c r="O134" s="134"/>
      <c r="P134" s="135"/>
      <c r="Q134" s="151"/>
      <c r="R134" s="152"/>
      <c r="S134" s="74"/>
      <c r="Z134" s="156"/>
    </row>
    <row r="135" s="69" customFormat="1" customHeight="1" spans="2:26">
      <c r="B135" s="92" t="str">
        <f t="shared" si="195"/>
        <v>Sally</v>
      </c>
      <c r="C135" s="170" t="str">
        <f ca="1" t="shared" si="196"/>
        <v>Nightmare Before Christmas</v>
      </c>
      <c r="D135" s="94" t="str">
        <f t="shared" si="197"/>
        <v>Data</v>
      </c>
      <c r="E135" s="94" t="str">
        <f t="shared" si="198"/>
        <v>Tasks</v>
      </c>
      <c r="F135" s="95" t="s">
        <v>51</v>
      </c>
      <c r="G135" s="96"/>
      <c r="H135" s="97"/>
      <c r="I135" s="131" t="str">
        <f ca="1" t="shared" si="199"/>
        <v/>
      </c>
      <c r="J135" s="132"/>
      <c r="K135" s="133"/>
      <c r="L135" s="131" t="str">
        <f ca="1" t="shared" si="200"/>
        <v/>
      </c>
      <c r="M135" s="132" t="str">
        <f ca="1" t="shared" si="201"/>
        <v/>
      </c>
      <c r="N135" s="133"/>
      <c r="O135" s="131" t="str">
        <f ca="1" t="shared" si="202"/>
        <v/>
      </c>
      <c r="P135" s="132" t="str">
        <f ca="1" t="shared" si="203"/>
        <v/>
      </c>
      <c r="Q135" s="149" t="str">
        <f ca="1" t="shared" si="204"/>
        <v/>
      </c>
      <c r="R135" s="150" t="str">
        <f ca="1">IF($F135="Y","LOCKED",IF($S135=0,"GEMS REQD",IF($G135&gt;=INDIRECT($Z135&amp;"!$B$3"),"MAXED",IF(AND(N($M135)&lt;=0,N($P135)&lt;=0,VLOOKUP($C135&amp;" "&amp;INDIRECT($Z135&amp;"!$B$5")&amp;" Totals:",$G$5:$H$9989,2,0)&gt;=N($I135)),"READY","TOKENS REQD"))))</f>
        <v>LOCKED</v>
      </c>
      <c r="S135" s="74">
        <f ca="1" t="shared" si="205"/>
        <v>1</v>
      </c>
      <c r="T135" s="74">
        <f ca="1" t="shared" si="206"/>
        <v>0</v>
      </c>
      <c r="Z135" s="156" t="s">
        <v>105</v>
      </c>
    </row>
    <row r="136" s="69" customFormat="1" customHeight="1" spans="2:26">
      <c r="B136" s="98"/>
      <c r="C136" s="171"/>
      <c r="D136" s="100"/>
      <c r="E136" s="100"/>
      <c r="F136" s="101"/>
      <c r="G136" s="102"/>
      <c r="H136" s="103" t="str">
        <f ca="1" t="shared" si="207"/>
        <v/>
      </c>
      <c r="I136" s="134"/>
      <c r="J136" s="135"/>
      <c r="K136" s="103" t="str">
        <f ca="1" t="shared" si="208"/>
        <v/>
      </c>
      <c r="L136" s="134"/>
      <c r="M136" s="135"/>
      <c r="N136" s="103" t="str">
        <f ca="1" t="shared" si="209"/>
        <v/>
      </c>
      <c r="O136" s="134"/>
      <c r="P136" s="135"/>
      <c r="Q136" s="151"/>
      <c r="R136" s="152"/>
      <c r="S136" s="74"/>
      <c r="Z136" s="156"/>
    </row>
    <row r="137" s="69" customFormat="1" customHeight="1" spans="2:26">
      <c r="B137" s="92" t="str">
        <f>HYPERLINK("#'"&amp;$Z137&amp;"'!$A$1",SUBSTITUTE($Z137,"_"," "))</f>
        <v>Oogie Boogie</v>
      </c>
      <c r="C137" s="170" t="str">
        <f ca="1">INDIRECT($Z137&amp;"!$B$2")</f>
        <v>Nightmare Before Christmas</v>
      </c>
      <c r="D137" s="94" t="str">
        <f>HYPERLINK("#'"&amp;$Z137&amp;"'!$A$1","Data")</f>
        <v>Data</v>
      </c>
      <c r="E137" s="94" t="str">
        <f>HYPERLINK("#'"&amp;$Z137&amp;"'!$AK$1","Tasks")</f>
        <v>Tasks</v>
      </c>
      <c r="F137" s="95" t="s">
        <v>51</v>
      </c>
      <c r="G137" s="96"/>
      <c r="H137" s="97"/>
      <c r="I137" s="131" t="str">
        <f ca="1">IF(OR($S137=0,$T137=0,VLOOKUP($G137,INDIRECT($Z137&amp;"!$B$10:$H$20"),3,1)=0),"",VLOOKUP($G137,INDIRECT($Z137&amp;"!$B$10:$H$20"),3,1))</f>
        <v/>
      </c>
      <c r="J137" s="132"/>
      <c r="K137" s="133"/>
      <c r="L137" s="131" t="str">
        <f ca="1">IF(OR($S137=0,$T137=0,VLOOKUP($G137,INDIRECT($Z137&amp;"!$B$10:$H$20"),4,1)=0),"",VLOOKUP($G137,INDIRECT($Z137&amp;"!$B$10:$H$20"),4,1))</f>
        <v/>
      </c>
      <c r="M137" s="132" t="str">
        <f ca="1">IF(OR($S137=0,N(L137)=0,$T137=0),"",L137-K137)</f>
        <v/>
      </c>
      <c r="N137" s="133"/>
      <c r="O137" s="131" t="str">
        <f ca="1">IF(OR($S137=0,$T137=0,VLOOKUP($G137,INDIRECT($Z137&amp;"!$B$10:$H$20"),5,1)=0),"",VLOOKUP($G137,INDIRECT($Z137&amp;"!$B$10:$H$20"),5,1))</f>
        <v/>
      </c>
      <c r="P137" s="132" t="str">
        <f ca="1">IF(OR($S137=0,N(O137)=0,$T137=0),"",O137-N137)</f>
        <v/>
      </c>
      <c r="Q137" s="149" t="str">
        <f ca="1">IF($T137=0,"",VLOOKUP($G137,INDIRECT($Z137&amp;"!$B$10:$H$20"),7,1))</f>
        <v/>
      </c>
      <c r="R137" s="150" t="str">
        <f ca="1">IF($F137="Y","LOCKED",IF($S137=0,"GEMS REQD",IF($G137&gt;=INDIRECT($Z137&amp;"!$B$3"),"MAXED",IF(AND(N($M137)&lt;=0,N($P137)&lt;=0,VLOOKUP($C137&amp;" "&amp;INDIRECT($Z137&amp;"!$B$5")&amp;" Totals:",$G$5:$H$9989,2,0)&gt;=N($I137)),"READY","TOKENS REQD"))))</f>
        <v>LOCKED</v>
      </c>
      <c r="S137" s="74">
        <f ca="1">IF(AND($G137=0,INDIRECT($Z137&amp;"!$B$4")&gt;0),0,1)</f>
        <v>1</v>
      </c>
      <c r="T137" s="74">
        <f ca="1">IF(OR($F137="Y",$G137&gt;=INDIRECT($Z137&amp;"!$B$3"),$S137=0),0,1)</f>
        <v>0</v>
      </c>
      <c r="Z137" s="156" t="s">
        <v>106</v>
      </c>
    </row>
    <row r="138" s="69" customFormat="1" customHeight="1" spans="2:26">
      <c r="B138" s="98"/>
      <c r="C138" s="171"/>
      <c r="D138" s="100"/>
      <c r="E138" s="100"/>
      <c r="F138" s="101"/>
      <c r="G138" s="102"/>
      <c r="H138" s="103" t="str">
        <f ca="1">IF(AND($S137=0,$F137&lt;&gt;"Y"),INDIRECT($Z137&amp;"!$B$4")&amp;" Gems",IF(N(I137)=0,"",INDIRECT($Z137&amp;"!$B$5")))</f>
        <v/>
      </c>
      <c r="I138" s="134"/>
      <c r="J138" s="135"/>
      <c r="K138" s="103" t="str">
        <f ca="1">IF(N(L137)=0,"",INDIRECT($Z137&amp;"!$B$6"))</f>
        <v/>
      </c>
      <c r="L138" s="134"/>
      <c r="M138" s="135"/>
      <c r="N138" s="103" t="str">
        <f ca="1">IF(N(O137)=0,"",INDIRECT($Z137&amp;"!$B$7"))</f>
        <v/>
      </c>
      <c r="O138" s="134"/>
      <c r="P138" s="135"/>
      <c r="Q138" s="151"/>
      <c r="R138" s="152"/>
      <c r="S138" s="74"/>
      <c r="Z138" s="156"/>
    </row>
    <row r="139" s="69" customFormat="1" ht="21.55" customHeight="1" spans="2:26">
      <c r="B139" s="104"/>
      <c r="C139" s="105"/>
      <c r="D139" s="172"/>
      <c r="E139" s="172"/>
      <c r="F139" s="117"/>
      <c r="G139" s="108" t="str">
        <f ca="1">$C137&amp;" "&amp;INDIRECT($Z137&amp;"!$B$5")&amp;" Totals:"</f>
        <v>Nightmare Before Christmas Pumpkin King Head Totals:</v>
      </c>
      <c r="H139" s="109"/>
      <c r="I139" s="136" t="str">
        <f ca="1">IF($K139=0,"",$K139)</f>
        <v/>
      </c>
      <c r="J139" s="137" t="str">
        <f ca="1">IF(N($I139)&lt;&gt;0,$I139-$H139,"")</f>
        <v/>
      </c>
      <c r="K139" s="138">
        <f ca="1">SUM(OFFSET($I139,-2*INDIRECT($Z137&amp;"!$B$8"),0):$I138)</f>
        <v>0</v>
      </c>
      <c r="L139" s="139"/>
      <c r="M139" s="139"/>
      <c r="N139" s="139"/>
      <c r="O139" s="139"/>
      <c r="P139" s="139"/>
      <c r="Q139" s="139"/>
      <c r="R139" s="154"/>
      <c r="S139" s="74"/>
      <c r="Z139" s="156"/>
    </row>
    <row r="140" s="69" customFormat="1" ht="7.15" customHeight="1" spans="2:26">
      <c r="B140" s="110"/>
      <c r="C140" s="111"/>
      <c r="D140" s="118"/>
      <c r="E140" s="118"/>
      <c r="F140" s="111"/>
      <c r="G140" s="111"/>
      <c r="H140" s="111"/>
      <c r="I140" s="111"/>
      <c r="J140" s="140"/>
      <c r="K140" s="141"/>
      <c r="L140" s="111"/>
      <c r="M140" s="111"/>
      <c r="N140" s="111"/>
      <c r="O140" s="111"/>
      <c r="P140" s="111"/>
      <c r="Q140" s="111"/>
      <c r="R140" s="155"/>
      <c r="S140" s="74"/>
      <c r="Z140" s="156"/>
    </row>
    <row r="141" s="69" customFormat="1" customHeight="1" spans="2:26">
      <c r="B141" s="92" t="str">
        <f t="shared" ref="B141:B145" si="210">HYPERLINK("#'"&amp;$Z141&amp;"'!$A$1",SUBSTITUTE($Z141,"_"," "))</f>
        <v>Anna</v>
      </c>
      <c r="C141" s="173" t="str">
        <f ca="1" t="shared" ref="C141:C145" si="211">INDIRECT($Z141&amp;"!$B$2")</f>
        <v>Frozen</v>
      </c>
      <c r="D141" s="94" t="str">
        <f t="shared" ref="D141:D145" si="212">HYPERLINK("#'"&amp;$Z141&amp;"'!$A$1","Data")</f>
        <v>Data</v>
      </c>
      <c r="E141" s="94" t="str">
        <f t="shared" ref="E141:E145" si="213">HYPERLINK("#'"&amp;$Z141&amp;"'!$AK$1","Tasks")</f>
        <v>Tasks</v>
      </c>
      <c r="F141" s="95" t="s">
        <v>51</v>
      </c>
      <c r="G141" s="96"/>
      <c r="H141" s="97"/>
      <c r="I141" s="131" t="str">
        <f ca="1" t="shared" ref="I141:I145" si="214">IF(OR($S141=0,$T141=0,VLOOKUP($G141,INDIRECT($Z141&amp;"!$B$10:$H$20"),3,1)=0),"",VLOOKUP($G141,INDIRECT($Z141&amp;"!$B$10:$H$20"),3,1))</f>
        <v/>
      </c>
      <c r="J141" s="132"/>
      <c r="K141" s="133"/>
      <c r="L141" s="131" t="str">
        <f ca="1" t="shared" ref="L141:L145" si="215">IF(OR($S141=0,$T141=0,VLOOKUP($G141,INDIRECT($Z141&amp;"!$B$10:$H$20"),4,1)=0),"",VLOOKUP($G141,INDIRECT($Z141&amp;"!$B$10:$H$20"),4,1))</f>
        <v/>
      </c>
      <c r="M141" s="132" t="str">
        <f ca="1" t="shared" ref="M141:M145" si="216">IF(OR($S141=0,N(L141)=0,$T141=0),"",L141-K141)</f>
        <v/>
      </c>
      <c r="N141" s="133"/>
      <c r="O141" s="131" t="str">
        <f ca="1" t="shared" ref="O141:O145" si="217">IF(OR($S141=0,$T141=0,VLOOKUP($G141,INDIRECT($Z141&amp;"!$B$10:$H$20"),5,1)=0),"",VLOOKUP($G141,INDIRECT($Z141&amp;"!$B$10:$H$20"),5,1))</f>
        <v/>
      </c>
      <c r="P141" s="132" t="str">
        <f ca="1" t="shared" ref="P141:P145" si="218">IF(OR($S141=0,N(O141)=0,$T141=0),"",O141-N141)</f>
        <v/>
      </c>
      <c r="Q141" s="149" t="str">
        <f ca="1" t="shared" ref="Q141:Q145" si="219">IF($T141=0,"",VLOOKUP($G141,INDIRECT($Z141&amp;"!$B$10:$H$20"),7,1))</f>
        <v/>
      </c>
      <c r="R141" s="150" t="str">
        <f ca="1">IF($F141="Y","LOCKED",IF($S141=0,"GEMS REQD",IF($G141&gt;=INDIRECT($Z141&amp;"!$B$3"),"MAXED",IF(AND(N($M141)&lt;=0,N($P141)&lt;=0,VLOOKUP($C141&amp;" "&amp;INDIRECT($Z141&amp;"!$B$5")&amp;" Totals:",$G$5:$H$9989,2,0)&gt;=N($I141)),"READY","TOKENS REQD"))))</f>
        <v>LOCKED</v>
      </c>
      <c r="S141" s="74">
        <f ca="1" t="shared" ref="S141:S145" si="220">IF(AND($G141=0,INDIRECT($Z141&amp;"!$B$4")&gt;0),0,1)</f>
        <v>1</v>
      </c>
      <c r="T141" s="74">
        <f ca="1" t="shared" ref="T141:T145" si="221">IF(OR($F141="Y",$G141&gt;=INDIRECT($Z141&amp;"!$B$3"),$S141=0),0,1)</f>
        <v>0</v>
      </c>
      <c r="Z141" s="156" t="s">
        <v>107</v>
      </c>
    </row>
    <row r="142" s="69" customFormat="1" customHeight="1" spans="2:26">
      <c r="B142" s="98"/>
      <c r="C142" s="174"/>
      <c r="D142" s="100"/>
      <c r="E142" s="100"/>
      <c r="F142" s="101"/>
      <c r="G142" s="102"/>
      <c r="H142" s="103" t="str">
        <f ca="1" t="shared" ref="H142:H146" si="222">IF(AND($S141=0,$F141&lt;&gt;"Y"),INDIRECT($Z141&amp;"!$B$4")&amp;" Gems",IF(N(I141)=0,"",INDIRECT($Z141&amp;"!$B$5")))</f>
        <v/>
      </c>
      <c r="I142" s="134"/>
      <c r="J142" s="135"/>
      <c r="K142" s="103" t="str">
        <f ca="1" t="shared" ref="K142:K146" si="223">IF(N(L141)=0,"",INDIRECT($Z141&amp;"!$B$6"))</f>
        <v/>
      </c>
      <c r="L142" s="134"/>
      <c r="M142" s="135"/>
      <c r="N142" s="103" t="str">
        <f ca="1" t="shared" ref="N142:N146" si="224">IF(N(O141)=0,"",INDIRECT($Z141&amp;"!$B$7"))</f>
        <v/>
      </c>
      <c r="O142" s="134"/>
      <c r="P142" s="135"/>
      <c r="Q142" s="151"/>
      <c r="R142" s="152"/>
      <c r="S142" s="74"/>
      <c r="Z142" s="156"/>
    </row>
    <row r="143" s="69" customFormat="1" customHeight="1" spans="2:26">
      <c r="B143" s="92" t="str">
        <f t="shared" si="210"/>
        <v>Elsa</v>
      </c>
      <c r="C143" s="173" t="str">
        <f ca="1" t="shared" si="211"/>
        <v>Frozen</v>
      </c>
      <c r="D143" s="94" t="str">
        <f t="shared" si="212"/>
        <v>Data</v>
      </c>
      <c r="E143" s="94" t="str">
        <f t="shared" si="213"/>
        <v>Tasks</v>
      </c>
      <c r="F143" s="95" t="s">
        <v>51</v>
      </c>
      <c r="G143" s="96"/>
      <c r="H143" s="97"/>
      <c r="I143" s="131" t="str">
        <f ca="1" t="shared" si="214"/>
        <v/>
      </c>
      <c r="J143" s="132"/>
      <c r="K143" s="133"/>
      <c r="L143" s="131" t="str">
        <f ca="1" t="shared" si="215"/>
        <v/>
      </c>
      <c r="M143" s="132" t="str">
        <f ca="1" t="shared" si="216"/>
        <v/>
      </c>
      <c r="N143" s="133"/>
      <c r="O143" s="131" t="str">
        <f ca="1" t="shared" si="217"/>
        <v/>
      </c>
      <c r="P143" s="132" t="str">
        <f ca="1" t="shared" si="218"/>
        <v/>
      </c>
      <c r="Q143" s="149" t="str">
        <f ca="1" t="shared" si="219"/>
        <v/>
      </c>
      <c r="R143" s="150" t="str">
        <f ca="1">IF($F143="Y","LOCKED",IF($S143=0,"GEMS REQD",IF($G143&gt;=INDIRECT($Z143&amp;"!$B$3"),"MAXED",IF(AND(N($M143)&lt;=0,N($P143)&lt;=0,VLOOKUP($C143&amp;" "&amp;INDIRECT($Z143&amp;"!$B$5")&amp;" Totals:",$G$5:$H$9989,2,0)&gt;=N($I143)),"READY","TOKENS REQD"))))</f>
        <v>LOCKED</v>
      </c>
      <c r="S143" s="74">
        <f ca="1" t="shared" si="220"/>
        <v>1</v>
      </c>
      <c r="T143" s="74">
        <f ca="1" t="shared" si="221"/>
        <v>0</v>
      </c>
      <c r="Z143" s="156" t="s">
        <v>108</v>
      </c>
    </row>
    <row r="144" s="69" customFormat="1" customHeight="1" spans="2:26">
      <c r="B144" s="98"/>
      <c r="C144" s="174"/>
      <c r="D144" s="100"/>
      <c r="E144" s="100"/>
      <c r="F144" s="101"/>
      <c r="G144" s="102"/>
      <c r="H144" s="103" t="str">
        <f ca="1" t="shared" si="222"/>
        <v/>
      </c>
      <c r="I144" s="134"/>
      <c r="J144" s="135"/>
      <c r="K144" s="103" t="str">
        <f ca="1" t="shared" si="223"/>
        <v/>
      </c>
      <c r="L144" s="134"/>
      <c r="M144" s="135"/>
      <c r="N144" s="103" t="str">
        <f ca="1" t="shared" si="224"/>
        <v/>
      </c>
      <c r="O144" s="134"/>
      <c r="P144" s="135"/>
      <c r="Q144" s="151"/>
      <c r="R144" s="152"/>
      <c r="S144" s="74"/>
      <c r="Z144" s="156"/>
    </row>
    <row r="145" s="69" customFormat="1" customHeight="1" spans="2:26">
      <c r="B145" s="92" t="str">
        <f t="shared" si="210"/>
        <v>Olaf</v>
      </c>
      <c r="C145" s="173" t="str">
        <f ca="1" t="shared" si="211"/>
        <v>Frozen</v>
      </c>
      <c r="D145" s="94" t="str">
        <f t="shared" si="212"/>
        <v>Data</v>
      </c>
      <c r="E145" s="94" t="str">
        <f t="shared" si="213"/>
        <v>Tasks</v>
      </c>
      <c r="F145" s="95" t="s">
        <v>51</v>
      </c>
      <c r="G145" s="96"/>
      <c r="H145" s="97"/>
      <c r="I145" s="131" t="str">
        <f ca="1" t="shared" si="214"/>
        <v/>
      </c>
      <c r="J145" s="132"/>
      <c r="K145" s="133"/>
      <c r="L145" s="131" t="str">
        <f ca="1" t="shared" si="215"/>
        <v/>
      </c>
      <c r="M145" s="132" t="str">
        <f ca="1" t="shared" si="216"/>
        <v/>
      </c>
      <c r="N145" s="133"/>
      <c r="O145" s="131" t="str">
        <f ca="1" t="shared" si="217"/>
        <v/>
      </c>
      <c r="P145" s="132" t="str">
        <f ca="1" t="shared" si="218"/>
        <v/>
      </c>
      <c r="Q145" s="149" t="str">
        <f ca="1" t="shared" si="219"/>
        <v/>
      </c>
      <c r="R145" s="150" t="str">
        <f ca="1">IF($F145="Y","LOCKED",IF($S145=0,"GEMS REQD",IF($G145&gt;=INDIRECT($Z145&amp;"!$B$3"),"MAXED",IF(AND(N($M145)&lt;=0,N($P145)&lt;=0,VLOOKUP($C145&amp;" "&amp;INDIRECT($Z145&amp;"!$B$5")&amp;" Totals:",$G$5:$H$9989,2,0)&gt;=N($I145)),"READY","TOKENS REQD"))))</f>
        <v>LOCKED</v>
      </c>
      <c r="S145" s="74">
        <f ca="1" t="shared" si="220"/>
        <v>0</v>
      </c>
      <c r="T145" s="74">
        <f ca="1" t="shared" si="221"/>
        <v>0</v>
      </c>
      <c r="Z145" s="156" t="s">
        <v>109</v>
      </c>
    </row>
    <row r="146" s="69" customFormat="1" customHeight="1" spans="2:26">
      <c r="B146" s="98"/>
      <c r="C146" s="174"/>
      <c r="D146" s="100"/>
      <c r="E146" s="100"/>
      <c r="F146" s="101"/>
      <c r="G146" s="102"/>
      <c r="H146" s="103" t="str">
        <f ca="1" t="shared" si="222"/>
        <v/>
      </c>
      <c r="I146" s="134"/>
      <c r="J146" s="135"/>
      <c r="K146" s="103" t="str">
        <f ca="1" t="shared" si="223"/>
        <v/>
      </c>
      <c r="L146" s="134"/>
      <c r="M146" s="135"/>
      <c r="N146" s="103" t="str">
        <f ca="1" t="shared" si="224"/>
        <v/>
      </c>
      <c r="O146" s="134"/>
      <c r="P146" s="135"/>
      <c r="Q146" s="151"/>
      <c r="R146" s="152"/>
      <c r="S146" s="74"/>
      <c r="Z146" s="156"/>
    </row>
    <row r="147" s="69" customFormat="1" customHeight="1" spans="2:26">
      <c r="B147" s="92" t="str">
        <f t="shared" ref="B147:B151" si="225">HYPERLINK("#'"&amp;$Z147&amp;"'!$A$1",SUBSTITUTE($Z147,"_"," "))</f>
        <v>Hans</v>
      </c>
      <c r="C147" s="173" t="str">
        <f ca="1" t="shared" ref="C147:C151" si="226">INDIRECT($Z147&amp;"!$B$2")</f>
        <v>Frozen</v>
      </c>
      <c r="D147" s="94" t="str">
        <f t="shared" ref="D147:D151" si="227">HYPERLINK("#'"&amp;$Z147&amp;"'!$A$1","Data")</f>
        <v>Data</v>
      </c>
      <c r="E147" s="94" t="str">
        <f t="shared" ref="E147:E151" si="228">HYPERLINK("#'"&amp;$Z147&amp;"'!$AK$1","Tasks")</f>
        <v>Tasks</v>
      </c>
      <c r="F147" s="95" t="s">
        <v>51</v>
      </c>
      <c r="G147" s="96"/>
      <c r="H147" s="97"/>
      <c r="I147" s="131" t="str">
        <f ca="1" t="shared" ref="I147:I151" si="229">IF(OR($S147=0,$T147=0,VLOOKUP($G147,INDIRECT($Z147&amp;"!$B$10:$H$20"),3,1)=0),"",VLOOKUP($G147,INDIRECT($Z147&amp;"!$B$10:$H$20"),3,1))</f>
        <v/>
      </c>
      <c r="J147" s="132"/>
      <c r="K147" s="133"/>
      <c r="L147" s="131" t="str">
        <f ca="1" t="shared" ref="L147:L151" si="230">IF(OR($S147=0,$T147=0,VLOOKUP($G147,INDIRECT($Z147&amp;"!$B$10:$H$20"),4,1)=0),"",VLOOKUP($G147,INDIRECT($Z147&amp;"!$B$10:$H$20"),4,1))</f>
        <v/>
      </c>
      <c r="M147" s="132" t="str">
        <f ca="1" t="shared" ref="M147:M151" si="231">IF(OR($S147=0,N(L147)=0,$T147=0),"",L147-K147)</f>
        <v/>
      </c>
      <c r="N147" s="133"/>
      <c r="O147" s="131" t="str">
        <f ca="1" t="shared" ref="O147:O151" si="232">IF(OR($S147=0,$T147=0,VLOOKUP($G147,INDIRECT($Z147&amp;"!$B$10:$H$20"),5,1)=0),"",VLOOKUP($G147,INDIRECT($Z147&amp;"!$B$10:$H$20"),5,1))</f>
        <v/>
      </c>
      <c r="P147" s="132" t="str">
        <f ca="1" t="shared" ref="P147:P151" si="233">IF(OR($S147=0,N(O147)=0,$T147=0),"",O147-N147)</f>
        <v/>
      </c>
      <c r="Q147" s="149" t="str">
        <f ca="1" t="shared" ref="Q147:Q151" si="234">IF($T147=0,"",VLOOKUP($G147,INDIRECT($Z147&amp;"!$B$10:$H$20"),7,1))</f>
        <v/>
      </c>
      <c r="R147" s="150" t="str">
        <f ca="1">IF($F147="Y","LOCKED",IF($S147=0,"GEMS REQD",IF($G147&gt;=INDIRECT($Z147&amp;"!$B$3"),"MAXED",IF(AND(N($M147)&lt;=0,N($P147)&lt;=0,VLOOKUP($C147&amp;" "&amp;INDIRECT($Z147&amp;"!$B$5")&amp;" Totals:",$G$5:$H$9989,2,0)&gt;=N($I147)),"READY","TOKENS REQD"))))</f>
        <v>LOCKED</v>
      </c>
      <c r="S147" s="74">
        <f ca="1" t="shared" ref="S147:S151" si="235">IF(AND($G147=0,INDIRECT($Z147&amp;"!$B$4")&gt;0),0,1)</f>
        <v>1</v>
      </c>
      <c r="T147" s="74">
        <f ca="1" t="shared" ref="T147:T151" si="236">IF(OR($F147="Y",$G147&gt;=INDIRECT($Z147&amp;"!$B$3"),$S147=0),0,1)</f>
        <v>0</v>
      </c>
      <c r="Z147" s="156" t="s">
        <v>110</v>
      </c>
    </row>
    <row r="148" s="69" customFormat="1" customHeight="1" spans="2:26">
      <c r="B148" s="98"/>
      <c r="C148" s="174"/>
      <c r="D148" s="100"/>
      <c r="E148" s="100"/>
      <c r="F148" s="101"/>
      <c r="G148" s="102"/>
      <c r="H148" s="103" t="str">
        <f ca="1" t="shared" ref="H148:H152" si="237">IF(AND($S147=0,$F147&lt;&gt;"Y"),INDIRECT($Z147&amp;"!$B$4")&amp;" Gems",IF(N(I147)=0,"",INDIRECT($Z147&amp;"!$B$5")))</f>
        <v/>
      </c>
      <c r="I148" s="134"/>
      <c r="J148" s="135"/>
      <c r="K148" s="103" t="str">
        <f ca="1" t="shared" ref="K148:K152" si="238">IF(N(L147)=0,"",INDIRECT($Z147&amp;"!$B$6"))</f>
        <v/>
      </c>
      <c r="L148" s="134"/>
      <c r="M148" s="135"/>
      <c r="N148" s="103" t="str">
        <f ca="1" t="shared" ref="N148:N152" si="239">IF(N(O147)=0,"",INDIRECT($Z147&amp;"!$B$7"))</f>
        <v/>
      </c>
      <c r="O148" s="134"/>
      <c r="P148" s="135"/>
      <c r="Q148" s="151"/>
      <c r="R148" s="152"/>
      <c r="S148" s="74"/>
      <c r="Z148" s="156"/>
    </row>
    <row r="149" customHeight="1" spans="2:26">
      <c r="B149" s="92" t="str">
        <f t="shared" si="225"/>
        <v>Kristoff</v>
      </c>
      <c r="C149" s="173" t="str">
        <f ca="1" t="shared" si="226"/>
        <v>Frozen</v>
      </c>
      <c r="D149" s="94" t="str">
        <f t="shared" si="227"/>
        <v>Data</v>
      </c>
      <c r="E149" s="94" t="str">
        <f t="shared" si="228"/>
        <v>Tasks</v>
      </c>
      <c r="F149" s="95" t="s">
        <v>51</v>
      </c>
      <c r="G149" s="96"/>
      <c r="H149" s="97"/>
      <c r="I149" s="131" t="str">
        <f ca="1" t="shared" si="229"/>
        <v/>
      </c>
      <c r="J149" s="132"/>
      <c r="K149" s="133"/>
      <c r="L149" s="131" t="str">
        <f ca="1" t="shared" si="230"/>
        <v/>
      </c>
      <c r="M149" s="132" t="str">
        <f ca="1" t="shared" si="231"/>
        <v/>
      </c>
      <c r="N149" s="133"/>
      <c r="O149" s="131" t="str">
        <f ca="1" t="shared" si="232"/>
        <v/>
      </c>
      <c r="P149" s="132" t="str">
        <f ca="1" t="shared" si="233"/>
        <v/>
      </c>
      <c r="Q149" s="149" t="str">
        <f ca="1" t="shared" si="234"/>
        <v/>
      </c>
      <c r="R149" s="150" t="str">
        <f ca="1">IF($F149="Y","LOCKED",IF($S149=0,"GEMS REQD",IF($G149&gt;=INDIRECT($Z149&amp;"!$B$3"),"MAXED",IF(AND(N($M149)&lt;=0,N($P149)&lt;=0,VLOOKUP($C149&amp;" "&amp;INDIRECT($Z149&amp;"!$B$5")&amp;" Totals:",$G$5:$H$9989,2,0)&gt;=N($I149)),"READY","TOKENS REQD"))))</f>
        <v>LOCKED</v>
      </c>
      <c r="S149" s="74">
        <f ca="1" t="shared" si="235"/>
        <v>1</v>
      </c>
      <c r="T149" s="74">
        <f ca="1" t="shared" si="236"/>
        <v>0</v>
      </c>
      <c r="Z149" s="156" t="s">
        <v>111</v>
      </c>
    </row>
    <row r="150" customHeight="1" spans="2:26">
      <c r="B150" s="98"/>
      <c r="C150" s="174"/>
      <c r="D150" s="100"/>
      <c r="E150" s="100"/>
      <c r="F150" s="101"/>
      <c r="G150" s="102"/>
      <c r="H150" s="103" t="str">
        <f ca="1" t="shared" si="237"/>
        <v/>
      </c>
      <c r="I150" s="134"/>
      <c r="J150" s="135"/>
      <c r="K150" s="103" t="str">
        <f ca="1" t="shared" si="238"/>
        <v/>
      </c>
      <c r="L150" s="134"/>
      <c r="M150" s="135"/>
      <c r="N150" s="103" t="str">
        <f ca="1" t="shared" si="239"/>
        <v/>
      </c>
      <c r="O150" s="134"/>
      <c r="P150" s="135"/>
      <c r="Q150" s="151"/>
      <c r="R150" s="152"/>
      <c r="T150" s="69"/>
      <c r="Z150" s="156"/>
    </row>
    <row r="151" s="69" customFormat="1" customHeight="1" spans="2:26">
      <c r="B151" s="92" t="str">
        <f t="shared" si="225"/>
        <v>Sven</v>
      </c>
      <c r="C151" s="173" t="str">
        <f ca="1" t="shared" si="226"/>
        <v>Frozen</v>
      </c>
      <c r="D151" s="94" t="str">
        <f t="shared" si="227"/>
        <v>Data</v>
      </c>
      <c r="E151" s="94" t="str">
        <f t="shared" si="228"/>
        <v>Tasks</v>
      </c>
      <c r="F151" s="95" t="s">
        <v>51</v>
      </c>
      <c r="G151" s="96"/>
      <c r="H151" s="97"/>
      <c r="I151" s="131" t="str">
        <f ca="1" t="shared" si="229"/>
        <v/>
      </c>
      <c r="J151" s="132"/>
      <c r="K151" s="133"/>
      <c r="L151" s="131" t="str">
        <f ca="1" t="shared" si="230"/>
        <v/>
      </c>
      <c r="M151" s="132" t="str">
        <f ca="1" t="shared" si="231"/>
        <v/>
      </c>
      <c r="N151" s="133"/>
      <c r="O151" s="131" t="str">
        <f ca="1" t="shared" si="232"/>
        <v/>
      </c>
      <c r="P151" s="132" t="str">
        <f ca="1" t="shared" si="233"/>
        <v/>
      </c>
      <c r="Q151" s="149" t="str">
        <f ca="1" t="shared" si="234"/>
        <v/>
      </c>
      <c r="R151" s="150" t="str">
        <f ca="1">IF($F151="Y","LOCKED",IF($S151=0,"GEMS REQD",IF($G151&gt;=INDIRECT($Z151&amp;"!$B$3"),"MAXED",IF(AND(N($M151)&lt;=0,N($P151)&lt;=0,VLOOKUP($C151&amp;" "&amp;INDIRECT($Z151&amp;"!$B$5")&amp;" Totals:",$G$5:$H$9989,2,0)&gt;=N($I151)),"READY","TOKENS REQD"))))</f>
        <v>LOCKED</v>
      </c>
      <c r="S151" s="74">
        <f ca="1" t="shared" si="235"/>
        <v>0</v>
      </c>
      <c r="T151" s="74">
        <f ca="1" t="shared" si="236"/>
        <v>0</v>
      </c>
      <c r="Z151" s="156" t="s">
        <v>112</v>
      </c>
    </row>
    <row r="152" s="69" customFormat="1" customHeight="1" spans="2:26">
      <c r="B152" s="98"/>
      <c r="C152" s="174"/>
      <c r="D152" s="100"/>
      <c r="E152" s="100"/>
      <c r="F152" s="101"/>
      <c r="G152" s="102"/>
      <c r="H152" s="103" t="str">
        <f ca="1" t="shared" si="237"/>
        <v/>
      </c>
      <c r="I152" s="134"/>
      <c r="J152" s="135"/>
      <c r="K152" s="103" t="str">
        <f ca="1" t="shared" si="238"/>
        <v/>
      </c>
      <c r="L152" s="134"/>
      <c r="M152" s="135"/>
      <c r="N152" s="103" t="str">
        <f ca="1" t="shared" si="239"/>
        <v/>
      </c>
      <c r="O152" s="134"/>
      <c r="P152" s="135"/>
      <c r="Q152" s="151"/>
      <c r="R152" s="152"/>
      <c r="S152" s="74"/>
      <c r="Z152" s="156"/>
    </row>
    <row r="153" ht="21.55" customHeight="1" spans="2:26">
      <c r="B153" s="104"/>
      <c r="C153" s="115"/>
      <c r="D153" s="116"/>
      <c r="E153" s="116"/>
      <c r="F153" s="117"/>
      <c r="G153" s="108" t="str">
        <f ca="1">$C151&amp;" "&amp;INDIRECT($Z151&amp;"!$B$5")&amp;" Totals:"</f>
        <v>Frozen Snowflake Totals:</v>
      </c>
      <c r="H153" s="109"/>
      <c r="I153" s="136" t="str">
        <f ca="1">IF($K153=0,"",$K153)</f>
        <v/>
      </c>
      <c r="J153" s="137" t="str">
        <f ca="1">IF(N($I153)&lt;&gt;0,$I153-$H153,"")</f>
        <v/>
      </c>
      <c r="K153" s="138">
        <f ca="1">SUM(OFFSET($I153,-2*INDIRECT($Z151&amp;"!$B$8"),0):$I152)</f>
        <v>0</v>
      </c>
      <c r="L153" s="139"/>
      <c r="M153" s="139"/>
      <c r="N153" s="139"/>
      <c r="O153" s="139"/>
      <c r="P153" s="139"/>
      <c r="Q153" s="139"/>
      <c r="R153" s="154"/>
      <c r="T153" s="69"/>
      <c r="Z153" s="156"/>
    </row>
    <row r="154" ht="7.15" customHeight="1" spans="2:26">
      <c r="B154" s="110"/>
      <c r="C154" s="111"/>
      <c r="D154" s="118"/>
      <c r="E154" s="118"/>
      <c r="F154" s="111"/>
      <c r="G154" s="111"/>
      <c r="H154" s="111"/>
      <c r="I154" s="111"/>
      <c r="J154" s="140"/>
      <c r="K154" s="141"/>
      <c r="L154" s="111"/>
      <c r="M154" s="111"/>
      <c r="N154" s="111"/>
      <c r="O154" s="111"/>
      <c r="P154" s="111"/>
      <c r="Q154" s="111"/>
      <c r="R154" s="155"/>
      <c r="T154" s="69"/>
      <c r="Z154" s="156"/>
    </row>
    <row r="155" customHeight="1" spans="2:26">
      <c r="B155" s="92" t="str">
        <f t="shared" ref="B155:B159" si="240">HYPERLINK("#'"&amp;$Z155&amp;"'!$A$1",SUBSTITUTE($Z155,"_"," "))</f>
        <v>Li Shang</v>
      </c>
      <c r="C155" s="175" t="str">
        <f ca="1" t="shared" ref="C155:C159" si="241">INDIRECT($Z155&amp;"!$B$2")</f>
        <v>Mulan</v>
      </c>
      <c r="D155" s="94" t="str">
        <f t="shared" ref="D155:D159" si="242">HYPERLINK("#'"&amp;$Z155&amp;"'!$A$1","Data")</f>
        <v>Data</v>
      </c>
      <c r="E155" s="94" t="str">
        <f t="shared" ref="E155:E159" si="243">HYPERLINK("#'"&amp;$Z155&amp;"'!$AK$1","Tasks")</f>
        <v>Tasks</v>
      </c>
      <c r="F155" s="95" t="s">
        <v>51</v>
      </c>
      <c r="G155" s="96"/>
      <c r="H155" s="97"/>
      <c r="I155" s="131" t="str">
        <f ca="1" t="shared" ref="I155:I159" si="244">IF(OR($S155=0,$T155=0,VLOOKUP($G155,INDIRECT($Z155&amp;"!$B$10:$H$20"),3,1)=0),"",VLOOKUP($G155,INDIRECT($Z155&amp;"!$B$10:$H$20"),3,1))</f>
        <v/>
      </c>
      <c r="J155" s="132"/>
      <c r="K155" s="133"/>
      <c r="L155" s="131" t="str">
        <f ca="1" t="shared" ref="L155:L159" si="245">IF(OR($S155=0,$T155=0,VLOOKUP($G155,INDIRECT($Z155&amp;"!$B$10:$H$20"),4,1)=0),"",VLOOKUP($G155,INDIRECT($Z155&amp;"!$B$10:$H$20"),4,1))</f>
        <v/>
      </c>
      <c r="M155" s="132" t="str">
        <f ca="1" t="shared" ref="M155:M159" si="246">IF(OR($S155=0,N(L155)=0,$T155=0),"",L155-K155)</f>
        <v/>
      </c>
      <c r="N155" s="133"/>
      <c r="O155" s="131" t="str">
        <f ca="1" t="shared" ref="O155:O159" si="247">IF(OR($S155=0,$T155=0,VLOOKUP($G155,INDIRECT($Z155&amp;"!$B$10:$H$20"),5,1)=0),"",VLOOKUP($G155,INDIRECT($Z155&amp;"!$B$10:$H$20"),5,1))</f>
        <v/>
      </c>
      <c r="P155" s="132" t="str">
        <f ca="1" t="shared" ref="P155:P159" si="248">IF(OR($S155=0,N(O155)=0,$T155=0),"",O155-N155)</f>
        <v/>
      </c>
      <c r="Q155" s="149" t="str">
        <f ca="1" t="shared" ref="Q155:Q159" si="249">IF($T155=0,"",VLOOKUP($G155,INDIRECT($Z155&amp;"!$B$10:$H$20"),7,1))</f>
        <v/>
      </c>
      <c r="R155" s="150" t="str">
        <f ca="1">IF($F155="Y","LOCKED",IF($S155=0,"GEMS REQD",IF($G155&gt;=INDIRECT($Z155&amp;"!$B$3"),"MAXED",IF(AND(N($M155)&lt;=0,N($P155)&lt;=0,VLOOKUP($C155&amp;" "&amp;INDIRECT($Z155&amp;"!$B$5")&amp;" Totals:",$G$5:$H$9989,2,0)&gt;=N($I155)),"READY","TOKENS REQD"))))</f>
        <v>LOCKED</v>
      </c>
      <c r="S155" s="74">
        <f ca="1" t="shared" ref="S155:S159" si="250">IF(AND($G155=0,INDIRECT($Z155&amp;"!$B$4")&gt;0),0,1)</f>
        <v>1</v>
      </c>
      <c r="T155" s="74">
        <f ca="1" t="shared" ref="T155:T159" si="251">IF(OR($F155="Y",$G155&gt;=INDIRECT($Z155&amp;"!$B$3"),$S155=0),0,1)</f>
        <v>0</v>
      </c>
      <c r="Z155" s="156" t="s">
        <v>113</v>
      </c>
    </row>
    <row r="156" customHeight="1" spans="2:26">
      <c r="B156" s="98"/>
      <c r="C156" s="176"/>
      <c r="D156" s="100"/>
      <c r="E156" s="100"/>
      <c r="F156" s="101"/>
      <c r="G156" s="102"/>
      <c r="H156" s="103" t="str">
        <f ca="1" t="shared" ref="H156:H160" si="252">IF(AND($S155=0,$F155&lt;&gt;"Y"),INDIRECT($Z155&amp;"!$B$4")&amp;" Gems",IF(N(I155)=0,"",INDIRECT($Z155&amp;"!$B$5")))</f>
        <v/>
      </c>
      <c r="I156" s="134"/>
      <c r="J156" s="135"/>
      <c r="K156" s="103" t="str">
        <f ca="1" t="shared" ref="K156:K160" si="253">IF(N(L155)=0,"",INDIRECT($Z155&amp;"!$B$6"))</f>
        <v/>
      </c>
      <c r="L156" s="134"/>
      <c r="M156" s="135"/>
      <c r="N156" s="103" t="str">
        <f ca="1" t="shared" ref="N156:N160" si="254">IF(N(O155)=0,"",INDIRECT($Z155&amp;"!$B$7"))</f>
        <v/>
      </c>
      <c r="O156" s="134"/>
      <c r="P156" s="135"/>
      <c r="Q156" s="151"/>
      <c r="R156" s="152"/>
      <c r="T156" s="69"/>
      <c r="Z156" s="156"/>
    </row>
    <row r="157" customHeight="1" spans="2:26">
      <c r="B157" s="92" t="str">
        <f t="shared" si="240"/>
        <v>Mulan</v>
      </c>
      <c r="C157" s="175" t="str">
        <f ca="1" t="shared" si="241"/>
        <v>Mulan</v>
      </c>
      <c r="D157" s="94" t="str">
        <f t="shared" si="242"/>
        <v>Data</v>
      </c>
      <c r="E157" s="94" t="str">
        <f t="shared" si="243"/>
        <v>Tasks</v>
      </c>
      <c r="F157" s="95" t="s">
        <v>51</v>
      </c>
      <c r="G157" s="96"/>
      <c r="H157" s="97"/>
      <c r="I157" s="131" t="str">
        <f ca="1" t="shared" si="244"/>
        <v/>
      </c>
      <c r="J157" s="132"/>
      <c r="K157" s="133"/>
      <c r="L157" s="131" t="str">
        <f ca="1" t="shared" si="245"/>
        <v/>
      </c>
      <c r="M157" s="132" t="str">
        <f ca="1" t="shared" si="246"/>
        <v/>
      </c>
      <c r="N157" s="133"/>
      <c r="O157" s="131" t="str">
        <f ca="1" t="shared" si="247"/>
        <v/>
      </c>
      <c r="P157" s="132" t="str">
        <f ca="1" t="shared" si="248"/>
        <v/>
      </c>
      <c r="Q157" s="149" t="str">
        <f ca="1" t="shared" si="249"/>
        <v/>
      </c>
      <c r="R157" s="150" t="str">
        <f ca="1">IF($F157="Y","LOCKED",IF($S157=0,"GEMS REQD",IF($G157&gt;=INDIRECT($Z157&amp;"!$B$3"),"MAXED",IF(AND(N($M157)&lt;=0,N($P157)&lt;=0,VLOOKUP($C157&amp;" "&amp;INDIRECT($Z157&amp;"!$B$5")&amp;" Totals:",$G$5:$H$9989,2,0)&gt;=N($I157)),"READY","TOKENS REQD"))))</f>
        <v>LOCKED</v>
      </c>
      <c r="S157" s="74">
        <f ca="1" t="shared" si="250"/>
        <v>1</v>
      </c>
      <c r="T157" s="74">
        <f ca="1" t="shared" si="251"/>
        <v>0</v>
      </c>
      <c r="Z157" s="156" t="s">
        <v>114</v>
      </c>
    </row>
    <row r="158" customHeight="1" spans="2:26">
      <c r="B158" s="98"/>
      <c r="C158" s="176"/>
      <c r="D158" s="100"/>
      <c r="E158" s="100"/>
      <c r="F158" s="101"/>
      <c r="G158" s="102"/>
      <c r="H158" s="103" t="str">
        <f ca="1" t="shared" si="252"/>
        <v/>
      </c>
      <c r="I158" s="134"/>
      <c r="J158" s="135"/>
      <c r="K158" s="103" t="str">
        <f ca="1" t="shared" si="253"/>
        <v/>
      </c>
      <c r="L158" s="134"/>
      <c r="M158" s="135"/>
      <c r="N158" s="103" t="str">
        <f ca="1" t="shared" si="254"/>
        <v/>
      </c>
      <c r="O158" s="134"/>
      <c r="P158" s="135"/>
      <c r="Q158" s="151"/>
      <c r="R158" s="152"/>
      <c r="T158" s="69"/>
      <c r="Z158" s="156"/>
    </row>
    <row r="159" customHeight="1" spans="2:26">
      <c r="B159" s="92" t="str">
        <f t="shared" si="240"/>
        <v>Mushu</v>
      </c>
      <c r="C159" s="175" t="str">
        <f ca="1" t="shared" si="241"/>
        <v>Mulan</v>
      </c>
      <c r="D159" s="94" t="str">
        <f t="shared" si="242"/>
        <v>Data</v>
      </c>
      <c r="E159" s="94" t="str">
        <f t="shared" si="243"/>
        <v>Tasks</v>
      </c>
      <c r="F159" s="95" t="s">
        <v>51</v>
      </c>
      <c r="G159" s="96"/>
      <c r="H159" s="97"/>
      <c r="I159" s="131" t="str">
        <f ca="1" t="shared" si="244"/>
        <v/>
      </c>
      <c r="J159" s="132"/>
      <c r="K159" s="133"/>
      <c r="L159" s="131" t="str">
        <f ca="1" t="shared" si="245"/>
        <v/>
      </c>
      <c r="M159" s="132" t="str">
        <f ca="1" t="shared" si="246"/>
        <v/>
      </c>
      <c r="N159" s="133"/>
      <c r="O159" s="131" t="str">
        <f ca="1" t="shared" si="247"/>
        <v/>
      </c>
      <c r="P159" s="132" t="str">
        <f ca="1" t="shared" si="248"/>
        <v/>
      </c>
      <c r="Q159" s="149" t="str">
        <f ca="1" t="shared" si="249"/>
        <v/>
      </c>
      <c r="R159" s="150" t="str">
        <f ca="1">IF($F159="Y","LOCKED",IF($S159=0,"GEMS REQD",IF($G159&gt;=INDIRECT($Z159&amp;"!$B$3"),"MAXED",IF(AND(N($M159)&lt;=0,N($P159)&lt;=0,VLOOKUP($C159&amp;" "&amp;INDIRECT($Z159&amp;"!$B$5")&amp;" Totals:",$G$5:$H$9989,2,0)&gt;=N($I159)),"READY","TOKENS REQD"))))</f>
        <v>LOCKED</v>
      </c>
      <c r="S159" s="74">
        <f ca="1" t="shared" si="250"/>
        <v>0</v>
      </c>
      <c r="T159" s="74">
        <f ca="1" t="shared" si="251"/>
        <v>0</v>
      </c>
      <c r="U159" s="153"/>
      <c r="V159" s="153"/>
      <c r="W159" s="153"/>
      <c r="X159" s="153"/>
      <c r="Y159" s="153"/>
      <c r="Z159" s="156" t="s">
        <v>115</v>
      </c>
    </row>
    <row r="160" customHeight="1" spans="2:26">
      <c r="B160" s="98"/>
      <c r="C160" s="176"/>
      <c r="D160" s="100"/>
      <c r="E160" s="100"/>
      <c r="F160" s="101"/>
      <c r="G160" s="102"/>
      <c r="H160" s="103" t="str">
        <f ca="1" t="shared" si="252"/>
        <v/>
      </c>
      <c r="I160" s="134"/>
      <c r="J160" s="135"/>
      <c r="K160" s="103" t="str">
        <f ca="1" t="shared" si="253"/>
        <v/>
      </c>
      <c r="L160" s="134"/>
      <c r="M160" s="135"/>
      <c r="N160" s="103" t="str">
        <f ca="1" t="shared" si="254"/>
        <v/>
      </c>
      <c r="O160" s="134"/>
      <c r="P160" s="135"/>
      <c r="Q160" s="151"/>
      <c r="R160" s="152"/>
      <c r="S160"/>
      <c r="T160" s="69"/>
      <c r="U160" s="153"/>
      <c r="V160" s="153"/>
      <c r="W160" s="153"/>
      <c r="X160" s="153"/>
      <c r="Y160" s="153"/>
      <c r="Z160" s="156"/>
    </row>
    <row r="161" ht="21.55" customHeight="1" spans="2:26">
      <c r="B161" s="104"/>
      <c r="C161" s="115"/>
      <c r="D161" s="116"/>
      <c r="E161" s="116"/>
      <c r="F161" s="117"/>
      <c r="G161" s="108" t="str">
        <f ca="1">$C159&amp;" "&amp;INDIRECT($Z159&amp;"!$B$5")&amp;" Totals:"</f>
        <v>Mulan Discipline &amp; Strength Totals:</v>
      </c>
      <c r="H161" s="109"/>
      <c r="I161" s="136" t="str">
        <f ca="1">IF($K161=0,"",$K161)</f>
        <v/>
      </c>
      <c r="J161" s="137" t="str">
        <f ca="1">IF(N($I161)&lt;&gt;0,$I161-$H161,"")</f>
        <v/>
      </c>
      <c r="K161" s="138">
        <f ca="1">SUM(OFFSET($I161,-2*INDIRECT($Z159&amp;"!$B$8"),0):$I160)</f>
        <v>0</v>
      </c>
      <c r="L161" s="139"/>
      <c r="M161" s="139"/>
      <c r="N161" s="139"/>
      <c r="O161" s="139"/>
      <c r="P161" s="139"/>
      <c r="Q161" s="139"/>
      <c r="R161" s="154"/>
      <c r="T161" s="69"/>
      <c r="Z161" s="156"/>
    </row>
    <row r="162" ht="7.15" customHeight="1" spans="2:26">
      <c r="B162" s="110"/>
      <c r="C162" s="111"/>
      <c r="D162" s="118"/>
      <c r="E162" s="118"/>
      <c r="F162" s="111"/>
      <c r="G162" s="111"/>
      <c r="H162" s="111"/>
      <c r="I162" s="111"/>
      <c r="J162" s="140"/>
      <c r="K162" s="141"/>
      <c r="L162" s="111"/>
      <c r="M162" s="111"/>
      <c r="N162" s="111"/>
      <c r="O162" s="111"/>
      <c r="P162" s="111"/>
      <c r="Q162" s="111"/>
      <c r="R162" s="155"/>
      <c r="T162" s="69"/>
      <c r="Z162" s="156"/>
    </row>
    <row r="163" customHeight="1" spans="2:26">
      <c r="B163" s="92" t="str">
        <f t="shared" ref="B163:B167" si="255">HYPERLINK("#'"&amp;$Z163&amp;"'!$A$1",SUBSTITUTE($Z163,"_"," "))</f>
        <v>Belle</v>
      </c>
      <c r="C163" s="177" t="str">
        <f ca="1" t="shared" ref="C163:C167" si="256">INDIRECT($Z163&amp;"!$B$2")</f>
        <v>Beauty and the Beast</v>
      </c>
      <c r="D163" s="94" t="str">
        <f t="shared" ref="D163:D167" si="257">HYPERLINK("#'"&amp;$Z163&amp;"'!$A$1","Data")</f>
        <v>Data</v>
      </c>
      <c r="E163" s="94" t="str">
        <f t="shared" ref="E163:E167" si="258">HYPERLINK("#'"&amp;$Z163&amp;"'!$AK$1","Tasks")</f>
        <v>Tasks</v>
      </c>
      <c r="F163" s="95" t="s">
        <v>51</v>
      </c>
      <c r="G163" s="96"/>
      <c r="H163" s="97"/>
      <c r="I163" s="131" t="str">
        <f ca="1" t="shared" ref="I163:I167" si="259">IF(OR($S163=0,$T163=0,VLOOKUP($G163,INDIRECT($Z163&amp;"!$B$10:$H$20"),3,1)=0),"",VLOOKUP($G163,INDIRECT($Z163&amp;"!$B$10:$H$20"),3,1))</f>
        <v/>
      </c>
      <c r="J163" s="132"/>
      <c r="K163" s="133"/>
      <c r="L163" s="131" t="str">
        <f ca="1" t="shared" ref="L163:L167" si="260">IF(OR($S163=0,$T163=0,VLOOKUP($G163,INDIRECT($Z163&amp;"!$B$10:$H$20"),4,1)=0),"",VLOOKUP($G163,INDIRECT($Z163&amp;"!$B$10:$H$20"),4,1))</f>
        <v/>
      </c>
      <c r="M163" s="132" t="str">
        <f ca="1" t="shared" ref="M163:M167" si="261">IF(OR($S163=0,N(L163)=0,$T163=0),"",L163-K163)</f>
        <v/>
      </c>
      <c r="N163" s="133"/>
      <c r="O163" s="131" t="str">
        <f ca="1" t="shared" ref="O163:O167" si="262">IF(OR($S163=0,$T163=0,VLOOKUP($G163,INDIRECT($Z163&amp;"!$B$10:$H$20"),5,1)=0),"",VLOOKUP($G163,INDIRECT($Z163&amp;"!$B$10:$H$20"),5,1))</f>
        <v/>
      </c>
      <c r="P163" s="132" t="str">
        <f ca="1" t="shared" ref="P163:P167" si="263">IF(OR($S163=0,N(O163)=0,$T163=0),"",O163-N163)</f>
        <v/>
      </c>
      <c r="Q163" s="149" t="str">
        <f ca="1" t="shared" ref="Q163:Q167" si="264">IF($T163=0,"",VLOOKUP($G163,INDIRECT($Z163&amp;"!$B$10:$H$20"),7,1))</f>
        <v/>
      </c>
      <c r="R163" s="150" t="str">
        <f ca="1">IF($F163="Y","LOCKED",IF($S163=0,"GEMS REQD",IF($G163&gt;=INDIRECT($Z163&amp;"!$B$3"),"MAXED",IF(AND(N($M163)&lt;=0,N($P163)&lt;=0,VLOOKUP($C163&amp;" "&amp;INDIRECT($Z163&amp;"!$B$5")&amp;" Totals:",$G$5:$H$9989,2,0)&gt;=N($I163)),"READY","TOKENS REQD"))))</f>
        <v>LOCKED</v>
      </c>
      <c r="S163" s="74">
        <f ca="1" t="shared" ref="S163:S167" si="265">IF(AND($G163=0,INDIRECT($Z163&amp;"!$B$4")&gt;0),0,1)</f>
        <v>1</v>
      </c>
      <c r="T163" s="74">
        <f ca="1" t="shared" ref="T163:T167" si="266">IF(OR($F163="Y",$G163&gt;=INDIRECT($Z163&amp;"!$B$3"),$S163=0),0,1)</f>
        <v>0</v>
      </c>
      <c r="U163" s="153"/>
      <c r="V163"/>
      <c r="W163" s="153"/>
      <c r="X163" s="153"/>
      <c r="Y163" s="153"/>
      <c r="Z163" s="156" t="s">
        <v>116</v>
      </c>
    </row>
    <row r="164" customHeight="1" spans="2:26">
      <c r="B164" s="98"/>
      <c r="C164" s="178"/>
      <c r="D164" s="100"/>
      <c r="E164" s="100"/>
      <c r="F164" s="101"/>
      <c r="G164" s="102"/>
      <c r="H164" s="103" t="str">
        <f ca="1" t="shared" ref="H164:H168" si="267">IF(AND($S163=0,$F163&lt;&gt;"Y"),INDIRECT($Z163&amp;"!$B$4")&amp;" Gems",IF(N(I163)=0,"",INDIRECT($Z163&amp;"!$B$5")))</f>
        <v/>
      </c>
      <c r="I164" s="134"/>
      <c r="J164" s="135"/>
      <c r="K164" s="103" t="str">
        <f ca="1" t="shared" ref="K164:K168" si="268">IF(N(L163)=0,"",INDIRECT($Z163&amp;"!$B$6"))</f>
        <v/>
      </c>
      <c r="L164" s="134"/>
      <c r="M164" s="135"/>
      <c r="N164" s="103" t="str">
        <f ca="1" t="shared" ref="N164:N168" si="269">IF(N(O163)=0,"",INDIRECT($Z163&amp;"!$B$7"))</f>
        <v/>
      </c>
      <c r="O164" s="134"/>
      <c r="P164" s="135"/>
      <c r="Q164" s="151"/>
      <c r="R164" s="152"/>
      <c r="S164"/>
      <c r="T164"/>
      <c r="U164" s="153"/>
      <c r="V164" s="153"/>
      <c r="W164" s="153"/>
      <c r="X164" s="153"/>
      <c r="Y164" s="153"/>
      <c r="Z164" s="156"/>
    </row>
    <row r="165" customHeight="1" spans="2:26">
      <c r="B165" s="92" t="str">
        <f t="shared" si="255"/>
        <v>Beast</v>
      </c>
      <c r="C165" s="177" t="str">
        <f ca="1" t="shared" si="256"/>
        <v>Beauty and the Beast</v>
      </c>
      <c r="D165" s="94" t="str">
        <f t="shared" si="257"/>
        <v>Data</v>
      </c>
      <c r="E165" s="94" t="str">
        <f t="shared" si="258"/>
        <v>Tasks</v>
      </c>
      <c r="F165" s="95" t="s">
        <v>51</v>
      </c>
      <c r="G165" s="96"/>
      <c r="H165" s="97"/>
      <c r="I165" s="131" t="str">
        <f ca="1" t="shared" si="259"/>
        <v/>
      </c>
      <c r="J165" s="132"/>
      <c r="K165" s="133"/>
      <c r="L165" s="131" t="str">
        <f ca="1" t="shared" si="260"/>
        <v/>
      </c>
      <c r="M165" s="132" t="str">
        <f ca="1" t="shared" si="261"/>
        <v/>
      </c>
      <c r="N165" s="133"/>
      <c r="O165" s="131" t="str">
        <f ca="1" t="shared" si="262"/>
        <v/>
      </c>
      <c r="P165" s="132" t="str">
        <f ca="1" t="shared" si="263"/>
        <v/>
      </c>
      <c r="Q165" s="149" t="str">
        <f ca="1" t="shared" si="264"/>
        <v/>
      </c>
      <c r="R165" s="150" t="str">
        <f ca="1">IF($F165="Y","LOCKED",IF($S165=0,"GEMS REQD",IF($G165&gt;=INDIRECT($Z165&amp;"!$B$3"),"MAXED",IF(AND(N($M165)&lt;=0,N($P165)&lt;=0,VLOOKUP($C165&amp;" "&amp;INDIRECT($Z165&amp;"!$B$5")&amp;" Totals:",$G$5:$H$9989,2,0)&gt;=N($I165)),"READY","TOKENS REQD"))))</f>
        <v>LOCKED</v>
      </c>
      <c r="S165" s="74">
        <f ca="1" t="shared" si="265"/>
        <v>1</v>
      </c>
      <c r="T165" s="74">
        <f ca="1" t="shared" si="266"/>
        <v>0</v>
      </c>
      <c r="U165" s="153"/>
      <c r="V165"/>
      <c r="W165"/>
      <c r="X165"/>
      <c r="Y165"/>
      <c r="Z165" s="156" t="s">
        <v>117</v>
      </c>
    </row>
    <row r="166" customHeight="1" spans="2:26">
      <c r="B166" s="98"/>
      <c r="C166" s="178"/>
      <c r="D166" s="100"/>
      <c r="E166" s="100"/>
      <c r="F166" s="101"/>
      <c r="G166" s="102"/>
      <c r="H166" s="103" t="str">
        <f ca="1" t="shared" si="267"/>
        <v/>
      </c>
      <c r="I166" s="134"/>
      <c r="J166" s="135"/>
      <c r="K166" s="103" t="str">
        <f ca="1" t="shared" si="268"/>
        <v/>
      </c>
      <c r="L166" s="134"/>
      <c r="M166" s="135"/>
      <c r="N166" s="103" t="str">
        <f ca="1" t="shared" si="269"/>
        <v/>
      </c>
      <c r="O166" s="134"/>
      <c r="P166" s="135"/>
      <c r="Q166" s="151"/>
      <c r="R166" s="152"/>
      <c r="S166"/>
      <c r="T166"/>
      <c r="U166" s="153"/>
      <c r="V166"/>
      <c r="W166"/>
      <c r="X166"/>
      <c r="Y166"/>
      <c r="Z166" s="156"/>
    </row>
    <row r="167" customHeight="1" spans="2:26">
      <c r="B167" s="92" t="str">
        <f t="shared" si="255"/>
        <v>Lumiere</v>
      </c>
      <c r="C167" s="177" t="str">
        <f ca="1" t="shared" si="256"/>
        <v>Beauty and the Beast</v>
      </c>
      <c r="D167" s="94" t="str">
        <f t="shared" si="257"/>
        <v>Data</v>
      </c>
      <c r="E167" s="94" t="str">
        <f t="shared" si="258"/>
        <v>Tasks</v>
      </c>
      <c r="F167" s="95" t="s">
        <v>51</v>
      </c>
      <c r="G167" s="96"/>
      <c r="H167" s="97"/>
      <c r="I167" s="131" t="str">
        <f ca="1" t="shared" si="259"/>
        <v/>
      </c>
      <c r="J167" s="132"/>
      <c r="K167" s="133"/>
      <c r="L167" s="131" t="str">
        <f ca="1" t="shared" si="260"/>
        <v/>
      </c>
      <c r="M167" s="132" t="str">
        <f ca="1" t="shared" si="261"/>
        <v/>
      </c>
      <c r="N167" s="133"/>
      <c r="O167" s="131" t="str">
        <f ca="1" t="shared" si="262"/>
        <v/>
      </c>
      <c r="P167" s="132" t="str">
        <f ca="1" t="shared" si="263"/>
        <v/>
      </c>
      <c r="Q167" s="149" t="str">
        <f ca="1" t="shared" si="264"/>
        <v/>
      </c>
      <c r="R167" s="150" t="str">
        <f ca="1">IF($F167="Y","LOCKED",IF($S167=0,"GEMS REQD",IF($G167&gt;=INDIRECT($Z167&amp;"!$B$3"),"MAXED",IF(AND(N($M167)&lt;=0,N($P167)&lt;=0,VLOOKUP($C167&amp;" "&amp;INDIRECT($Z167&amp;"!$B$5")&amp;" Totals:",$G$5:$H$9989,2,0)&gt;=N($I167)),"READY","TOKENS REQD"))))</f>
        <v>LOCKED</v>
      </c>
      <c r="S167" s="74">
        <f ca="1" t="shared" si="265"/>
        <v>1</v>
      </c>
      <c r="T167" s="74">
        <f ca="1" t="shared" si="266"/>
        <v>0</v>
      </c>
      <c r="U167" s="153"/>
      <c r="V167"/>
      <c r="W167"/>
      <c r="X167"/>
      <c r="Y167"/>
      <c r="Z167" s="156" t="s">
        <v>118</v>
      </c>
    </row>
    <row r="168" customHeight="1" spans="2:26">
      <c r="B168" s="98"/>
      <c r="C168" s="178"/>
      <c r="D168" s="100"/>
      <c r="E168" s="100"/>
      <c r="F168" s="101"/>
      <c r="G168" s="102"/>
      <c r="H168" s="103" t="str">
        <f ca="1" t="shared" si="267"/>
        <v/>
      </c>
      <c r="I168" s="134"/>
      <c r="J168" s="135"/>
      <c r="K168" s="103" t="str">
        <f ca="1" t="shared" si="268"/>
        <v/>
      </c>
      <c r="L168" s="134"/>
      <c r="M168" s="135"/>
      <c r="N168" s="103" t="str">
        <f ca="1" t="shared" si="269"/>
        <v/>
      </c>
      <c r="O168" s="134"/>
      <c r="P168" s="135"/>
      <c r="Q168" s="151"/>
      <c r="R168" s="152"/>
      <c r="S168"/>
      <c r="T168"/>
      <c r="U168"/>
      <c r="V168"/>
      <c r="W168"/>
      <c r="X168"/>
      <c r="Y168"/>
      <c r="Z168" s="156"/>
    </row>
    <row r="169" customHeight="1" spans="2:26">
      <c r="B169" s="92" t="str">
        <f t="shared" ref="B169:B173" si="270">HYPERLINK("#'"&amp;$Z169&amp;"'!$A$1",SUBSTITUTE($Z169,"_"," "))</f>
        <v>Cogsworth</v>
      </c>
      <c r="C169" s="177" t="str">
        <f ca="1" t="shared" ref="C169:C173" si="271">INDIRECT($Z169&amp;"!$B$2")</f>
        <v>Beauty and the Beast</v>
      </c>
      <c r="D169" s="94" t="str">
        <f t="shared" ref="D169:D173" si="272">HYPERLINK("#'"&amp;$Z169&amp;"'!$A$1","Data")</f>
        <v>Data</v>
      </c>
      <c r="E169" s="94" t="str">
        <f t="shared" ref="E169:E173" si="273">HYPERLINK("#'"&amp;$Z169&amp;"'!$AK$1","Tasks")</f>
        <v>Tasks</v>
      </c>
      <c r="F169" s="95" t="s">
        <v>51</v>
      </c>
      <c r="G169" s="96"/>
      <c r="H169" s="97"/>
      <c r="I169" s="131" t="str">
        <f ca="1" t="shared" ref="I169:I173" si="274">IF(OR($S169=0,$T169=0,VLOOKUP($G169,INDIRECT($Z169&amp;"!$B$10:$H$20"),3,1)=0),"",VLOOKUP($G169,INDIRECT($Z169&amp;"!$B$10:$H$20"),3,1))</f>
        <v/>
      </c>
      <c r="J169" s="132"/>
      <c r="K169" s="133"/>
      <c r="L169" s="131" t="str">
        <f ca="1" t="shared" ref="L169:L173" si="275">IF(OR($S169=0,$T169=0,VLOOKUP($G169,INDIRECT($Z169&amp;"!$B$10:$H$20"),4,1)=0),"",VLOOKUP($G169,INDIRECT($Z169&amp;"!$B$10:$H$20"),4,1))</f>
        <v/>
      </c>
      <c r="M169" s="132" t="str">
        <f ca="1" t="shared" ref="M169:M173" si="276">IF(OR($S169=0,N(L169)=0,$T169=0),"",L169-K169)</f>
        <v/>
      </c>
      <c r="N169" s="133"/>
      <c r="O169" s="131" t="str">
        <f ca="1" t="shared" ref="O169:O173" si="277">IF(OR($S169=0,$T169=0,VLOOKUP($G169,INDIRECT($Z169&amp;"!$B$10:$H$20"),5,1)=0),"",VLOOKUP($G169,INDIRECT($Z169&amp;"!$B$10:$H$20"),5,1))</f>
        <v/>
      </c>
      <c r="P169" s="132" t="str">
        <f ca="1" t="shared" ref="P169:P173" si="278">IF(OR($S169=0,N(O169)=0,$T169=0),"",O169-N169)</f>
        <v/>
      </c>
      <c r="Q169" s="149" t="str">
        <f ca="1" t="shared" ref="Q169:Q173" si="279">IF($T169=0,"",VLOOKUP($G169,INDIRECT($Z169&amp;"!$B$10:$H$20"),7,1))</f>
        <v/>
      </c>
      <c r="R169" s="150" t="str">
        <f ca="1">IF($F169="Y","LOCKED",IF($S169=0,"GEMS REQD",IF($G169&gt;=INDIRECT($Z169&amp;"!$B$3"),"MAXED",IF(AND(N($M169)&lt;=0,N($P169)&lt;=0,VLOOKUP($C169&amp;" "&amp;INDIRECT($Z169&amp;"!$B$5")&amp;" Totals:",$G$5:$H$9989,2,0)&gt;=N($I169)),"READY","TOKENS REQD"))))</f>
        <v>LOCKED</v>
      </c>
      <c r="S169" s="74">
        <f ca="1" t="shared" ref="S169:S173" si="280">IF(AND($G169=0,INDIRECT($Z169&amp;"!$B$4")&gt;0),0,1)</f>
        <v>1</v>
      </c>
      <c r="T169" s="74">
        <f ca="1" t="shared" ref="T169:T173" si="281">IF(OR($F169="Y",$G169&gt;=INDIRECT($Z169&amp;"!$B$3"),$S169=0),0,1)</f>
        <v>0</v>
      </c>
      <c r="U169"/>
      <c r="V169"/>
      <c r="W169"/>
      <c r="X169"/>
      <c r="Y169"/>
      <c r="Z169" s="156" t="s">
        <v>119</v>
      </c>
    </row>
    <row r="170" customHeight="1" spans="2:26">
      <c r="B170" s="98"/>
      <c r="C170" s="178"/>
      <c r="D170" s="100"/>
      <c r="E170" s="100"/>
      <c r="F170" s="101"/>
      <c r="G170" s="102"/>
      <c r="H170" s="103" t="str">
        <f ca="1" t="shared" ref="H170:H174" si="282">IF(AND($S169=0,$F169&lt;&gt;"Y"),INDIRECT($Z169&amp;"!$B$4")&amp;" Gems",IF(N(I169)=0,"",INDIRECT($Z169&amp;"!$B$5")))</f>
        <v/>
      </c>
      <c r="I170" s="134"/>
      <c r="J170" s="135"/>
      <c r="K170" s="103" t="str">
        <f ca="1" t="shared" ref="K170:K174" si="283">IF(N(L169)=0,"",INDIRECT($Z169&amp;"!$B$6"))</f>
        <v/>
      </c>
      <c r="L170" s="134"/>
      <c r="M170" s="135"/>
      <c r="N170" s="103" t="str">
        <f ca="1" t="shared" ref="N170:N174" si="284">IF(N(O169)=0,"",INDIRECT($Z169&amp;"!$B$7"))</f>
        <v/>
      </c>
      <c r="O170" s="134"/>
      <c r="P170" s="135"/>
      <c r="Q170" s="151"/>
      <c r="R170" s="152"/>
      <c r="S170"/>
      <c r="T170"/>
      <c r="U170" s="153"/>
      <c r="V170"/>
      <c r="W170"/>
      <c r="X170"/>
      <c r="Y170"/>
      <c r="Z170" s="156"/>
    </row>
    <row r="171" customHeight="1" spans="2:26">
      <c r="B171" s="92" t="str">
        <f t="shared" si="270"/>
        <v>Mrs Potts</v>
      </c>
      <c r="C171" s="177" t="str">
        <f ca="1" t="shared" si="271"/>
        <v>Beauty and the Beast</v>
      </c>
      <c r="D171" s="94" t="str">
        <f t="shared" si="272"/>
        <v>Data</v>
      </c>
      <c r="E171" s="94" t="str">
        <f t="shared" si="273"/>
        <v>Tasks</v>
      </c>
      <c r="F171" s="95" t="s">
        <v>51</v>
      </c>
      <c r="G171" s="96"/>
      <c r="H171" s="97"/>
      <c r="I171" s="131" t="str">
        <f ca="1" t="shared" si="274"/>
        <v/>
      </c>
      <c r="J171" s="132"/>
      <c r="K171" s="133"/>
      <c r="L171" s="131" t="str">
        <f ca="1" t="shared" si="275"/>
        <v/>
      </c>
      <c r="M171" s="132" t="str">
        <f ca="1" t="shared" si="276"/>
        <v/>
      </c>
      <c r="N171" s="133"/>
      <c r="O171" s="131" t="str">
        <f ca="1" t="shared" si="277"/>
        <v/>
      </c>
      <c r="P171" s="132" t="str">
        <f ca="1" t="shared" si="278"/>
        <v/>
      </c>
      <c r="Q171" s="149" t="str">
        <f ca="1" t="shared" si="279"/>
        <v/>
      </c>
      <c r="R171" s="150" t="str">
        <f ca="1">IF($F171="Y","LOCKED",IF($S171=0,"GEMS REQD",IF($G171&gt;=INDIRECT($Z171&amp;"!$B$3"),"MAXED",IF(AND(N($M171)&lt;=0,N($P171)&lt;=0,VLOOKUP($C171&amp;" "&amp;INDIRECT($Z171&amp;"!$B$5")&amp;" Totals:",$G$5:$H$9989,2,0)&gt;=N($I171)),"READY","TOKENS REQD"))))</f>
        <v>LOCKED</v>
      </c>
      <c r="S171" s="74">
        <f ca="1" t="shared" si="280"/>
        <v>0</v>
      </c>
      <c r="T171" s="74">
        <f ca="1" t="shared" si="281"/>
        <v>0</v>
      </c>
      <c r="U171"/>
      <c r="V171"/>
      <c r="W171"/>
      <c r="X171"/>
      <c r="Y171"/>
      <c r="Z171" s="156" t="s">
        <v>120</v>
      </c>
    </row>
    <row r="172" customHeight="1" spans="2:26">
      <c r="B172" s="98"/>
      <c r="C172" s="178"/>
      <c r="D172" s="100"/>
      <c r="E172" s="100"/>
      <c r="F172" s="101"/>
      <c r="G172" s="102"/>
      <c r="H172" s="103" t="str">
        <f ca="1" t="shared" si="282"/>
        <v/>
      </c>
      <c r="I172" s="134"/>
      <c r="J172" s="135"/>
      <c r="K172" s="103" t="str">
        <f ca="1" t="shared" si="283"/>
        <v/>
      </c>
      <c r="L172" s="134"/>
      <c r="M172" s="135"/>
      <c r="N172" s="103" t="str">
        <f ca="1" t="shared" si="284"/>
        <v/>
      </c>
      <c r="O172" s="134"/>
      <c r="P172" s="135"/>
      <c r="Q172" s="151"/>
      <c r="R172" s="152"/>
      <c r="S172"/>
      <c r="T172"/>
      <c r="U172" s="153"/>
      <c r="V172"/>
      <c r="W172"/>
      <c r="X172"/>
      <c r="Y172"/>
      <c r="Z172" s="156"/>
    </row>
    <row r="173" customHeight="1" spans="2:26">
      <c r="B173" s="92" t="str">
        <f t="shared" si="270"/>
        <v>Chip Potts</v>
      </c>
      <c r="C173" s="177" t="str">
        <f ca="1" t="shared" si="271"/>
        <v>Beauty and the Beast</v>
      </c>
      <c r="D173" s="94" t="str">
        <f t="shared" si="272"/>
        <v>Data</v>
      </c>
      <c r="E173" s="94" t="str">
        <f t="shared" si="273"/>
        <v>Tasks</v>
      </c>
      <c r="F173" s="95" t="s">
        <v>51</v>
      </c>
      <c r="G173" s="96"/>
      <c r="H173" s="97"/>
      <c r="I173" s="131" t="str">
        <f ca="1" t="shared" si="274"/>
        <v/>
      </c>
      <c r="J173" s="132"/>
      <c r="K173" s="133"/>
      <c r="L173" s="131" t="str">
        <f ca="1" t="shared" si="275"/>
        <v/>
      </c>
      <c r="M173" s="132" t="str">
        <f ca="1" t="shared" si="276"/>
        <v/>
      </c>
      <c r="N173" s="133"/>
      <c r="O173" s="131" t="str">
        <f ca="1" t="shared" si="277"/>
        <v/>
      </c>
      <c r="P173" s="132" t="str">
        <f ca="1" t="shared" si="278"/>
        <v/>
      </c>
      <c r="Q173" s="149" t="str">
        <f ca="1" t="shared" si="279"/>
        <v/>
      </c>
      <c r="R173" s="150" t="str">
        <f ca="1">IF($F173="Y","LOCKED",IF($S173=0,"GEMS REQD",IF($G173&gt;=INDIRECT($Z173&amp;"!$B$3"),"MAXED",IF(AND(N($M173)&lt;=0,N($P173)&lt;=0,VLOOKUP($C173&amp;" "&amp;INDIRECT($Z173&amp;"!$B$5")&amp;" Totals:",$G$5:$H$9989,2,0)&gt;=N($I173)),"READY","TOKENS REQD"))))</f>
        <v>LOCKED</v>
      </c>
      <c r="S173" s="74">
        <f ca="1" t="shared" si="280"/>
        <v>0</v>
      </c>
      <c r="T173" s="74">
        <f ca="1" t="shared" si="281"/>
        <v>0</v>
      </c>
      <c r="U173" s="153"/>
      <c r="V173"/>
      <c r="W173"/>
      <c r="X173"/>
      <c r="Y173"/>
      <c r="Z173" s="156" t="s">
        <v>121</v>
      </c>
    </row>
    <row r="174" customHeight="1" spans="2:26">
      <c r="B174" s="98"/>
      <c r="C174" s="178"/>
      <c r="D174" s="100"/>
      <c r="E174" s="100"/>
      <c r="F174" s="101"/>
      <c r="G174" s="102"/>
      <c r="H174" s="103" t="str">
        <f ca="1" t="shared" si="282"/>
        <v/>
      </c>
      <c r="I174" s="134"/>
      <c r="J174" s="135"/>
      <c r="K174" s="103" t="str">
        <f ca="1" t="shared" si="283"/>
        <v/>
      </c>
      <c r="L174" s="134"/>
      <c r="M174" s="135"/>
      <c r="N174" s="103" t="str">
        <f ca="1" t="shared" si="284"/>
        <v/>
      </c>
      <c r="O174" s="134"/>
      <c r="P174" s="135"/>
      <c r="Q174" s="151"/>
      <c r="R174" s="152"/>
      <c r="S174"/>
      <c r="T174"/>
      <c r="U174" s="153"/>
      <c r="V174"/>
      <c r="W174"/>
      <c r="X174"/>
      <c r="Y174"/>
      <c r="Z174" s="156"/>
    </row>
    <row r="175" customHeight="1" spans="2:26">
      <c r="B175" s="92" t="str">
        <f>HYPERLINK("#'"&amp;$Z175&amp;"'!$A$1",SUBSTITUTE($Z175,"_"," "))</f>
        <v>Gaston</v>
      </c>
      <c r="C175" s="177" t="str">
        <f ca="1">INDIRECT($Z175&amp;"!$B$2")</f>
        <v>Beauty and the Beast</v>
      </c>
      <c r="D175" s="94" t="str">
        <f>HYPERLINK("#'"&amp;$Z175&amp;"'!$A$1","Data")</f>
        <v>Data</v>
      </c>
      <c r="E175" s="94" t="str">
        <f>HYPERLINK("#'"&amp;$Z175&amp;"'!$AK$1","Tasks")</f>
        <v>Tasks</v>
      </c>
      <c r="F175" s="95" t="s">
        <v>51</v>
      </c>
      <c r="G175" s="96"/>
      <c r="H175" s="97"/>
      <c r="I175" s="131" t="str">
        <f ca="1">IF(OR($S175=0,$T175=0,VLOOKUP($G175,INDIRECT($Z175&amp;"!$B$10:$H$20"),3,1)=0),"",VLOOKUP($G175,INDIRECT($Z175&amp;"!$B$10:$H$20"),3,1))</f>
        <v/>
      </c>
      <c r="J175" s="132"/>
      <c r="K175" s="133"/>
      <c r="L175" s="131" t="str">
        <f ca="1">IF(OR($S175=0,$T175=0,VLOOKUP($G175,INDIRECT($Z175&amp;"!$B$10:$H$20"),4,1)=0),"",VLOOKUP($G175,INDIRECT($Z175&amp;"!$B$10:$H$20"),4,1))</f>
        <v/>
      </c>
      <c r="M175" s="132" t="str">
        <f ca="1">IF(OR($S175=0,N(L175)=0,$T175=0),"",L175-K175)</f>
        <v/>
      </c>
      <c r="N175" s="133"/>
      <c r="O175" s="131" t="str">
        <f ca="1">IF(OR($S175=0,$T175=0,VLOOKUP($G175,INDIRECT($Z175&amp;"!$B$10:$H$20"),5,1)=0),"",VLOOKUP($G175,INDIRECT($Z175&amp;"!$B$10:$H$20"),5,1))</f>
        <v/>
      </c>
      <c r="P175" s="132" t="str">
        <f ca="1">IF(OR($S175=0,N(O175)=0,$T175=0),"",O175-N175)</f>
        <v/>
      </c>
      <c r="Q175" s="149" t="str">
        <f ca="1">IF($T175=0,"",VLOOKUP($G175,INDIRECT($Z175&amp;"!$B$10:$H$20"),7,1))</f>
        <v/>
      </c>
      <c r="R175" s="150" t="str">
        <f ca="1">IF($F175="Y","LOCKED",IF($S175=0,"GEMS REQD",IF($G175&gt;=INDIRECT($Z175&amp;"!$B$3"),"MAXED",IF(AND(N($M175)&lt;=0,N($P175)&lt;=0,VLOOKUP($C175&amp;" "&amp;INDIRECT($Z175&amp;"!$B$5")&amp;" Totals:",$G$5:$H$9989,2,0)&gt;=N($I175)),"READY","TOKENS REQD"))))</f>
        <v>LOCKED</v>
      </c>
      <c r="S175" s="74">
        <f ca="1">IF(AND($G175=0,INDIRECT($Z175&amp;"!$B$4")&gt;0),0,1)</f>
        <v>1</v>
      </c>
      <c r="T175" s="74">
        <f ca="1">IF(OR($F175="Y",$G175&gt;=INDIRECT($Z175&amp;"!$B$3"),$S175=0),0,1)</f>
        <v>0</v>
      </c>
      <c r="U175" s="153"/>
      <c r="V175"/>
      <c r="W175"/>
      <c r="X175"/>
      <c r="Y175"/>
      <c r="Z175" s="156" t="s">
        <v>122</v>
      </c>
    </row>
    <row r="176" customHeight="1" spans="2:26">
      <c r="B176" s="98"/>
      <c r="C176" s="178"/>
      <c r="D176" s="100"/>
      <c r="E176" s="100"/>
      <c r="F176" s="101"/>
      <c r="G176" s="102"/>
      <c r="H176" s="103" t="str">
        <f ca="1">IF(AND($S175=0,$F175&lt;&gt;"Y"),INDIRECT($Z175&amp;"!$B$4")&amp;" Gems",IF(N(I175)=0,"",INDIRECT($Z175&amp;"!$B$5")))</f>
        <v/>
      </c>
      <c r="I176" s="134"/>
      <c r="J176" s="135"/>
      <c r="K176" s="103" t="str">
        <f ca="1">IF(N(L175)=0,"",INDIRECT($Z175&amp;"!$B$6"))</f>
        <v/>
      </c>
      <c r="L176" s="134"/>
      <c r="M176" s="135"/>
      <c r="N176" s="103" t="str">
        <f ca="1">IF(N(O175)=0,"",INDIRECT($Z175&amp;"!$B$7"))</f>
        <v/>
      </c>
      <c r="O176" s="134"/>
      <c r="P176" s="135"/>
      <c r="Q176" s="151"/>
      <c r="R176" s="152"/>
      <c r="S176"/>
      <c r="T176"/>
      <c r="U176" s="153"/>
      <c r="V176"/>
      <c r="W176"/>
      <c r="X176"/>
      <c r="Y176"/>
      <c r="Z176" s="156"/>
    </row>
    <row r="177" ht="21.55" customHeight="1" spans="2:26">
      <c r="B177" s="104"/>
      <c r="C177" s="115"/>
      <c r="D177" s="117"/>
      <c r="E177" s="117"/>
      <c r="F177" s="117"/>
      <c r="G177" s="108" t="str">
        <f ca="1">$C175&amp;" "&amp;INDIRECT($Z175&amp;"!$B$5")&amp;" Totals:"</f>
        <v>Beauty and the Beast Rose Totals:</v>
      </c>
      <c r="H177" s="109"/>
      <c r="I177" s="136" t="str">
        <f ca="1">IF($K177=0,"",$K177)</f>
        <v/>
      </c>
      <c r="J177" s="137" t="str">
        <f ca="1">IF(N($I177)&lt;&gt;0,$I177-$H177,"")</f>
        <v/>
      </c>
      <c r="K177" s="138">
        <f ca="1">SUM(OFFSET($I177,-2*INDIRECT($Z175&amp;"!$B$8"),0):$I176)</f>
        <v>0</v>
      </c>
      <c r="L177" s="139"/>
      <c r="M177" s="139"/>
      <c r="N177" s="139"/>
      <c r="O177" s="139"/>
      <c r="P177" s="139"/>
      <c r="Q177" s="139"/>
      <c r="R177" s="154"/>
      <c r="S177"/>
      <c r="T177" s="69"/>
      <c r="U177" s="153"/>
      <c r="V177"/>
      <c r="W177"/>
      <c r="X177"/>
      <c r="Y177"/>
      <c r="Z177" s="156"/>
    </row>
    <row r="178" ht="7.15" customHeight="1" spans="2:26">
      <c r="B178" s="110"/>
      <c r="C178" s="111"/>
      <c r="D178" s="112"/>
      <c r="E178" s="112"/>
      <c r="F178" s="111"/>
      <c r="G178" s="111"/>
      <c r="H178" s="111"/>
      <c r="I178" s="111"/>
      <c r="J178" s="140"/>
      <c r="K178" s="141"/>
      <c r="L178" s="111"/>
      <c r="M178" s="111"/>
      <c r="N178" s="111"/>
      <c r="O178" s="111"/>
      <c r="P178" s="111"/>
      <c r="Q178" s="111"/>
      <c r="R178" s="155"/>
      <c r="S178"/>
      <c r="T178" s="69"/>
      <c r="U178" s="153"/>
      <c r="V178"/>
      <c r="W178"/>
      <c r="X178"/>
      <c r="Y178"/>
      <c r="Z178" s="156"/>
    </row>
  </sheetData>
  <sheetProtection sheet="1" objects="1"/>
  <mergeCells count="806">
    <mergeCell ref="B1:R1"/>
    <mergeCell ref="B2:R2"/>
    <mergeCell ref="H3:J3"/>
    <mergeCell ref="K3:M3"/>
    <mergeCell ref="N3:P3"/>
    <mergeCell ref="H6:J6"/>
    <mergeCell ref="K6:M6"/>
    <mergeCell ref="N6:P6"/>
    <mergeCell ref="H10:J10"/>
    <mergeCell ref="K10:M10"/>
    <mergeCell ref="N10:P10"/>
    <mergeCell ref="H12:J12"/>
    <mergeCell ref="K12:M12"/>
    <mergeCell ref="N12:P12"/>
    <mergeCell ref="H14:J14"/>
    <mergeCell ref="K14:M14"/>
    <mergeCell ref="N14:P14"/>
    <mergeCell ref="H16:J16"/>
    <mergeCell ref="K16:M16"/>
    <mergeCell ref="N16:P16"/>
    <mergeCell ref="H18:J18"/>
    <mergeCell ref="K18:M18"/>
    <mergeCell ref="N18:P18"/>
    <mergeCell ref="H20:J20"/>
    <mergeCell ref="K20:M20"/>
    <mergeCell ref="N20:P20"/>
    <mergeCell ref="H22:J22"/>
    <mergeCell ref="K22:M22"/>
    <mergeCell ref="N22:P22"/>
    <mergeCell ref="H24:J24"/>
    <mergeCell ref="K24:M24"/>
    <mergeCell ref="N24:P24"/>
    <mergeCell ref="H26:J26"/>
    <mergeCell ref="K26:M26"/>
    <mergeCell ref="N26:P26"/>
    <mergeCell ref="H30:J30"/>
    <mergeCell ref="K30:M30"/>
    <mergeCell ref="N30:P30"/>
    <mergeCell ref="H32:J32"/>
    <mergeCell ref="K32:M32"/>
    <mergeCell ref="N32:P32"/>
    <mergeCell ref="H34:J34"/>
    <mergeCell ref="K34:M34"/>
    <mergeCell ref="N34:P34"/>
    <mergeCell ref="H36:J36"/>
    <mergeCell ref="K36:M36"/>
    <mergeCell ref="N36:P36"/>
    <mergeCell ref="H38:J38"/>
    <mergeCell ref="K38:M38"/>
    <mergeCell ref="N38:P38"/>
    <mergeCell ref="H40:J40"/>
    <mergeCell ref="K40:M40"/>
    <mergeCell ref="N40:P40"/>
    <mergeCell ref="H42:J42"/>
    <mergeCell ref="K42:M42"/>
    <mergeCell ref="N42:P42"/>
    <mergeCell ref="H44:J44"/>
    <mergeCell ref="K44:M44"/>
    <mergeCell ref="N44:P44"/>
    <mergeCell ref="H48:J48"/>
    <mergeCell ref="K48:M48"/>
    <mergeCell ref="N48:P48"/>
    <mergeCell ref="H50:J50"/>
    <mergeCell ref="K50:M50"/>
    <mergeCell ref="N50:P50"/>
    <mergeCell ref="H54:J54"/>
    <mergeCell ref="K54:M54"/>
    <mergeCell ref="N54:P54"/>
    <mergeCell ref="H58:J58"/>
    <mergeCell ref="K58:M58"/>
    <mergeCell ref="N58:P58"/>
    <mergeCell ref="H60:J60"/>
    <mergeCell ref="K60:M60"/>
    <mergeCell ref="N60:P60"/>
    <mergeCell ref="H62:J62"/>
    <mergeCell ref="K62:M62"/>
    <mergeCell ref="N62:P62"/>
    <mergeCell ref="H66:J66"/>
    <mergeCell ref="K66:M66"/>
    <mergeCell ref="N66:P66"/>
    <mergeCell ref="H68:J68"/>
    <mergeCell ref="K68:M68"/>
    <mergeCell ref="N68:P68"/>
    <mergeCell ref="H70:J70"/>
    <mergeCell ref="K70:M70"/>
    <mergeCell ref="N70:P70"/>
    <mergeCell ref="H72:J72"/>
    <mergeCell ref="K72:M72"/>
    <mergeCell ref="N72:P72"/>
    <mergeCell ref="H74:J74"/>
    <mergeCell ref="K74:M74"/>
    <mergeCell ref="N74:P74"/>
    <mergeCell ref="H76:J76"/>
    <mergeCell ref="K76:M76"/>
    <mergeCell ref="N76:P76"/>
    <mergeCell ref="H80:J80"/>
    <mergeCell ref="K80:M80"/>
    <mergeCell ref="N80:P80"/>
    <mergeCell ref="H82:J82"/>
    <mergeCell ref="K82:M82"/>
    <mergeCell ref="N82:P82"/>
    <mergeCell ref="H86:J86"/>
    <mergeCell ref="K86:M86"/>
    <mergeCell ref="N86:P86"/>
    <mergeCell ref="H88:J88"/>
    <mergeCell ref="K88:M88"/>
    <mergeCell ref="N88:P88"/>
    <mergeCell ref="H90:J90"/>
    <mergeCell ref="K90:M90"/>
    <mergeCell ref="N90:P90"/>
    <mergeCell ref="H92:J92"/>
    <mergeCell ref="K92:M92"/>
    <mergeCell ref="N92:P92"/>
    <mergeCell ref="H96:J96"/>
    <mergeCell ref="K96:M96"/>
    <mergeCell ref="N96:P96"/>
    <mergeCell ref="H98:J98"/>
    <mergeCell ref="K98:M98"/>
    <mergeCell ref="N98:P98"/>
    <mergeCell ref="H100:J100"/>
    <mergeCell ref="K100:M100"/>
    <mergeCell ref="N100:P100"/>
    <mergeCell ref="H102:J102"/>
    <mergeCell ref="K102:M102"/>
    <mergeCell ref="N102:P102"/>
    <mergeCell ref="H104:J104"/>
    <mergeCell ref="K104:M104"/>
    <mergeCell ref="N104:P104"/>
    <mergeCell ref="H108:J108"/>
    <mergeCell ref="K108:M108"/>
    <mergeCell ref="N108:P108"/>
    <mergeCell ref="H110:J110"/>
    <mergeCell ref="K110:M110"/>
    <mergeCell ref="N110:P110"/>
    <mergeCell ref="H112:J112"/>
    <mergeCell ref="K112:M112"/>
    <mergeCell ref="N112:P112"/>
    <mergeCell ref="H114:J114"/>
    <mergeCell ref="K114:M114"/>
    <mergeCell ref="N114:P114"/>
    <mergeCell ref="H118:J118"/>
    <mergeCell ref="K118:M118"/>
    <mergeCell ref="N118:P118"/>
    <mergeCell ref="H120:J120"/>
    <mergeCell ref="K120:M120"/>
    <mergeCell ref="N120:P120"/>
    <mergeCell ref="H122:J122"/>
    <mergeCell ref="K122:M122"/>
    <mergeCell ref="N122:P122"/>
    <mergeCell ref="H124:J124"/>
    <mergeCell ref="K124:M124"/>
    <mergeCell ref="N124:P124"/>
    <mergeCell ref="H126:J126"/>
    <mergeCell ref="K126:M126"/>
    <mergeCell ref="N126:P126"/>
    <mergeCell ref="H128:J128"/>
    <mergeCell ref="K128:M128"/>
    <mergeCell ref="N128:P128"/>
    <mergeCell ref="H132:J132"/>
    <mergeCell ref="K132:M132"/>
    <mergeCell ref="N132:P132"/>
    <mergeCell ref="H134:J134"/>
    <mergeCell ref="K134:M134"/>
    <mergeCell ref="N134:P134"/>
    <mergeCell ref="H136:J136"/>
    <mergeCell ref="K136:M136"/>
    <mergeCell ref="N136:P136"/>
    <mergeCell ref="H138:J138"/>
    <mergeCell ref="K138:M138"/>
    <mergeCell ref="N138:P138"/>
    <mergeCell ref="H142:J142"/>
    <mergeCell ref="K142:M142"/>
    <mergeCell ref="N142:P142"/>
    <mergeCell ref="H144:J144"/>
    <mergeCell ref="K144:M144"/>
    <mergeCell ref="N144:P144"/>
    <mergeCell ref="H146:J146"/>
    <mergeCell ref="K146:M146"/>
    <mergeCell ref="N146:P146"/>
    <mergeCell ref="H148:J148"/>
    <mergeCell ref="K148:M148"/>
    <mergeCell ref="N148:P148"/>
    <mergeCell ref="H150:J150"/>
    <mergeCell ref="K150:M150"/>
    <mergeCell ref="N150:P150"/>
    <mergeCell ref="H152:J152"/>
    <mergeCell ref="K152:M152"/>
    <mergeCell ref="N152:P152"/>
    <mergeCell ref="H156:J156"/>
    <mergeCell ref="K156:M156"/>
    <mergeCell ref="N156:P156"/>
    <mergeCell ref="H158:J158"/>
    <mergeCell ref="K158:M158"/>
    <mergeCell ref="N158:P158"/>
    <mergeCell ref="H160:J160"/>
    <mergeCell ref="K160:M160"/>
    <mergeCell ref="N160:P160"/>
    <mergeCell ref="H164:J164"/>
    <mergeCell ref="K164:M164"/>
    <mergeCell ref="N164:P164"/>
    <mergeCell ref="H166:J166"/>
    <mergeCell ref="K166:M166"/>
    <mergeCell ref="N166:P166"/>
    <mergeCell ref="H168:J168"/>
    <mergeCell ref="K168:M168"/>
    <mergeCell ref="N168:P168"/>
    <mergeCell ref="H170:J170"/>
    <mergeCell ref="K170:M170"/>
    <mergeCell ref="N170:P170"/>
    <mergeCell ref="H172:J172"/>
    <mergeCell ref="K172:M172"/>
    <mergeCell ref="N172:P172"/>
    <mergeCell ref="H174:J174"/>
    <mergeCell ref="K174:M174"/>
    <mergeCell ref="N174:P174"/>
    <mergeCell ref="H176:J176"/>
    <mergeCell ref="K176:M176"/>
    <mergeCell ref="N176:P176"/>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08"/>
    <mergeCell ref="B109:B110"/>
    <mergeCell ref="B111:B112"/>
    <mergeCell ref="B113:B114"/>
    <mergeCell ref="B115:B116"/>
    <mergeCell ref="B117:B118"/>
    <mergeCell ref="B119:B120"/>
    <mergeCell ref="B121:B122"/>
    <mergeCell ref="B123:B124"/>
    <mergeCell ref="B125:B126"/>
    <mergeCell ref="B127:B128"/>
    <mergeCell ref="B129:B130"/>
    <mergeCell ref="B131:B132"/>
    <mergeCell ref="B133:B134"/>
    <mergeCell ref="B135:B136"/>
    <mergeCell ref="B137:B138"/>
    <mergeCell ref="B139:B140"/>
    <mergeCell ref="B141:B142"/>
    <mergeCell ref="B143:B144"/>
    <mergeCell ref="B145:B146"/>
    <mergeCell ref="B147:B148"/>
    <mergeCell ref="B149:B150"/>
    <mergeCell ref="B151:B152"/>
    <mergeCell ref="B153:B154"/>
    <mergeCell ref="B155:B156"/>
    <mergeCell ref="B157:B158"/>
    <mergeCell ref="B159:B160"/>
    <mergeCell ref="B161:B162"/>
    <mergeCell ref="B163:B164"/>
    <mergeCell ref="B165:B166"/>
    <mergeCell ref="B167:B168"/>
    <mergeCell ref="B169:B170"/>
    <mergeCell ref="B171:B172"/>
    <mergeCell ref="B173:B174"/>
    <mergeCell ref="B175:B176"/>
    <mergeCell ref="B177:B178"/>
    <mergeCell ref="C3:C4"/>
    <mergeCell ref="C5:C6"/>
    <mergeCell ref="C9:C10"/>
    <mergeCell ref="C11:C12"/>
    <mergeCell ref="C13:C14"/>
    <mergeCell ref="C15:C16"/>
    <mergeCell ref="C17:C18"/>
    <mergeCell ref="C19:C20"/>
    <mergeCell ref="C21:C22"/>
    <mergeCell ref="C23:C24"/>
    <mergeCell ref="C25:C26"/>
    <mergeCell ref="C29:C30"/>
    <mergeCell ref="C31:C32"/>
    <mergeCell ref="C33:C34"/>
    <mergeCell ref="C35:C36"/>
    <mergeCell ref="C37:C38"/>
    <mergeCell ref="C39:C40"/>
    <mergeCell ref="C41:C42"/>
    <mergeCell ref="C43:C44"/>
    <mergeCell ref="C47:C48"/>
    <mergeCell ref="C49:C50"/>
    <mergeCell ref="C53:C54"/>
    <mergeCell ref="C57:C58"/>
    <mergeCell ref="C59:C60"/>
    <mergeCell ref="C61:C62"/>
    <mergeCell ref="C65:C66"/>
    <mergeCell ref="C67:C68"/>
    <mergeCell ref="C69:C70"/>
    <mergeCell ref="C71:C72"/>
    <mergeCell ref="C73:C74"/>
    <mergeCell ref="C75:C76"/>
    <mergeCell ref="C79:C80"/>
    <mergeCell ref="C81:C82"/>
    <mergeCell ref="C85:C86"/>
    <mergeCell ref="C87:C88"/>
    <mergeCell ref="C89:C90"/>
    <mergeCell ref="C91:C92"/>
    <mergeCell ref="C95:C96"/>
    <mergeCell ref="C97:C98"/>
    <mergeCell ref="C99:C100"/>
    <mergeCell ref="C101:C102"/>
    <mergeCell ref="C103:C104"/>
    <mergeCell ref="C107:C108"/>
    <mergeCell ref="C109:C110"/>
    <mergeCell ref="C111:C112"/>
    <mergeCell ref="C113:C114"/>
    <mergeCell ref="C117:C118"/>
    <mergeCell ref="C119:C120"/>
    <mergeCell ref="C121:C122"/>
    <mergeCell ref="C123:C124"/>
    <mergeCell ref="C125:C126"/>
    <mergeCell ref="C127:C128"/>
    <mergeCell ref="C131:C132"/>
    <mergeCell ref="C133:C134"/>
    <mergeCell ref="C135:C136"/>
    <mergeCell ref="C137:C138"/>
    <mergeCell ref="C141:C142"/>
    <mergeCell ref="C143:C144"/>
    <mergeCell ref="C145:C146"/>
    <mergeCell ref="C147:C148"/>
    <mergeCell ref="C149:C150"/>
    <mergeCell ref="C151:C152"/>
    <mergeCell ref="C155:C156"/>
    <mergeCell ref="C157:C158"/>
    <mergeCell ref="C159:C160"/>
    <mergeCell ref="C163:C164"/>
    <mergeCell ref="C165:C166"/>
    <mergeCell ref="C167:C168"/>
    <mergeCell ref="C169:C170"/>
    <mergeCell ref="C171:C172"/>
    <mergeCell ref="C173:C174"/>
    <mergeCell ref="C175:C176"/>
    <mergeCell ref="D5:D6"/>
    <mergeCell ref="D9:D10"/>
    <mergeCell ref="D11:D12"/>
    <mergeCell ref="D13:D14"/>
    <mergeCell ref="D15:D16"/>
    <mergeCell ref="D17:D18"/>
    <mergeCell ref="D19:D20"/>
    <mergeCell ref="D21:D22"/>
    <mergeCell ref="D23:D24"/>
    <mergeCell ref="D25:D26"/>
    <mergeCell ref="D29:D30"/>
    <mergeCell ref="D31:D32"/>
    <mergeCell ref="D33:D34"/>
    <mergeCell ref="D35:D36"/>
    <mergeCell ref="D37:D38"/>
    <mergeCell ref="D39:D40"/>
    <mergeCell ref="D41:D42"/>
    <mergeCell ref="D43:D44"/>
    <mergeCell ref="D47:D48"/>
    <mergeCell ref="D49:D50"/>
    <mergeCell ref="D53:D54"/>
    <mergeCell ref="D57:D58"/>
    <mergeCell ref="D59:D60"/>
    <mergeCell ref="D61:D62"/>
    <mergeCell ref="D65:D66"/>
    <mergeCell ref="D67:D68"/>
    <mergeCell ref="D69:D70"/>
    <mergeCell ref="D71:D72"/>
    <mergeCell ref="D73:D74"/>
    <mergeCell ref="D75:D76"/>
    <mergeCell ref="D79:D80"/>
    <mergeCell ref="D81:D82"/>
    <mergeCell ref="D85:D86"/>
    <mergeCell ref="D87:D88"/>
    <mergeCell ref="D89:D90"/>
    <mergeCell ref="D91:D92"/>
    <mergeCell ref="D95:D96"/>
    <mergeCell ref="D97:D98"/>
    <mergeCell ref="D99:D100"/>
    <mergeCell ref="D101:D102"/>
    <mergeCell ref="D103:D104"/>
    <mergeCell ref="D107:D108"/>
    <mergeCell ref="D109:D110"/>
    <mergeCell ref="D111:D112"/>
    <mergeCell ref="D113:D114"/>
    <mergeCell ref="D117:D118"/>
    <mergeCell ref="D119:D120"/>
    <mergeCell ref="D121:D122"/>
    <mergeCell ref="D123:D124"/>
    <mergeCell ref="D125:D126"/>
    <mergeCell ref="D127:D128"/>
    <mergeCell ref="D131:D132"/>
    <mergeCell ref="D133:D134"/>
    <mergeCell ref="D135:D136"/>
    <mergeCell ref="D137:D138"/>
    <mergeCell ref="D141:D142"/>
    <mergeCell ref="D143:D144"/>
    <mergeCell ref="D145:D146"/>
    <mergeCell ref="D147:D148"/>
    <mergeCell ref="D149:D150"/>
    <mergeCell ref="D151:D152"/>
    <mergeCell ref="D155:D156"/>
    <mergeCell ref="D157:D158"/>
    <mergeCell ref="D159:D160"/>
    <mergeCell ref="D163:D164"/>
    <mergeCell ref="D165:D166"/>
    <mergeCell ref="D167:D168"/>
    <mergeCell ref="D169:D170"/>
    <mergeCell ref="D171:D172"/>
    <mergeCell ref="D173:D174"/>
    <mergeCell ref="D175:D176"/>
    <mergeCell ref="E5:E6"/>
    <mergeCell ref="E9:E10"/>
    <mergeCell ref="E11:E12"/>
    <mergeCell ref="E13:E14"/>
    <mergeCell ref="E15:E16"/>
    <mergeCell ref="E17:E18"/>
    <mergeCell ref="E19:E20"/>
    <mergeCell ref="E21:E22"/>
    <mergeCell ref="E23:E24"/>
    <mergeCell ref="E25:E26"/>
    <mergeCell ref="E29:E30"/>
    <mergeCell ref="E31:E32"/>
    <mergeCell ref="E33:E34"/>
    <mergeCell ref="E35:E36"/>
    <mergeCell ref="E37:E38"/>
    <mergeCell ref="E39:E40"/>
    <mergeCell ref="E41:E42"/>
    <mergeCell ref="E43:E44"/>
    <mergeCell ref="E47:E48"/>
    <mergeCell ref="E49:E50"/>
    <mergeCell ref="E53:E54"/>
    <mergeCell ref="E57:E58"/>
    <mergeCell ref="E59:E60"/>
    <mergeCell ref="E61:E62"/>
    <mergeCell ref="E65:E66"/>
    <mergeCell ref="E67:E68"/>
    <mergeCell ref="E69:E70"/>
    <mergeCell ref="E71:E72"/>
    <mergeCell ref="E73:E74"/>
    <mergeCell ref="E75:E76"/>
    <mergeCell ref="E79:E80"/>
    <mergeCell ref="E81:E82"/>
    <mergeCell ref="E85:E86"/>
    <mergeCell ref="E87:E88"/>
    <mergeCell ref="E89:E90"/>
    <mergeCell ref="E91:E92"/>
    <mergeCell ref="E95:E96"/>
    <mergeCell ref="E97:E98"/>
    <mergeCell ref="E99:E100"/>
    <mergeCell ref="E101:E102"/>
    <mergeCell ref="E103:E104"/>
    <mergeCell ref="E107:E108"/>
    <mergeCell ref="E109:E110"/>
    <mergeCell ref="E111:E112"/>
    <mergeCell ref="E113:E114"/>
    <mergeCell ref="E117:E118"/>
    <mergeCell ref="E119:E120"/>
    <mergeCell ref="E121:E122"/>
    <mergeCell ref="E123:E124"/>
    <mergeCell ref="E125:E126"/>
    <mergeCell ref="E127:E128"/>
    <mergeCell ref="E131:E132"/>
    <mergeCell ref="E133:E134"/>
    <mergeCell ref="E135:E136"/>
    <mergeCell ref="E137:E138"/>
    <mergeCell ref="E141:E142"/>
    <mergeCell ref="E143:E144"/>
    <mergeCell ref="E145:E146"/>
    <mergeCell ref="E147:E148"/>
    <mergeCell ref="E149:E150"/>
    <mergeCell ref="E151:E152"/>
    <mergeCell ref="E155:E156"/>
    <mergeCell ref="E157:E158"/>
    <mergeCell ref="E159:E160"/>
    <mergeCell ref="E163:E164"/>
    <mergeCell ref="E165:E166"/>
    <mergeCell ref="E167:E168"/>
    <mergeCell ref="E169:E170"/>
    <mergeCell ref="E171:E172"/>
    <mergeCell ref="E173:E174"/>
    <mergeCell ref="E175:E176"/>
    <mergeCell ref="F5:F6"/>
    <mergeCell ref="F9:F10"/>
    <mergeCell ref="F11:F12"/>
    <mergeCell ref="F13:F14"/>
    <mergeCell ref="F15:F16"/>
    <mergeCell ref="F17:F18"/>
    <mergeCell ref="F19:F20"/>
    <mergeCell ref="F21:F22"/>
    <mergeCell ref="F23:F24"/>
    <mergeCell ref="F25:F26"/>
    <mergeCell ref="F29:F30"/>
    <mergeCell ref="F31:F32"/>
    <mergeCell ref="F33:F34"/>
    <mergeCell ref="F35:F36"/>
    <mergeCell ref="F37:F38"/>
    <mergeCell ref="F39:F40"/>
    <mergeCell ref="F41:F42"/>
    <mergeCell ref="F43:F44"/>
    <mergeCell ref="F47:F48"/>
    <mergeCell ref="F49:F50"/>
    <mergeCell ref="F53:F54"/>
    <mergeCell ref="F57:F58"/>
    <mergeCell ref="F59:F60"/>
    <mergeCell ref="F61:F62"/>
    <mergeCell ref="F65:F66"/>
    <mergeCell ref="F67:F68"/>
    <mergeCell ref="F69:F70"/>
    <mergeCell ref="F71:F72"/>
    <mergeCell ref="F73:F74"/>
    <mergeCell ref="F75:F76"/>
    <mergeCell ref="F79:F80"/>
    <mergeCell ref="F81:F82"/>
    <mergeCell ref="F85:F86"/>
    <mergeCell ref="F87:F88"/>
    <mergeCell ref="F89:F90"/>
    <mergeCell ref="F91:F92"/>
    <mergeCell ref="F95:F96"/>
    <mergeCell ref="F97:F98"/>
    <mergeCell ref="F99:F100"/>
    <mergeCell ref="F101:F102"/>
    <mergeCell ref="F103:F104"/>
    <mergeCell ref="F107:F108"/>
    <mergeCell ref="F109:F110"/>
    <mergeCell ref="F111:F112"/>
    <mergeCell ref="F113:F114"/>
    <mergeCell ref="F117:F118"/>
    <mergeCell ref="F119:F120"/>
    <mergeCell ref="F121:F122"/>
    <mergeCell ref="F123:F124"/>
    <mergeCell ref="F125:F126"/>
    <mergeCell ref="F127:F128"/>
    <mergeCell ref="F131:F132"/>
    <mergeCell ref="F133:F134"/>
    <mergeCell ref="F135:F136"/>
    <mergeCell ref="F137:F138"/>
    <mergeCell ref="F141:F142"/>
    <mergeCell ref="F143:F144"/>
    <mergeCell ref="F145:F146"/>
    <mergeCell ref="F147:F148"/>
    <mergeCell ref="F149:F150"/>
    <mergeCell ref="F151:F152"/>
    <mergeCell ref="F155:F156"/>
    <mergeCell ref="F157:F158"/>
    <mergeCell ref="F159:F160"/>
    <mergeCell ref="F163:F164"/>
    <mergeCell ref="F165:F166"/>
    <mergeCell ref="F167:F168"/>
    <mergeCell ref="F169:F170"/>
    <mergeCell ref="F171:F172"/>
    <mergeCell ref="F173:F174"/>
    <mergeCell ref="F175:F176"/>
    <mergeCell ref="G5:G6"/>
    <mergeCell ref="G9:G10"/>
    <mergeCell ref="G11:G12"/>
    <mergeCell ref="G13:G14"/>
    <mergeCell ref="G15:G16"/>
    <mergeCell ref="G17:G18"/>
    <mergeCell ref="G19:G20"/>
    <mergeCell ref="G21:G22"/>
    <mergeCell ref="G23:G24"/>
    <mergeCell ref="G25:G26"/>
    <mergeCell ref="G29:G30"/>
    <mergeCell ref="G31:G32"/>
    <mergeCell ref="G33:G34"/>
    <mergeCell ref="G35:G36"/>
    <mergeCell ref="G37:G38"/>
    <mergeCell ref="G39:G40"/>
    <mergeCell ref="G41:G42"/>
    <mergeCell ref="G43:G44"/>
    <mergeCell ref="G47:G48"/>
    <mergeCell ref="G49:G50"/>
    <mergeCell ref="G53:G54"/>
    <mergeCell ref="G57:G58"/>
    <mergeCell ref="G59:G60"/>
    <mergeCell ref="G61:G62"/>
    <mergeCell ref="G65:G66"/>
    <mergeCell ref="G67:G68"/>
    <mergeCell ref="G69:G70"/>
    <mergeCell ref="G71:G72"/>
    <mergeCell ref="G73:G74"/>
    <mergeCell ref="G75:G76"/>
    <mergeCell ref="G79:G80"/>
    <mergeCell ref="G81:G82"/>
    <mergeCell ref="G85:G86"/>
    <mergeCell ref="G87:G88"/>
    <mergeCell ref="G89:G90"/>
    <mergeCell ref="G91:G92"/>
    <mergeCell ref="G95:G96"/>
    <mergeCell ref="G97:G98"/>
    <mergeCell ref="G99:G100"/>
    <mergeCell ref="G101:G102"/>
    <mergeCell ref="G103:G104"/>
    <mergeCell ref="G107:G108"/>
    <mergeCell ref="G109:G110"/>
    <mergeCell ref="G111:G112"/>
    <mergeCell ref="G113:G114"/>
    <mergeCell ref="G117:G118"/>
    <mergeCell ref="G119:G120"/>
    <mergeCell ref="G121:G122"/>
    <mergeCell ref="G123:G124"/>
    <mergeCell ref="G125:G126"/>
    <mergeCell ref="G127:G128"/>
    <mergeCell ref="G131:G132"/>
    <mergeCell ref="G133:G134"/>
    <mergeCell ref="G135:G136"/>
    <mergeCell ref="G137:G138"/>
    <mergeCell ref="G141:G142"/>
    <mergeCell ref="G143:G144"/>
    <mergeCell ref="G145:G146"/>
    <mergeCell ref="G147:G148"/>
    <mergeCell ref="G149:G150"/>
    <mergeCell ref="G151:G152"/>
    <mergeCell ref="G155:G156"/>
    <mergeCell ref="G157:G158"/>
    <mergeCell ref="G159:G160"/>
    <mergeCell ref="G163:G164"/>
    <mergeCell ref="G165:G166"/>
    <mergeCell ref="G167:G168"/>
    <mergeCell ref="G169:G170"/>
    <mergeCell ref="G171:G172"/>
    <mergeCell ref="G173:G174"/>
    <mergeCell ref="G175:G176"/>
    <mergeCell ref="Q3:Q4"/>
    <mergeCell ref="Q5:Q6"/>
    <mergeCell ref="Q9:Q10"/>
    <mergeCell ref="Q11:Q12"/>
    <mergeCell ref="Q13:Q14"/>
    <mergeCell ref="Q15:Q16"/>
    <mergeCell ref="Q17:Q18"/>
    <mergeCell ref="Q19:Q20"/>
    <mergeCell ref="Q21:Q22"/>
    <mergeCell ref="Q23:Q24"/>
    <mergeCell ref="Q25:Q26"/>
    <mergeCell ref="Q29:Q30"/>
    <mergeCell ref="Q31:Q32"/>
    <mergeCell ref="Q33:Q34"/>
    <mergeCell ref="Q35:Q36"/>
    <mergeCell ref="Q37:Q38"/>
    <mergeCell ref="Q39:Q40"/>
    <mergeCell ref="Q41:Q42"/>
    <mergeCell ref="Q43:Q44"/>
    <mergeCell ref="Q47:Q48"/>
    <mergeCell ref="Q49:Q50"/>
    <mergeCell ref="Q53:Q54"/>
    <mergeCell ref="Q57:Q58"/>
    <mergeCell ref="Q59:Q60"/>
    <mergeCell ref="Q61:Q62"/>
    <mergeCell ref="Q65:Q66"/>
    <mergeCell ref="Q67:Q68"/>
    <mergeCell ref="Q69:Q70"/>
    <mergeCell ref="Q71:Q72"/>
    <mergeCell ref="Q73:Q74"/>
    <mergeCell ref="Q75:Q76"/>
    <mergeCell ref="Q79:Q80"/>
    <mergeCell ref="Q81:Q82"/>
    <mergeCell ref="Q85:Q86"/>
    <mergeCell ref="Q87:Q88"/>
    <mergeCell ref="Q89:Q90"/>
    <mergeCell ref="Q91:Q92"/>
    <mergeCell ref="Q95:Q96"/>
    <mergeCell ref="Q97:Q98"/>
    <mergeCell ref="Q99:Q100"/>
    <mergeCell ref="Q101:Q102"/>
    <mergeCell ref="Q103:Q104"/>
    <mergeCell ref="Q107:Q108"/>
    <mergeCell ref="Q109:Q110"/>
    <mergeCell ref="Q111:Q112"/>
    <mergeCell ref="Q113:Q114"/>
    <mergeCell ref="Q117:Q118"/>
    <mergeCell ref="Q119:Q120"/>
    <mergeCell ref="Q121:Q122"/>
    <mergeCell ref="Q123:Q124"/>
    <mergeCell ref="Q125:Q126"/>
    <mergeCell ref="Q127:Q128"/>
    <mergeCell ref="Q131:Q132"/>
    <mergeCell ref="Q133:Q134"/>
    <mergeCell ref="Q135:Q136"/>
    <mergeCell ref="Q137:Q138"/>
    <mergeCell ref="Q141:Q142"/>
    <mergeCell ref="Q143:Q144"/>
    <mergeCell ref="Q145:Q146"/>
    <mergeCell ref="Q147:Q148"/>
    <mergeCell ref="Q149:Q150"/>
    <mergeCell ref="Q151:Q152"/>
    <mergeCell ref="Q155:Q156"/>
    <mergeCell ref="Q157:Q158"/>
    <mergeCell ref="Q159:Q160"/>
    <mergeCell ref="Q163:Q164"/>
    <mergeCell ref="Q165:Q166"/>
    <mergeCell ref="Q167:Q168"/>
    <mergeCell ref="Q169:Q170"/>
    <mergeCell ref="Q171:Q172"/>
    <mergeCell ref="Q173:Q174"/>
    <mergeCell ref="Q175:Q176"/>
    <mergeCell ref="R3:R4"/>
    <mergeCell ref="R5:R6"/>
    <mergeCell ref="R9:R10"/>
    <mergeCell ref="R11:R12"/>
    <mergeCell ref="R13:R14"/>
    <mergeCell ref="R15:R16"/>
    <mergeCell ref="R17:R18"/>
    <mergeCell ref="R19:R20"/>
    <mergeCell ref="R21:R22"/>
    <mergeCell ref="R23:R24"/>
    <mergeCell ref="R25:R26"/>
    <mergeCell ref="R29:R30"/>
    <mergeCell ref="R31:R32"/>
    <mergeCell ref="R33:R34"/>
    <mergeCell ref="R35:R36"/>
    <mergeCell ref="R37:R38"/>
    <mergeCell ref="R39:R40"/>
    <mergeCell ref="R41:R42"/>
    <mergeCell ref="R43:R44"/>
    <mergeCell ref="R47:R48"/>
    <mergeCell ref="R49:R50"/>
    <mergeCell ref="R53:R54"/>
    <mergeCell ref="R57:R58"/>
    <mergeCell ref="R59:R60"/>
    <mergeCell ref="R61:R62"/>
    <mergeCell ref="R65:R66"/>
    <mergeCell ref="R67:R68"/>
    <mergeCell ref="R69:R70"/>
    <mergeCell ref="R71:R72"/>
    <mergeCell ref="R73:R74"/>
    <mergeCell ref="R75:R76"/>
    <mergeCell ref="R79:R80"/>
    <mergeCell ref="R81:R82"/>
    <mergeCell ref="R85:R86"/>
    <mergeCell ref="R87:R88"/>
    <mergeCell ref="R89:R90"/>
    <mergeCell ref="R91:R92"/>
    <mergeCell ref="R95:R96"/>
    <mergeCell ref="R97:R98"/>
    <mergeCell ref="R99:R100"/>
    <mergeCell ref="R101:R102"/>
    <mergeCell ref="R103:R104"/>
    <mergeCell ref="R107:R108"/>
    <mergeCell ref="R109:R110"/>
    <mergeCell ref="R111:R112"/>
    <mergeCell ref="R113:R114"/>
    <mergeCell ref="R117:R118"/>
    <mergeCell ref="R119:R120"/>
    <mergeCell ref="R121:R122"/>
    <mergeCell ref="R123:R124"/>
    <mergeCell ref="R125:R126"/>
    <mergeCell ref="R127:R128"/>
    <mergeCell ref="R131:R132"/>
    <mergeCell ref="R133:R134"/>
    <mergeCell ref="R135:R136"/>
    <mergeCell ref="R137:R138"/>
    <mergeCell ref="R141:R142"/>
    <mergeCell ref="R143:R144"/>
    <mergeCell ref="R145:R146"/>
    <mergeCell ref="R147:R148"/>
    <mergeCell ref="R149:R150"/>
    <mergeCell ref="R151:R152"/>
    <mergeCell ref="R155:R156"/>
    <mergeCell ref="R157:R158"/>
    <mergeCell ref="R159:R160"/>
    <mergeCell ref="R163:R164"/>
    <mergeCell ref="R165:R166"/>
    <mergeCell ref="R167:R168"/>
    <mergeCell ref="R169:R170"/>
    <mergeCell ref="R171:R172"/>
    <mergeCell ref="R173:R174"/>
    <mergeCell ref="R175:R176"/>
  </mergeCells>
  <conditionalFormatting sqref="R5:R9999">
    <cfRule type="containsText" dxfId="0" priority="1" operator="between" text="READY">
      <formula>NOT(ISERROR(SEARCH("READY",R5)))</formula>
    </cfRule>
    <cfRule type="containsText" dxfId="1" priority="2" operator="between" text="TOKENS REQD">
      <formula>NOT(ISERROR(SEARCH("TOKENS REQD",R5)))</formula>
    </cfRule>
    <cfRule type="containsText" dxfId="2" priority="3" operator="between" text="GEMS REQD">
      <formula>NOT(ISERROR(SEARCH("GEMS REQD",R5)))</formula>
    </cfRule>
    <cfRule type="containsText" dxfId="3" priority="4" operator="between" text="MAXED">
      <formula>NOT(ISERROR(SEARCH("MAXED",R5)))</formula>
    </cfRule>
    <cfRule type="containsText" dxfId="4" priority="5" operator="between" text="LOCKED">
      <formula>NOT(ISERROR(SEARCH("LOCKED",R5)))</formula>
    </cfRule>
  </conditionalFormatting>
  <hyperlinks>
    <hyperlink ref="Z73:Z74" location="Celia_Mae!A1" display="Celia_Mae" tooltip=" "/>
  </hyperlinks>
  <pageMargins left="0.749305555555556" right="0.749305555555556" top="0.999305555555556" bottom="0.999305555555556" header="0.509027777777778" footer="0.509027777777778"/>
  <pageSetup paperSize="1" orientation="portrait"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9" style="12" customWidth="1"/>
    <col min="3" max="3" width="11.4285714285714" style="12" customWidth="1"/>
    <col min="4" max="4" width="10.2857142857143" style="12" customWidth="1"/>
    <col min="5" max="5" width="20.2857142857143" style="12" customWidth="1"/>
    <col min="6" max="6" width="9.57142857142857"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69</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[DMKCharacterProgress_WIP.xlsx]Overview!$B$43</v>
      </c>
      <c r="G1" s="12" t="s">
        <v>124</v>
      </c>
      <c r="H1" s="21"/>
      <c r="AA1" s="34" t="str">
        <f>$B$1&amp;"'s Activities"</f>
        <v>Rex's Activities</v>
      </c>
      <c r="AB1" s="34"/>
      <c r="AC1" s="34"/>
      <c r="AD1" s="34"/>
      <c r="AE1" s="34"/>
      <c r="AF1" s="34"/>
      <c r="AG1" s="34"/>
      <c r="AH1" s="34"/>
      <c r="AI1" s="34"/>
      <c r="AJ1" s="34"/>
      <c r="AK1" s="34"/>
    </row>
    <row r="2" ht="20.25" spans="1:37">
      <c r="A2" s="16" t="s">
        <v>125</v>
      </c>
      <c r="B2" s="17" t="s">
        <v>425</v>
      </c>
      <c r="F2" s="22" t="str">
        <f ca="1">"'"&amp;SUBSTITUTE($F$1,"Overview","Overview (Mine)'")</f>
        <v>'[DMKCharacterProgress_WIP.xlsx]Overview (Mine)'!$B$43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295</v>
      </c>
      <c r="G4" s="26"/>
      <c r="H4" s="21"/>
      <c r="AA4" s="14" t="s">
        <v>590</v>
      </c>
      <c r="AB4" s="13">
        <v>1</v>
      </c>
      <c r="AE4" s="13" t="s">
        <v>51</v>
      </c>
      <c r="AF4" s="14"/>
      <c r="AG4" s="13" t="s">
        <v>178</v>
      </c>
      <c r="AI4" s="13">
        <v>7</v>
      </c>
      <c r="AJ4" s="13">
        <v>40</v>
      </c>
      <c r="AK4" s="48" t="s">
        <v>591</v>
      </c>
    </row>
    <row r="5" spans="1:37">
      <c r="A5" s="16" t="s">
        <v>148</v>
      </c>
      <c r="B5" s="17" t="s">
        <v>428</v>
      </c>
      <c r="G5" s="26"/>
      <c r="H5" s="21"/>
      <c r="AA5" s="14" t="s">
        <v>518</v>
      </c>
      <c r="AB5" s="13">
        <v>4</v>
      </c>
      <c r="AC5" s="12" t="s">
        <v>450</v>
      </c>
      <c r="AD5" s="13">
        <v>3</v>
      </c>
      <c r="AF5" s="14"/>
      <c r="AG5" s="13" t="s">
        <v>178</v>
      </c>
      <c r="AI5" s="13">
        <v>9</v>
      </c>
      <c r="AJ5" s="13">
        <v>55</v>
      </c>
      <c r="AK5" s="12" t="s">
        <v>519</v>
      </c>
    </row>
    <row r="6" spans="1:37">
      <c r="A6" s="16" t="s">
        <v>150</v>
      </c>
      <c r="B6" s="17" t="s">
        <v>519</v>
      </c>
      <c r="G6" s="26"/>
      <c r="H6" s="21"/>
      <c r="AA6" s="14" t="s">
        <v>592</v>
      </c>
      <c r="AB6" s="13">
        <v>1</v>
      </c>
      <c r="AF6" s="14" t="s">
        <v>435</v>
      </c>
      <c r="AG6" s="13" t="s">
        <v>183</v>
      </c>
      <c r="AI6" s="13">
        <v>10</v>
      </c>
      <c r="AJ6" s="13">
        <v>75</v>
      </c>
      <c r="AK6" s="47" t="s">
        <v>593</v>
      </c>
    </row>
    <row r="7" spans="1:37">
      <c r="A7" s="16" t="s">
        <v>157</v>
      </c>
      <c r="B7" s="17" t="s">
        <v>594</v>
      </c>
      <c r="G7" s="26"/>
      <c r="H7" s="21"/>
      <c r="AA7" s="14" t="s">
        <v>595</v>
      </c>
      <c r="AB7" s="13">
        <v>1</v>
      </c>
      <c r="AC7" s="12" t="s">
        <v>68</v>
      </c>
      <c r="AF7" s="14" t="s">
        <v>438</v>
      </c>
      <c r="AG7" s="13" t="s">
        <v>183</v>
      </c>
      <c r="AI7" s="13">
        <v>13</v>
      </c>
      <c r="AJ7" s="13">
        <v>100</v>
      </c>
      <c r="AK7" s="47" t="s">
        <v>583</v>
      </c>
    </row>
    <row r="8" spans="1:37">
      <c r="A8" s="16" t="s">
        <v>159</v>
      </c>
      <c r="B8" s="17">
        <v>8</v>
      </c>
      <c r="C8" s="27"/>
      <c r="D8" s="27"/>
      <c r="E8" s="27"/>
      <c r="F8" s="27"/>
      <c r="G8" s="28"/>
      <c r="H8" s="29"/>
      <c r="I8" s="33" t="s">
        <v>131</v>
      </c>
      <c r="J8" s="33"/>
      <c r="AA8" s="14" t="s">
        <v>596</v>
      </c>
      <c r="AB8" s="13">
        <v>1</v>
      </c>
      <c r="AC8" s="12" t="s">
        <v>444</v>
      </c>
      <c r="AD8" s="13">
        <v>2</v>
      </c>
      <c r="AF8" s="14" t="s">
        <v>438</v>
      </c>
      <c r="AG8" s="13" t="s">
        <v>154</v>
      </c>
      <c r="AI8" s="13">
        <v>17</v>
      </c>
      <c r="AJ8" s="13">
        <v>150</v>
      </c>
      <c r="AK8" s="47" t="s">
        <v>548</v>
      </c>
    </row>
    <row r="9" spans="1:39">
      <c r="A9" s="16" t="s">
        <v>162</v>
      </c>
      <c r="B9" s="16" t="s">
        <v>163</v>
      </c>
      <c r="C9" s="16" t="s">
        <v>164</v>
      </c>
      <c r="D9" s="16" t="str">
        <f>$B$5</f>
        <v>Luxo Ball</v>
      </c>
      <c r="E9" s="16" t="str">
        <f>$B$6</f>
        <v>Partysaurus Helmet</v>
      </c>
      <c r="F9" s="16" t="str">
        <f>$B$7</f>
        <v>Rex Ears</v>
      </c>
      <c r="G9" s="30" t="s">
        <v>165</v>
      </c>
      <c r="H9" s="29" t="s">
        <v>137</v>
      </c>
      <c r="I9" s="16" t="s">
        <v>166</v>
      </c>
      <c r="J9" s="16" t="s">
        <v>139</v>
      </c>
      <c r="K9" s="31"/>
      <c r="L9" s="31"/>
      <c r="M9" s="31"/>
      <c r="N9" s="31"/>
      <c r="O9" s="31"/>
      <c r="P9" s="31"/>
      <c r="Q9" s="31"/>
      <c r="R9" s="31"/>
      <c r="S9" s="31"/>
      <c r="T9" s="31"/>
      <c r="U9" s="31"/>
      <c r="V9" s="31"/>
      <c r="W9" s="31"/>
      <c r="X9" s="31"/>
      <c r="Y9" s="31"/>
      <c r="Z9" s="31"/>
      <c r="AA9" s="14" t="s">
        <v>597</v>
      </c>
      <c r="AB9" s="13">
        <v>2</v>
      </c>
      <c r="AF9" s="14"/>
      <c r="AG9" s="13" t="s">
        <v>193</v>
      </c>
      <c r="AI9" s="13">
        <v>16</v>
      </c>
      <c r="AJ9" s="13">
        <v>155</v>
      </c>
      <c r="AK9" s="48" t="s">
        <v>598</v>
      </c>
      <c r="AL9" s="31"/>
      <c r="AM9" s="31"/>
    </row>
    <row r="10" spans="1:37">
      <c r="A10" s="31"/>
      <c r="B10" s="17">
        <v>0</v>
      </c>
      <c r="C10" s="17">
        <v>1</v>
      </c>
      <c r="D10" s="17"/>
      <c r="E10" s="17"/>
      <c r="F10" s="17"/>
      <c r="G10" s="26"/>
      <c r="H10" s="32" t="s">
        <v>145</v>
      </c>
      <c r="AA10" s="14" t="s">
        <v>599</v>
      </c>
      <c r="AB10" s="13">
        <v>10</v>
      </c>
      <c r="AC10" s="12" t="s">
        <v>63</v>
      </c>
      <c r="AF10" s="14" t="s">
        <v>438</v>
      </c>
      <c r="AG10" s="13" t="s">
        <v>193</v>
      </c>
      <c r="AI10" s="13">
        <v>20</v>
      </c>
      <c r="AJ10" s="13">
        <v>210</v>
      </c>
      <c r="AK10" s="12"/>
    </row>
    <row r="11" spans="1:37">
      <c r="A11" s="31"/>
      <c r="B11" s="17">
        <v>1</v>
      </c>
      <c r="C11" s="17">
        <v>2</v>
      </c>
      <c r="D11" s="17">
        <v>2</v>
      </c>
      <c r="E11" s="17">
        <v>1</v>
      </c>
      <c r="F11" s="17"/>
      <c r="G11" s="26">
        <v>650</v>
      </c>
      <c r="H11" s="32" t="s">
        <v>199</v>
      </c>
      <c r="I11" s="17">
        <v>1</v>
      </c>
      <c r="J11" s="17">
        <v>10</v>
      </c>
      <c r="AA11" s="14" t="s">
        <v>600</v>
      </c>
      <c r="AB11" s="13">
        <v>4</v>
      </c>
      <c r="AC11" s="43"/>
      <c r="AF11" s="14" t="s">
        <v>438</v>
      </c>
      <c r="AG11" s="13" t="s">
        <v>197</v>
      </c>
      <c r="AI11" s="13">
        <v>20</v>
      </c>
      <c r="AJ11" s="13">
        <v>200</v>
      </c>
      <c r="AK11" s="48"/>
    </row>
    <row r="12" spans="1:37">
      <c r="A12" s="31"/>
      <c r="B12" s="17">
        <v>2</v>
      </c>
      <c r="C12" s="17">
        <v>3</v>
      </c>
      <c r="D12" s="17">
        <v>3</v>
      </c>
      <c r="E12" s="17">
        <v>2</v>
      </c>
      <c r="F12" s="17">
        <v>1</v>
      </c>
      <c r="G12" s="26">
        <v>1000</v>
      </c>
      <c r="H12" s="32" t="s">
        <v>202</v>
      </c>
      <c r="I12" s="17">
        <v>1</v>
      </c>
      <c r="J12" s="17">
        <v>12</v>
      </c>
      <c r="AA12" s="14" t="s">
        <v>601</v>
      </c>
      <c r="AB12" s="13">
        <v>1</v>
      </c>
      <c r="AC12" s="12" t="s">
        <v>67</v>
      </c>
      <c r="AD12" s="13">
        <v>1</v>
      </c>
      <c r="AF12" s="14" t="s">
        <v>440</v>
      </c>
      <c r="AG12" s="13" t="s">
        <v>197</v>
      </c>
      <c r="AI12" s="13">
        <v>25</v>
      </c>
      <c r="AJ12" s="13">
        <v>270</v>
      </c>
      <c r="AK12" s="48"/>
    </row>
    <row r="13" spans="1:37">
      <c r="A13" s="31"/>
      <c r="B13" s="17">
        <v>3</v>
      </c>
      <c r="C13" s="17">
        <v>4</v>
      </c>
      <c r="D13" s="17">
        <v>4</v>
      </c>
      <c r="E13" s="17">
        <v>2</v>
      </c>
      <c r="F13" s="17">
        <v>1</v>
      </c>
      <c r="G13" s="26">
        <v>1500</v>
      </c>
      <c r="H13" s="32" t="s">
        <v>206</v>
      </c>
      <c r="I13" s="17">
        <v>1</v>
      </c>
      <c r="J13" s="17">
        <v>14</v>
      </c>
      <c r="AA13" s="14" t="s">
        <v>602</v>
      </c>
      <c r="AF13" s="14" t="s">
        <v>440</v>
      </c>
      <c r="AG13" s="13" t="s">
        <v>205</v>
      </c>
      <c r="AI13" s="13">
        <v>29</v>
      </c>
      <c r="AJ13" s="13">
        <v>275</v>
      </c>
      <c r="AK13" s="12"/>
    </row>
    <row r="14" spans="1:37">
      <c r="A14" s="31"/>
      <c r="B14" s="17">
        <v>4</v>
      </c>
      <c r="C14" s="17">
        <v>5</v>
      </c>
      <c r="D14" s="17">
        <v>5</v>
      </c>
      <c r="E14" s="17">
        <v>3</v>
      </c>
      <c r="F14" s="17">
        <v>2</v>
      </c>
      <c r="G14" s="26">
        <v>1950</v>
      </c>
      <c r="H14" s="32" t="s">
        <v>178</v>
      </c>
      <c r="I14" s="17">
        <v>2</v>
      </c>
      <c r="J14" s="17">
        <v>16</v>
      </c>
      <c r="AA14" s="14" t="s">
        <v>533</v>
      </c>
      <c r="AB14" s="13">
        <v>1</v>
      </c>
      <c r="AC14" s="12" t="s">
        <v>450</v>
      </c>
      <c r="AF14" s="14" t="s">
        <v>435</v>
      </c>
      <c r="AG14" s="13" t="s">
        <v>205</v>
      </c>
      <c r="AI14" s="13">
        <v>37</v>
      </c>
      <c r="AJ14" s="13">
        <v>370</v>
      </c>
      <c r="AK14" s="12"/>
    </row>
    <row r="15" spans="1:37">
      <c r="A15" s="31"/>
      <c r="B15" s="17">
        <v>5</v>
      </c>
      <c r="C15" s="17">
        <v>6</v>
      </c>
      <c r="D15" s="17">
        <v>6</v>
      </c>
      <c r="E15" s="17">
        <v>4</v>
      </c>
      <c r="F15" s="17">
        <v>3</v>
      </c>
      <c r="G15" s="26">
        <v>2550</v>
      </c>
      <c r="H15" s="32" t="s">
        <v>183</v>
      </c>
      <c r="I15" s="17">
        <v>2</v>
      </c>
      <c r="J15" s="17">
        <v>18</v>
      </c>
      <c r="AA15" s="14" t="s">
        <v>603</v>
      </c>
      <c r="AB15" s="13">
        <v>1</v>
      </c>
      <c r="AF15" s="14" t="s">
        <v>453</v>
      </c>
      <c r="AG15" s="13" t="s">
        <v>209</v>
      </c>
      <c r="AI15" s="13">
        <v>34</v>
      </c>
      <c r="AJ15" s="13">
        <v>300</v>
      </c>
      <c r="AK15" s="48"/>
    </row>
    <row r="16" spans="1:37">
      <c r="A16" s="31"/>
      <c r="B16" s="17">
        <v>6</v>
      </c>
      <c r="C16" s="17">
        <v>7</v>
      </c>
      <c r="D16" s="17">
        <v>7</v>
      </c>
      <c r="E16" s="17">
        <v>5</v>
      </c>
      <c r="F16" s="17">
        <v>3</v>
      </c>
      <c r="G16" s="26">
        <v>3300</v>
      </c>
      <c r="H16" s="32" t="s">
        <v>154</v>
      </c>
      <c r="I16" s="17">
        <v>3</v>
      </c>
      <c r="J16" s="17">
        <v>20</v>
      </c>
      <c r="AA16" s="14" t="s">
        <v>604</v>
      </c>
      <c r="AB16" s="13">
        <v>7</v>
      </c>
      <c r="AF16" s="14" t="s">
        <v>442</v>
      </c>
      <c r="AG16" s="13" t="s">
        <v>169</v>
      </c>
      <c r="AI16" s="13">
        <v>45</v>
      </c>
      <c r="AJ16" s="13">
        <v>375</v>
      </c>
      <c r="AK16" s="48"/>
    </row>
    <row r="17" spans="1:37">
      <c r="A17" s="31"/>
      <c r="B17" s="17">
        <v>7</v>
      </c>
      <c r="C17" s="17">
        <v>8</v>
      </c>
      <c r="D17" s="17">
        <v>8</v>
      </c>
      <c r="E17" s="17">
        <v>6</v>
      </c>
      <c r="F17" s="17">
        <v>4</v>
      </c>
      <c r="G17" s="26">
        <v>4300</v>
      </c>
      <c r="H17" s="32" t="s">
        <v>197</v>
      </c>
      <c r="I17" s="17">
        <v>3</v>
      </c>
      <c r="J17" s="17">
        <v>22</v>
      </c>
      <c r="AA17" s="14"/>
      <c r="AF17" s="14"/>
      <c r="AK17" s="48"/>
    </row>
    <row r="18" spans="1:37">
      <c r="A18" s="31"/>
      <c r="B18" s="17">
        <v>8</v>
      </c>
      <c r="C18" s="17">
        <v>9</v>
      </c>
      <c r="D18" s="17">
        <v>9</v>
      </c>
      <c r="E18" s="17">
        <v>8</v>
      </c>
      <c r="F18" s="17">
        <v>6</v>
      </c>
      <c r="G18" s="26">
        <v>5600</v>
      </c>
      <c r="H18" s="32" t="s">
        <v>209</v>
      </c>
      <c r="I18" s="17">
        <v>3</v>
      </c>
      <c r="J18" s="17">
        <v>24</v>
      </c>
      <c r="AA18" s="14"/>
      <c r="AF18" s="14"/>
      <c r="AK18" s="48"/>
    </row>
    <row r="19" spans="1:37">
      <c r="A19" s="31"/>
      <c r="B19" s="17">
        <v>9</v>
      </c>
      <c r="C19" s="17">
        <v>10</v>
      </c>
      <c r="D19" s="17">
        <v>10</v>
      </c>
      <c r="E19" s="17">
        <v>10</v>
      </c>
      <c r="F19" s="17">
        <v>8</v>
      </c>
      <c r="G19" s="26">
        <v>7300</v>
      </c>
      <c r="H19" s="32" t="s">
        <v>169</v>
      </c>
      <c r="I19" s="17">
        <v>5</v>
      </c>
      <c r="J19" s="17">
        <v>26</v>
      </c>
      <c r="AA19" s="12"/>
      <c r="AB19" s="12"/>
      <c r="AD19" s="12"/>
      <c r="AE19" s="12"/>
      <c r="AF19" s="12"/>
      <c r="AG19" s="12"/>
      <c r="AH19" s="12"/>
      <c r="AI19" s="12"/>
      <c r="AJ19" s="12"/>
      <c r="AK19" s="12"/>
    </row>
    <row r="20" spans="1:37">
      <c r="A20" s="31"/>
      <c r="B20" s="17">
        <v>10</v>
      </c>
      <c r="C20" s="17"/>
      <c r="G20" s="26"/>
      <c r="H20" s="21"/>
      <c r="AA20" s="48"/>
      <c r="AB20" s="12"/>
      <c r="AD20" s="12"/>
      <c r="AE20" s="12"/>
      <c r="AF20" s="48"/>
      <c r="AG20" s="12"/>
      <c r="AH20" s="12"/>
      <c r="AI20" s="12"/>
      <c r="AJ20" s="12"/>
      <c r="AK20" s="48"/>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4.7142857142857" style="12" customWidth="1"/>
    <col min="3" max="3" width="11.4285714285714" style="12" customWidth="1"/>
    <col min="4" max="4" width="9.57142857142857" style="12" customWidth="1"/>
    <col min="5" max="5" width="14" style="12" customWidth="1"/>
    <col min="6" max="6" width="16.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70</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[DMKCharacterProgress_WIP.xlsx]Overview!$B$47</v>
      </c>
      <c r="G1" s="12" t="s">
        <v>124</v>
      </c>
      <c r="H1" s="21"/>
      <c r="AA1" s="34" t="str">
        <f>$B$1&amp;"'s Activities"</f>
        <v>Cinderella's Activities</v>
      </c>
      <c r="AB1" s="34"/>
      <c r="AC1" s="34"/>
      <c r="AD1" s="34"/>
      <c r="AE1" s="34"/>
      <c r="AF1" s="34"/>
      <c r="AG1" s="34"/>
      <c r="AH1" s="34"/>
      <c r="AI1" s="34"/>
      <c r="AJ1" s="34"/>
      <c r="AK1" s="34"/>
    </row>
    <row r="2" ht="20.25" spans="1:37">
      <c r="A2" s="16" t="s">
        <v>125</v>
      </c>
      <c r="B2" s="17" t="s">
        <v>70</v>
      </c>
      <c r="F2" s="22" t="str">
        <f ca="1">"'"&amp;SUBSTITUTE($F$1,"Overview","Overview (Mine)'")</f>
        <v>'[DMKCharacterProgress_WIP.xlsx]Overview (Mine)'!$B$47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605</v>
      </c>
      <c r="AB4" s="13">
        <v>1</v>
      </c>
      <c r="AE4" s="13" t="s">
        <v>51</v>
      </c>
      <c r="AF4" s="14"/>
      <c r="AG4" s="13" t="s">
        <v>178</v>
      </c>
      <c r="AI4" s="13">
        <v>7</v>
      </c>
      <c r="AJ4" s="13">
        <v>40</v>
      </c>
      <c r="AK4" s="46" t="s">
        <v>606</v>
      </c>
    </row>
    <row r="5" spans="1:37">
      <c r="A5" s="16" t="s">
        <v>148</v>
      </c>
      <c r="B5" s="17" t="s">
        <v>607</v>
      </c>
      <c r="G5" s="26"/>
      <c r="H5" s="21"/>
      <c r="AA5" s="14" t="s">
        <v>608</v>
      </c>
      <c r="AB5" s="13">
        <v>3</v>
      </c>
      <c r="AF5" s="14"/>
      <c r="AG5" s="13" t="s">
        <v>183</v>
      </c>
      <c r="AI5" s="13">
        <v>10</v>
      </c>
      <c r="AJ5" s="13">
        <v>75</v>
      </c>
      <c r="AK5" s="17" t="s">
        <v>609</v>
      </c>
    </row>
    <row r="6" spans="1:37">
      <c r="A6" s="16" t="s">
        <v>150</v>
      </c>
      <c r="B6" s="17" t="s">
        <v>610</v>
      </c>
      <c r="G6" s="26"/>
      <c r="H6" s="21"/>
      <c r="AA6" s="14" t="s">
        <v>611</v>
      </c>
      <c r="AB6" s="13">
        <v>1</v>
      </c>
      <c r="AC6" s="12" t="s">
        <v>612</v>
      </c>
      <c r="AD6" s="13">
        <v>3</v>
      </c>
      <c r="AF6" s="14" t="s">
        <v>613</v>
      </c>
      <c r="AG6" s="13" t="s">
        <v>183</v>
      </c>
      <c r="AI6" s="13">
        <v>13</v>
      </c>
      <c r="AJ6" s="13">
        <v>100</v>
      </c>
      <c r="AK6" s="17" t="s">
        <v>614</v>
      </c>
    </row>
    <row r="7" spans="1:37">
      <c r="A7" s="16" t="s">
        <v>157</v>
      </c>
      <c r="B7" s="17" t="s">
        <v>615</v>
      </c>
      <c r="G7" s="26"/>
      <c r="H7" s="21"/>
      <c r="AA7" s="14" t="s">
        <v>616</v>
      </c>
      <c r="AB7" s="13">
        <v>4</v>
      </c>
      <c r="AF7" s="14" t="s">
        <v>613</v>
      </c>
      <c r="AG7" s="13" t="s">
        <v>154</v>
      </c>
      <c r="AI7" s="13">
        <v>13</v>
      </c>
      <c r="AJ7" s="13">
        <v>110</v>
      </c>
      <c r="AK7" s="15" t="s">
        <v>617</v>
      </c>
    </row>
    <row r="8" spans="1:37">
      <c r="A8" s="16" t="s">
        <v>159</v>
      </c>
      <c r="B8" s="17">
        <v>2</v>
      </c>
      <c r="C8" s="27"/>
      <c r="D8" s="27"/>
      <c r="E8" s="27"/>
      <c r="F8" s="27"/>
      <c r="G8" s="28"/>
      <c r="H8" s="29"/>
      <c r="I8" s="33" t="s">
        <v>131</v>
      </c>
      <c r="J8" s="33"/>
      <c r="AA8" s="14" t="s">
        <v>618</v>
      </c>
      <c r="AB8" s="13">
        <v>5</v>
      </c>
      <c r="AC8" s="12" t="s">
        <v>612</v>
      </c>
      <c r="AD8" s="13">
        <v>10</v>
      </c>
      <c r="AF8" s="14"/>
      <c r="AG8" s="13" t="s">
        <v>154</v>
      </c>
      <c r="AI8" s="13">
        <v>17</v>
      </c>
      <c r="AJ8" s="13">
        <v>150</v>
      </c>
      <c r="AK8" s="47"/>
    </row>
    <row r="9" spans="1:39">
      <c r="A9" s="16" t="s">
        <v>162</v>
      </c>
      <c r="B9" s="16" t="s">
        <v>163</v>
      </c>
      <c r="C9" s="16" t="s">
        <v>164</v>
      </c>
      <c r="D9" s="16" t="str">
        <f>$B$5</f>
        <v>Pumpkin</v>
      </c>
      <c r="E9" s="16" t="str">
        <f>$B$6</f>
        <v>Glass Slipper</v>
      </c>
      <c r="F9" s="16" t="str">
        <f>$B$7</f>
        <v>Cinderella Ears</v>
      </c>
      <c r="G9" s="30" t="s">
        <v>165</v>
      </c>
      <c r="H9" s="29" t="s">
        <v>137</v>
      </c>
      <c r="I9" s="16" t="s">
        <v>166</v>
      </c>
      <c r="J9" s="16" t="s">
        <v>139</v>
      </c>
      <c r="K9" s="31"/>
      <c r="L9" s="31"/>
      <c r="M9" s="31"/>
      <c r="N9" s="31"/>
      <c r="O9" s="31"/>
      <c r="P9" s="31"/>
      <c r="Q9" s="31"/>
      <c r="R9" s="31"/>
      <c r="S9" s="31"/>
      <c r="T9" s="31"/>
      <c r="U9" s="31"/>
      <c r="V9" s="31"/>
      <c r="W9" s="31"/>
      <c r="X9" s="31"/>
      <c r="Y9" s="31"/>
      <c r="Z9" s="31"/>
      <c r="AA9" s="14" t="s">
        <v>619</v>
      </c>
      <c r="AB9" s="13">
        <v>7</v>
      </c>
      <c r="AC9" s="12" t="s">
        <v>612</v>
      </c>
      <c r="AD9" s="13">
        <v>7</v>
      </c>
      <c r="AF9" s="14" t="s">
        <v>620</v>
      </c>
      <c r="AG9" s="13" t="s">
        <v>193</v>
      </c>
      <c r="AI9" s="13">
        <v>20</v>
      </c>
      <c r="AJ9" s="13">
        <v>210</v>
      </c>
      <c r="AK9" s="48" t="s">
        <v>360</v>
      </c>
      <c r="AL9" s="31"/>
      <c r="AM9" s="31"/>
    </row>
    <row r="10" spans="1:37">
      <c r="A10" s="31"/>
      <c r="B10" s="17">
        <v>0</v>
      </c>
      <c r="C10" s="17">
        <v>1</v>
      </c>
      <c r="D10" s="17">
        <v>12</v>
      </c>
      <c r="E10" s="17">
        <v>1</v>
      </c>
      <c r="F10" s="17">
        <v>12</v>
      </c>
      <c r="G10" s="26">
        <v>21950</v>
      </c>
      <c r="H10" s="32" t="s">
        <v>205</v>
      </c>
      <c r="AA10" s="14" t="s">
        <v>621</v>
      </c>
      <c r="AB10" s="13">
        <v>2</v>
      </c>
      <c r="AF10" s="14" t="s">
        <v>622</v>
      </c>
      <c r="AG10" s="13" t="s">
        <v>197</v>
      </c>
      <c r="AI10" s="13">
        <v>20</v>
      </c>
      <c r="AJ10" s="13">
        <v>200</v>
      </c>
      <c r="AK10" s="17" t="s">
        <v>623</v>
      </c>
    </row>
    <row r="11" spans="1:37">
      <c r="A11" s="31"/>
      <c r="B11" s="17">
        <v>1</v>
      </c>
      <c r="C11" s="17">
        <v>2</v>
      </c>
      <c r="D11" s="17">
        <v>4</v>
      </c>
      <c r="E11" s="17">
        <v>1</v>
      </c>
      <c r="F11" s="17">
        <v>1</v>
      </c>
      <c r="G11" s="26">
        <v>950</v>
      </c>
      <c r="H11" s="32" t="s">
        <v>199</v>
      </c>
      <c r="I11" s="17">
        <v>1</v>
      </c>
      <c r="J11" s="17">
        <v>5</v>
      </c>
      <c r="AA11" s="14" t="s">
        <v>624</v>
      </c>
      <c r="AB11" s="13">
        <v>10</v>
      </c>
      <c r="AC11" s="43"/>
      <c r="AF11" s="14" t="s">
        <v>620</v>
      </c>
      <c r="AG11" s="13" t="s">
        <v>205</v>
      </c>
      <c r="AI11" s="13">
        <v>29</v>
      </c>
      <c r="AJ11" s="13">
        <v>275</v>
      </c>
      <c r="AK11" s="48"/>
    </row>
    <row r="12" spans="1:37">
      <c r="A12" s="31"/>
      <c r="B12" s="17">
        <v>2</v>
      </c>
      <c r="C12" s="17">
        <v>3</v>
      </c>
      <c r="D12" s="17">
        <v>8</v>
      </c>
      <c r="E12" s="17">
        <v>1</v>
      </c>
      <c r="F12" s="17">
        <v>2</v>
      </c>
      <c r="G12" s="26">
        <v>1450</v>
      </c>
      <c r="H12" s="32" t="s">
        <v>202</v>
      </c>
      <c r="I12" s="17">
        <v>1</v>
      </c>
      <c r="J12" s="17">
        <v>6</v>
      </c>
      <c r="AA12" s="14"/>
      <c r="AF12" s="14"/>
      <c r="AK12" s="48"/>
    </row>
    <row r="13" spans="1:37">
      <c r="A13" s="31"/>
      <c r="B13" s="17">
        <v>3</v>
      </c>
      <c r="C13" s="17">
        <v>4</v>
      </c>
      <c r="D13" s="17">
        <v>12</v>
      </c>
      <c r="E13" s="17">
        <v>2</v>
      </c>
      <c r="F13" s="17">
        <v>2</v>
      </c>
      <c r="G13" s="26">
        <v>2200</v>
      </c>
      <c r="H13" s="32" t="s">
        <v>206</v>
      </c>
      <c r="I13" s="17">
        <v>1</v>
      </c>
      <c r="J13" s="17">
        <v>7</v>
      </c>
      <c r="AA13" s="14"/>
      <c r="AF13" s="14"/>
      <c r="AK13" s="12"/>
    </row>
    <row r="14" spans="1:37">
      <c r="A14" s="31"/>
      <c r="B14" s="17">
        <v>4</v>
      </c>
      <c r="C14" s="17">
        <v>5</v>
      </c>
      <c r="D14" s="17">
        <v>16</v>
      </c>
      <c r="E14" s="17">
        <v>2</v>
      </c>
      <c r="F14" s="17">
        <v>3</v>
      </c>
      <c r="G14" s="26">
        <v>2850</v>
      </c>
      <c r="H14" s="32" t="s">
        <v>178</v>
      </c>
      <c r="I14" s="17">
        <v>2</v>
      </c>
      <c r="J14" s="17">
        <v>8</v>
      </c>
      <c r="AA14" s="14"/>
      <c r="AF14" s="14"/>
      <c r="AK14" s="12"/>
    </row>
    <row r="15" spans="1:37">
      <c r="A15" s="31"/>
      <c r="B15" s="17">
        <v>5</v>
      </c>
      <c r="C15" s="17">
        <v>6</v>
      </c>
      <c r="D15" s="17">
        <v>20</v>
      </c>
      <c r="E15" s="17">
        <v>3</v>
      </c>
      <c r="F15" s="17">
        <v>4</v>
      </c>
      <c r="G15" s="26">
        <v>3700</v>
      </c>
      <c r="H15" s="32" t="s">
        <v>183</v>
      </c>
      <c r="I15" s="17">
        <v>2</v>
      </c>
      <c r="J15" s="17">
        <v>9</v>
      </c>
      <c r="AA15" s="14"/>
      <c r="AF15" s="14"/>
      <c r="AK15" s="48"/>
    </row>
    <row r="16" spans="1:37">
      <c r="A16" s="31"/>
      <c r="B16" s="17">
        <v>6</v>
      </c>
      <c r="C16" s="17">
        <v>7</v>
      </c>
      <c r="D16" s="17">
        <v>24</v>
      </c>
      <c r="E16" s="17">
        <v>3</v>
      </c>
      <c r="F16" s="17">
        <v>6</v>
      </c>
      <c r="G16" s="26">
        <v>4800</v>
      </c>
      <c r="H16" s="32" t="s">
        <v>154</v>
      </c>
      <c r="I16" s="17">
        <v>3</v>
      </c>
      <c r="J16" s="17">
        <v>10</v>
      </c>
      <c r="AA16" s="14"/>
      <c r="AF16" s="14"/>
      <c r="AK16" s="48"/>
    </row>
    <row r="17" spans="1:37">
      <c r="A17" s="31"/>
      <c r="B17" s="17">
        <v>7</v>
      </c>
      <c r="C17" s="17">
        <v>8</v>
      </c>
      <c r="D17" s="17">
        <v>28</v>
      </c>
      <c r="E17" s="17">
        <v>4</v>
      </c>
      <c r="F17" s="17">
        <v>8</v>
      </c>
      <c r="G17" s="26">
        <v>6250</v>
      </c>
      <c r="H17" s="32" t="s">
        <v>197</v>
      </c>
      <c r="I17" s="17">
        <v>3</v>
      </c>
      <c r="J17" s="17">
        <v>11</v>
      </c>
      <c r="AA17" s="14"/>
      <c r="AF17" s="14"/>
      <c r="AK17" s="48"/>
    </row>
    <row r="18" spans="1:37">
      <c r="A18" s="31"/>
      <c r="B18" s="17">
        <v>8</v>
      </c>
      <c r="C18" s="17">
        <v>9</v>
      </c>
      <c r="D18" s="17">
        <v>32</v>
      </c>
      <c r="E18" s="17">
        <v>4</v>
      </c>
      <c r="F18" s="17">
        <v>10</v>
      </c>
      <c r="G18" s="26">
        <v>8150</v>
      </c>
      <c r="H18" s="32" t="s">
        <v>209</v>
      </c>
      <c r="I18" s="17">
        <v>3</v>
      </c>
      <c r="J18" s="17">
        <v>12</v>
      </c>
      <c r="AA18" s="14"/>
      <c r="AF18" s="14"/>
      <c r="AK18" s="48"/>
    </row>
    <row r="19" spans="1:37">
      <c r="A19" s="31"/>
      <c r="B19" s="17">
        <v>9</v>
      </c>
      <c r="C19" s="17">
        <v>10</v>
      </c>
      <c r="D19" s="17">
        <v>35</v>
      </c>
      <c r="E19" s="17">
        <v>6</v>
      </c>
      <c r="F19" s="17">
        <v>12</v>
      </c>
      <c r="G19" s="26">
        <v>10600</v>
      </c>
      <c r="H19" s="32" t="s">
        <v>169</v>
      </c>
      <c r="I19" s="17">
        <v>5</v>
      </c>
      <c r="J19" s="17">
        <v>13</v>
      </c>
      <c r="AA19" s="12"/>
      <c r="AB19" s="12"/>
      <c r="AD19" s="12"/>
      <c r="AE19" s="12"/>
      <c r="AF19" s="12"/>
      <c r="AG19" s="12"/>
      <c r="AH19" s="12"/>
      <c r="AI19" s="12"/>
      <c r="AJ19" s="12"/>
      <c r="AK19" s="12"/>
    </row>
    <row r="20" spans="1:37">
      <c r="A20" s="31"/>
      <c r="B20" s="17">
        <v>10</v>
      </c>
      <c r="C20" s="17"/>
      <c r="G20" s="26"/>
      <c r="H20" s="21"/>
      <c r="AA20" s="48"/>
      <c r="AB20" s="12"/>
      <c r="AD20" s="12"/>
      <c r="AE20" s="12"/>
      <c r="AF20" s="48"/>
      <c r="AG20" s="12"/>
      <c r="AH20" s="12"/>
      <c r="AI20" s="12"/>
      <c r="AJ20" s="12"/>
      <c r="AK20" s="48"/>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6.2857142857143" style="12" customWidth="1"/>
    <col min="3" max="3" width="11.4285714285714" style="12" customWidth="1"/>
    <col min="4" max="4" width="9.57142857142857" style="12" customWidth="1"/>
    <col min="5" max="5" width="18" style="12" customWidth="1"/>
    <col min="6" max="6" width="15.4285714285714"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612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[DMKCharacterProgress_WIP.xlsx]Overview!$B$49</v>
      </c>
      <c r="G1" s="12" t="s">
        <v>124</v>
      </c>
      <c r="H1" s="21"/>
      <c r="AA1" s="34" t="str">
        <f>$B$1&amp;"'s Activities"</f>
        <v>Prince Charming's Activities</v>
      </c>
      <c r="AB1" s="34"/>
      <c r="AC1" s="34"/>
      <c r="AD1" s="34"/>
      <c r="AE1" s="34"/>
      <c r="AF1" s="34"/>
      <c r="AG1" s="34"/>
      <c r="AH1" s="34"/>
      <c r="AI1" s="34"/>
      <c r="AJ1" s="34"/>
      <c r="AK1" s="34"/>
    </row>
    <row r="2" ht="20.25" spans="1:37">
      <c r="A2" s="16" t="s">
        <v>125</v>
      </c>
      <c r="B2" s="17" t="s">
        <v>70</v>
      </c>
      <c r="F2" s="22" t="str">
        <f ca="1">"'"&amp;SUBSTITUTE($F$1,"Overview","Overview (Mine)'")</f>
        <v>'[DMKCharacterProgress_WIP.xlsx]Overview (Mine)'!$B$49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597</v>
      </c>
      <c r="AB4" s="13">
        <v>1</v>
      </c>
      <c r="AE4" s="13" t="s">
        <v>51</v>
      </c>
      <c r="AF4" s="14"/>
      <c r="AG4" s="13" t="s">
        <v>178</v>
      </c>
      <c r="AI4" s="13">
        <v>7</v>
      </c>
      <c r="AJ4" s="13">
        <v>40</v>
      </c>
      <c r="AK4" s="46" t="s">
        <v>625</v>
      </c>
    </row>
    <row r="5" spans="1:37">
      <c r="A5" s="16" t="s">
        <v>148</v>
      </c>
      <c r="B5" s="17" t="s">
        <v>607</v>
      </c>
      <c r="G5" s="26"/>
      <c r="H5" s="21"/>
      <c r="AA5" s="14" t="s">
        <v>626</v>
      </c>
      <c r="AB5" s="13">
        <v>4</v>
      </c>
      <c r="AF5" s="14" t="s">
        <v>613</v>
      </c>
      <c r="AG5" s="13" t="s">
        <v>183</v>
      </c>
      <c r="AI5" s="13">
        <v>10</v>
      </c>
      <c r="AJ5" s="13">
        <v>75</v>
      </c>
      <c r="AK5" s="17" t="s">
        <v>627</v>
      </c>
    </row>
    <row r="6" spans="1:37">
      <c r="A6" s="16" t="s">
        <v>150</v>
      </c>
      <c r="B6" s="17" t="s">
        <v>628</v>
      </c>
      <c r="G6" s="26"/>
      <c r="H6" s="21"/>
      <c r="AA6" s="14" t="s">
        <v>611</v>
      </c>
      <c r="AB6" s="13">
        <v>3</v>
      </c>
      <c r="AC6" s="12" t="s">
        <v>70</v>
      </c>
      <c r="AD6" s="13">
        <v>1</v>
      </c>
      <c r="AF6" s="14" t="s">
        <v>613</v>
      </c>
      <c r="AG6" s="13" t="s">
        <v>183</v>
      </c>
      <c r="AI6" s="13">
        <v>13</v>
      </c>
      <c r="AJ6" s="13">
        <v>100</v>
      </c>
      <c r="AK6" s="17" t="s">
        <v>614</v>
      </c>
    </row>
    <row r="7" spans="1:37">
      <c r="A7" s="16" t="s">
        <v>157</v>
      </c>
      <c r="B7" s="17" t="s">
        <v>629</v>
      </c>
      <c r="G7" s="26"/>
      <c r="H7" s="21"/>
      <c r="AA7" s="14" t="s">
        <v>630</v>
      </c>
      <c r="AB7" s="13">
        <v>1</v>
      </c>
      <c r="AF7" s="14"/>
      <c r="AG7" s="13" t="s">
        <v>154</v>
      </c>
      <c r="AI7" s="13">
        <v>13</v>
      </c>
      <c r="AJ7" s="13">
        <v>110</v>
      </c>
      <c r="AK7" s="15" t="s">
        <v>631</v>
      </c>
    </row>
    <row r="8" spans="1:37">
      <c r="A8" s="16" t="s">
        <v>159</v>
      </c>
      <c r="B8" s="17">
        <v>2</v>
      </c>
      <c r="C8" s="27"/>
      <c r="D8" s="27"/>
      <c r="E8" s="27"/>
      <c r="F8" s="27"/>
      <c r="G8" s="28"/>
      <c r="H8" s="29"/>
      <c r="I8" s="33" t="s">
        <v>131</v>
      </c>
      <c r="J8" s="33"/>
      <c r="AA8" s="14" t="s">
        <v>618</v>
      </c>
      <c r="AB8" s="13">
        <v>10</v>
      </c>
      <c r="AC8" s="12" t="s">
        <v>70</v>
      </c>
      <c r="AD8" s="13">
        <v>5</v>
      </c>
      <c r="AF8" s="14"/>
      <c r="AG8" s="13" t="s">
        <v>154</v>
      </c>
      <c r="AI8" s="13">
        <v>17</v>
      </c>
      <c r="AJ8" s="13">
        <v>150</v>
      </c>
      <c r="AK8" s="12"/>
    </row>
    <row r="9" spans="1:39">
      <c r="A9" s="16" t="s">
        <v>162</v>
      </c>
      <c r="B9" s="16" t="s">
        <v>163</v>
      </c>
      <c r="C9" s="16" t="s">
        <v>164</v>
      </c>
      <c r="D9" s="16" t="str">
        <f>$B$5</f>
        <v>Pumpkin</v>
      </c>
      <c r="E9" s="16" t="str">
        <f>$B$6</f>
        <v>Charming Gloves</v>
      </c>
      <c r="F9" s="16" t="str">
        <f>$B$7</f>
        <v>Charming Ears</v>
      </c>
      <c r="G9" s="30" t="s">
        <v>165</v>
      </c>
      <c r="H9" s="29" t="s">
        <v>137</v>
      </c>
      <c r="I9" s="16" t="s">
        <v>166</v>
      </c>
      <c r="J9" s="16" t="s">
        <v>139</v>
      </c>
      <c r="K9" s="31"/>
      <c r="L9" s="31"/>
      <c r="M9" s="31"/>
      <c r="N9" s="31"/>
      <c r="O9" s="31"/>
      <c r="P9" s="31"/>
      <c r="Q9" s="31"/>
      <c r="R9" s="31"/>
      <c r="S9" s="31"/>
      <c r="T9" s="31"/>
      <c r="U9" s="31"/>
      <c r="V9" s="31"/>
      <c r="W9" s="31"/>
      <c r="X9" s="31"/>
      <c r="Y9" s="31"/>
      <c r="Z9" s="31"/>
      <c r="AA9" s="14" t="s">
        <v>619</v>
      </c>
      <c r="AB9" s="13">
        <v>7</v>
      </c>
      <c r="AC9" s="12" t="s">
        <v>70</v>
      </c>
      <c r="AD9" s="13">
        <v>7</v>
      </c>
      <c r="AF9" s="14" t="s">
        <v>620</v>
      </c>
      <c r="AG9" s="13" t="s">
        <v>193</v>
      </c>
      <c r="AI9" s="13">
        <v>20</v>
      </c>
      <c r="AJ9" s="13">
        <v>210</v>
      </c>
      <c r="AK9" s="48" t="s">
        <v>360</v>
      </c>
      <c r="AL9" s="31"/>
      <c r="AM9" s="31"/>
    </row>
    <row r="10" spans="1:37">
      <c r="A10" s="31"/>
      <c r="B10" s="17">
        <v>0</v>
      </c>
      <c r="C10" s="17">
        <v>1</v>
      </c>
      <c r="D10" s="17">
        <v>0</v>
      </c>
      <c r="E10" s="17">
        <v>1</v>
      </c>
      <c r="F10" s="17"/>
      <c r="G10" s="26">
        <v>500</v>
      </c>
      <c r="H10" s="32" t="s">
        <v>199</v>
      </c>
      <c r="AA10" s="14" t="s">
        <v>632</v>
      </c>
      <c r="AB10" s="13">
        <v>3</v>
      </c>
      <c r="AF10" s="14" t="s">
        <v>620</v>
      </c>
      <c r="AG10" s="13" t="s">
        <v>197</v>
      </c>
      <c r="AI10" s="13">
        <v>20</v>
      </c>
      <c r="AJ10" s="13">
        <v>200</v>
      </c>
      <c r="AK10" s="55"/>
    </row>
    <row r="11" spans="1:37">
      <c r="A11" s="31"/>
      <c r="B11" s="17">
        <v>1</v>
      </c>
      <c r="C11" s="17">
        <v>2</v>
      </c>
      <c r="D11" s="17">
        <v>2</v>
      </c>
      <c r="E11" s="17">
        <v>1</v>
      </c>
      <c r="F11" s="17">
        <v>1</v>
      </c>
      <c r="G11" s="26">
        <v>950</v>
      </c>
      <c r="H11" s="32" t="s">
        <v>199</v>
      </c>
      <c r="I11" s="17">
        <v>1</v>
      </c>
      <c r="J11" s="17">
        <v>5</v>
      </c>
      <c r="AA11" s="14" t="s">
        <v>633</v>
      </c>
      <c r="AB11" s="13">
        <v>5</v>
      </c>
      <c r="AC11" s="43"/>
      <c r="AF11" s="14" t="s">
        <v>622</v>
      </c>
      <c r="AG11" s="13" t="s">
        <v>205</v>
      </c>
      <c r="AI11" s="13">
        <v>29</v>
      </c>
      <c r="AJ11" s="13">
        <v>275</v>
      </c>
      <c r="AK11" s="48"/>
    </row>
    <row r="12" spans="1:37">
      <c r="A12" s="31"/>
      <c r="B12" s="17">
        <v>2</v>
      </c>
      <c r="C12" s="17">
        <v>3</v>
      </c>
      <c r="D12" s="17">
        <v>4</v>
      </c>
      <c r="E12" s="17">
        <v>1</v>
      </c>
      <c r="F12" s="17">
        <v>1</v>
      </c>
      <c r="G12" s="26">
        <v>1450</v>
      </c>
      <c r="H12" s="32" t="s">
        <v>202</v>
      </c>
      <c r="I12" s="17">
        <v>1</v>
      </c>
      <c r="J12" s="17">
        <v>6</v>
      </c>
      <c r="AA12" s="14"/>
      <c r="AF12" s="14"/>
      <c r="AK12" s="48"/>
    </row>
    <row r="13" spans="1:37">
      <c r="A13" s="31"/>
      <c r="B13" s="17">
        <v>3</v>
      </c>
      <c r="C13" s="17">
        <v>4</v>
      </c>
      <c r="D13" s="17">
        <v>6</v>
      </c>
      <c r="E13" s="17">
        <v>2</v>
      </c>
      <c r="F13" s="17">
        <v>2</v>
      </c>
      <c r="G13" s="26">
        <v>2200</v>
      </c>
      <c r="H13" s="32" t="s">
        <v>206</v>
      </c>
      <c r="I13" s="17">
        <v>1</v>
      </c>
      <c r="J13" s="17">
        <v>7</v>
      </c>
      <c r="AA13" s="14"/>
      <c r="AF13" s="14"/>
      <c r="AK13" s="12"/>
    </row>
    <row r="14" spans="1:37">
      <c r="A14" s="31"/>
      <c r="B14" s="17">
        <v>4</v>
      </c>
      <c r="C14" s="17">
        <v>5</v>
      </c>
      <c r="D14" s="17">
        <v>8</v>
      </c>
      <c r="E14" s="17">
        <v>3</v>
      </c>
      <c r="F14" s="17">
        <v>2</v>
      </c>
      <c r="G14" s="26">
        <v>2850</v>
      </c>
      <c r="H14" s="32" t="s">
        <v>178</v>
      </c>
      <c r="I14" s="17">
        <v>2</v>
      </c>
      <c r="J14" s="17">
        <v>8</v>
      </c>
      <c r="AA14" s="14"/>
      <c r="AF14" s="14"/>
      <c r="AK14" s="12"/>
    </row>
    <row r="15" spans="1:37">
      <c r="A15" s="31"/>
      <c r="B15" s="17">
        <v>5</v>
      </c>
      <c r="C15" s="17">
        <v>6</v>
      </c>
      <c r="D15" s="17">
        <v>10</v>
      </c>
      <c r="E15" s="17">
        <v>4</v>
      </c>
      <c r="F15" s="17">
        <v>3</v>
      </c>
      <c r="G15" s="26">
        <v>3700</v>
      </c>
      <c r="H15" s="32" t="s">
        <v>183</v>
      </c>
      <c r="I15" s="17">
        <v>2</v>
      </c>
      <c r="J15" s="17">
        <v>9</v>
      </c>
      <c r="AA15" s="14"/>
      <c r="AF15" s="14"/>
      <c r="AK15" s="48"/>
    </row>
    <row r="16" spans="1:37">
      <c r="A16" s="31"/>
      <c r="B16" s="17">
        <v>6</v>
      </c>
      <c r="C16" s="17">
        <v>7</v>
      </c>
      <c r="D16" s="17">
        <v>12</v>
      </c>
      <c r="E16" s="17">
        <v>6</v>
      </c>
      <c r="F16" s="17">
        <v>5</v>
      </c>
      <c r="G16" s="26">
        <v>4800</v>
      </c>
      <c r="H16" s="32" t="s">
        <v>154</v>
      </c>
      <c r="I16" s="17">
        <v>3</v>
      </c>
      <c r="J16" s="17">
        <v>10</v>
      </c>
      <c r="AA16" s="14"/>
      <c r="AF16" s="14"/>
      <c r="AK16" s="48"/>
    </row>
    <row r="17" spans="1:37">
      <c r="A17" s="31"/>
      <c r="B17" s="17">
        <v>7</v>
      </c>
      <c r="C17" s="17">
        <v>8</v>
      </c>
      <c r="D17" s="17">
        <v>14</v>
      </c>
      <c r="E17" s="17">
        <v>8</v>
      </c>
      <c r="F17" s="17">
        <v>7</v>
      </c>
      <c r="G17" s="26">
        <v>6250</v>
      </c>
      <c r="H17" s="32" t="s">
        <v>197</v>
      </c>
      <c r="I17" s="17">
        <v>3</v>
      </c>
      <c r="J17" s="17">
        <v>11</v>
      </c>
      <c r="AA17" s="14"/>
      <c r="AF17" s="14"/>
      <c r="AK17" s="48"/>
    </row>
    <row r="18" spans="1:37">
      <c r="A18" s="31"/>
      <c r="B18" s="17">
        <v>8</v>
      </c>
      <c r="C18" s="17">
        <v>9</v>
      </c>
      <c r="D18" s="17">
        <v>16</v>
      </c>
      <c r="E18" s="17">
        <v>10</v>
      </c>
      <c r="F18" s="17">
        <v>9</v>
      </c>
      <c r="G18" s="26">
        <v>8150</v>
      </c>
      <c r="H18" s="32" t="s">
        <v>209</v>
      </c>
      <c r="I18" s="17">
        <v>3</v>
      </c>
      <c r="J18" s="17">
        <v>12</v>
      </c>
      <c r="AA18" s="14"/>
      <c r="AF18" s="14"/>
      <c r="AK18" s="48"/>
    </row>
    <row r="19" spans="1:37">
      <c r="A19" s="31"/>
      <c r="B19" s="17">
        <v>9</v>
      </c>
      <c r="C19" s="17">
        <v>10</v>
      </c>
      <c r="D19" s="17">
        <v>20</v>
      </c>
      <c r="E19" s="17">
        <v>15</v>
      </c>
      <c r="F19" s="17">
        <v>13</v>
      </c>
      <c r="G19" s="26">
        <v>10600</v>
      </c>
      <c r="H19" s="32" t="s">
        <v>169</v>
      </c>
      <c r="I19" s="17">
        <v>5</v>
      </c>
      <c r="J19" s="17">
        <v>13</v>
      </c>
      <c r="AA19" s="12"/>
      <c r="AB19" s="12"/>
      <c r="AD19" s="12"/>
      <c r="AE19" s="12"/>
      <c r="AF19" s="12"/>
      <c r="AG19" s="12"/>
      <c r="AH19" s="12"/>
      <c r="AI19" s="12"/>
      <c r="AJ19" s="12"/>
      <c r="AK19" s="12"/>
    </row>
    <row r="20" spans="1:37">
      <c r="A20" s="31"/>
      <c r="B20" s="17">
        <v>10</v>
      </c>
      <c r="C20" s="17"/>
      <c r="G20" s="26"/>
      <c r="H20" s="21"/>
      <c r="AA20" s="48"/>
      <c r="AB20" s="12"/>
      <c r="AD20" s="12"/>
      <c r="AE20" s="12"/>
      <c r="AF20" s="48"/>
      <c r="AG20" s="12"/>
      <c r="AH20" s="12"/>
      <c r="AI20" s="12"/>
      <c r="AJ20" s="12"/>
      <c r="AK20" s="48"/>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5.2857142857143" style="12" customWidth="1"/>
    <col min="3" max="3" width="11.4285714285714" style="12" customWidth="1"/>
    <col min="4" max="4" width="10.8571428571429" style="12" customWidth="1"/>
    <col min="5" max="5" width="10.4285714285714" style="12" customWidth="1"/>
    <col min="6" max="6" width="16.5714285714286"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634</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[DMKCharacterProgress_WIP.xlsx]Overview!$B$53</v>
      </c>
      <c r="G1" s="12" t="s">
        <v>124</v>
      </c>
      <c r="H1" s="21"/>
      <c r="AA1" s="34" t="str">
        <f>$B$1&amp;"'s Activities"</f>
        <v>Tinker Bell's Activities</v>
      </c>
      <c r="AB1" s="34"/>
      <c r="AC1" s="34"/>
      <c r="AD1" s="34"/>
      <c r="AE1" s="34"/>
      <c r="AF1" s="34"/>
      <c r="AG1" s="34"/>
      <c r="AH1" s="34"/>
      <c r="AI1" s="34"/>
      <c r="AJ1" s="34"/>
      <c r="AK1" s="34"/>
    </row>
    <row r="2" ht="20.25" spans="1:37">
      <c r="A2" s="16" t="s">
        <v>125</v>
      </c>
      <c r="B2" s="17" t="s">
        <v>635</v>
      </c>
      <c r="F2" s="22" t="str">
        <f ca="1">"'"&amp;SUBSTITUTE($F$1,"Overview","Overview (Mine)'")</f>
        <v>'[DMKCharacterProgress_WIP.xlsx]Overview (Mine)'!$B$53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636</v>
      </c>
      <c r="AB4" s="13">
        <v>1</v>
      </c>
      <c r="AF4" s="14" t="s">
        <v>637</v>
      </c>
      <c r="AG4" s="13" t="s">
        <v>178</v>
      </c>
      <c r="AH4" s="13" t="s">
        <v>51</v>
      </c>
      <c r="AI4" s="13">
        <v>7</v>
      </c>
      <c r="AJ4" s="13">
        <v>40</v>
      </c>
      <c r="AK4" s="46" t="s">
        <v>638</v>
      </c>
    </row>
    <row r="5" spans="1:37">
      <c r="A5" s="16" t="s">
        <v>148</v>
      </c>
      <c r="B5" s="17" t="s">
        <v>639</v>
      </c>
      <c r="G5" s="26"/>
      <c r="H5" s="21"/>
      <c r="AA5" s="14" t="s">
        <v>640</v>
      </c>
      <c r="AB5" s="13">
        <v>2</v>
      </c>
      <c r="AF5" s="14" t="s">
        <v>641</v>
      </c>
      <c r="AG5" s="13" t="s">
        <v>183</v>
      </c>
      <c r="AI5" s="13">
        <v>10</v>
      </c>
      <c r="AJ5" s="13">
        <v>75</v>
      </c>
      <c r="AK5" s="17" t="s">
        <v>642</v>
      </c>
    </row>
    <row r="6" spans="1:37">
      <c r="A6" s="16" t="s">
        <v>150</v>
      </c>
      <c r="B6" s="17" t="s">
        <v>556</v>
      </c>
      <c r="G6" s="26"/>
      <c r="H6" s="21"/>
      <c r="AA6" s="14" t="s">
        <v>643</v>
      </c>
      <c r="AB6" s="13">
        <v>7</v>
      </c>
      <c r="AF6" s="14" t="s">
        <v>641</v>
      </c>
      <c r="AG6" s="13" t="s">
        <v>154</v>
      </c>
      <c r="AI6" s="13">
        <v>13</v>
      </c>
      <c r="AJ6" s="13">
        <v>110</v>
      </c>
      <c r="AK6" s="17" t="s">
        <v>644</v>
      </c>
    </row>
    <row r="7" spans="1:37">
      <c r="A7" s="16" t="s">
        <v>157</v>
      </c>
      <c r="B7" s="17" t="s">
        <v>548</v>
      </c>
      <c r="G7" s="26"/>
      <c r="H7" s="21"/>
      <c r="AA7" s="14" t="s">
        <v>645</v>
      </c>
      <c r="AB7" s="13">
        <v>4</v>
      </c>
      <c r="AF7" s="14" t="s">
        <v>641</v>
      </c>
      <c r="AG7" s="13" t="s">
        <v>193</v>
      </c>
      <c r="AI7" s="13">
        <v>16</v>
      </c>
      <c r="AJ7" s="13">
        <v>155</v>
      </c>
      <c r="AK7" s="15" t="s">
        <v>646</v>
      </c>
    </row>
    <row r="8" spans="1:37">
      <c r="A8" s="16" t="s">
        <v>159</v>
      </c>
      <c r="B8" s="17">
        <v>1</v>
      </c>
      <c r="C8" s="27"/>
      <c r="D8" s="27"/>
      <c r="E8" s="27"/>
      <c r="F8" s="27"/>
      <c r="G8" s="28"/>
      <c r="H8" s="29"/>
      <c r="I8" s="33" t="s">
        <v>131</v>
      </c>
      <c r="J8" s="33"/>
      <c r="AA8" s="14" t="s">
        <v>647</v>
      </c>
      <c r="AB8" s="13">
        <v>8</v>
      </c>
      <c r="AF8" s="14" t="s">
        <v>620</v>
      </c>
      <c r="AG8" s="13" t="s">
        <v>197</v>
      </c>
      <c r="AI8" s="13">
        <v>20</v>
      </c>
      <c r="AJ8" s="13">
        <v>200</v>
      </c>
      <c r="AK8" s="17"/>
    </row>
    <row r="9" spans="1:39">
      <c r="A9" s="16" t="s">
        <v>162</v>
      </c>
      <c r="B9" s="16" t="s">
        <v>163</v>
      </c>
      <c r="C9" s="16" t="s">
        <v>164</v>
      </c>
      <c r="D9" s="16" t="str">
        <f>$B$5</f>
        <v>Pixie Dust</v>
      </c>
      <c r="E9" s="16" t="str">
        <f>$B$6</f>
        <v>Thimble</v>
      </c>
      <c r="F9" s="16" t="str">
        <f>$B$7</f>
        <v>Tinker Bell Ears</v>
      </c>
      <c r="G9" s="30" t="s">
        <v>165</v>
      </c>
      <c r="H9" s="29" t="s">
        <v>137</v>
      </c>
      <c r="I9" s="16" t="s">
        <v>166</v>
      </c>
      <c r="J9" s="16" t="s">
        <v>139</v>
      </c>
      <c r="K9" s="31"/>
      <c r="L9" s="31"/>
      <c r="M9" s="31"/>
      <c r="N9" s="31"/>
      <c r="O9" s="31"/>
      <c r="P9" s="31"/>
      <c r="Q9" s="31"/>
      <c r="R9" s="31"/>
      <c r="S9" s="31"/>
      <c r="T9" s="31"/>
      <c r="U9" s="31"/>
      <c r="V9" s="31"/>
      <c r="W9" s="31"/>
      <c r="X9" s="31"/>
      <c r="Y9" s="31"/>
      <c r="Z9" s="31"/>
      <c r="AA9" s="14" t="s">
        <v>648</v>
      </c>
      <c r="AB9" s="13">
        <v>10</v>
      </c>
      <c r="AF9" s="14" t="s">
        <v>641</v>
      </c>
      <c r="AG9" s="13" t="s">
        <v>205</v>
      </c>
      <c r="AI9" s="13">
        <v>29</v>
      </c>
      <c r="AJ9" s="13">
        <v>275</v>
      </c>
      <c r="AK9" s="46" t="s">
        <v>649</v>
      </c>
      <c r="AL9" s="31"/>
      <c r="AM9" s="31"/>
    </row>
    <row r="10" spans="1:37">
      <c r="A10" s="31"/>
      <c r="B10" s="17">
        <v>0</v>
      </c>
      <c r="C10" s="17">
        <v>1</v>
      </c>
      <c r="D10" s="17">
        <v>1</v>
      </c>
      <c r="E10" s="17">
        <v>1</v>
      </c>
      <c r="F10" s="17">
        <v>3</v>
      </c>
      <c r="G10" s="26">
        <v>60</v>
      </c>
      <c r="H10" s="32" t="s">
        <v>650</v>
      </c>
      <c r="AA10" s="14" t="s">
        <v>651</v>
      </c>
      <c r="AF10" s="14" t="s">
        <v>622</v>
      </c>
      <c r="AG10" s="13" t="s">
        <v>169</v>
      </c>
      <c r="AI10" s="13">
        <v>45</v>
      </c>
      <c r="AJ10" s="13">
        <v>375</v>
      </c>
      <c r="AK10" s="17"/>
    </row>
    <row r="11" spans="1:37">
      <c r="A11" s="31"/>
      <c r="B11" s="17">
        <v>1</v>
      </c>
      <c r="C11" s="17">
        <v>2</v>
      </c>
      <c r="D11" s="17">
        <v>2</v>
      </c>
      <c r="E11" s="17">
        <v>1</v>
      </c>
      <c r="F11" s="17"/>
      <c r="G11" s="26">
        <v>800</v>
      </c>
      <c r="H11" s="32" t="s">
        <v>199</v>
      </c>
      <c r="I11" s="17">
        <v>1</v>
      </c>
      <c r="J11" s="17">
        <v>15</v>
      </c>
      <c r="AA11" s="14"/>
      <c r="AC11" s="43"/>
      <c r="AF11" s="14"/>
      <c r="AK11" s="48"/>
    </row>
    <row r="12" spans="1:37">
      <c r="A12" s="31"/>
      <c r="B12" s="17">
        <v>2</v>
      </c>
      <c r="C12" s="17">
        <v>3</v>
      </c>
      <c r="D12" s="17">
        <v>3</v>
      </c>
      <c r="E12" s="17">
        <v>2</v>
      </c>
      <c r="F12" s="17">
        <v>1</v>
      </c>
      <c r="G12" s="26">
        <v>1200</v>
      </c>
      <c r="H12" s="32" t="s">
        <v>202</v>
      </c>
      <c r="I12" s="17">
        <v>1</v>
      </c>
      <c r="J12" s="17">
        <v>6</v>
      </c>
      <c r="AA12" s="14"/>
      <c r="AF12" s="14"/>
      <c r="AK12" s="48"/>
    </row>
    <row r="13" spans="1:37">
      <c r="A13" s="31"/>
      <c r="B13" s="17">
        <v>3</v>
      </c>
      <c r="C13" s="17">
        <v>4</v>
      </c>
      <c r="D13" s="17">
        <v>4</v>
      </c>
      <c r="E13" s="17">
        <v>2</v>
      </c>
      <c r="F13" s="17">
        <v>1</v>
      </c>
      <c r="G13" s="26">
        <v>1800</v>
      </c>
      <c r="H13" s="32" t="s">
        <v>206</v>
      </c>
      <c r="I13" s="17">
        <v>1</v>
      </c>
      <c r="J13" s="17">
        <v>7</v>
      </c>
      <c r="AA13" s="14"/>
      <c r="AF13" s="14"/>
      <c r="AK13" s="12"/>
    </row>
    <row r="14" spans="1:37">
      <c r="A14" s="31"/>
      <c r="B14" s="17">
        <v>4</v>
      </c>
      <c r="C14" s="17">
        <v>5</v>
      </c>
      <c r="D14" s="17">
        <v>5</v>
      </c>
      <c r="E14" s="17">
        <v>3</v>
      </c>
      <c r="F14" s="17">
        <v>1</v>
      </c>
      <c r="G14" s="26">
        <v>2350</v>
      </c>
      <c r="H14" s="32" t="s">
        <v>178</v>
      </c>
      <c r="I14" s="17">
        <v>2</v>
      </c>
      <c r="J14" s="17">
        <v>8</v>
      </c>
      <c r="AA14" s="14"/>
      <c r="AF14" s="14"/>
      <c r="AK14" s="12"/>
    </row>
    <row r="15" spans="1:37">
      <c r="A15" s="31"/>
      <c r="B15" s="17">
        <v>5</v>
      </c>
      <c r="C15" s="17">
        <v>6</v>
      </c>
      <c r="D15" s="17">
        <v>6</v>
      </c>
      <c r="E15" s="17">
        <v>4</v>
      </c>
      <c r="F15" s="17">
        <v>2</v>
      </c>
      <c r="G15" s="26">
        <v>3050</v>
      </c>
      <c r="H15" s="32" t="s">
        <v>183</v>
      </c>
      <c r="I15" s="17">
        <v>2</v>
      </c>
      <c r="J15" s="17">
        <v>9</v>
      </c>
      <c r="AA15" s="14"/>
      <c r="AF15" s="14"/>
      <c r="AK15" s="48"/>
    </row>
    <row r="16" spans="1:37">
      <c r="A16" s="31"/>
      <c r="B16" s="17">
        <v>6</v>
      </c>
      <c r="C16" s="17">
        <v>7</v>
      </c>
      <c r="D16" s="17">
        <v>6</v>
      </c>
      <c r="E16" s="17">
        <v>5</v>
      </c>
      <c r="F16" s="17">
        <v>3</v>
      </c>
      <c r="G16" s="26">
        <v>3950</v>
      </c>
      <c r="H16" s="32" t="s">
        <v>154</v>
      </c>
      <c r="I16" s="17">
        <v>3</v>
      </c>
      <c r="J16" s="17">
        <v>10</v>
      </c>
      <c r="AA16" s="14"/>
      <c r="AF16" s="14"/>
      <c r="AK16" s="48"/>
    </row>
    <row r="17" spans="1:37">
      <c r="A17" s="31"/>
      <c r="B17" s="17">
        <v>7</v>
      </c>
      <c r="C17" s="17">
        <v>8</v>
      </c>
      <c r="D17" s="17">
        <v>8</v>
      </c>
      <c r="E17" s="17">
        <v>6</v>
      </c>
      <c r="F17" s="17">
        <v>4</v>
      </c>
      <c r="G17" s="26">
        <v>5150</v>
      </c>
      <c r="H17" s="32" t="s">
        <v>197</v>
      </c>
      <c r="I17" s="17">
        <v>3</v>
      </c>
      <c r="J17" s="17">
        <v>11</v>
      </c>
      <c r="AA17" s="14"/>
      <c r="AF17" s="14"/>
      <c r="AK17" s="48"/>
    </row>
    <row r="18" spans="1:37">
      <c r="A18" s="31"/>
      <c r="B18" s="17">
        <v>8</v>
      </c>
      <c r="C18" s="17">
        <v>9</v>
      </c>
      <c r="D18" s="17">
        <v>8</v>
      </c>
      <c r="E18" s="17">
        <v>8</v>
      </c>
      <c r="F18" s="17">
        <v>6</v>
      </c>
      <c r="G18" s="26">
        <v>6700</v>
      </c>
      <c r="H18" s="32" t="s">
        <v>209</v>
      </c>
      <c r="I18" s="17">
        <v>3</v>
      </c>
      <c r="J18" s="17">
        <v>12</v>
      </c>
      <c r="AA18" s="14"/>
      <c r="AF18" s="14"/>
      <c r="AK18" s="48"/>
    </row>
    <row r="19" spans="1:37">
      <c r="A19" s="31"/>
      <c r="B19" s="17">
        <v>9</v>
      </c>
      <c r="C19" s="17">
        <v>10</v>
      </c>
      <c r="D19" s="17">
        <v>10</v>
      </c>
      <c r="E19" s="17">
        <v>10</v>
      </c>
      <c r="F19" s="17">
        <v>8</v>
      </c>
      <c r="G19" s="26">
        <v>8700</v>
      </c>
      <c r="H19" s="32" t="s">
        <v>169</v>
      </c>
      <c r="I19" s="17">
        <v>5</v>
      </c>
      <c r="J19" s="17">
        <v>13</v>
      </c>
      <c r="AA19" s="12"/>
      <c r="AB19" s="12"/>
      <c r="AD19" s="12"/>
      <c r="AE19" s="12"/>
      <c r="AF19" s="12"/>
      <c r="AG19" s="12"/>
      <c r="AH19" s="12"/>
      <c r="AI19" s="12"/>
      <c r="AJ19" s="12"/>
      <c r="AK19" s="12"/>
    </row>
    <row r="20" spans="1:37">
      <c r="A20" s="31"/>
      <c r="B20" s="17">
        <v>10</v>
      </c>
      <c r="C20" s="17"/>
      <c r="G20" s="26"/>
      <c r="H20" s="21"/>
      <c r="AA20" s="48"/>
      <c r="AB20" s="12"/>
      <c r="AD20" s="12"/>
      <c r="AE20" s="12"/>
      <c r="AF20" s="48"/>
      <c r="AG20" s="12"/>
      <c r="AH20" s="12"/>
      <c r="AI20" s="12"/>
      <c r="AJ20" s="12"/>
      <c r="AK20" s="48"/>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2.75"/>
  <cols>
    <col min="1" max="1" width="32.1428571428571" style="12" customWidth="1"/>
    <col min="2" max="2" width="22.8571428571429" style="12" customWidth="1"/>
    <col min="3" max="3" width="11.4285714285714" style="12" customWidth="1"/>
    <col min="4" max="4" width="11.7142857142857" style="12" customWidth="1"/>
    <col min="5" max="5" width="13.1428571428571" style="12" customWidth="1"/>
    <col min="6" max="6" width="15"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652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[DMKCharacterProgress_WIP.xlsx]Overview!$B$57</v>
      </c>
      <c r="G1" s="12" t="s">
        <v>124</v>
      </c>
      <c r="H1" s="21"/>
      <c r="AA1" s="34" t="str">
        <f>$B$1&amp;"'s Activities"</f>
        <v>Elizabeth Swann's Activities</v>
      </c>
      <c r="AB1" s="34"/>
      <c r="AC1" s="34"/>
      <c r="AD1" s="34"/>
      <c r="AE1" s="34"/>
      <c r="AF1" s="34"/>
      <c r="AG1" s="34"/>
      <c r="AH1" s="34"/>
      <c r="AI1" s="34"/>
      <c r="AJ1" s="34"/>
      <c r="AK1" s="34"/>
    </row>
    <row r="2" ht="20.25" spans="1:37">
      <c r="A2" s="16" t="s">
        <v>125</v>
      </c>
      <c r="B2" s="17" t="s">
        <v>653</v>
      </c>
      <c r="F2" s="22" t="str">
        <f ca="1">"'"&amp;SUBSTITUTE($F$1,"Overview","Overview (Mine)'")</f>
        <v>'[DMKCharacterProgress_WIP.xlsx]Overview (Mine)'!$B$57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6</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654</v>
      </c>
      <c r="AB4" s="13">
        <v>1</v>
      </c>
      <c r="AF4" s="14"/>
      <c r="AG4" s="13" t="s">
        <v>178</v>
      </c>
      <c r="AI4" s="13">
        <v>7</v>
      </c>
      <c r="AJ4" s="13">
        <v>40</v>
      </c>
      <c r="AK4" s="46" t="s">
        <v>655</v>
      </c>
    </row>
    <row r="5" spans="1:37">
      <c r="A5" s="16" t="s">
        <v>148</v>
      </c>
      <c r="B5" s="17" t="s">
        <v>655</v>
      </c>
      <c r="G5" s="26"/>
      <c r="H5" s="21"/>
      <c r="AA5" s="14" t="s">
        <v>656</v>
      </c>
      <c r="AC5" s="12" t="s">
        <v>657</v>
      </c>
      <c r="AD5" s="13">
        <v>3</v>
      </c>
      <c r="AF5" s="14" t="s">
        <v>658</v>
      </c>
      <c r="AG5" s="13" t="s">
        <v>183</v>
      </c>
      <c r="AI5" s="13">
        <v>13</v>
      </c>
      <c r="AJ5" s="13">
        <v>100</v>
      </c>
      <c r="AK5" s="17" t="s">
        <v>659</v>
      </c>
    </row>
    <row r="6" spans="1:37">
      <c r="A6" s="16" t="s">
        <v>150</v>
      </c>
      <c r="B6" s="17" t="s">
        <v>660</v>
      </c>
      <c r="G6" s="26"/>
      <c r="H6" s="21"/>
      <c r="AA6" s="14" t="s">
        <v>661</v>
      </c>
      <c r="AB6" s="13">
        <v>4</v>
      </c>
      <c r="AC6" s="12" t="s">
        <v>662</v>
      </c>
      <c r="AF6" s="14"/>
      <c r="AG6" s="13" t="s">
        <v>154</v>
      </c>
      <c r="AI6" s="13">
        <v>17</v>
      </c>
      <c r="AJ6" s="13">
        <v>150</v>
      </c>
      <c r="AK6" s="17"/>
    </row>
    <row r="7" spans="1:37">
      <c r="A7" s="16" t="s">
        <v>157</v>
      </c>
      <c r="B7" s="17" t="s">
        <v>663</v>
      </c>
      <c r="G7" s="26"/>
      <c r="H7" s="21"/>
      <c r="AA7" s="14" t="s">
        <v>664</v>
      </c>
      <c r="AC7" s="12" t="s">
        <v>657</v>
      </c>
      <c r="AD7" s="13">
        <v>4</v>
      </c>
      <c r="AF7" s="14"/>
      <c r="AG7" s="13" t="s">
        <v>154</v>
      </c>
      <c r="AI7" s="13">
        <v>17</v>
      </c>
      <c r="AJ7" s="13">
        <v>150</v>
      </c>
      <c r="AK7" s="15" t="s">
        <v>665</v>
      </c>
    </row>
    <row r="8" spans="1:37">
      <c r="A8" s="16" t="s">
        <v>159</v>
      </c>
      <c r="B8" s="17">
        <v>3</v>
      </c>
      <c r="C8" s="27"/>
      <c r="D8" s="27"/>
      <c r="E8" s="27"/>
      <c r="F8" s="27"/>
      <c r="G8" s="28"/>
      <c r="H8" s="29"/>
      <c r="I8" s="33" t="s">
        <v>131</v>
      </c>
      <c r="J8" s="33"/>
      <c r="AA8" s="14" t="s">
        <v>666</v>
      </c>
      <c r="AB8" s="13">
        <v>6</v>
      </c>
      <c r="AF8" s="14" t="s">
        <v>658</v>
      </c>
      <c r="AG8" s="13" t="s">
        <v>193</v>
      </c>
      <c r="AI8" s="13">
        <v>16</v>
      </c>
      <c r="AJ8" s="13">
        <v>155</v>
      </c>
      <c r="AK8" s="17" t="s">
        <v>375</v>
      </c>
    </row>
    <row r="9" spans="1:40">
      <c r="A9" s="16" t="s">
        <v>162</v>
      </c>
      <c r="B9" s="16" t="s">
        <v>163</v>
      </c>
      <c r="C9" s="16" t="s">
        <v>164</v>
      </c>
      <c r="D9" s="16" t="str">
        <f>$B$5</f>
        <v>Pirate Flag</v>
      </c>
      <c r="E9" s="16" t="str">
        <f>$B$6</f>
        <v>Hat &amp; Sword</v>
      </c>
      <c r="F9" s="16" t="str">
        <f>$B$7</f>
        <v>Elizabeth Ears</v>
      </c>
      <c r="G9" s="30" t="s">
        <v>165</v>
      </c>
      <c r="H9" s="29" t="s">
        <v>137</v>
      </c>
      <c r="I9" s="16" t="s">
        <v>166</v>
      </c>
      <c r="J9" s="16" t="s">
        <v>139</v>
      </c>
      <c r="K9" s="31"/>
      <c r="L9" s="31"/>
      <c r="M9" s="31"/>
      <c r="N9" s="31"/>
      <c r="O9" s="31"/>
      <c r="P9" s="31"/>
      <c r="Q9" s="31"/>
      <c r="R9" s="31"/>
      <c r="S9" s="31"/>
      <c r="T9" s="31"/>
      <c r="U9" s="31"/>
      <c r="V9" s="31"/>
      <c r="W9" s="31"/>
      <c r="X9" s="31"/>
      <c r="Y9" s="31"/>
      <c r="Z9" s="31"/>
      <c r="AA9" s="14"/>
      <c r="AF9" s="14"/>
      <c r="AK9" s="46"/>
      <c r="AL9" s="31"/>
      <c r="AM9" s="31"/>
      <c r="AN9" s="31"/>
    </row>
    <row r="10" spans="1:37">
      <c r="A10" s="31"/>
      <c r="B10" s="17">
        <v>0</v>
      </c>
      <c r="C10" s="17">
        <v>1</v>
      </c>
      <c r="D10" s="17">
        <v>30</v>
      </c>
      <c r="E10" s="17">
        <v>15</v>
      </c>
      <c r="F10" s="17">
        <v>10</v>
      </c>
      <c r="G10" s="26">
        <v>17500</v>
      </c>
      <c r="H10" s="32" t="s">
        <v>154</v>
      </c>
      <c r="AA10" s="14"/>
      <c r="AF10" s="14"/>
      <c r="AK10" s="17"/>
    </row>
    <row r="11" spans="1:37">
      <c r="A11" s="31"/>
      <c r="B11" s="17">
        <v>1</v>
      </c>
      <c r="C11" s="17">
        <v>2</v>
      </c>
      <c r="D11" s="17">
        <v>8</v>
      </c>
      <c r="E11" s="17">
        <v>2</v>
      </c>
      <c r="F11" s="17">
        <v>1</v>
      </c>
      <c r="G11" s="26">
        <v>1150</v>
      </c>
      <c r="H11" s="32" t="s">
        <v>199</v>
      </c>
      <c r="I11" s="17">
        <v>1</v>
      </c>
      <c r="J11" s="17">
        <v>10</v>
      </c>
      <c r="AA11" s="14"/>
      <c r="AC11" s="43"/>
      <c r="AF11" s="14"/>
      <c r="AK11" s="48"/>
    </row>
    <row r="12" spans="1:37">
      <c r="A12" s="31"/>
      <c r="B12" s="17">
        <v>2</v>
      </c>
      <c r="C12" s="17">
        <v>3</v>
      </c>
      <c r="D12" s="17">
        <v>12</v>
      </c>
      <c r="E12" s="17">
        <v>4</v>
      </c>
      <c r="F12" s="17">
        <v>2</v>
      </c>
      <c r="G12" s="26">
        <v>1750</v>
      </c>
      <c r="H12" s="32" t="s">
        <v>202</v>
      </c>
      <c r="I12" s="17">
        <v>1</v>
      </c>
      <c r="J12" s="17">
        <v>12</v>
      </c>
      <c r="AA12" s="14"/>
      <c r="AF12" s="14"/>
      <c r="AK12" s="48"/>
    </row>
    <row r="13" spans="1:37">
      <c r="A13" s="31"/>
      <c r="B13" s="17">
        <v>3</v>
      </c>
      <c r="C13" s="17">
        <v>4</v>
      </c>
      <c r="D13" s="17">
        <v>16</v>
      </c>
      <c r="E13" s="17">
        <v>6</v>
      </c>
      <c r="F13" s="17">
        <v>3</v>
      </c>
      <c r="G13" s="26">
        <v>2650</v>
      </c>
      <c r="H13" s="32" t="s">
        <v>206</v>
      </c>
      <c r="I13" s="17">
        <v>1</v>
      </c>
      <c r="J13" s="17">
        <v>14</v>
      </c>
      <c r="AA13" s="14"/>
      <c r="AF13" s="14"/>
      <c r="AK13" s="12"/>
    </row>
    <row r="14" spans="1:37">
      <c r="A14" s="31"/>
      <c r="B14" s="17">
        <v>4</v>
      </c>
      <c r="C14" s="17">
        <v>5</v>
      </c>
      <c r="D14" s="17">
        <v>20</v>
      </c>
      <c r="E14" s="17">
        <v>8</v>
      </c>
      <c r="F14" s="17">
        <v>4</v>
      </c>
      <c r="G14" s="26">
        <v>3450</v>
      </c>
      <c r="H14" s="32" t="s">
        <v>178</v>
      </c>
      <c r="I14" s="17">
        <v>2</v>
      </c>
      <c r="J14" s="17">
        <v>16</v>
      </c>
      <c r="AA14" s="14"/>
      <c r="AF14" s="14"/>
      <c r="AK14" s="12"/>
    </row>
    <row r="15" spans="1:37">
      <c r="A15" s="31"/>
      <c r="B15" s="17">
        <v>5</v>
      </c>
      <c r="C15" s="17">
        <v>6</v>
      </c>
      <c r="D15" s="17">
        <v>24</v>
      </c>
      <c r="E15" s="17">
        <v>10</v>
      </c>
      <c r="F15" s="17">
        <v>5</v>
      </c>
      <c r="G15" s="26">
        <v>4500</v>
      </c>
      <c r="H15" s="32" t="s">
        <v>183</v>
      </c>
      <c r="I15" s="17">
        <v>2</v>
      </c>
      <c r="J15" s="17">
        <v>18</v>
      </c>
      <c r="AA15" s="14"/>
      <c r="AF15" s="14"/>
      <c r="AK15" s="48"/>
    </row>
    <row r="16" spans="1:37">
      <c r="A16" s="31"/>
      <c r="B16" s="17">
        <v>6</v>
      </c>
      <c r="C16" s="17"/>
      <c r="G16" s="26"/>
      <c r="H16" s="21"/>
      <c r="AA16" s="14"/>
      <c r="AF16" s="14"/>
      <c r="AK16" s="48"/>
    </row>
    <row r="17" spans="1:37">
      <c r="A17" s="31"/>
      <c r="B17" s="17">
        <v>7</v>
      </c>
      <c r="G17" s="26"/>
      <c r="H17" s="21"/>
      <c r="AA17" s="14"/>
      <c r="AF17" s="14"/>
      <c r="AK17" s="48"/>
    </row>
    <row r="18" spans="1:37">
      <c r="A18" s="31"/>
      <c r="B18" s="17">
        <v>8</v>
      </c>
      <c r="G18" s="26"/>
      <c r="H18" s="21"/>
      <c r="AA18" s="14"/>
      <c r="AF18" s="14"/>
      <c r="AK18" s="48"/>
    </row>
    <row r="19" spans="1:37">
      <c r="A19" s="31"/>
      <c r="B19" s="17">
        <v>9</v>
      </c>
      <c r="G19" s="26"/>
      <c r="H19" s="21"/>
      <c r="AA19" s="12"/>
      <c r="AB19" s="12"/>
      <c r="AD19" s="12"/>
      <c r="AE19" s="12"/>
      <c r="AF19" s="12"/>
      <c r="AG19" s="12"/>
      <c r="AH19" s="12"/>
      <c r="AI19" s="12"/>
      <c r="AJ19" s="12"/>
      <c r="AK19" s="12"/>
    </row>
    <row r="20" spans="1:37">
      <c r="A20" s="31"/>
      <c r="B20" s="17">
        <v>10</v>
      </c>
      <c r="G20" s="26"/>
      <c r="H20" s="21"/>
      <c r="AA20" s="48"/>
      <c r="AB20" s="12"/>
      <c r="AD20" s="12"/>
      <c r="AE20" s="12"/>
      <c r="AF20" s="48"/>
      <c r="AG20" s="12"/>
      <c r="AH20" s="12"/>
      <c r="AI20" s="12"/>
      <c r="AJ20" s="12"/>
      <c r="AK20" s="48"/>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1">
      <c r="A997" s="31"/>
    </row>
    <row r="998" spans="1:1">
      <c r="A998" s="31"/>
    </row>
    <row r="999" spans="1:1">
      <c r="A999" s="31"/>
    </row>
    <row r="1000" spans="1:1">
      <c r="A1000" s="3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22.8571428571429" style="12" customWidth="1"/>
    <col min="3" max="3" width="11.4285714285714" style="12" customWidth="1"/>
    <col min="4" max="4" width="11.7142857142857" style="12" customWidth="1"/>
    <col min="5" max="5" width="16.4285714285714" style="12" customWidth="1"/>
    <col min="6" max="6" width="10.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662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[DMKCharacterProgress_WIP.xlsx]Overview!$B$59</v>
      </c>
      <c r="G1" s="12" t="s">
        <v>124</v>
      </c>
      <c r="H1" s="21"/>
      <c r="AA1" s="34" t="str">
        <f>$B$1&amp;"'s Activities"</f>
        <v>Jack Sparrow's Activities</v>
      </c>
      <c r="AB1" s="34"/>
      <c r="AC1" s="34"/>
      <c r="AD1" s="34"/>
      <c r="AE1" s="34"/>
      <c r="AF1" s="34"/>
      <c r="AG1" s="34"/>
      <c r="AH1" s="34"/>
      <c r="AI1" s="34"/>
      <c r="AJ1" s="34"/>
      <c r="AK1" s="34"/>
    </row>
    <row r="2" ht="20.25" spans="1:37">
      <c r="A2" s="16" t="s">
        <v>125</v>
      </c>
      <c r="B2" s="17" t="s">
        <v>653</v>
      </c>
      <c r="F2" s="22" t="str">
        <f ca="1">"'"&amp;SUBSTITUTE($F$1,"Overview","Overview (Mine)'")</f>
        <v>'[DMKCharacterProgress_WIP.xlsx]Overview (Mine)'!$B$59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6</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450</v>
      </c>
      <c r="G4" s="26"/>
      <c r="H4" s="21"/>
      <c r="AA4" s="14" t="s">
        <v>667</v>
      </c>
      <c r="AB4" s="13">
        <v>1</v>
      </c>
      <c r="AF4" s="14"/>
      <c r="AG4" s="13" t="s">
        <v>178</v>
      </c>
      <c r="AI4" s="13">
        <v>7</v>
      </c>
      <c r="AJ4" s="13">
        <v>40</v>
      </c>
      <c r="AK4" s="46" t="s">
        <v>668</v>
      </c>
    </row>
    <row r="5" spans="1:37">
      <c r="A5" s="16" t="s">
        <v>148</v>
      </c>
      <c r="B5" s="17" t="s">
        <v>655</v>
      </c>
      <c r="G5" s="26"/>
      <c r="H5" s="21"/>
      <c r="AA5" s="14" t="s">
        <v>669</v>
      </c>
      <c r="AB5" s="13">
        <v>2</v>
      </c>
      <c r="AF5" s="14" t="s">
        <v>658</v>
      </c>
      <c r="AG5" s="13" t="s">
        <v>183</v>
      </c>
      <c r="AI5" s="13">
        <v>10</v>
      </c>
      <c r="AJ5" s="13">
        <v>75</v>
      </c>
      <c r="AK5" s="17" t="s">
        <v>663</v>
      </c>
    </row>
    <row r="6" spans="1:37">
      <c r="A6" s="16" t="s">
        <v>150</v>
      </c>
      <c r="B6" s="17" t="s">
        <v>670</v>
      </c>
      <c r="G6" s="26"/>
      <c r="H6" s="21"/>
      <c r="AA6" s="14" t="s">
        <v>671</v>
      </c>
      <c r="AB6" s="13">
        <v>4</v>
      </c>
      <c r="AC6" s="12" t="s">
        <v>657</v>
      </c>
      <c r="AF6" s="14" t="s">
        <v>658</v>
      </c>
      <c r="AG6" s="13" t="s">
        <v>183</v>
      </c>
      <c r="AI6" s="13">
        <v>13</v>
      </c>
      <c r="AJ6" s="13">
        <v>100</v>
      </c>
      <c r="AK6" s="17"/>
    </row>
    <row r="7" spans="1:37">
      <c r="A7" s="16" t="s">
        <v>157</v>
      </c>
      <c r="B7" s="17" t="s">
        <v>672</v>
      </c>
      <c r="G7" s="26"/>
      <c r="H7" s="21"/>
      <c r="AA7" s="14" t="s">
        <v>673</v>
      </c>
      <c r="AB7" s="13">
        <v>5</v>
      </c>
      <c r="AF7" s="14" t="s">
        <v>658</v>
      </c>
      <c r="AG7" s="13" t="s">
        <v>154</v>
      </c>
      <c r="AI7" s="13">
        <v>13</v>
      </c>
      <c r="AJ7" s="13">
        <v>110</v>
      </c>
      <c r="AK7" s="57"/>
    </row>
    <row r="8" spans="1:37">
      <c r="A8" s="16" t="s">
        <v>159</v>
      </c>
      <c r="B8" s="17">
        <v>3</v>
      </c>
      <c r="C8" s="27"/>
      <c r="D8" s="27"/>
      <c r="E8" s="27"/>
      <c r="F8" s="27"/>
      <c r="G8" s="28"/>
      <c r="H8" s="29"/>
      <c r="I8" s="33" t="s">
        <v>131</v>
      </c>
      <c r="J8" s="33"/>
      <c r="AA8" s="14" t="s">
        <v>661</v>
      </c>
      <c r="AB8" s="13">
        <v>3</v>
      </c>
      <c r="AC8" s="12" t="s">
        <v>652</v>
      </c>
      <c r="AF8" s="14"/>
      <c r="AG8" s="13" t="s">
        <v>154</v>
      </c>
      <c r="AI8" s="13">
        <v>17</v>
      </c>
      <c r="AJ8" s="13">
        <v>150</v>
      </c>
      <c r="AK8" s="55"/>
    </row>
    <row r="9" spans="1:39">
      <c r="A9" s="16" t="s">
        <v>162</v>
      </c>
      <c r="B9" s="16" t="s">
        <v>163</v>
      </c>
      <c r="C9" s="16" t="s">
        <v>164</v>
      </c>
      <c r="D9" s="16" t="str">
        <f>$B$5</f>
        <v>Pirate Flag</v>
      </c>
      <c r="E9" s="16" t="str">
        <f>$B$6</f>
        <v>Magic Compass</v>
      </c>
      <c r="F9" s="16" t="str">
        <f>$B$7</f>
        <v>Jack Ears</v>
      </c>
      <c r="G9" s="30" t="s">
        <v>165</v>
      </c>
      <c r="H9" s="29" t="s">
        <v>137</v>
      </c>
      <c r="I9" s="16" t="s">
        <v>166</v>
      </c>
      <c r="J9" s="16" t="s">
        <v>139</v>
      </c>
      <c r="K9" s="31"/>
      <c r="L9" s="31"/>
      <c r="M9" s="31"/>
      <c r="N9" s="31"/>
      <c r="O9" s="31"/>
      <c r="P9" s="31"/>
      <c r="Q9" s="31"/>
      <c r="R9" s="31"/>
      <c r="S9" s="31"/>
      <c r="T9" s="31"/>
      <c r="U9" s="31"/>
      <c r="V9" s="31"/>
      <c r="W9" s="31"/>
      <c r="X9" s="31"/>
      <c r="Y9" s="31"/>
      <c r="Z9" s="31"/>
      <c r="AA9" s="14" t="s">
        <v>674</v>
      </c>
      <c r="AB9" s="13">
        <v>6</v>
      </c>
      <c r="AF9" s="14"/>
      <c r="AG9" s="13" t="s">
        <v>193</v>
      </c>
      <c r="AI9" s="13">
        <v>16</v>
      </c>
      <c r="AJ9" s="13">
        <v>155</v>
      </c>
      <c r="AK9" s="46"/>
      <c r="AL9" s="31"/>
      <c r="AM9" s="31"/>
    </row>
    <row r="10" spans="1:37">
      <c r="A10" s="31"/>
      <c r="B10" s="17">
        <v>0</v>
      </c>
      <c r="C10" s="17">
        <v>1</v>
      </c>
      <c r="D10" s="17"/>
      <c r="E10" s="17"/>
      <c r="F10" s="17"/>
      <c r="G10" s="26"/>
      <c r="H10" s="32" t="s">
        <v>145</v>
      </c>
      <c r="AA10" s="14"/>
      <c r="AF10" s="14"/>
      <c r="AK10" s="17"/>
    </row>
    <row r="11" spans="1:37">
      <c r="A11" s="31"/>
      <c r="B11" s="17">
        <v>1</v>
      </c>
      <c r="C11" s="17">
        <v>2</v>
      </c>
      <c r="D11" s="17">
        <v>6</v>
      </c>
      <c r="E11" s="17">
        <v>2</v>
      </c>
      <c r="F11" s="17">
        <v>1</v>
      </c>
      <c r="G11" s="26">
        <v>850</v>
      </c>
      <c r="H11" s="32" t="s">
        <v>199</v>
      </c>
      <c r="I11" s="17">
        <v>1</v>
      </c>
      <c r="J11" s="17">
        <v>10</v>
      </c>
      <c r="AA11" s="14"/>
      <c r="AC11" s="43"/>
      <c r="AF11" s="14"/>
      <c r="AK11" s="48"/>
    </row>
    <row r="12" spans="1:37">
      <c r="A12" s="31"/>
      <c r="B12" s="17">
        <v>2</v>
      </c>
      <c r="C12" s="17">
        <v>3</v>
      </c>
      <c r="D12" s="17">
        <v>7</v>
      </c>
      <c r="E12" s="17">
        <v>4</v>
      </c>
      <c r="F12" s="17">
        <v>3</v>
      </c>
      <c r="G12" s="26">
        <v>1300</v>
      </c>
      <c r="H12" s="32" t="s">
        <v>202</v>
      </c>
      <c r="I12" s="17">
        <v>1</v>
      </c>
      <c r="J12" s="17">
        <v>12</v>
      </c>
      <c r="AA12" s="14"/>
      <c r="AF12" s="14"/>
      <c r="AK12" s="48"/>
    </row>
    <row r="13" spans="1:37">
      <c r="A13" s="31"/>
      <c r="B13" s="17">
        <v>3</v>
      </c>
      <c r="C13" s="17">
        <v>4</v>
      </c>
      <c r="D13" s="17">
        <v>8</v>
      </c>
      <c r="E13" s="17">
        <v>6</v>
      </c>
      <c r="F13" s="17">
        <v>4</v>
      </c>
      <c r="G13" s="26">
        <v>1950</v>
      </c>
      <c r="H13" s="32" t="s">
        <v>206</v>
      </c>
      <c r="I13" s="17">
        <v>1</v>
      </c>
      <c r="J13" s="17">
        <v>14</v>
      </c>
      <c r="AA13" s="14"/>
      <c r="AF13" s="14"/>
      <c r="AK13" s="12"/>
    </row>
    <row r="14" spans="1:37">
      <c r="A14" s="31"/>
      <c r="B14" s="17">
        <v>4</v>
      </c>
      <c r="C14" s="17">
        <v>5</v>
      </c>
      <c r="D14" s="17">
        <v>9</v>
      </c>
      <c r="E14" s="17">
        <v>8</v>
      </c>
      <c r="F14" s="17">
        <v>6</v>
      </c>
      <c r="G14" s="26">
        <v>2550</v>
      </c>
      <c r="H14" s="32" t="s">
        <v>178</v>
      </c>
      <c r="I14" s="17">
        <v>2</v>
      </c>
      <c r="J14" s="17">
        <v>16</v>
      </c>
      <c r="AA14" s="14"/>
      <c r="AF14" s="14"/>
      <c r="AK14" s="12"/>
    </row>
    <row r="15" spans="1:37">
      <c r="A15" s="31"/>
      <c r="B15" s="17">
        <v>5</v>
      </c>
      <c r="C15" s="17">
        <v>6</v>
      </c>
      <c r="D15" s="17">
        <v>10</v>
      </c>
      <c r="E15" s="17">
        <v>10</v>
      </c>
      <c r="F15" s="17">
        <v>8</v>
      </c>
      <c r="G15" s="26">
        <v>3300</v>
      </c>
      <c r="H15" s="32" t="s">
        <v>183</v>
      </c>
      <c r="I15" s="17">
        <v>2</v>
      </c>
      <c r="J15" s="17">
        <v>18</v>
      </c>
      <c r="AA15" s="14"/>
      <c r="AF15" s="14"/>
      <c r="AK15" s="48"/>
    </row>
    <row r="16" spans="1:37">
      <c r="A16" s="31"/>
      <c r="B16" s="17">
        <v>6</v>
      </c>
      <c r="C16" s="17"/>
      <c r="G16" s="26"/>
      <c r="H16" s="21"/>
      <c r="AA16" s="14"/>
      <c r="AF16" s="14"/>
      <c r="AK16" s="48"/>
    </row>
    <row r="17" spans="1:37">
      <c r="A17" s="31"/>
      <c r="B17" s="17">
        <v>7</v>
      </c>
      <c r="G17" s="26"/>
      <c r="H17" s="21"/>
      <c r="AA17" s="14"/>
      <c r="AF17" s="14"/>
      <c r="AK17" s="48"/>
    </row>
    <row r="18" spans="1:37">
      <c r="A18" s="31"/>
      <c r="B18" s="17">
        <v>8</v>
      </c>
      <c r="G18" s="26"/>
      <c r="H18" s="21"/>
      <c r="AA18" s="14"/>
      <c r="AF18" s="14"/>
      <c r="AK18" s="48"/>
    </row>
    <row r="19" spans="1:37">
      <c r="A19" s="31"/>
      <c r="B19" s="17">
        <v>9</v>
      </c>
      <c r="G19" s="26"/>
      <c r="H19" s="21"/>
      <c r="AA19" s="12"/>
      <c r="AB19" s="12"/>
      <c r="AD19" s="12"/>
      <c r="AE19" s="12"/>
      <c r="AF19" s="12"/>
      <c r="AG19" s="12"/>
      <c r="AH19" s="12"/>
      <c r="AI19" s="12"/>
      <c r="AJ19" s="12"/>
      <c r="AK19" s="12"/>
    </row>
    <row r="20" spans="1:37">
      <c r="A20" s="31"/>
      <c r="B20" s="17">
        <v>10</v>
      </c>
      <c r="G20" s="26"/>
      <c r="H20" s="21"/>
      <c r="AA20" s="48"/>
      <c r="AB20" s="12"/>
      <c r="AD20" s="12"/>
      <c r="AE20" s="12"/>
      <c r="AF20" s="48"/>
      <c r="AG20" s="12"/>
      <c r="AH20" s="12"/>
      <c r="AI20" s="12"/>
      <c r="AJ20" s="12"/>
      <c r="AK20" s="48"/>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1">
      <c r="A997" s="31"/>
    </row>
    <row r="998" spans="1:1">
      <c r="A998" s="31"/>
    </row>
    <row r="999" spans="1:1">
      <c r="A999" s="31"/>
    </row>
    <row r="1000" spans="1:1">
      <c r="A1000" s="3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22.8571428571429" style="12" customWidth="1"/>
    <col min="3" max="3" width="11.4285714285714" style="12" customWidth="1"/>
    <col min="4" max="4" width="11.7142857142857" style="12" customWidth="1"/>
    <col min="5" max="5" width="24.2857142857143" style="12" customWidth="1"/>
    <col min="6" max="6" width="9.57142857142857"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657</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[DMKCharacterProgress_WIP.xlsx]Overview!$B$61</v>
      </c>
      <c r="G1" s="12" t="s">
        <v>124</v>
      </c>
      <c r="H1" s="21"/>
      <c r="AA1" s="34" t="str">
        <f>$B$1&amp;"'s Activities"</f>
        <v>Will Turner's Activities</v>
      </c>
      <c r="AB1" s="34"/>
      <c r="AC1" s="34"/>
      <c r="AD1" s="34"/>
      <c r="AE1" s="34"/>
      <c r="AF1" s="34"/>
      <c r="AG1" s="34"/>
      <c r="AH1" s="34"/>
      <c r="AI1" s="34"/>
      <c r="AJ1" s="34"/>
      <c r="AK1" s="34"/>
    </row>
    <row r="2" ht="20.25" spans="1:37">
      <c r="A2" s="16" t="s">
        <v>125</v>
      </c>
      <c r="B2" s="17" t="s">
        <v>653</v>
      </c>
      <c r="F2" s="22" t="str">
        <f ca="1">"'"&amp;SUBSTITUTE($F$1,"Overview","Overview (Mine)'")</f>
        <v>'[DMKCharacterProgress_WIP.xlsx]Overview (Mine)'!$B$61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6</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675</v>
      </c>
      <c r="AB4" s="13">
        <v>1</v>
      </c>
      <c r="AE4" s="13" t="s">
        <v>51</v>
      </c>
      <c r="AF4" s="14"/>
      <c r="AG4" s="13" t="s">
        <v>178</v>
      </c>
      <c r="AI4" s="13">
        <v>7</v>
      </c>
      <c r="AJ4" s="13">
        <v>40</v>
      </c>
      <c r="AK4" s="46" t="s">
        <v>676</v>
      </c>
    </row>
    <row r="5" spans="1:37">
      <c r="A5" s="16" t="s">
        <v>148</v>
      </c>
      <c r="B5" s="17" t="s">
        <v>655</v>
      </c>
      <c r="G5" s="26"/>
      <c r="H5" s="21"/>
      <c r="AA5" s="14" t="s">
        <v>671</v>
      </c>
      <c r="AC5" s="12" t="s">
        <v>662</v>
      </c>
      <c r="AD5" s="13">
        <v>4</v>
      </c>
      <c r="AF5" s="14" t="s">
        <v>658</v>
      </c>
      <c r="AG5" s="13" t="s">
        <v>183</v>
      </c>
      <c r="AI5" s="13">
        <v>13</v>
      </c>
      <c r="AJ5" s="13">
        <v>100</v>
      </c>
      <c r="AK5" s="17"/>
    </row>
    <row r="6" spans="1:37">
      <c r="A6" s="16" t="s">
        <v>150</v>
      </c>
      <c r="B6" s="17" t="s">
        <v>677</v>
      </c>
      <c r="G6" s="26"/>
      <c r="H6" s="21"/>
      <c r="AA6" s="14" t="s">
        <v>656</v>
      </c>
      <c r="AB6" s="13">
        <v>3</v>
      </c>
      <c r="AC6" s="12" t="s">
        <v>652</v>
      </c>
      <c r="AF6" s="14" t="s">
        <v>658</v>
      </c>
      <c r="AG6" s="13" t="s">
        <v>183</v>
      </c>
      <c r="AI6" s="13">
        <v>13</v>
      </c>
      <c r="AJ6" s="13">
        <v>100</v>
      </c>
      <c r="AK6" s="17" t="s">
        <v>659</v>
      </c>
    </row>
    <row r="7" spans="1:37">
      <c r="A7" s="16" t="s">
        <v>157</v>
      </c>
      <c r="B7" s="17" t="s">
        <v>678</v>
      </c>
      <c r="G7" s="26"/>
      <c r="H7" s="21"/>
      <c r="AA7" s="14" t="s">
        <v>679</v>
      </c>
      <c r="AB7" s="13">
        <v>2</v>
      </c>
      <c r="AF7" s="14" t="s">
        <v>658</v>
      </c>
      <c r="AG7" s="13" t="s">
        <v>154</v>
      </c>
      <c r="AI7" s="13">
        <v>13</v>
      </c>
      <c r="AJ7" s="13">
        <v>110</v>
      </c>
      <c r="AK7" s="17" t="s">
        <v>680</v>
      </c>
    </row>
    <row r="8" spans="1:37">
      <c r="A8" s="16" t="s">
        <v>159</v>
      </c>
      <c r="B8" s="17">
        <v>3</v>
      </c>
      <c r="C8" s="27"/>
      <c r="D8" s="27"/>
      <c r="E8" s="27"/>
      <c r="F8" s="27"/>
      <c r="G8" s="28"/>
      <c r="H8" s="29"/>
      <c r="I8" s="33" t="s">
        <v>131</v>
      </c>
      <c r="J8" s="33"/>
      <c r="AA8" s="14" t="s">
        <v>664</v>
      </c>
      <c r="AB8" s="13">
        <v>4</v>
      </c>
      <c r="AC8" s="12" t="s">
        <v>652</v>
      </c>
      <c r="AF8" s="14"/>
      <c r="AG8" s="13" t="s">
        <v>154</v>
      </c>
      <c r="AI8" s="13">
        <v>17</v>
      </c>
      <c r="AJ8" s="13">
        <v>150</v>
      </c>
      <c r="AK8" s="15" t="s">
        <v>665</v>
      </c>
    </row>
    <row r="9" spans="1:39">
      <c r="A9" s="16" t="s">
        <v>162</v>
      </c>
      <c r="B9" s="16" t="s">
        <v>163</v>
      </c>
      <c r="C9" s="16" t="s">
        <v>164</v>
      </c>
      <c r="D9" s="16" t="str">
        <f>$B$5</f>
        <v>Pirate Flag</v>
      </c>
      <c r="E9" s="16" t="str">
        <f>$B$6</f>
        <v>Feathered Hat &amp; Sword</v>
      </c>
      <c r="F9" s="16" t="str">
        <f>$B$7</f>
        <v>Will Ears</v>
      </c>
      <c r="G9" s="30" t="s">
        <v>165</v>
      </c>
      <c r="H9" s="29" t="s">
        <v>137</v>
      </c>
      <c r="I9" s="16" t="s">
        <v>166</v>
      </c>
      <c r="J9" s="16" t="s">
        <v>139</v>
      </c>
      <c r="K9" s="31"/>
      <c r="L9" s="31"/>
      <c r="M9" s="31"/>
      <c r="N9" s="31"/>
      <c r="O9" s="31"/>
      <c r="P9" s="31"/>
      <c r="Q9" s="31"/>
      <c r="R9" s="31"/>
      <c r="S9" s="31"/>
      <c r="T9" s="31"/>
      <c r="U9" s="31"/>
      <c r="V9" s="31"/>
      <c r="W9" s="31"/>
      <c r="X9" s="31"/>
      <c r="Y9" s="31"/>
      <c r="Z9" s="31"/>
      <c r="AA9" s="14" t="s">
        <v>681</v>
      </c>
      <c r="AB9" s="13">
        <v>6</v>
      </c>
      <c r="AF9" s="14"/>
      <c r="AG9" s="13" t="s">
        <v>193</v>
      </c>
      <c r="AI9" s="13">
        <v>16</v>
      </c>
      <c r="AJ9" s="13">
        <v>155</v>
      </c>
      <c r="AK9" s="46" t="s">
        <v>409</v>
      </c>
      <c r="AM9" s="31"/>
    </row>
    <row r="10" spans="1:37">
      <c r="A10" s="31"/>
      <c r="B10" s="17">
        <v>0</v>
      </c>
      <c r="C10" s="17">
        <v>1</v>
      </c>
      <c r="D10" s="17">
        <v>15</v>
      </c>
      <c r="E10" s="17">
        <v>10</v>
      </c>
      <c r="F10" s="17">
        <v>10</v>
      </c>
      <c r="G10" s="26">
        <v>7500</v>
      </c>
      <c r="H10" s="32" t="s">
        <v>183</v>
      </c>
      <c r="AA10" s="14"/>
      <c r="AF10" s="14"/>
      <c r="AK10" s="17"/>
    </row>
    <row r="11" spans="1:37">
      <c r="A11" s="31"/>
      <c r="B11" s="17">
        <v>1</v>
      </c>
      <c r="C11" s="17">
        <v>2</v>
      </c>
      <c r="D11" s="17">
        <v>4</v>
      </c>
      <c r="E11" s="17">
        <v>2</v>
      </c>
      <c r="F11" s="17">
        <v>1</v>
      </c>
      <c r="G11" s="26">
        <v>1000</v>
      </c>
      <c r="H11" s="32" t="s">
        <v>199</v>
      </c>
      <c r="I11" s="17">
        <v>1</v>
      </c>
      <c r="J11" s="17">
        <v>10</v>
      </c>
      <c r="AA11" s="14"/>
      <c r="AC11" s="43"/>
      <c r="AF11" s="14"/>
      <c r="AK11" s="48"/>
    </row>
    <row r="12" spans="1:37">
      <c r="A12" s="31"/>
      <c r="B12" s="17">
        <v>2</v>
      </c>
      <c r="C12" s="17">
        <v>3</v>
      </c>
      <c r="D12" s="17">
        <v>6</v>
      </c>
      <c r="E12" s="17">
        <v>2</v>
      </c>
      <c r="F12" s="17">
        <v>2</v>
      </c>
      <c r="G12" s="26">
        <v>1500</v>
      </c>
      <c r="H12" s="32" t="s">
        <v>202</v>
      </c>
      <c r="I12" s="17">
        <v>1</v>
      </c>
      <c r="J12" s="17">
        <v>12</v>
      </c>
      <c r="AA12" s="14"/>
      <c r="AF12" s="14"/>
      <c r="AK12" s="48"/>
    </row>
    <row r="13" spans="1:37">
      <c r="A13" s="31"/>
      <c r="B13" s="17">
        <v>3</v>
      </c>
      <c r="C13" s="17">
        <v>4</v>
      </c>
      <c r="D13" s="17">
        <v>8</v>
      </c>
      <c r="E13" s="17">
        <v>3</v>
      </c>
      <c r="F13" s="17">
        <v>2</v>
      </c>
      <c r="G13" s="26">
        <v>2250</v>
      </c>
      <c r="H13" s="32" t="s">
        <v>206</v>
      </c>
      <c r="I13" s="17">
        <v>1</v>
      </c>
      <c r="J13" s="17">
        <v>14</v>
      </c>
      <c r="AA13" s="14"/>
      <c r="AF13" s="14"/>
      <c r="AK13" s="12"/>
    </row>
    <row r="14" spans="1:37">
      <c r="A14" s="31"/>
      <c r="B14" s="17">
        <v>4</v>
      </c>
      <c r="C14" s="17">
        <v>5</v>
      </c>
      <c r="D14" s="17">
        <v>10</v>
      </c>
      <c r="E14" s="17">
        <v>4</v>
      </c>
      <c r="F14" s="17">
        <v>3</v>
      </c>
      <c r="G14" s="26">
        <v>2950</v>
      </c>
      <c r="H14" s="32" t="s">
        <v>178</v>
      </c>
      <c r="I14" s="17">
        <v>2</v>
      </c>
      <c r="J14" s="17">
        <v>16</v>
      </c>
      <c r="AA14" s="14"/>
      <c r="AF14" s="14"/>
      <c r="AK14" s="12"/>
    </row>
    <row r="15" spans="1:37">
      <c r="A15" s="31"/>
      <c r="B15" s="17">
        <v>5</v>
      </c>
      <c r="C15" s="17">
        <v>6</v>
      </c>
      <c r="D15" s="17">
        <v>12</v>
      </c>
      <c r="E15" s="17">
        <v>6</v>
      </c>
      <c r="F15" s="17">
        <v>5</v>
      </c>
      <c r="G15" s="26">
        <v>3850</v>
      </c>
      <c r="H15" s="32" t="s">
        <v>183</v>
      </c>
      <c r="I15" s="17">
        <v>2</v>
      </c>
      <c r="J15" s="17">
        <v>18</v>
      </c>
      <c r="AA15" s="14"/>
      <c r="AF15" s="14"/>
      <c r="AK15" s="48"/>
    </row>
    <row r="16" spans="1:37">
      <c r="A16" s="31"/>
      <c r="B16" s="17">
        <v>6</v>
      </c>
      <c r="C16" s="17"/>
      <c r="G16" s="26"/>
      <c r="H16" s="21"/>
      <c r="AA16" s="14"/>
      <c r="AF16" s="14"/>
      <c r="AK16" s="48"/>
    </row>
    <row r="17" spans="1:37">
      <c r="A17" s="31"/>
      <c r="B17" s="17">
        <v>7</v>
      </c>
      <c r="G17" s="26"/>
      <c r="H17" s="21"/>
      <c r="AA17" s="14"/>
      <c r="AF17" s="14"/>
      <c r="AK17" s="48"/>
    </row>
    <row r="18" spans="1:37">
      <c r="A18" s="31"/>
      <c r="B18" s="17">
        <v>8</v>
      </c>
      <c r="G18" s="26"/>
      <c r="H18" s="21"/>
      <c r="AA18" s="14"/>
      <c r="AF18" s="14"/>
      <c r="AK18" s="48"/>
    </row>
    <row r="19" spans="1:37">
      <c r="A19" s="31"/>
      <c r="B19" s="17">
        <v>9</v>
      </c>
      <c r="G19" s="26"/>
      <c r="H19" s="21"/>
      <c r="AA19" s="12"/>
      <c r="AB19" s="12"/>
      <c r="AD19" s="12"/>
      <c r="AE19" s="12"/>
      <c r="AF19" s="12"/>
      <c r="AG19" s="12"/>
      <c r="AH19" s="12"/>
      <c r="AI19" s="12"/>
      <c r="AJ19" s="12"/>
      <c r="AK19" s="12"/>
    </row>
    <row r="20" spans="1:37">
      <c r="A20" s="31"/>
      <c r="B20" s="17">
        <v>10</v>
      </c>
      <c r="G20" s="26"/>
      <c r="H20" s="21"/>
      <c r="AA20" s="48"/>
      <c r="AB20" s="12"/>
      <c r="AD20" s="12"/>
      <c r="AE20" s="12"/>
      <c r="AF20" s="48"/>
      <c r="AG20" s="12"/>
      <c r="AH20" s="12"/>
      <c r="AI20" s="12"/>
      <c r="AJ20" s="12"/>
      <c r="AK20" s="48"/>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1">
      <c r="A997" s="31"/>
    </row>
    <row r="998" spans="1:1">
      <c r="A998" s="31"/>
    </row>
    <row r="999" spans="1:1">
      <c r="A999" s="31"/>
    </row>
    <row r="1000" spans="1:1">
      <c r="A1000" s="3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6.1428571428571" style="12" customWidth="1"/>
    <col min="3" max="3" width="11.4285714285714" style="12" customWidth="1"/>
    <col min="4" max="4" width="17.4285714285714" style="12" customWidth="1"/>
    <col min="5" max="5" width="8" style="12" customWidth="1"/>
    <col min="6" max="6" width="10.2857142857143"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682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[DMKCharacterProgress_WIP.xlsx]Overview!$B$65</v>
      </c>
      <c r="G1" s="12" t="s">
        <v>124</v>
      </c>
      <c r="H1" s="21"/>
      <c r="AA1" s="34" t="str">
        <f>$B$1&amp;"'s Activities"</f>
        <v>Mike Wazowski's Activities</v>
      </c>
      <c r="AB1" s="34"/>
      <c r="AC1" s="34"/>
      <c r="AD1" s="34"/>
      <c r="AE1" s="34"/>
      <c r="AF1" s="34"/>
      <c r="AG1" s="34"/>
      <c r="AH1" s="34"/>
      <c r="AI1" s="34"/>
      <c r="AJ1" s="34"/>
      <c r="AK1" s="34"/>
    </row>
    <row r="2" ht="20.25" spans="1:37">
      <c r="A2" s="16" t="s">
        <v>125</v>
      </c>
      <c r="B2" s="17" t="s">
        <v>683</v>
      </c>
      <c r="F2" s="22" t="str">
        <f ca="1">"'"&amp;SUBSTITUTE($F$1,"Overview","Overview (Mine)'")</f>
        <v>'[DMKCharacterProgress_WIP.xlsx]Overview (Mine)'!$B$65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43" t="s">
        <v>684</v>
      </c>
      <c r="AB4" s="32">
        <v>1</v>
      </c>
      <c r="AC4" s="17"/>
      <c r="AD4" s="32"/>
      <c r="AE4" s="32" t="s">
        <v>51</v>
      </c>
      <c r="AF4" s="43" t="s">
        <v>685</v>
      </c>
      <c r="AG4" s="32" t="s">
        <v>539</v>
      </c>
      <c r="AH4" s="32"/>
      <c r="AI4" s="32">
        <v>2</v>
      </c>
      <c r="AJ4" s="32">
        <v>8</v>
      </c>
      <c r="AK4" s="46"/>
    </row>
    <row r="5" spans="1:37">
      <c r="A5" s="16" t="s">
        <v>148</v>
      </c>
      <c r="B5" s="17" t="s">
        <v>686</v>
      </c>
      <c r="G5" s="26"/>
      <c r="H5" s="21"/>
      <c r="AA5" s="43" t="s">
        <v>687</v>
      </c>
      <c r="AB5" s="32">
        <v>1</v>
      </c>
      <c r="AC5" s="17"/>
      <c r="AD5" s="32"/>
      <c r="AE5" s="32"/>
      <c r="AF5" s="43"/>
      <c r="AG5" s="32" t="s">
        <v>178</v>
      </c>
      <c r="AH5" s="32"/>
      <c r="AI5" s="32">
        <v>7</v>
      </c>
      <c r="AJ5" s="32">
        <v>40</v>
      </c>
      <c r="AK5" s="17" t="s">
        <v>686</v>
      </c>
    </row>
    <row r="6" spans="1:37">
      <c r="A6" s="16" t="s">
        <v>150</v>
      </c>
      <c r="B6" s="17" t="s">
        <v>269</v>
      </c>
      <c r="G6" s="26"/>
      <c r="H6" s="21"/>
      <c r="AA6" s="43" t="s">
        <v>688</v>
      </c>
      <c r="AB6" s="32">
        <v>1</v>
      </c>
      <c r="AC6" s="17"/>
      <c r="AD6" s="32"/>
      <c r="AE6" s="32"/>
      <c r="AF6" s="43"/>
      <c r="AG6" s="32" t="s">
        <v>183</v>
      </c>
      <c r="AH6" s="32"/>
      <c r="AI6" s="32">
        <v>10</v>
      </c>
      <c r="AJ6" s="32">
        <v>75</v>
      </c>
      <c r="AK6" s="17" t="s">
        <v>689</v>
      </c>
    </row>
    <row r="7" spans="1:37">
      <c r="A7" s="16" t="s">
        <v>157</v>
      </c>
      <c r="B7" s="17" t="s">
        <v>690</v>
      </c>
      <c r="G7" s="26"/>
      <c r="H7" s="21"/>
      <c r="AA7" s="43" t="s">
        <v>691</v>
      </c>
      <c r="AB7" s="32"/>
      <c r="AC7" s="17" t="s">
        <v>692</v>
      </c>
      <c r="AD7" s="32">
        <v>2</v>
      </c>
      <c r="AE7" s="32"/>
      <c r="AF7" s="43"/>
      <c r="AG7" s="32" t="s">
        <v>183</v>
      </c>
      <c r="AH7" s="32"/>
      <c r="AI7" s="32">
        <v>13</v>
      </c>
      <c r="AJ7" s="32">
        <v>100</v>
      </c>
      <c r="AK7" s="17" t="s">
        <v>693</v>
      </c>
    </row>
    <row r="8" spans="1:36">
      <c r="A8" s="16" t="s">
        <v>159</v>
      </c>
      <c r="B8" s="17">
        <v>6</v>
      </c>
      <c r="C8" s="27"/>
      <c r="D8" s="27"/>
      <c r="E8" s="27"/>
      <c r="F8" s="27"/>
      <c r="G8" s="28"/>
      <c r="H8" s="29"/>
      <c r="I8" s="33" t="s">
        <v>131</v>
      </c>
      <c r="J8" s="33"/>
      <c r="AA8" s="43" t="s">
        <v>694</v>
      </c>
      <c r="AB8" s="32">
        <v>2</v>
      </c>
      <c r="AC8" s="17"/>
      <c r="AD8" s="32"/>
      <c r="AE8" s="32"/>
      <c r="AF8" s="43" t="s">
        <v>685</v>
      </c>
      <c r="AG8" s="32" t="s">
        <v>154</v>
      </c>
      <c r="AH8" s="32"/>
      <c r="AI8" s="32">
        <v>13</v>
      </c>
      <c r="AJ8" s="32">
        <v>110</v>
      </c>
    </row>
    <row r="9" spans="1:39">
      <c r="A9" s="16" t="s">
        <v>162</v>
      </c>
      <c r="B9" s="16" t="s">
        <v>163</v>
      </c>
      <c r="C9" s="16" t="s">
        <v>164</v>
      </c>
      <c r="D9" s="16" t="str">
        <f>$B$5</f>
        <v>Scream Canister</v>
      </c>
      <c r="E9" s="16" t="str">
        <f>$B$6</f>
        <v>MU Hat</v>
      </c>
      <c r="F9" s="16" t="str">
        <f>$B$7</f>
        <v>Mike Ears</v>
      </c>
      <c r="G9" s="30" t="s">
        <v>165</v>
      </c>
      <c r="H9" s="29" t="s">
        <v>137</v>
      </c>
      <c r="I9" s="16" t="s">
        <v>166</v>
      </c>
      <c r="J9" s="16" t="s">
        <v>139</v>
      </c>
      <c r="K9" s="31"/>
      <c r="L9" s="31"/>
      <c r="M9" s="31"/>
      <c r="N9" s="31"/>
      <c r="O9" s="31"/>
      <c r="P9" s="31"/>
      <c r="Q9" s="31"/>
      <c r="R9" s="31"/>
      <c r="S9" s="31"/>
      <c r="T9" s="31"/>
      <c r="U9" s="31"/>
      <c r="V9" s="31"/>
      <c r="W9" s="31"/>
      <c r="X9" s="31"/>
      <c r="Y9" s="31"/>
      <c r="Z9" s="31"/>
      <c r="AA9" s="43" t="s">
        <v>695</v>
      </c>
      <c r="AB9" s="32"/>
      <c r="AC9" s="17"/>
      <c r="AD9" s="32"/>
      <c r="AE9" s="32"/>
      <c r="AF9" s="43" t="s">
        <v>696</v>
      </c>
      <c r="AG9" s="32" t="s">
        <v>154</v>
      </c>
      <c r="AH9" s="32"/>
      <c r="AI9" s="32">
        <v>13</v>
      </c>
      <c r="AJ9" s="32">
        <v>110</v>
      </c>
      <c r="AK9" s="46" t="s">
        <v>380</v>
      </c>
      <c r="AM9" s="31"/>
    </row>
    <row r="10" spans="1:37">
      <c r="A10" s="31"/>
      <c r="B10" s="17">
        <v>0</v>
      </c>
      <c r="C10" s="17">
        <v>1</v>
      </c>
      <c r="D10" s="17">
        <v>4</v>
      </c>
      <c r="E10" s="17">
        <v>10</v>
      </c>
      <c r="F10" s="17">
        <v>6</v>
      </c>
      <c r="G10" s="26">
        <v>18500</v>
      </c>
      <c r="H10" s="32" t="s">
        <v>193</v>
      </c>
      <c r="AA10" s="43" t="s">
        <v>697</v>
      </c>
      <c r="AB10" s="32"/>
      <c r="AC10" s="17" t="s">
        <v>692</v>
      </c>
      <c r="AD10" s="32">
        <v>2</v>
      </c>
      <c r="AE10" s="32"/>
      <c r="AF10" s="43" t="s">
        <v>698</v>
      </c>
      <c r="AG10" s="32" t="s">
        <v>154</v>
      </c>
      <c r="AH10" s="32"/>
      <c r="AI10" s="32">
        <v>17</v>
      </c>
      <c r="AJ10" s="32">
        <v>150</v>
      </c>
      <c r="AK10" s="17" t="s">
        <v>378</v>
      </c>
    </row>
    <row r="11" spans="1:37">
      <c r="A11" s="31"/>
      <c r="B11" s="17">
        <v>1</v>
      </c>
      <c r="C11" s="17">
        <v>2</v>
      </c>
      <c r="D11" s="17">
        <v>2</v>
      </c>
      <c r="E11" s="17">
        <v>1</v>
      </c>
      <c r="F11" s="17">
        <v>1</v>
      </c>
      <c r="G11" s="26">
        <v>1600</v>
      </c>
      <c r="H11" s="32" t="s">
        <v>199</v>
      </c>
      <c r="I11" s="17">
        <v>1</v>
      </c>
      <c r="J11" s="17">
        <v>10</v>
      </c>
      <c r="AA11" s="43" t="s">
        <v>699</v>
      </c>
      <c r="AB11" s="32">
        <v>2</v>
      </c>
      <c r="AC11" s="43" t="s">
        <v>77</v>
      </c>
      <c r="AD11" s="32"/>
      <c r="AE11" s="32"/>
      <c r="AF11" s="43" t="s">
        <v>685</v>
      </c>
      <c r="AG11" s="32" t="s">
        <v>154</v>
      </c>
      <c r="AH11" s="32"/>
      <c r="AI11" s="32">
        <v>17</v>
      </c>
      <c r="AJ11" s="32">
        <v>150</v>
      </c>
      <c r="AK11" s="46" t="s">
        <v>700</v>
      </c>
    </row>
    <row r="12" spans="1:37">
      <c r="A12" s="31"/>
      <c r="B12" s="17">
        <v>2</v>
      </c>
      <c r="C12" s="17">
        <v>3</v>
      </c>
      <c r="D12" s="17">
        <v>3</v>
      </c>
      <c r="E12" s="17">
        <v>2</v>
      </c>
      <c r="F12" s="17">
        <v>1</v>
      </c>
      <c r="G12" s="26">
        <v>2400</v>
      </c>
      <c r="H12" s="32" t="s">
        <v>202</v>
      </c>
      <c r="I12" s="17">
        <v>1</v>
      </c>
      <c r="J12" s="17">
        <v>12</v>
      </c>
      <c r="AA12" s="43" t="s">
        <v>701</v>
      </c>
      <c r="AB12" s="32">
        <v>4</v>
      </c>
      <c r="AC12" s="17" t="s">
        <v>702</v>
      </c>
      <c r="AD12" s="32">
        <v>7</v>
      </c>
      <c r="AE12" s="32"/>
      <c r="AF12" s="43" t="s">
        <v>685</v>
      </c>
      <c r="AG12" s="32" t="s">
        <v>154</v>
      </c>
      <c r="AH12" s="32"/>
      <c r="AI12" s="32">
        <v>17</v>
      </c>
      <c r="AJ12" s="32">
        <v>150</v>
      </c>
      <c r="AK12" s="46" t="s">
        <v>510</v>
      </c>
    </row>
    <row r="13" spans="1:37">
      <c r="A13" s="31"/>
      <c r="B13" s="17">
        <v>3</v>
      </c>
      <c r="C13" s="17">
        <v>4</v>
      </c>
      <c r="D13" s="17">
        <v>4</v>
      </c>
      <c r="E13" s="17">
        <v>2</v>
      </c>
      <c r="F13" s="17">
        <v>2</v>
      </c>
      <c r="G13" s="26">
        <v>3300</v>
      </c>
      <c r="H13" s="32" t="s">
        <v>206</v>
      </c>
      <c r="I13" s="17">
        <v>1</v>
      </c>
      <c r="J13" s="17">
        <v>14</v>
      </c>
      <c r="AA13" s="43" t="s">
        <v>703</v>
      </c>
      <c r="AB13" s="32">
        <v>2</v>
      </c>
      <c r="AC13" s="17"/>
      <c r="AD13" s="32"/>
      <c r="AE13" s="32"/>
      <c r="AF13" s="43" t="s">
        <v>685</v>
      </c>
      <c r="AG13" s="32" t="s">
        <v>193</v>
      </c>
      <c r="AH13" s="32"/>
      <c r="AI13" s="32">
        <v>16</v>
      </c>
      <c r="AJ13" s="32">
        <v>155</v>
      </c>
      <c r="AK13" s="17" t="s">
        <v>704</v>
      </c>
    </row>
    <row r="14" spans="1:37">
      <c r="A14" s="31"/>
      <c r="B14" s="17">
        <v>4</v>
      </c>
      <c r="C14" s="17">
        <v>5</v>
      </c>
      <c r="D14" s="17">
        <v>5</v>
      </c>
      <c r="E14" s="17">
        <v>3</v>
      </c>
      <c r="F14" s="17">
        <v>2</v>
      </c>
      <c r="G14" s="26">
        <v>4700</v>
      </c>
      <c r="H14" s="32" t="s">
        <v>178</v>
      </c>
      <c r="I14" s="17">
        <v>2</v>
      </c>
      <c r="J14" s="17">
        <v>16</v>
      </c>
      <c r="AA14" s="43" t="s">
        <v>705</v>
      </c>
      <c r="AB14" s="32">
        <v>5</v>
      </c>
      <c r="AC14" s="17" t="s">
        <v>77</v>
      </c>
      <c r="AD14" s="32"/>
      <c r="AE14" s="32"/>
      <c r="AF14" s="43"/>
      <c r="AG14" s="32" t="s">
        <v>193</v>
      </c>
      <c r="AH14" s="32"/>
      <c r="AI14" s="32">
        <v>20</v>
      </c>
      <c r="AJ14" s="32">
        <v>210</v>
      </c>
      <c r="AK14" s="17" t="s">
        <v>706</v>
      </c>
    </row>
    <row r="15" spans="1:37">
      <c r="A15" s="31"/>
      <c r="B15" s="17">
        <v>5</v>
      </c>
      <c r="C15" s="17">
        <v>6</v>
      </c>
      <c r="D15" s="17">
        <v>6</v>
      </c>
      <c r="E15" s="17">
        <v>3</v>
      </c>
      <c r="F15" s="17">
        <v>3</v>
      </c>
      <c r="G15" s="26">
        <v>6100</v>
      </c>
      <c r="H15" s="32" t="s">
        <v>183</v>
      </c>
      <c r="I15" s="17">
        <v>2</v>
      </c>
      <c r="J15" s="17">
        <v>18</v>
      </c>
      <c r="AA15" s="43" t="s">
        <v>707</v>
      </c>
      <c r="AB15" s="32"/>
      <c r="AC15" s="17" t="s">
        <v>79</v>
      </c>
      <c r="AD15" s="32">
        <v>2</v>
      </c>
      <c r="AE15" s="32"/>
      <c r="AF15" s="43"/>
      <c r="AG15" s="32" t="s">
        <v>193</v>
      </c>
      <c r="AH15" s="32"/>
      <c r="AI15" s="32">
        <v>20</v>
      </c>
      <c r="AJ15" s="32">
        <v>210</v>
      </c>
      <c r="AK15" s="46" t="s">
        <v>708</v>
      </c>
    </row>
    <row r="16" spans="1:37">
      <c r="A16" s="31"/>
      <c r="B16" s="17">
        <v>6</v>
      </c>
      <c r="C16" s="17">
        <v>7</v>
      </c>
      <c r="D16" s="17">
        <v>7</v>
      </c>
      <c r="E16" s="17">
        <v>5</v>
      </c>
      <c r="F16" s="17">
        <v>4</v>
      </c>
      <c r="G16" s="26">
        <v>7300</v>
      </c>
      <c r="H16" s="32" t="s">
        <v>154</v>
      </c>
      <c r="I16" s="17">
        <v>3</v>
      </c>
      <c r="J16" s="17">
        <v>20</v>
      </c>
      <c r="AA16" s="43" t="s">
        <v>709</v>
      </c>
      <c r="AB16" s="32">
        <v>8</v>
      </c>
      <c r="AC16" s="17" t="s">
        <v>702</v>
      </c>
      <c r="AD16" s="32">
        <v>7</v>
      </c>
      <c r="AE16" s="32"/>
      <c r="AF16" s="43"/>
      <c r="AG16" s="32" t="s">
        <v>197</v>
      </c>
      <c r="AH16" s="32"/>
      <c r="AI16" s="32">
        <v>25</v>
      </c>
      <c r="AJ16" s="32">
        <v>270</v>
      </c>
      <c r="AK16" s="46"/>
    </row>
    <row r="17" spans="1:37">
      <c r="A17" s="31"/>
      <c r="B17" s="17">
        <v>7</v>
      </c>
      <c r="C17" s="17">
        <v>8</v>
      </c>
      <c r="D17" s="17">
        <v>8</v>
      </c>
      <c r="E17" s="17">
        <v>7</v>
      </c>
      <c r="F17" s="17">
        <v>5</v>
      </c>
      <c r="G17" s="26">
        <v>9500</v>
      </c>
      <c r="H17" s="32" t="s">
        <v>197</v>
      </c>
      <c r="I17" s="17">
        <v>3</v>
      </c>
      <c r="J17" s="17">
        <v>22</v>
      </c>
      <c r="AA17" s="43" t="s">
        <v>710</v>
      </c>
      <c r="AB17" s="32">
        <v>10</v>
      </c>
      <c r="AC17" s="17"/>
      <c r="AD17" s="32"/>
      <c r="AE17" s="32"/>
      <c r="AF17" s="43"/>
      <c r="AG17" s="32" t="s">
        <v>205</v>
      </c>
      <c r="AH17" s="32"/>
      <c r="AI17" s="32">
        <v>29</v>
      </c>
      <c r="AJ17" s="32">
        <v>275</v>
      </c>
      <c r="AK17" s="46" t="s">
        <v>273</v>
      </c>
    </row>
    <row r="18" spans="1:37">
      <c r="A18" s="31"/>
      <c r="B18" s="17">
        <v>8</v>
      </c>
      <c r="C18" s="17">
        <v>9</v>
      </c>
      <c r="D18" s="17">
        <v>9</v>
      </c>
      <c r="E18" s="17">
        <v>8</v>
      </c>
      <c r="F18" s="17">
        <v>7</v>
      </c>
      <c r="G18" s="26">
        <v>12350</v>
      </c>
      <c r="H18" s="32" t="s">
        <v>209</v>
      </c>
      <c r="I18" s="17">
        <v>3</v>
      </c>
      <c r="J18" s="17">
        <v>24</v>
      </c>
      <c r="AA18" s="43" t="s">
        <v>711</v>
      </c>
      <c r="AB18" s="32"/>
      <c r="AC18" s="17" t="s">
        <v>77</v>
      </c>
      <c r="AD18" s="32">
        <v>5</v>
      </c>
      <c r="AE18" s="32"/>
      <c r="AF18" s="43" t="s">
        <v>698</v>
      </c>
      <c r="AG18" s="32" t="s">
        <v>205</v>
      </c>
      <c r="AH18" s="32"/>
      <c r="AI18" s="32">
        <v>37</v>
      </c>
      <c r="AJ18" s="32">
        <v>370</v>
      </c>
      <c r="AK18" s="46" t="s">
        <v>286</v>
      </c>
    </row>
    <row r="19" spans="1:37">
      <c r="A19" s="31"/>
      <c r="B19" s="17">
        <v>9</v>
      </c>
      <c r="C19" s="17">
        <v>10</v>
      </c>
      <c r="D19" s="17">
        <v>10</v>
      </c>
      <c r="E19" s="17">
        <v>12</v>
      </c>
      <c r="F19" s="17">
        <v>10</v>
      </c>
      <c r="G19" s="26">
        <v>16050</v>
      </c>
      <c r="H19" s="32" t="s">
        <v>169</v>
      </c>
      <c r="I19" s="17">
        <v>5</v>
      </c>
      <c r="J19" s="17">
        <v>26</v>
      </c>
      <c r="AA19" s="43" t="s">
        <v>712</v>
      </c>
      <c r="AB19" s="32">
        <v>1</v>
      </c>
      <c r="AC19" s="17" t="s">
        <v>702</v>
      </c>
      <c r="AD19" s="32">
        <v>1</v>
      </c>
      <c r="AE19" s="32"/>
      <c r="AF19" s="43" t="s">
        <v>696</v>
      </c>
      <c r="AG19" s="32" t="s">
        <v>205</v>
      </c>
      <c r="AH19" s="32"/>
      <c r="AI19" s="32">
        <v>37</v>
      </c>
      <c r="AJ19" s="32">
        <v>370</v>
      </c>
      <c r="AK19" s="46"/>
    </row>
    <row r="20" spans="1:37">
      <c r="A20" s="31"/>
      <c r="B20" s="17">
        <v>10</v>
      </c>
      <c r="C20" s="17"/>
      <c r="G20" s="26"/>
      <c r="H20" s="21"/>
      <c r="AA20" s="43" t="s">
        <v>713</v>
      </c>
      <c r="AB20" s="32">
        <v>7</v>
      </c>
      <c r="AC20" s="17"/>
      <c r="AD20" s="32"/>
      <c r="AE20" s="32"/>
      <c r="AF20" s="43" t="s">
        <v>698</v>
      </c>
      <c r="AG20" s="32" t="s">
        <v>169</v>
      </c>
      <c r="AH20" s="32"/>
      <c r="AI20" s="32">
        <v>45</v>
      </c>
      <c r="AJ20" s="32">
        <v>375</v>
      </c>
      <c r="AK20" s="46"/>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22.4285714285714" style="12" customWidth="1"/>
    <col min="3" max="3" width="11.4285714285714" style="12" customWidth="1"/>
    <col min="4" max="4" width="17.4285714285714" style="12" customWidth="1"/>
    <col min="5" max="5" width="24.7142857142857" style="12" customWidth="1"/>
    <col min="6" max="6" width="11.8571428571429"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77</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[DMKCharacterProgress_WIP.xlsx]Overview!$B$67</v>
      </c>
      <c r="G1" s="12" t="s">
        <v>124</v>
      </c>
      <c r="H1" s="21"/>
      <c r="AA1" s="34" t="str">
        <f>$B$1&amp;"'s Activities"</f>
        <v>Sulley's Activities</v>
      </c>
      <c r="AB1" s="34"/>
      <c r="AC1" s="34"/>
      <c r="AD1" s="34"/>
      <c r="AE1" s="34"/>
      <c r="AF1" s="34"/>
      <c r="AG1" s="34"/>
      <c r="AH1" s="34"/>
      <c r="AI1" s="34"/>
      <c r="AJ1" s="34"/>
      <c r="AK1" s="34"/>
    </row>
    <row r="2" ht="20.25" spans="1:37">
      <c r="A2" s="16" t="s">
        <v>125</v>
      </c>
      <c r="B2" s="17" t="s">
        <v>683</v>
      </c>
      <c r="F2" s="22" t="str">
        <f ca="1">"'"&amp;SUBSTITUTE($F$1,"Overview","Overview (Mine)'")</f>
        <v>'[DMKCharacterProgress_WIP.xlsx]Overview (Mine)'!$B$67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43" t="s">
        <v>714</v>
      </c>
      <c r="AB4" s="32">
        <v>1</v>
      </c>
      <c r="AC4" s="17"/>
      <c r="AD4" s="32"/>
      <c r="AE4" s="32"/>
      <c r="AF4" s="43"/>
      <c r="AG4" s="32" t="s">
        <v>178</v>
      </c>
      <c r="AH4" s="32"/>
      <c r="AI4" s="32">
        <v>7</v>
      </c>
      <c r="AJ4" s="32">
        <v>40</v>
      </c>
      <c r="AK4" s="46" t="s">
        <v>715</v>
      </c>
    </row>
    <row r="5" spans="1:37">
      <c r="A5" s="16" t="s">
        <v>148</v>
      </c>
      <c r="B5" s="17" t="s">
        <v>686</v>
      </c>
      <c r="G5" s="26"/>
      <c r="H5" s="21"/>
      <c r="AA5" s="43" t="s">
        <v>716</v>
      </c>
      <c r="AB5" s="32"/>
      <c r="AC5" s="17"/>
      <c r="AD5" s="32"/>
      <c r="AE5" s="32"/>
      <c r="AF5" s="43" t="s">
        <v>696</v>
      </c>
      <c r="AG5" s="32" t="s">
        <v>183</v>
      </c>
      <c r="AH5" s="32"/>
      <c r="AI5" s="32">
        <v>10</v>
      </c>
      <c r="AJ5" s="32">
        <v>75</v>
      </c>
      <c r="AK5" s="17"/>
    </row>
    <row r="6" spans="1:37">
      <c r="A6" s="16" t="s">
        <v>150</v>
      </c>
      <c r="B6" s="17" t="s">
        <v>659</v>
      </c>
      <c r="G6" s="26"/>
      <c r="H6" s="21"/>
      <c r="AA6" s="43" t="s">
        <v>703</v>
      </c>
      <c r="AB6" s="32">
        <v>6</v>
      </c>
      <c r="AC6" s="17"/>
      <c r="AD6" s="32"/>
      <c r="AE6" s="32"/>
      <c r="AF6" s="43" t="s">
        <v>685</v>
      </c>
      <c r="AG6" s="32" t="s">
        <v>183</v>
      </c>
      <c r="AH6" s="32"/>
      <c r="AI6" s="32">
        <v>10</v>
      </c>
      <c r="AJ6" s="32">
        <v>75</v>
      </c>
      <c r="AK6" s="17" t="s">
        <v>717</v>
      </c>
    </row>
    <row r="7" spans="1:37">
      <c r="A7" s="16" t="s">
        <v>157</v>
      </c>
      <c r="B7" s="17" t="s">
        <v>718</v>
      </c>
      <c r="G7" s="26"/>
      <c r="H7" s="21"/>
      <c r="AA7" s="43" t="s">
        <v>719</v>
      </c>
      <c r="AB7" s="32">
        <v>2</v>
      </c>
      <c r="AC7" s="17"/>
      <c r="AD7" s="32"/>
      <c r="AE7" s="32"/>
      <c r="AF7" s="43" t="s">
        <v>685</v>
      </c>
      <c r="AG7" s="32" t="s">
        <v>154</v>
      </c>
      <c r="AH7" s="32"/>
      <c r="AI7" s="32">
        <v>13</v>
      </c>
      <c r="AJ7" s="32">
        <v>110</v>
      </c>
      <c r="AK7" s="17" t="s">
        <v>720</v>
      </c>
    </row>
    <row r="8" spans="1:37">
      <c r="A8" s="16" t="s">
        <v>159</v>
      </c>
      <c r="B8" s="17">
        <v>6</v>
      </c>
      <c r="C8" s="27"/>
      <c r="D8" s="27"/>
      <c r="E8" s="27"/>
      <c r="F8" s="27"/>
      <c r="G8" s="28"/>
      <c r="H8" s="29"/>
      <c r="I8" s="33" t="s">
        <v>131</v>
      </c>
      <c r="J8" s="33"/>
      <c r="AA8" s="43" t="s">
        <v>699</v>
      </c>
      <c r="AB8" s="32"/>
      <c r="AC8" s="17" t="s">
        <v>682</v>
      </c>
      <c r="AD8" s="32">
        <v>2</v>
      </c>
      <c r="AE8" s="32"/>
      <c r="AF8" s="43" t="s">
        <v>685</v>
      </c>
      <c r="AG8" s="32" t="s">
        <v>154</v>
      </c>
      <c r="AH8" s="32"/>
      <c r="AI8" s="32">
        <v>17</v>
      </c>
      <c r="AJ8" s="32">
        <v>150</v>
      </c>
      <c r="AK8" s="46" t="s">
        <v>700</v>
      </c>
    </row>
    <row r="9" spans="1:39">
      <c r="A9" s="16" t="s">
        <v>162</v>
      </c>
      <c r="B9" s="16" t="s">
        <v>163</v>
      </c>
      <c r="C9" s="16" t="s">
        <v>164</v>
      </c>
      <c r="D9" s="16" t="str">
        <f>$B$5</f>
        <v>Scream Canister</v>
      </c>
      <c r="E9" s="16" t="str">
        <f>$B$6</f>
        <v>Boo's Drawing of Sulley</v>
      </c>
      <c r="F9" s="16" t="str">
        <f>$B$7</f>
        <v>Sulley Ears</v>
      </c>
      <c r="G9" s="30" t="s">
        <v>165</v>
      </c>
      <c r="H9" s="29" t="s">
        <v>137</v>
      </c>
      <c r="I9" s="16" t="s">
        <v>166</v>
      </c>
      <c r="J9" s="16" t="s">
        <v>139</v>
      </c>
      <c r="K9" s="31"/>
      <c r="L9" s="31"/>
      <c r="M9" s="31"/>
      <c r="N9" s="31"/>
      <c r="O9" s="31"/>
      <c r="P9" s="31"/>
      <c r="Q9" s="31"/>
      <c r="R9" s="31"/>
      <c r="S9" s="31"/>
      <c r="T9" s="31"/>
      <c r="U9" s="31"/>
      <c r="V9" s="31"/>
      <c r="W9" s="31"/>
      <c r="X9" s="31"/>
      <c r="Y9" s="31"/>
      <c r="Z9" s="31"/>
      <c r="AA9" s="43" t="s">
        <v>721</v>
      </c>
      <c r="AB9" s="32">
        <v>8</v>
      </c>
      <c r="AC9" s="17" t="s">
        <v>702</v>
      </c>
      <c r="AD9" s="32"/>
      <c r="AE9" s="32"/>
      <c r="AF9" s="43" t="s">
        <v>696</v>
      </c>
      <c r="AG9" s="32" t="s">
        <v>193</v>
      </c>
      <c r="AH9" s="32"/>
      <c r="AI9" s="32">
        <v>20</v>
      </c>
      <c r="AJ9" s="32">
        <v>210</v>
      </c>
      <c r="AK9" s="46" t="s">
        <v>649</v>
      </c>
      <c r="AL9" s="31"/>
      <c r="AM9" s="31"/>
    </row>
    <row r="10" spans="1:37">
      <c r="A10" s="31"/>
      <c r="B10" s="17">
        <v>0</v>
      </c>
      <c r="C10" s="17">
        <v>1</v>
      </c>
      <c r="D10" s="17">
        <v>12</v>
      </c>
      <c r="E10" s="17">
        <v>12</v>
      </c>
      <c r="F10" s="17">
        <v>8</v>
      </c>
      <c r="G10" s="26">
        <v>23000</v>
      </c>
      <c r="H10" s="32" t="s">
        <v>197</v>
      </c>
      <c r="AA10" s="43" t="s">
        <v>705</v>
      </c>
      <c r="AB10" s="32"/>
      <c r="AC10" s="17" t="s">
        <v>682</v>
      </c>
      <c r="AD10" s="32">
        <v>5</v>
      </c>
      <c r="AE10" s="32"/>
      <c r="AF10" s="43"/>
      <c r="AG10" s="32" t="s">
        <v>193</v>
      </c>
      <c r="AH10" s="32"/>
      <c r="AI10" s="32">
        <v>20</v>
      </c>
      <c r="AJ10" s="32">
        <v>210</v>
      </c>
      <c r="AK10" s="17" t="s">
        <v>706</v>
      </c>
    </row>
    <row r="11" spans="1:37">
      <c r="A11" s="31"/>
      <c r="B11" s="17">
        <v>1</v>
      </c>
      <c r="C11" s="17">
        <v>2</v>
      </c>
      <c r="D11" s="17">
        <v>4</v>
      </c>
      <c r="E11" s="17">
        <v>1</v>
      </c>
      <c r="F11" s="17">
        <v>1</v>
      </c>
      <c r="G11" s="26">
        <v>1650</v>
      </c>
      <c r="H11" s="32" t="s">
        <v>199</v>
      </c>
      <c r="I11" s="17">
        <v>1</v>
      </c>
      <c r="J11" s="17">
        <v>10</v>
      </c>
      <c r="AA11" s="43" t="s">
        <v>722</v>
      </c>
      <c r="AB11" s="32">
        <v>3</v>
      </c>
      <c r="AC11" s="43"/>
      <c r="AD11" s="32"/>
      <c r="AE11" s="32"/>
      <c r="AF11" s="43" t="s">
        <v>698</v>
      </c>
      <c r="AG11" s="32" t="s">
        <v>197</v>
      </c>
      <c r="AH11" s="32"/>
      <c r="AI11" s="32">
        <v>20</v>
      </c>
      <c r="AJ11" s="32">
        <v>200</v>
      </c>
      <c r="AK11" s="46" t="s">
        <v>723</v>
      </c>
    </row>
    <row r="12" spans="1:37">
      <c r="A12" s="31"/>
      <c r="B12" s="17">
        <v>2</v>
      </c>
      <c r="C12" s="17">
        <v>3</v>
      </c>
      <c r="D12" s="17">
        <v>5</v>
      </c>
      <c r="E12" s="17">
        <v>2</v>
      </c>
      <c r="F12" s="17">
        <v>1</v>
      </c>
      <c r="G12" s="26">
        <v>2500</v>
      </c>
      <c r="H12" s="32" t="s">
        <v>202</v>
      </c>
      <c r="I12" s="17">
        <v>1</v>
      </c>
      <c r="J12" s="17">
        <v>12</v>
      </c>
      <c r="AA12" s="43" t="s">
        <v>724</v>
      </c>
      <c r="AB12" s="32"/>
      <c r="AC12" s="17" t="s">
        <v>78</v>
      </c>
      <c r="AD12" s="32">
        <v>10</v>
      </c>
      <c r="AE12" s="32"/>
      <c r="AF12" s="43"/>
      <c r="AG12" s="32" t="s">
        <v>197</v>
      </c>
      <c r="AH12" s="32"/>
      <c r="AI12" s="32">
        <v>25</v>
      </c>
      <c r="AJ12" s="32">
        <v>270</v>
      </c>
      <c r="AK12" s="46"/>
    </row>
    <row r="13" spans="1:37">
      <c r="A13" s="31"/>
      <c r="B13" s="17">
        <v>3</v>
      </c>
      <c r="C13" s="17">
        <v>4</v>
      </c>
      <c r="D13" s="17">
        <v>7</v>
      </c>
      <c r="E13" s="17">
        <v>3</v>
      </c>
      <c r="F13" s="17">
        <v>2</v>
      </c>
      <c r="G13" s="26">
        <v>3750</v>
      </c>
      <c r="H13" s="32" t="s">
        <v>206</v>
      </c>
      <c r="I13" s="17">
        <v>1</v>
      </c>
      <c r="J13" s="17">
        <v>14</v>
      </c>
      <c r="AA13" s="43" t="s">
        <v>725</v>
      </c>
      <c r="AB13" s="32">
        <v>10</v>
      </c>
      <c r="AC13" s="17"/>
      <c r="AD13" s="32"/>
      <c r="AE13" s="32"/>
      <c r="AF13" s="43"/>
      <c r="AG13" s="32" t="s">
        <v>205</v>
      </c>
      <c r="AH13" s="32"/>
      <c r="AI13" s="32">
        <v>29</v>
      </c>
      <c r="AJ13" s="32">
        <v>275</v>
      </c>
      <c r="AK13" s="17" t="s">
        <v>726</v>
      </c>
    </row>
    <row r="14" spans="1:37">
      <c r="A14" s="31"/>
      <c r="B14" s="17">
        <v>4</v>
      </c>
      <c r="C14" s="17">
        <v>5</v>
      </c>
      <c r="D14" s="17">
        <v>6</v>
      </c>
      <c r="E14" s="17">
        <v>4</v>
      </c>
      <c r="F14" s="17">
        <v>3</v>
      </c>
      <c r="G14" s="26">
        <v>4900</v>
      </c>
      <c r="H14" s="32" t="s">
        <v>178</v>
      </c>
      <c r="I14" s="17">
        <v>2</v>
      </c>
      <c r="J14" s="17">
        <v>16</v>
      </c>
      <c r="AA14" s="43" t="s">
        <v>727</v>
      </c>
      <c r="AB14" s="32"/>
      <c r="AC14" s="17" t="s">
        <v>79</v>
      </c>
      <c r="AD14" s="32">
        <v>4</v>
      </c>
      <c r="AE14" s="32"/>
      <c r="AF14" s="43"/>
      <c r="AG14" s="32" t="s">
        <v>205</v>
      </c>
      <c r="AH14" s="32"/>
      <c r="AI14" s="32">
        <v>37</v>
      </c>
      <c r="AJ14" s="32">
        <v>370</v>
      </c>
      <c r="AK14" s="17"/>
    </row>
    <row r="15" spans="1:37">
      <c r="A15" s="31"/>
      <c r="B15" s="17">
        <v>5</v>
      </c>
      <c r="C15" s="17">
        <v>6</v>
      </c>
      <c r="D15" s="17">
        <v>8</v>
      </c>
      <c r="E15" s="17">
        <v>6</v>
      </c>
      <c r="F15" s="17">
        <v>4</v>
      </c>
      <c r="G15" s="26">
        <v>6350</v>
      </c>
      <c r="H15" s="32" t="s">
        <v>183</v>
      </c>
      <c r="I15" s="17">
        <v>2</v>
      </c>
      <c r="J15" s="17">
        <v>18</v>
      </c>
      <c r="AA15" s="43" t="s">
        <v>728</v>
      </c>
      <c r="AB15" s="32">
        <v>5</v>
      </c>
      <c r="AC15" s="17" t="s">
        <v>682</v>
      </c>
      <c r="AD15" s="32"/>
      <c r="AE15" s="32"/>
      <c r="AF15" s="43" t="s">
        <v>698</v>
      </c>
      <c r="AG15" s="32" t="s">
        <v>205</v>
      </c>
      <c r="AH15" s="32"/>
      <c r="AI15" s="32">
        <v>37</v>
      </c>
      <c r="AJ15" s="32">
        <v>370</v>
      </c>
      <c r="AK15" s="46" t="s">
        <v>286</v>
      </c>
    </row>
    <row r="16" spans="1:37">
      <c r="A16" s="31"/>
      <c r="B16" s="17">
        <v>6</v>
      </c>
      <c r="C16" s="17">
        <v>7</v>
      </c>
      <c r="D16" s="17">
        <v>12</v>
      </c>
      <c r="E16" s="17">
        <v>10</v>
      </c>
      <c r="F16" s="17">
        <v>5</v>
      </c>
      <c r="G16" s="26">
        <v>8250</v>
      </c>
      <c r="H16" s="32" t="s">
        <v>154</v>
      </c>
      <c r="I16" s="17">
        <v>3</v>
      </c>
      <c r="J16" s="17">
        <v>20</v>
      </c>
      <c r="AA16" s="43" t="s">
        <v>729</v>
      </c>
      <c r="AB16" s="32">
        <v>10</v>
      </c>
      <c r="AC16" s="17" t="s">
        <v>702</v>
      </c>
      <c r="AD16" s="32">
        <v>10</v>
      </c>
      <c r="AE16" s="32"/>
      <c r="AF16" s="43" t="s">
        <v>698</v>
      </c>
      <c r="AG16" s="32" t="s">
        <v>169</v>
      </c>
      <c r="AH16" s="32"/>
      <c r="AI16" s="32">
        <v>57</v>
      </c>
      <c r="AJ16" s="32">
        <v>500</v>
      </c>
      <c r="AK16" s="46"/>
    </row>
    <row r="17" spans="1:37">
      <c r="A17" s="31"/>
      <c r="B17" s="17">
        <v>7</v>
      </c>
      <c r="C17" s="17">
        <v>8</v>
      </c>
      <c r="D17" s="17">
        <v>14</v>
      </c>
      <c r="E17" s="17">
        <v>12</v>
      </c>
      <c r="F17" s="17">
        <v>6</v>
      </c>
      <c r="G17" s="26">
        <v>10750</v>
      </c>
      <c r="H17" s="32" t="s">
        <v>197</v>
      </c>
      <c r="I17" s="17">
        <v>3</v>
      </c>
      <c r="J17" s="17">
        <v>22</v>
      </c>
      <c r="AA17" s="43"/>
      <c r="AB17" s="32"/>
      <c r="AC17" s="17"/>
      <c r="AD17" s="32"/>
      <c r="AE17" s="32"/>
      <c r="AF17" s="43"/>
      <c r="AG17" s="32"/>
      <c r="AH17" s="32"/>
      <c r="AI17" s="32"/>
      <c r="AJ17" s="32"/>
      <c r="AK17" s="46"/>
    </row>
    <row r="18" spans="1:37">
      <c r="A18" s="31"/>
      <c r="B18" s="17">
        <v>8</v>
      </c>
      <c r="C18" s="17">
        <v>9</v>
      </c>
      <c r="D18" s="17">
        <v>16</v>
      </c>
      <c r="E18" s="17">
        <v>13</v>
      </c>
      <c r="F18" s="17">
        <v>8</v>
      </c>
      <c r="G18" s="26">
        <v>14000</v>
      </c>
      <c r="H18" s="32" t="s">
        <v>209</v>
      </c>
      <c r="I18" s="17">
        <v>3</v>
      </c>
      <c r="J18" s="17">
        <v>24</v>
      </c>
      <c r="AA18" s="43"/>
      <c r="AB18" s="32"/>
      <c r="AC18" s="17"/>
      <c r="AD18" s="32"/>
      <c r="AE18" s="32"/>
      <c r="AF18" s="43"/>
      <c r="AG18" s="32"/>
      <c r="AH18" s="32"/>
      <c r="AI18" s="32"/>
      <c r="AJ18" s="32"/>
      <c r="AK18" s="46"/>
    </row>
    <row r="19" spans="1:37">
      <c r="A19" s="31"/>
      <c r="B19" s="17">
        <v>9</v>
      </c>
      <c r="C19" s="17">
        <v>10</v>
      </c>
      <c r="D19" s="17">
        <v>20</v>
      </c>
      <c r="E19" s="17">
        <v>15</v>
      </c>
      <c r="F19" s="17">
        <v>12</v>
      </c>
      <c r="G19" s="26">
        <v>18200</v>
      </c>
      <c r="H19" s="32" t="s">
        <v>169</v>
      </c>
      <c r="I19" s="17">
        <v>5</v>
      </c>
      <c r="J19" s="17">
        <v>26</v>
      </c>
      <c r="AA19" s="43"/>
      <c r="AB19" s="32"/>
      <c r="AC19" s="17"/>
      <c r="AD19" s="32"/>
      <c r="AE19" s="32"/>
      <c r="AF19" s="43"/>
      <c r="AG19" s="32"/>
      <c r="AH19" s="32"/>
      <c r="AI19" s="32"/>
      <c r="AJ19" s="32"/>
      <c r="AK19" s="46"/>
    </row>
    <row r="20" spans="1:37">
      <c r="A20" s="31"/>
      <c r="B20" s="17">
        <v>10</v>
      </c>
      <c r="C20" s="17"/>
      <c r="G20" s="26"/>
      <c r="H20" s="21"/>
      <c r="AA20" s="43"/>
      <c r="AB20" s="32"/>
      <c r="AC20" s="17"/>
      <c r="AD20" s="32"/>
      <c r="AE20" s="32"/>
      <c r="AF20" s="43"/>
      <c r="AG20" s="32"/>
      <c r="AH20" s="32"/>
      <c r="AI20" s="32"/>
      <c r="AJ20" s="32"/>
      <c r="AK20" s="46"/>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5.75" customHeight="1"/>
  <cols>
    <col min="1" max="1" width="32.1428571428571" style="12" customWidth="1"/>
    <col min="2" max="2" width="17" style="12" customWidth="1"/>
    <col min="3" max="3" width="11.4285714285714" style="12" customWidth="1"/>
    <col min="4" max="4" width="17.4285714285714" style="12" customWidth="1"/>
    <col min="5" max="5" width="18.2857142857143" style="12" customWidth="1"/>
    <col min="6" max="6" width="9.57142857142857"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78</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[DMKCharacterProgress_WIP.xlsx]Overview!$B$69</v>
      </c>
      <c r="G1" s="12" t="s">
        <v>124</v>
      </c>
      <c r="H1" s="21"/>
      <c r="AA1" s="34" t="str">
        <f>$B$1&amp;"'s Activities"</f>
        <v>Boo's Activities</v>
      </c>
      <c r="AB1" s="34"/>
      <c r="AC1" s="34"/>
      <c r="AD1" s="34"/>
      <c r="AE1" s="34"/>
      <c r="AF1" s="34"/>
      <c r="AG1" s="34"/>
      <c r="AH1" s="34"/>
      <c r="AI1" s="34"/>
      <c r="AJ1" s="34"/>
      <c r="AK1" s="34"/>
    </row>
    <row r="2" ht="20.25" spans="1:37">
      <c r="A2" s="16" t="s">
        <v>125</v>
      </c>
      <c r="B2" s="17" t="s">
        <v>683</v>
      </c>
      <c r="F2" s="22" t="str">
        <f ca="1">"'"&amp;SUBSTITUTE($F$1,"Overview","Overview (Mine)'")</f>
        <v>'[DMKCharacterProgress_WIP.xlsx]Overview (Mine)'!$B$69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395</v>
      </c>
      <c r="G4" s="26"/>
      <c r="H4" s="21"/>
      <c r="AA4" s="43" t="s">
        <v>730</v>
      </c>
      <c r="AB4" s="32">
        <v>1</v>
      </c>
      <c r="AC4" s="17"/>
      <c r="AD4" s="32"/>
      <c r="AE4" s="32"/>
      <c r="AF4" s="43"/>
      <c r="AG4" s="32" t="s">
        <v>178</v>
      </c>
      <c r="AH4" s="32"/>
      <c r="AI4" s="32">
        <v>7</v>
      </c>
      <c r="AJ4" s="32">
        <v>40</v>
      </c>
      <c r="AK4" s="46" t="s">
        <v>731</v>
      </c>
    </row>
    <row r="5" ht="12.75" spans="1:37">
      <c r="A5" s="16" t="s">
        <v>148</v>
      </c>
      <c r="B5" s="17" t="s">
        <v>686</v>
      </c>
      <c r="G5" s="26"/>
      <c r="H5" s="21"/>
      <c r="AA5" s="43" t="s">
        <v>732</v>
      </c>
      <c r="AB5" s="32">
        <v>7</v>
      </c>
      <c r="AC5" s="17"/>
      <c r="AD5" s="32"/>
      <c r="AE5" s="32"/>
      <c r="AF5" s="43"/>
      <c r="AG5" s="32" t="s">
        <v>183</v>
      </c>
      <c r="AH5" s="32"/>
      <c r="AI5" s="32">
        <v>10</v>
      </c>
      <c r="AJ5" s="32">
        <v>75</v>
      </c>
      <c r="AK5" s="17"/>
    </row>
    <row r="6" ht="12.75" spans="1:37">
      <c r="A6" s="16" t="s">
        <v>150</v>
      </c>
      <c r="B6" s="17" t="s">
        <v>733</v>
      </c>
      <c r="G6" s="26"/>
      <c r="H6" s="21"/>
      <c r="AA6" s="43" t="s">
        <v>734</v>
      </c>
      <c r="AB6" s="32">
        <v>1</v>
      </c>
      <c r="AC6" s="17"/>
      <c r="AD6" s="32"/>
      <c r="AE6" s="32"/>
      <c r="AF6" s="43" t="s">
        <v>696</v>
      </c>
      <c r="AG6" s="32" t="s">
        <v>183</v>
      </c>
      <c r="AH6" s="32"/>
      <c r="AI6" s="32">
        <v>10</v>
      </c>
      <c r="AJ6" s="32">
        <v>75</v>
      </c>
      <c r="AK6" s="17" t="s">
        <v>735</v>
      </c>
    </row>
    <row r="7" ht="12.75" spans="1:37">
      <c r="A7" s="16" t="s">
        <v>157</v>
      </c>
      <c r="B7" s="17" t="s">
        <v>736</v>
      </c>
      <c r="G7" s="26"/>
      <c r="H7" s="21"/>
      <c r="AA7" s="43" t="s">
        <v>737</v>
      </c>
      <c r="AB7" s="32">
        <v>2</v>
      </c>
      <c r="AC7" s="17"/>
      <c r="AD7" s="32"/>
      <c r="AE7" s="32"/>
      <c r="AF7" s="43" t="s">
        <v>685</v>
      </c>
      <c r="AG7" s="32" t="s">
        <v>154</v>
      </c>
      <c r="AH7" s="32"/>
      <c r="AI7" s="32">
        <v>13</v>
      </c>
      <c r="AJ7" s="32">
        <v>110</v>
      </c>
      <c r="AK7" s="17" t="s">
        <v>738</v>
      </c>
    </row>
    <row r="8" ht="12.75" spans="1:37">
      <c r="A8" s="16" t="s">
        <v>159</v>
      </c>
      <c r="B8" s="17">
        <v>6</v>
      </c>
      <c r="C8" s="27"/>
      <c r="D8" s="27"/>
      <c r="E8" s="27"/>
      <c r="F8" s="27"/>
      <c r="G8" s="28"/>
      <c r="H8" s="29"/>
      <c r="I8" s="33" t="s">
        <v>131</v>
      </c>
      <c r="J8" s="33"/>
      <c r="AA8" s="43" t="s">
        <v>739</v>
      </c>
      <c r="AB8" s="32">
        <v>4</v>
      </c>
      <c r="AC8" s="17"/>
      <c r="AD8" s="32"/>
      <c r="AE8" s="32"/>
      <c r="AF8" s="43" t="s">
        <v>698</v>
      </c>
      <c r="AG8" s="32" t="s">
        <v>193</v>
      </c>
      <c r="AH8" s="32"/>
      <c r="AI8" s="32">
        <v>16</v>
      </c>
      <c r="AJ8" s="32">
        <v>155</v>
      </c>
      <c r="AK8" s="17" t="s">
        <v>740</v>
      </c>
    </row>
    <row r="9" ht="12.75" spans="1:39">
      <c r="A9" s="16" t="s">
        <v>162</v>
      </c>
      <c r="B9" s="16" t="s">
        <v>163</v>
      </c>
      <c r="C9" s="16" t="s">
        <v>164</v>
      </c>
      <c r="D9" s="16" t="str">
        <f>$B$5</f>
        <v>Scream Canister</v>
      </c>
      <c r="E9" s="16" t="str">
        <f>$B$6</f>
        <v>Boo's Little Mikey</v>
      </c>
      <c r="F9" s="16" t="str">
        <f>$B$7</f>
        <v>Boo Ears</v>
      </c>
      <c r="G9" s="30" t="s">
        <v>165</v>
      </c>
      <c r="H9" s="29" t="s">
        <v>137</v>
      </c>
      <c r="I9" s="16" t="s">
        <v>166</v>
      </c>
      <c r="J9" s="16" t="s">
        <v>139</v>
      </c>
      <c r="K9" s="31"/>
      <c r="L9" s="31"/>
      <c r="M9" s="31"/>
      <c r="N9" s="31"/>
      <c r="O9" s="31"/>
      <c r="P9" s="31"/>
      <c r="Q9" s="31"/>
      <c r="R9" s="31"/>
      <c r="S9" s="31"/>
      <c r="T9" s="31"/>
      <c r="U9" s="31"/>
      <c r="V9" s="31"/>
      <c r="W9" s="31"/>
      <c r="X9" s="31"/>
      <c r="Y9" s="31"/>
      <c r="Z9" s="31"/>
      <c r="AA9" s="43" t="s">
        <v>724</v>
      </c>
      <c r="AB9" s="32">
        <v>10</v>
      </c>
      <c r="AC9" s="17" t="s">
        <v>77</v>
      </c>
      <c r="AD9" s="32"/>
      <c r="AE9" s="32"/>
      <c r="AF9" s="43"/>
      <c r="AG9" s="32" t="s">
        <v>197</v>
      </c>
      <c r="AH9" s="32"/>
      <c r="AI9" s="32">
        <v>25</v>
      </c>
      <c r="AJ9" s="32">
        <v>270</v>
      </c>
      <c r="AK9" s="46"/>
      <c r="AL9" s="31"/>
      <c r="AM9" s="31"/>
    </row>
    <row r="10" ht="12.75" spans="1:37">
      <c r="A10" s="31"/>
      <c r="B10" s="17">
        <v>0</v>
      </c>
      <c r="C10" s="17">
        <v>1</v>
      </c>
      <c r="D10" s="17"/>
      <c r="E10" s="17"/>
      <c r="F10" s="17"/>
      <c r="G10" s="26"/>
      <c r="H10" s="32" t="s">
        <v>145</v>
      </c>
      <c r="AA10" s="43" t="s">
        <v>741</v>
      </c>
      <c r="AB10" s="32">
        <v>2</v>
      </c>
      <c r="AC10" s="17"/>
      <c r="AD10" s="32"/>
      <c r="AE10" s="32"/>
      <c r="AF10" s="43"/>
      <c r="AG10" s="32" t="s">
        <v>205</v>
      </c>
      <c r="AH10" s="32"/>
      <c r="AI10" s="32">
        <v>29</v>
      </c>
      <c r="AJ10" s="32">
        <v>275</v>
      </c>
      <c r="AK10" s="17"/>
    </row>
    <row r="11" ht="12.75" spans="1:37">
      <c r="A11" s="31"/>
      <c r="B11" s="17">
        <v>1</v>
      </c>
      <c r="C11" s="17">
        <v>2</v>
      </c>
      <c r="D11" s="17">
        <v>2</v>
      </c>
      <c r="E11" s="17">
        <v>1</v>
      </c>
      <c r="F11" s="17"/>
      <c r="G11" s="26">
        <v>850</v>
      </c>
      <c r="H11" s="32" t="s">
        <v>199</v>
      </c>
      <c r="I11" s="17">
        <v>1</v>
      </c>
      <c r="J11" s="17">
        <v>10</v>
      </c>
      <c r="AA11" s="43"/>
      <c r="AB11" s="32"/>
      <c r="AC11" s="43"/>
      <c r="AD11" s="32"/>
      <c r="AE11" s="32"/>
      <c r="AF11" s="43"/>
      <c r="AG11" s="32"/>
      <c r="AH11" s="32"/>
      <c r="AI11" s="32"/>
      <c r="AJ11" s="32"/>
      <c r="AK11" s="46"/>
    </row>
    <row r="12" ht="12.75" spans="1:37">
      <c r="A12" s="31"/>
      <c r="B12" s="17">
        <v>2</v>
      </c>
      <c r="C12" s="17">
        <v>3</v>
      </c>
      <c r="D12" s="17">
        <v>3</v>
      </c>
      <c r="E12" s="17">
        <v>2</v>
      </c>
      <c r="F12" s="17"/>
      <c r="G12" s="26">
        <v>1300</v>
      </c>
      <c r="H12" s="32" t="s">
        <v>202</v>
      </c>
      <c r="I12" s="17">
        <v>1</v>
      </c>
      <c r="J12" s="17">
        <v>12</v>
      </c>
      <c r="AA12" s="43"/>
      <c r="AB12" s="32"/>
      <c r="AC12" s="17"/>
      <c r="AD12" s="32"/>
      <c r="AE12" s="32"/>
      <c r="AF12" s="43"/>
      <c r="AG12" s="32"/>
      <c r="AH12" s="32"/>
      <c r="AI12" s="32"/>
      <c r="AJ12" s="32"/>
      <c r="AK12" s="46"/>
    </row>
    <row r="13" ht="12.75" spans="1:37">
      <c r="A13" s="31"/>
      <c r="B13" s="17">
        <v>3</v>
      </c>
      <c r="C13" s="17">
        <v>4</v>
      </c>
      <c r="D13" s="17">
        <v>4</v>
      </c>
      <c r="E13" s="17">
        <v>2</v>
      </c>
      <c r="F13" s="17">
        <v>1</v>
      </c>
      <c r="G13" s="26">
        <v>1950</v>
      </c>
      <c r="H13" s="32" t="s">
        <v>206</v>
      </c>
      <c r="I13" s="17">
        <v>1</v>
      </c>
      <c r="J13" s="17">
        <v>14</v>
      </c>
      <c r="AA13" s="43"/>
      <c r="AB13" s="32"/>
      <c r="AC13" s="17"/>
      <c r="AD13" s="32"/>
      <c r="AE13" s="32"/>
      <c r="AF13" s="43"/>
      <c r="AG13" s="32"/>
      <c r="AH13" s="32"/>
      <c r="AI13" s="32"/>
      <c r="AJ13" s="32"/>
      <c r="AK13" s="17"/>
    </row>
    <row r="14" ht="12.75" spans="1:37">
      <c r="A14" s="31"/>
      <c r="B14" s="17">
        <v>4</v>
      </c>
      <c r="C14" s="17">
        <v>5</v>
      </c>
      <c r="D14" s="17">
        <v>5</v>
      </c>
      <c r="E14" s="17">
        <v>3</v>
      </c>
      <c r="F14" s="17">
        <v>1</v>
      </c>
      <c r="G14" s="26">
        <v>2550</v>
      </c>
      <c r="H14" s="32" t="s">
        <v>178</v>
      </c>
      <c r="I14" s="17">
        <v>2</v>
      </c>
      <c r="J14" s="17">
        <v>16</v>
      </c>
      <c r="AA14" s="43"/>
      <c r="AB14" s="32"/>
      <c r="AC14" s="17"/>
      <c r="AD14" s="32"/>
      <c r="AE14" s="32"/>
      <c r="AF14" s="43"/>
      <c r="AG14" s="32"/>
      <c r="AH14" s="32"/>
      <c r="AI14" s="32"/>
      <c r="AJ14" s="32"/>
      <c r="AK14" s="17"/>
    </row>
    <row r="15" ht="12.75" spans="1:37">
      <c r="A15" s="31"/>
      <c r="B15" s="17">
        <v>5</v>
      </c>
      <c r="C15" s="17">
        <v>6</v>
      </c>
      <c r="D15" s="17">
        <v>6</v>
      </c>
      <c r="E15" s="17">
        <v>4</v>
      </c>
      <c r="F15" s="17">
        <v>2</v>
      </c>
      <c r="G15" s="26">
        <v>3300</v>
      </c>
      <c r="H15" s="32" t="s">
        <v>183</v>
      </c>
      <c r="I15" s="17">
        <v>2</v>
      </c>
      <c r="J15" s="17">
        <v>18</v>
      </c>
      <c r="AA15" s="43"/>
      <c r="AB15" s="32"/>
      <c r="AC15" s="17"/>
      <c r="AD15" s="32"/>
      <c r="AE15" s="32"/>
      <c r="AF15" s="43"/>
      <c r="AG15" s="32"/>
      <c r="AH15" s="32"/>
      <c r="AI15" s="32"/>
      <c r="AJ15" s="32"/>
      <c r="AK15" s="46"/>
    </row>
    <row r="16" ht="12.75" spans="1:37">
      <c r="A16" s="31"/>
      <c r="B16" s="17">
        <v>6</v>
      </c>
      <c r="C16" s="17">
        <v>7</v>
      </c>
      <c r="D16" s="17">
        <v>7</v>
      </c>
      <c r="E16" s="17">
        <v>5</v>
      </c>
      <c r="F16" s="17">
        <v>3</v>
      </c>
      <c r="G16" s="26">
        <v>4300</v>
      </c>
      <c r="H16" s="32" t="s">
        <v>154</v>
      </c>
      <c r="I16" s="17">
        <v>3</v>
      </c>
      <c r="J16" s="17">
        <v>20</v>
      </c>
      <c r="AA16" s="43"/>
      <c r="AB16" s="32"/>
      <c r="AC16" s="17"/>
      <c r="AD16" s="32"/>
      <c r="AE16" s="32"/>
      <c r="AF16" s="43"/>
      <c r="AG16" s="32"/>
      <c r="AH16" s="32"/>
      <c r="AI16" s="32"/>
      <c r="AJ16" s="32"/>
      <c r="AK16" s="46"/>
    </row>
    <row r="17" ht="12.75" spans="1:37">
      <c r="A17" s="31"/>
      <c r="B17" s="17">
        <v>7</v>
      </c>
      <c r="C17" s="17">
        <v>8</v>
      </c>
      <c r="D17" s="17">
        <v>8</v>
      </c>
      <c r="E17" s="17">
        <v>6</v>
      </c>
      <c r="F17" s="17">
        <v>4</v>
      </c>
      <c r="G17" s="26">
        <v>5600</v>
      </c>
      <c r="H17" s="32" t="s">
        <v>197</v>
      </c>
      <c r="I17" s="17">
        <v>3</v>
      </c>
      <c r="J17" s="17">
        <v>22</v>
      </c>
      <c r="AA17" s="43"/>
      <c r="AB17" s="32"/>
      <c r="AC17" s="17"/>
      <c r="AD17" s="32"/>
      <c r="AE17" s="32"/>
      <c r="AF17" s="43"/>
      <c r="AG17" s="32"/>
      <c r="AH17" s="32"/>
      <c r="AI17" s="32"/>
      <c r="AJ17" s="32"/>
      <c r="AK17" s="46"/>
    </row>
    <row r="18" ht="12.75" spans="1:37">
      <c r="A18" s="31"/>
      <c r="B18" s="17">
        <v>8</v>
      </c>
      <c r="C18" s="17">
        <v>9</v>
      </c>
      <c r="D18" s="17">
        <v>9</v>
      </c>
      <c r="E18" s="17">
        <v>8</v>
      </c>
      <c r="F18" s="17">
        <v>6</v>
      </c>
      <c r="G18" s="26">
        <v>7300</v>
      </c>
      <c r="H18" s="32" t="s">
        <v>209</v>
      </c>
      <c r="I18" s="17">
        <v>3</v>
      </c>
      <c r="J18" s="17">
        <v>24</v>
      </c>
      <c r="AA18" s="43"/>
      <c r="AB18" s="32"/>
      <c r="AC18" s="17"/>
      <c r="AD18" s="32"/>
      <c r="AE18" s="32"/>
      <c r="AF18" s="43"/>
      <c r="AG18" s="32"/>
      <c r="AH18" s="32"/>
      <c r="AI18" s="32"/>
      <c r="AJ18" s="32"/>
      <c r="AK18" s="46"/>
    </row>
    <row r="19" ht="12.75" spans="1:37">
      <c r="A19" s="31"/>
      <c r="B19" s="17">
        <v>9</v>
      </c>
      <c r="C19" s="17">
        <v>10</v>
      </c>
      <c r="D19" s="17">
        <v>10</v>
      </c>
      <c r="E19" s="17">
        <v>10</v>
      </c>
      <c r="F19" s="17">
        <v>8</v>
      </c>
      <c r="G19" s="26">
        <v>9500</v>
      </c>
      <c r="H19" s="32" t="s">
        <v>169</v>
      </c>
      <c r="I19" s="17">
        <v>5</v>
      </c>
      <c r="J19" s="17">
        <v>26</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K21" s="48"/>
    </row>
    <row r="22" ht="12.75" spans="1:37">
      <c r="A22" s="31"/>
      <c r="G22" s="26"/>
      <c r="H22" s="21"/>
      <c r="AK22" s="48"/>
    </row>
    <row r="23" ht="12.75" spans="1:37">
      <c r="A23" s="31"/>
      <c r="G23" s="26"/>
      <c r="H23" s="21"/>
      <c r="AK23" s="48"/>
    </row>
    <row r="24" ht="12.75" spans="1:37">
      <c r="A24" s="31"/>
      <c r="G24" s="26"/>
      <c r="H24" s="21"/>
      <c r="AK24" s="47"/>
    </row>
    <row r="25" ht="12.75" spans="1:37">
      <c r="A25" s="31"/>
      <c r="G25" s="26"/>
      <c r="H25" s="21"/>
      <c r="AA25" s="48"/>
      <c r="AD25" s="12"/>
      <c r="AE25" s="12"/>
      <c r="AF25" s="48"/>
      <c r="AG25" s="12"/>
      <c r="AH25" s="12"/>
      <c r="AK25" s="48"/>
    </row>
    <row r="26" ht="12.75" spans="1:37">
      <c r="A26" s="31"/>
      <c r="G26" s="26"/>
      <c r="H26" s="21"/>
      <c r="AF26" s="15"/>
      <c r="AG26" s="12"/>
      <c r="AH26" s="12"/>
      <c r="AK26" s="46"/>
    </row>
    <row r="27" ht="12.75" spans="1:37">
      <c r="A27" s="31"/>
      <c r="G27" s="26"/>
      <c r="H27" s="21"/>
      <c r="AC27" s="17"/>
      <c r="AD27" s="32"/>
      <c r="AE27" s="12"/>
      <c r="AG27" s="12"/>
      <c r="AH27" s="12"/>
      <c r="AK27" s="46"/>
    </row>
    <row r="28" ht="12.75" spans="1:37">
      <c r="A28" s="31"/>
      <c r="G28" s="26"/>
      <c r="H28" s="21"/>
      <c r="AF28" s="15"/>
      <c r="AK28" s="46"/>
    </row>
    <row r="29" ht="12.75" spans="1:37">
      <c r="A29" s="31"/>
      <c r="G29" s="26"/>
      <c r="H29" s="21"/>
      <c r="AF29" s="15"/>
      <c r="AK29" s="46"/>
    </row>
    <row r="30" ht="12.75" spans="1:37">
      <c r="A30" s="31"/>
      <c r="G30" s="26"/>
      <c r="H30" s="21"/>
      <c r="AF30" s="15"/>
      <c r="AG30" s="12"/>
      <c r="AH30" s="12"/>
      <c r="AK30" s="48"/>
    </row>
    <row r="31" ht="12.75" spans="1:37">
      <c r="A31" s="31"/>
      <c r="G31" s="26"/>
      <c r="H31" s="21"/>
      <c r="AF31" s="15"/>
      <c r="AG31" s="12"/>
      <c r="AH31" s="12"/>
      <c r="AK31" s="48"/>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21.55" customHeight="1"/>
  <cols>
    <col min="1" max="1" width="32.1428571428571" style="12" customWidth="1"/>
    <col min="2" max="2" width="25.4285714285714" style="12" customWidth="1"/>
    <col min="3" max="3" width="11.4285714285714" style="12" customWidth="1"/>
    <col min="4" max="4" width="27.8571428571429" style="12" customWidth="1"/>
    <col min="5" max="6" width="11.8571428571429" style="12" customWidth="1"/>
    <col min="7" max="7" width="9.71428571428571" style="12" customWidth="1"/>
    <col min="8" max="8" width="9.28571428571429" style="13" customWidth="1"/>
    <col min="9" max="9" width="6.71428571428571" style="12" customWidth="1"/>
    <col min="10" max="10" width="4.14285714285714" style="12" customWidth="1"/>
    <col min="11" max="26" width="6.57142857142857"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38" width="14.4285714285714" style="12"/>
    <col min="39" max="39" width="14.4" style="12" customWidth="1"/>
    <col min="40" max="16384" width="14.4285714285714" style="12"/>
  </cols>
  <sheetData>
    <row r="1" s="12" customFormat="1" customHeight="1" spans="1:37">
      <c r="A1" s="16" t="s">
        <v>123</v>
      </c>
      <c r="B1" s="17" t="s">
        <v>52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[DMKCharacterProgress_WIP.xlsx]Overview!$B$5</v>
      </c>
      <c r="G1" s="12" t="s">
        <v>124</v>
      </c>
      <c r="H1" s="65" t="s">
        <v>124</v>
      </c>
      <c r="AA1" s="34" t="str">
        <f>$B$1&amp;"'s Activities"</f>
        <v>Merlin's Activities</v>
      </c>
      <c r="AB1" s="34"/>
      <c r="AC1" s="34"/>
      <c r="AD1" s="34"/>
      <c r="AE1" s="34"/>
      <c r="AF1" s="34"/>
      <c r="AG1" s="34"/>
      <c r="AH1" s="34"/>
      <c r="AI1" s="34"/>
      <c r="AJ1" s="34"/>
      <c r="AK1" s="34"/>
    </row>
    <row r="2" s="12" customFormat="1" customHeight="1" spans="1:37">
      <c r="A2" s="16" t="s">
        <v>125</v>
      </c>
      <c r="B2" s="17" t="s">
        <v>126</v>
      </c>
      <c r="F2" s="22" t="str">
        <f ca="1">"'"&amp;SUBSTITUTE($F$1,"Overview","Overview (Mine)'")</f>
        <v>'[DMKCharacterProgress_WIP.xlsx]Overview (Mine)'!$B$5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s="12" customFormat="1" customHeight="1" spans="1:37">
      <c r="A3" s="16" t="s">
        <v>132</v>
      </c>
      <c r="B3" s="17">
        <v>2</v>
      </c>
      <c r="D3" s="23" t="str">
        <f>HYPERLINK("#$AK$1","Task List &gt;&gt;&gt;")</f>
        <v>Task List &gt;&gt;&gt;</v>
      </c>
      <c r="E3" s="24"/>
      <c r="F3" s="25"/>
      <c r="G3" s="25"/>
      <c r="H3" s="66"/>
      <c r="AA3" s="39" t="s">
        <v>133</v>
      </c>
      <c r="AB3" s="40" t="s">
        <v>47</v>
      </c>
      <c r="AC3" s="41" t="s">
        <v>134</v>
      </c>
      <c r="AD3" s="40" t="s">
        <v>47</v>
      </c>
      <c r="AE3" s="40" t="s">
        <v>135</v>
      </c>
      <c r="AF3" s="42" t="s">
        <v>136</v>
      </c>
      <c r="AG3" s="40" t="s">
        <v>137</v>
      </c>
      <c r="AH3" s="40" t="s">
        <v>138</v>
      </c>
      <c r="AI3" s="40" t="s">
        <v>139</v>
      </c>
      <c r="AJ3" s="40" t="s">
        <v>140</v>
      </c>
      <c r="AK3" s="42" t="s">
        <v>141</v>
      </c>
    </row>
    <row r="4" s="12" customFormat="1" customHeight="1" spans="1:37">
      <c r="A4" s="16" t="s">
        <v>142</v>
      </c>
      <c r="B4" s="17">
        <v>0</v>
      </c>
      <c r="G4" s="26"/>
      <c r="H4" s="21"/>
      <c r="AA4" s="12" t="s">
        <v>143</v>
      </c>
      <c r="AB4" s="13">
        <v>2</v>
      </c>
      <c r="AD4" s="13"/>
      <c r="AE4" s="13"/>
      <c r="AF4" s="48" t="s">
        <v>144</v>
      </c>
      <c r="AG4" s="13" t="s">
        <v>145</v>
      </c>
      <c r="AH4" s="13"/>
      <c r="AI4" s="13"/>
      <c r="AJ4" s="67" t="s">
        <v>146</v>
      </c>
      <c r="AK4" s="48" t="s">
        <v>147</v>
      </c>
    </row>
    <row r="5" s="12" customFormat="1" customHeight="1" spans="1:37">
      <c r="A5" s="16" t="s">
        <v>148</v>
      </c>
      <c r="B5" s="17" t="s">
        <v>149</v>
      </c>
      <c r="G5" s="26"/>
      <c r="H5" s="21"/>
      <c r="AB5" s="13"/>
      <c r="AD5" s="13"/>
      <c r="AE5" s="13"/>
      <c r="AF5" s="48"/>
      <c r="AG5" s="13"/>
      <c r="AH5" s="13"/>
      <c r="AI5" s="13"/>
      <c r="AJ5" s="67"/>
      <c r="AK5" s="48"/>
    </row>
    <row r="6" s="12" customFormat="1" customHeight="1" spans="1:37">
      <c r="A6" s="16" t="s">
        <v>150</v>
      </c>
      <c r="B6" s="17" t="s">
        <v>151</v>
      </c>
      <c r="G6" s="26"/>
      <c r="H6" s="21"/>
      <c r="AA6" s="12" t="s">
        <v>152</v>
      </c>
      <c r="AB6" s="13">
        <v>1</v>
      </c>
      <c r="AD6" s="13"/>
      <c r="AE6" s="13"/>
      <c r="AF6" s="48" t="s">
        <v>153</v>
      </c>
      <c r="AG6" s="13" t="s">
        <v>154</v>
      </c>
      <c r="AH6" s="13"/>
      <c r="AI6" s="13" t="s">
        <v>155</v>
      </c>
      <c r="AJ6" s="13" t="s">
        <v>155</v>
      </c>
      <c r="AK6" s="48" t="s">
        <v>156</v>
      </c>
    </row>
    <row r="7" s="12" customFormat="1" customHeight="1" spans="1:37">
      <c r="A7" s="16" t="s">
        <v>157</v>
      </c>
      <c r="B7" s="17" t="s">
        <v>158</v>
      </c>
      <c r="G7" s="26"/>
      <c r="H7" s="21"/>
      <c r="AB7" s="13"/>
      <c r="AD7" s="13"/>
      <c r="AE7" s="13"/>
      <c r="AF7" s="48"/>
      <c r="AG7" s="13"/>
      <c r="AH7" s="13"/>
      <c r="AI7" s="13"/>
      <c r="AJ7" s="13"/>
      <c r="AK7" s="48"/>
    </row>
    <row r="8" s="12" customFormat="1" customHeight="1" spans="1:37">
      <c r="A8" s="16" t="s">
        <v>159</v>
      </c>
      <c r="B8" s="17">
        <v>1</v>
      </c>
      <c r="C8" s="27"/>
      <c r="D8" s="27"/>
      <c r="E8" s="27"/>
      <c r="F8" s="27"/>
      <c r="G8" s="28"/>
      <c r="H8" s="29"/>
      <c r="I8" s="36" t="s">
        <v>131</v>
      </c>
      <c r="J8" s="36"/>
      <c r="AA8" s="12" t="s">
        <v>160</v>
      </c>
      <c r="AB8" s="13">
        <v>1</v>
      </c>
      <c r="AD8" s="13"/>
      <c r="AE8" s="13"/>
      <c r="AF8" s="48" t="s">
        <v>161</v>
      </c>
      <c r="AG8" s="13" t="s">
        <v>145</v>
      </c>
      <c r="AH8" s="13"/>
      <c r="AI8" s="13"/>
      <c r="AJ8" s="13"/>
      <c r="AK8" s="48"/>
    </row>
    <row r="9" s="12" customFormat="1" customHeight="1" spans="1:37">
      <c r="A9" s="16" t="s">
        <v>162</v>
      </c>
      <c r="B9" s="16" t="s">
        <v>163</v>
      </c>
      <c r="C9" s="16" t="s">
        <v>164</v>
      </c>
      <c r="D9" s="16" t="str">
        <f>$B$5</f>
        <v>Sword in the Stone Book</v>
      </c>
      <c r="E9" s="16" t="str">
        <f>$B$6</f>
        <v>Carpet Bag</v>
      </c>
      <c r="F9" s="16" t="str">
        <f>$B$7</f>
        <v>Merlin Ears</v>
      </c>
      <c r="G9" s="30" t="s">
        <v>165</v>
      </c>
      <c r="H9" s="29" t="s">
        <v>137</v>
      </c>
      <c r="I9" s="16" t="s">
        <v>166</v>
      </c>
      <c r="J9" s="16" t="s">
        <v>139</v>
      </c>
      <c r="K9" s="31"/>
      <c r="L9" s="31"/>
      <c r="M9" s="31"/>
      <c r="N9" s="31"/>
      <c r="O9" s="31"/>
      <c r="P9" s="31"/>
      <c r="Q9" s="31"/>
      <c r="R9" s="31"/>
      <c r="S9" s="31"/>
      <c r="T9" s="31"/>
      <c r="U9" s="31"/>
      <c r="V9" s="31"/>
      <c r="W9" s="31"/>
      <c r="X9" s="31"/>
      <c r="Y9" s="31"/>
      <c r="Z9" s="31"/>
      <c r="AA9" s="12" t="s">
        <v>167</v>
      </c>
      <c r="AB9" s="13">
        <v>1</v>
      </c>
      <c r="AD9" s="13"/>
      <c r="AE9" s="13"/>
      <c r="AF9" s="48" t="s">
        <v>168</v>
      </c>
      <c r="AG9" s="13" t="s">
        <v>169</v>
      </c>
      <c r="AH9" s="13"/>
      <c r="AI9" s="13"/>
      <c r="AJ9" s="13"/>
      <c r="AK9" s="67"/>
    </row>
    <row r="10" s="12" customFormat="1" customHeight="1" spans="1:37">
      <c r="A10" s="31"/>
      <c r="B10" s="17">
        <v>0</v>
      </c>
      <c r="C10" s="17">
        <v>1</v>
      </c>
      <c r="D10" s="17">
        <v>1</v>
      </c>
      <c r="E10" s="17">
        <v>2</v>
      </c>
      <c r="F10" s="17">
        <v>2</v>
      </c>
      <c r="G10" s="26">
        <v>500</v>
      </c>
      <c r="H10" s="32" t="s">
        <v>170</v>
      </c>
      <c r="AB10" s="13"/>
      <c r="AD10" s="13"/>
      <c r="AE10" s="13"/>
      <c r="AF10" s="48"/>
      <c r="AG10" s="13"/>
      <c r="AH10" s="13"/>
      <c r="AI10" s="13"/>
      <c r="AJ10" s="13"/>
      <c r="AK10" s="67"/>
    </row>
    <row r="11" s="12" customFormat="1" customHeight="1" spans="1:37">
      <c r="A11" s="31"/>
      <c r="B11" s="17">
        <v>1</v>
      </c>
      <c r="C11" s="17">
        <v>2</v>
      </c>
      <c r="D11" s="17">
        <v>2</v>
      </c>
      <c r="E11" s="17">
        <v>4</v>
      </c>
      <c r="F11" s="17">
        <v>4</v>
      </c>
      <c r="G11" s="26">
        <v>500</v>
      </c>
      <c r="H11" s="32" t="s">
        <v>170</v>
      </c>
      <c r="AA11" s="14"/>
      <c r="AB11" s="13"/>
      <c r="AD11" s="13"/>
      <c r="AE11" s="13"/>
      <c r="AF11" s="47"/>
      <c r="AG11" s="13"/>
      <c r="AH11" s="13"/>
      <c r="AI11" s="13"/>
      <c r="AJ11" s="13"/>
      <c r="AK11" s="15"/>
    </row>
    <row r="12" s="12" customFormat="1" customHeight="1" spans="1:37">
      <c r="A12" s="31"/>
      <c r="B12" s="17">
        <v>2</v>
      </c>
      <c r="C12" s="17"/>
      <c r="D12" s="17"/>
      <c r="E12" s="17"/>
      <c r="F12" s="17"/>
      <c r="G12" s="26"/>
      <c r="H12" s="32"/>
      <c r="AA12" s="14"/>
      <c r="AB12" s="13"/>
      <c r="AD12" s="13"/>
      <c r="AE12" s="13"/>
      <c r="AF12" s="47"/>
      <c r="AG12" s="13"/>
      <c r="AH12" s="13"/>
      <c r="AI12" s="13"/>
      <c r="AJ12" s="13"/>
      <c r="AK12" s="15"/>
    </row>
    <row r="13" s="12" customFormat="1" customHeight="1" spans="1:37">
      <c r="A13" s="31"/>
      <c r="B13" s="17">
        <v>3</v>
      </c>
      <c r="C13" s="17"/>
      <c r="D13" s="17"/>
      <c r="E13" s="17"/>
      <c r="F13" s="17"/>
      <c r="G13" s="26"/>
      <c r="H13" s="32"/>
      <c r="AA13" s="14"/>
      <c r="AB13" s="13"/>
      <c r="AD13" s="13"/>
      <c r="AE13" s="13"/>
      <c r="AF13" s="47"/>
      <c r="AG13" s="13"/>
      <c r="AH13" s="13"/>
      <c r="AI13" s="13"/>
      <c r="AJ13" s="13"/>
      <c r="AK13" s="15"/>
    </row>
    <row r="14" s="12" customFormat="1" customHeight="1" spans="1:37">
      <c r="A14" s="31"/>
      <c r="B14" s="17">
        <v>4</v>
      </c>
      <c r="C14" s="17"/>
      <c r="D14" s="17"/>
      <c r="E14" s="17"/>
      <c r="F14" s="17"/>
      <c r="G14" s="26"/>
      <c r="H14" s="32"/>
      <c r="AA14" s="43"/>
      <c r="AB14" s="32"/>
      <c r="AC14" s="43"/>
      <c r="AD14" s="32"/>
      <c r="AE14" s="32"/>
      <c r="AF14" s="47"/>
      <c r="AG14" s="32"/>
      <c r="AH14" s="32"/>
      <c r="AI14" s="32"/>
      <c r="AJ14" s="32"/>
      <c r="AK14" s="46"/>
    </row>
    <row r="15" s="12" customFormat="1" customHeight="1" spans="1:37">
      <c r="A15" s="31"/>
      <c r="B15" s="17">
        <v>5</v>
      </c>
      <c r="C15" s="17"/>
      <c r="D15" s="17"/>
      <c r="E15" s="17"/>
      <c r="F15" s="17"/>
      <c r="G15" s="26"/>
      <c r="H15" s="32"/>
      <c r="AA15" s="43"/>
      <c r="AB15" s="32"/>
      <c r="AC15" s="17"/>
      <c r="AD15" s="32"/>
      <c r="AE15" s="32"/>
      <c r="AF15" s="15"/>
      <c r="AG15" s="32"/>
      <c r="AH15" s="32"/>
      <c r="AI15" s="32"/>
      <c r="AJ15" s="32"/>
      <c r="AK15" s="46"/>
    </row>
    <row r="16" s="12" customFormat="1" customHeight="1" spans="1:37">
      <c r="A16" s="31"/>
      <c r="B16" s="17">
        <v>6</v>
      </c>
      <c r="C16" s="17"/>
      <c r="D16" s="17"/>
      <c r="E16" s="17"/>
      <c r="F16" s="17"/>
      <c r="G16" s="26"/>
      <c r="H16" s="32"/>
      <c r="AA16" s="43"/>
      <c r="AB16" s="32"/>
      <c r="AC16" s="17"/>
      <c r="AD16" s="32"/>
      <c r="AE16" s="32"/>
      <c r="AF16" s="15"/>
      <c r="AG16" s="32"/>
      <c r="AH16" s="32"/>
      <c r="AI16" s="32"/>
      <c r="AJ16" s="32"/>
      <c r="AK16" s="17"/>
    </row>
    <row r="17" s="12" customFormat="1" customHeight="1" spans="1:37">
      <c r="A17" s="31"/>
      <c r="B17" s="17">
        <v>7</v>
      </c>
      <c r="C17" s="17"/>
      <c r="D17" s="17"/>
      <c r="E17" s="17"/>
      <c r="F17" s="17"/>
      <c r="G17" s="26"/>
      <c r="H17" s="32"/>
      <c r="AA17" s="14"/>
      <c r="AB17" s="13"/>
      <c r="AD17" s="13"/>
      <c r="AE17" s="13"/>
      <c r="AF17" s="47"/>
      <c r="AG17" s="13"/>
      <c r="AH17" s="13"/>
      <c r="AI17" s="13"/>
      <c r="AJ17" s="13"/>
      <c r="AK17" s="15"/>
    </row>
    <row r="18" s="12" customFormat="1" customHeight="1" spans="1:37">
      <c r="A18" s="31"/>
      <c r="B18" s="17">
        <v>8</v>
      </c>
      <c r="C18" s="17"/>
      <c r="D18" s="17"/>
      <c r="E18" s="17"/>
      <c r="F18" s="17"/>
      <c r="G18" s="26"/>
      <c r="H18" s="32"/>
      <c r="AA18" s="14"/>
      <c r="AB18" s="13"/>
      <c r="AD18" s="13"/>
      <c r="AE18" s="13"/>
      <c r="AF18" s="47"/>
      <c r="AG18" s="13"/>
      <c r="AH18" s="13"/>
      <c r="AI18" s="13"/>
      <c r="AJ18" s="13"/>
      <c r="AK18" s="15"/>
    </row>
    <row r="19" s="12" customFormat="1" customHeight="1" spans="1:37">
      <c r="A19" s="31"/>
      <c r="B19" s="17">
        <v>9</v>
      </c>
      <c r="C19" s="17"/>
      <c r="D19" s="17"/>
      <c r="E19" s="17"/>
      <c r="F19" s="17"/>
      <c r="G19" s="26"/>
      <c r="H19" s="32"/>
      <c r="AA19" s="14"/>
      <c r="AB19" s="13"/>
      <c r="AD19" s="13"/>
      <c r="AE19" s="13"/>
      <c r="AF19" s="47"/>
      <c r="AG19" s="13"/>
      <c r="AH19" s="13"/>
      <c r="AI19" s="13"/>
      <c r="AJ19" s="13"/>
      <c r="AK19" s="15"/>
    </row>
    <row r="20" s="12" customFormat="1" customHeight="1" spans="1:32">
      <c r="A20" s="31"/>
      <c r="B20" s="17">
        <v>10</v>
      </c>
      <c r="C20" s="17" t="s">
        <v>171</v>
      </c>
      <c r="G20" s="26"/>
      <c r="H20" s="21"/>
      <c r="AF20" s="48"/>
    </row>
    <row r="21" s="12" customFormat="1" customHeight="1" spans="1:37">
      <c r="A21" s="31"/>
      <c r="G21" s="26"/>
      <c r="H21" s="21"/>
      <c r="AA21" s="14"/>
      <c r="AB21" s="13"/>
      <c r="AD21" s="13"/>
      <c r="AE21" s="13"/>
      <c r="AF21" s="47"/>
      <c r="AG21" s="13"/>
      <c r="AH21" s="13"/>
      <c r="AI21" s="13"/>
      <c r="AJ21" s="13"/>
      <c r="AK21" s="46"/>
    </row>
    <row r="22" s="12" customFormat="1" customHeight="1" spans="1:36">
      <c r="A22" s="31"/>
      <c r="G22" s="26"/>
      <c r="H22" s="21"/>
      <c r="AA22" s="14"/>
      <c r="AB22" s="13"/>
      <c r="AD22" s="13"/>
      <c r="AE22" s="13"/>
      <c r="AF22" s="47"/>
      <c r="AG22" s="13"/>
      <c r="AH22" s="13"/>
      <c r="AI22" s="13"/>
      <c r="AJ22" s="13"/>
    </row>
    <row r="23" s="12" customFormat="1" customHeight="1" spans="1:36">
      <c r="A23" s="31"/>
      <c r="G23" s="26"/>
      <c r="H23" s="21"/>
      <c r="AA23" s="14"/>
      <c r="AB23" s="13"/>
      <c r="AD23" s="13"/>
      <c r="AE23" s="13"/>
      <c r="AF23" s="47"/>
      <c r="AG23" s="13"/>
      <c r="AH23" s="13"/>
      <c r="AI23" s="13"/>
      <c r="AJ23" s="13"/>
    </row>
    <row r="24" s="12" customFormat="1" customHeight="1" spans="1:36">
      <c r="A24" s="31"/>
      <c r="G24" s="26"/>
      <c r="H24" s="21"/>
      <c r="AA24" s="14"/>
      <c r="AB24" s="13"/>
      <c r="AD24" s="13"/>
      <c r="AE24" s="13"/>
      <c r="AF24" s="47"/>
      <c r="AG24" s="13"/>
      <c r="AH24" s="13"/>
      <c r="AI24" s="13"/>
      <c r="AJ24" s="13"/>
    </row>
    <row r="25" s="12" customFormat="1" customHeight="1" spans="1:37">
      <c r="A25" s="31"/>
      <c r="G25" s="26"/>
      <c r="H25" s="21"/>
      <c r="AA25" s="14"/>
      <c r="AB25" s="13"/>
      <c r="AC25" s="17"/>
      <c r="AD25" s="13"/>
      <c r="AE25" s="13"/>
      <c r="AF25" s="15"/>
      <c r="AK25" s="17"/>
    </row>
    <row r="26" s="12" customFormat="1" customHeight="1" spans="1:37">
      <c r="A26" s="31"/>
      <c r="G26" s="26"/>
      <c r="H26" s="21"/>
      <c r="AA26" s="14"/>
      <c r="AB26" s="13"/>
      <c r="AD26" s="13"/>
      <c r="AE26" s="13"/>
      <c r="AF26" s="15"/>
      <c r="AK26" s="17"/>
    </row>
    <row r="27" s="12" customFormat="1" customHeight="1" spans="1:37">
      <c r="A27" s="31"/>
      <c r="G27" s="26"/>
      <c r="H27" s="21"/>
      <c r="AA27" s="14"/>
      <c r="AB27" s="13"/>
      <c r="AC27" s="17"/>
      <c r="AD27" s="32"/>
      <c r="AF27" s="47"/>
      <c r="AK27" s="46"/>
    </row>
    <row r="28" s="12" customFormat="1" customHeight="1" spans="1:37">
      <c r="A28" s="31"/>
      <c r="G28" s="26"/>
      <c r="H28" s="21"/>
      <c r="AA28" s="14"/>
      <c r="AB28" s="13"/>
      <c r="AD28" s="13"/>
      <c r="AE28" s="13"/>
      <c r="AF28" s="15"/>
      <c r="AG28" s="13"/>
      <c r="AH28" s="13"/>
      <c r="AI28" s="13"/>
      <c r="AJ28" s="13"/>
      <c r="AK28" s="46"/>
    </row>
    <row r="29" s="12" customFormat="1" customHeight="1" spans="1:37">
      <c r="A29" s="31"/>
      <c r="G29" s="26"/>
      <c r="H29" s="21"/>
      <c r="AA29" s="14"/>
      <c r="AB29" s="13"/>
      <c r="AD29" s="13"/>
      <c r="AE29" s="13"/>
      <c r="AF29" s="15"/>
      <c r="AG29" s="13"/>
      <c r="AH29" s="13"/>
      <c r="AI29" s="13"/>
      <c r="AJ29" s="13"/>
      <c r="AK29" s="46"/>
    </row>
    <row r="30" s="12" customFormat="1" customHeight="1" spans="1:32">
      <c r="A30" s="31"/>
      <c r="G30" s="26"/>
      <c r="H30" s="21"/>
      <c r="AA30" s="14"/>
      <c r="AB30" s="13"/>
      <c r="AD30" s="13"/>
      <c r="AE30" s="13"/>
      <c r="AF30" s="15"/>
    </row>
    <row r="31" s="12" customFormat="1" customHeight="1" spans="1:32">
      <c r="A31" s="31"/>
      <c r="G31" s="26"/>
      <c r="H31" s="21"/>
      <c r="AA31" s="14"/>
      <c r="AB31" s="13"/>
      <c r="AD31" s="13"/>
      <c r="AE31" s="13"/>
      <c r="AF31" s="15"/>
    </row>
    <row r="32" s="12" customFormat="1" customHeight="1" spans="1:37">
      <c r="A32" s="31"/>
      <c r="G32" s="26"/>
      <c r="H32" s="21"/>
      <c r="AA32" s="14"/>
      <c r="AB32" s="13"/>
      <c r="AD32" s="13"/>
      <c r="AE32" s="13"/>
      <c r="AF32" s="47"/>
      <c r="AG32" s="13"/>
      <c r="AH32" s="13"/>
      <c r="AI32" s="13"/>
      <c r="AJ32" s="13"/>
      <c r="AK32" s="15"/>
    </row>
    <row r="33" s="12" customFormat="1" customHeight="1" spans="1:37">
      <c r="A33" s="31"/>
      <c r="G33" s="26"/>
      <c r="H33" s="21"/>
      <c r="AA33" s="14"/>
      <c r="AB33" s="13"/>
      <c r="AD33" s="13"/>
      <c r="AE33" s="13"/>
      <c r="AF33" s="47"/>
      <c r="AG33" s="13"/>
      <c r="AH33" s="13"/>
      <c r="AI33" s="13"/>
      <c r="AJ33" s="13"/>
      <c r="AK33" s="46"/>
    </row>
    <row r="34" s="12" customFormat="1" customHeight="1" spans="1:37">
      <c r="A34" s="31"/>
      <c r="G34" s="26"/>
      <c r="H34" s="21"/>
      <c r="AA34" s="14"/>
      <c r="AB34" s="13"/>
      <c r="AD34" s="13"/>
      <c r="AE34" s="13"/>
      <c r="AF34" s="47"/>
      <c r="AG34" s="13"/>
      <c r="AH34" s="13"/>
      <c r="AI34" s="13"/>
      <c r="AJ34" s="13"/>
      <c r="AK34" s="15"/>
    </row>
    <row r="35" s="12" customFormat="1" customHeight="1" spans="1:37">
      <c r="A35" s="31"/>
      <c r="G35" s="26"/>
      <c r="H35" s="21"/>
      <c r="AA35" s="14"/>
      <c r="AB35" s="13"/>
      <c r="AD35" s="13"/>
      <c r="AE35" s="13"/>
      <c r="AF35" s="47"/>
      <c r="AG35" s="13"/>
      <c r="AH35" s="13"/>
      <c r="AI35" s="13"/>
      <c r="AJ35" s="13"/>
      <c r="AK35" s="15"/>
    </row>
    <row r="36" s="12" customFormat="1" customHeight="1" spans="1:37">
      <c r="A36" s="31"/>
      <c r="G36" s="26"/>
      <c r="H36" s="21"/>
      <c r="AA36" s="14"/>
      <c r="AB36" s="13"/>
      <c r="AD36" s="13"/>
      <c r="AE36" s="13"/>
      <c r="AF36" s="47"/>
      <c r="AG36" s="13"/>
      <c r="AH36" s="13"/>
      <c r="AI36" s="13"/>
      <c r="AJ36" s="13"/>
      <c r="AK36" s="15"/>
    </row>
    <row r="37" s="12" customFormat="1" customHeight="1" spans="1:37">
      <c r="A37" s="31"/>
      <c r="G37" s="26"/>
      <c r="H37" s="21"/>
      <c r="AA37" s="14"/>
      <c r="AB37" s="13"/>
      <c r="AD37" s="13"/>
      <c r="AE37" s="13"/>
      <c r="AF37" s="47"/>
      <c r="AG37" s="13"/>
      <c r="AH37" s="13"/>
      <c r="AI37" s="13"/>
      <c r="AJ37" s="13"/>
      <c r="AK37" s="15"/>
    </row>
    <row r="38" s="12" customFormat="1" customHeight="1" spans="1:37">
      <c r="A38" s="31"/>
      <c r="G38" s="26"/>
      <c r="H38" s="21"/>
      <c r="AA38" s="14"/>
      <c r="AB38" s="13"/>
      <c r="AD38" s="13"/>
      <c r="AE38" s="13"/>
      <c r="AF38" s="47"/>
      <c r="AG38" s="13"/>
      <c r="AH38" s="13"/>
      <c r="AI38" s="13"/>
      <c r="AJ38" s="13"/>
      <c r="AK38" s="15"/>
    </row>
    <row r="39" s="12" customFormat="1" customHeight="1" spans="1:37">
      <c r="A39" s="31"/>
      <c r="G39" s="26"/>
      <c r="H39" s="21"/>
      <c r="AA39" s="14"/>
      <c r="AB39" s="13"/>
      <c r="AD39" s="13"/>
      <c r="AE39" s="13"/>
      <c r="AF39" s="47"/>
      <c r="AG39" s="13"/>
      <c r="AH39" s="13"/>
      <c r="AI39" s="13"/>
      <c r="AJ39" s="13"/>
      <c r="AK39" s="15"/>
    </row>
    <row r="40" s="12" customFormat="1" customHeight="1" spans="1:37">
      <c r="A40" s="31"/>
      <c r="G40" s="26"/>
      <c r="H40" s="21"/>
      <c r="AA40" s="14"/>
      <c r="AB40" s="13"/>
      <c r="AD40" s="13"/>
      <c r="AE40" s="13"/>
      <c r="AF40" s="47"/>
      <c r="AG40" s="13"/>
      <c r="AH40" s="13"/>
      <c r="AI40" s="13"/>
      <c r="AJ40" s="13"/>
      <c r="AK40" s="15"/>
    </row>
    <row r="41" s="12" customFormat="1" customHeight="1" spans="1:37">
      <c r="A41" s="31"/>
      <c r="G41" s="26"/>
      <c r="H41" s="21"/>
      <c r="AA41" s="14"/>
      <c r="AB41" s="13"/>
      <c r="AD41" s="13"/>
      <c r="AE41" s="13"/>
      <c r="AF41" s="47"/>
      <c r="AG41" s="13"/>
      <c r="AH41" s="13"/>
      <c r="AI41" s="13"/>
      <c r="AJ41" s="13"/>
      <c r="AK41" s="15"/>
    </row>
    <row r="42" s="12" customFormat="1" customHeight="1" spans="1:37">
      <c r="A42" s="31"/>
      <c r="G42" s="26"/>
      <c r="H42" s="21"/>
      <c r="AA42" s="14"/>
      <c r="AB42" s="13"/>
      <c r="AD42" s="13"/>
      <c r="AE42" s="13"/>
      <c r="AF42" s="47"/>
      <c r="AG42" s="13"/>
      <c r="AH42" s="13"/>
      <c r="AI42" s="13"/>
      <c r="AJ42" s="13"/>
      <c r="AK42" s="15"/>
    </row>
    <row r="43" s="12" customFormat="1" customHeight="1" spans="1:37">
      <c r="A43" s="31"/>
      <c r="G43" s="26"/>
      <c r="H43" s="21"/>
      <c r="AA43" s="14"/>
      <c r="AB43" s="13"/>
      <c r="AD43" s="13"/>
      <c r="AE43" s="13"/>
      <c r="AF43" s="47"/>
      <c r="AG43" s="13"/>
      <c r="AH43" s="13"/>
      <c r="AI43" s="13"/>
      <c r="AJ43" s="13"/>
      <c r="AK43" s="15"/>
    </row>
    <row r="44" s="12" customFormat="1" customHeight="1" spans="1:37">
      <c r="A44" s="31"/>
      <c r="G44" s="26"/>
      <c r="H44" s="21"/>
      <c r="AA44" s="14"/>
      <c r="AB44" s="13"/>
      <c r="AD44" s="13"/>
      <c r="AE44" s="13"/>
      <c r="AF44" s="47"/>
      <c r="AG44" s="13"/>
      <c r="AH44" s="13"/>
      <c r="AI44" s="13"/>
      <c r="AJ44" s="13"/>
      <c r="AK44" s="15"/>
    </row>
    <row r="45" s="12" customFormat="1" customHeight="1" spans="1:37">
      <c r="A45" s="31"/>
      <c r="G45" s="26"/>
      <c r="H45" s="21"/>
      <c r="AA45" s="14"/>
      <c r="AB45" s="13"/>
      <c r="AD45" s="13"/>
      <c r="AE45" s="13"/>
      <c r="AF45" s="47"/>
      <c r="AG45" s="13"/>
      <c r="AH45" s="13"/>
      <c r="AI45" s="13"/>
      <c r="AJ45" s="13"/>
      <c r="AK45" s="15"/>
    </row>
    <row r="46" s="12" customFormat="1" customHeight="1" spans="1:37">
      <c r="A46" s="31"/>
      <c r="G46" s="26"/>
      <c r="H46" s="21"/>
      <c r="AA46" s="14"/>
      <c r="AB46" s="13"/>
      <c r="AD46" s="13"/>
      <c r="AE46" s="13"/>
      <c r="AF46" s="47"/>
      <c r="AG46" s="13"/>
      <c r="AH46" s="13"/>
      <c r="AI46" s="13"/>
      <c r="AJ46" s="13"/>
      <c r="AK46" s="15"/>
    </row>
    <row r="47" s="12" customFormat="1" customHeight="1" spans="1:37">
      <c r="A47" s="31"/>
      <c r="G47" s="26"/>
      <c r="H47" s="21"/>
      <c r="AA47" s="14"/>
      <c r="AB47" s="13"/>
      <c r="AD47" s="13"/>
      <c r="AE47" s="13"/>
      <c r="AF47" s="47"/>
      <c r="AG47" s="13"/>
      <c r="AH47" s="13"/>
      <c r="AI47" s="13"/>
      <c r="AJ47" s="13"/>
      <c r="AK47" s="15"/>
    </row>
    <row r="48" s="12" customFormat="1" customHeight="1" spans="1:37">
      <c r="A48" s="31"/>
      <c r="G48" s="26"/>
      <c r="H48" s="21"/>
      <c r="AA48" s="14"/>
      <c r="AB48" s="13"/>
      <c r="AD48" s="13"/>
      <c r="AE48" s="13"/>
      <c r="AF48" s="47"/>
      <c r="AG48" s="13"/>
      <c r="AH48" s="13"/>
      <c r="AI48" s="13"/>
      <c r="AJ48" s="13"/>
      <c r="AK48" s="15"/>
    </row>
    <row r="49" s="12" customFormat="1" customHeight="1" spans="1:37">
      <c r="A49" s="31"/>
      <c r="G49" s="26"/>
      <c r="H49" s="21"/>
      <c r="AA49" s="14"/>
      <c r="AB49" s="13"/>
      <c r="AD49" s="13"/>
      <c r="AE49" s="13"/>
      <c r="AF49" s="47"/>
      <c r="AG49" s="13"/>
      <c r="AH49" s="13"/>
      <c r="AI49" s="13"/>
      <c r="AJ49" s="13"/>
      <c r="AK49" s="15"/>
    </row>
    <row r="50" s="12" customFormat="1" customHeight="1" spans="1:37">
      <c r="A50" s="31"/>
      <c r="G50" s="26"/>
      <c r="H50" s="21"/>
      <c r="AA50" s="14"/>
      <c r="AB50" s="13"/>
      <c r="AD50" s="13"/>
      <c r="AE50" s="13"/>
      <c r="AF50" s="47"/>
      <c r="AG50" s="13"/>
      <c r="AH50" s="13"/>
      <c r="AI50" s="13"/>
      <c r="AJ50" s="13"/>
      <c r="AK50" s="15"/>
    </row>
    <row r="51" s="12" customFormat="1" customHeight="1" spans="1:37">
      <c r="A51" s="31"/>
      <c r="G51" s="26"/>
      <c r="H51" s="21"/>
      <c r="AA51" s="14"/>
      <c r="AB51" s="13"/>
      <c r="AD51" s="13"/>
      <c r="AE51" s="13"/>
      <c r="AF51" s="47"/>
      <c r="AG51" s="13"/>
      <c r="AH51" s="13"/>
      <c r="AI51" s="13"/>
      <c r="AJ51" s="13"/>
      <c r="AK51" s="15"/>
    </row>
    <row r="52" s="12" customFormat="1" customHeight="1" spans="1:37">
      <c r="A52" s="31"/>
      <c r="G52" s="26"/>
      <c r="H52" s="21"/>
      <c r="AA52" s="14"/>
      <c r="AB52" s="13"/>
      <c r="AD52" s="13"/>
      <c r="AE52" s="13"/>
      <c r="AF52" s="47"/>
      <c r="AG52" s="13"/>
      <c r="AH52" s="13"/>
      <c r="AI52" s="13"/>
      <c r="AJ52" s="13"/>
      <c r="AK52" s="15"/>
    </row>
    <row r="53" s="12" customFormat="1" customHeight="1" spans="1:37">
      <c r="A53" s="31"/>
      <c r="G53" s="26"/>
      <c r="H53" s="21"/>
      <c r="AA53" s="14"/>
      <c r="AB53" s="13"/>
      <c r="AD53" s="13"/>
      <c r="AE53" s="13"/>
      <c r="AF53" s="47"/>
      <c r="AG53" s="13"/>
      <c r="AH53" s="13"/>
      <c r="AI53" s="13"/>
      <c r="AJ53" s="13"/>
      <c r="AK53" s="15"/>
    </row>
    <row r="54" s="12" customFormat="1" customHeight="1" spans="1:37">
      <c r="A54" s="31"/>
      <c r="G54" s="26"/>
      <c r="H54" s="21"/>
      <c r="AA54" s="14"/>
      <c r="AB54" s="13"/>
      <c r="AD54" s="13"/>
      <c r="AE54" s="13"/>
      <c r="AF54" s="47"/>
      <c r="AG54" s="13"/>
      <c r="AH54" s="13"/>
      <c r="AI54" s="13"/>
      <c r="AJ54" s="13"/>
      <c r="AK54" s="15"/>
    </row>
    <row r="55" s="12" customFormat="1" customHeight="1" spans="1:37">
      <c r="A55" s="31"/>
      <c r="G55" s="26"/>
      <c r="H55" s="21"/>
      <c r="AA55" s="14"/>
      <c r="AB55" s="13"/>
      <c r="AD55" s="13"/>
      <c r="AE55" s="13"/>
      <c r="AF55" s="47"/>
      <c r="AG55" s="13"/>
      <c r="AH55" s="13"/>
      <c r="AI55" s="13"/>
      <c r="AJ55" s="13"/>
      <c r="AK55" s="15"/>
    </row>
    <row r="56" s="12" customFormat="1" customHeight="1" spans="1:37">
      <c r="A56" s="31"/>
      <c r="G56" s="26"/>
      <c r="H56" s="21"/>
      <c r="AA56" s="14"/>
      <c r="AB56" s="13"/>
      <c r="AD56" s="13"/>
      <c r="AE56" s="13"/>
      <c r="AF56" s="47"/>
      <c r="AG56" s="13"/>
      <c r="AH56" s="13"/>
      <c r="AI56" s="13"/>
      <c r="AJ56" s="13"/>
      <c r="AK56" s="15"/>
    </row>
    <row r="57" s="12" customFormat="1" customHeight="1" spans="1:37">
      <c r="A57" s="31"/>
      <c r="G57" s="26"/>
      <c r="H57" s="21"/>
      <c r="AA57" s="14"/>
      <c r="AB57" s="13"/>
      <c r="AD57" s="13"/>
      <c r="AE57" s="13"/>
      <c r="AF57" s="47"/>
      <c r="AG57" s="13"/>
      <c r="AH57" s="13"/>
      <c r="AI57" s="13"/>
      <c r="AJ57" s="13"/>
      <c r="AK57" s="15"/>
    </row>
    <row r="58" s="12" customFormat="1" customHeight="1" spans="1:37">
      <c r="A58" s="31"/>
      <c r="G58" s="26"/>
      <c r="H58" s="21"/>
      <c r="AA58" s="14"/>
      <c r="AB58" s="13"/>
      <c r="AD58" s="13"/>
      <c r="AE58" s="13"/>
      <c r="AF58" s="47"/>
      <c r="AG58" s="13"/>
      <c r="AH58" s="13"/>
      <c r="AI58" s="13"/>
      <c r="AJ58" s="13"/>
      <c r="AK58" s="15"/>
    </row>
    <row r="59" s="12" customFormat="1" customHeight="1" spans="1:37">
      <c r="A59" s="31"/>
      <c r="G59" s="26"/>
      <c r="H59" s="21"/>
      <c r="AA59" s="14"/>
      <c r="AB59" s="13"/>
      <c r="AD59" s="13"/>
      <c r="AE59" s="13"/>
      <c r="AF59" s="47"/>
      <c r="AG59" s="13"/>
      <c r="AH59" s="13"/>
      <c r="AI59" s="13"/>
      <c r="AJ59" s="13"/>
      <c r="AK59" s="15"/>
    </row>
    <row r="60" s="12" customFormat="1" customHeight="1" spans="1:37">
      <c r="A60" s="31"/>
      <c r="G60" s="26"/>
      <c r="H60" s="21"/>
      <c r="AA60" s="14"/>
      <c r="AB60" s="13"/>
      <c r="AD60" s="13"/>
      <c r="AE60" s="13"/>
      <c r="AF60" s="47"/>
      <c r="AG60" s="13"/>
      <c r="AH60" s="13"/>
      <c r="AI60" s="13"/>
      <c r="AJ60" s="13"/>
      <c r="AK60" s="15"/>
    </row>
    <row r="61" s="12" customFormat="1" customHeight="1" spans="1:37">
      <c r="A61" s="31"/>
      <c r="G61" s="26"/>
      <c r="H61" s="21"/>
      <c r="AA61" s="14"/>
      <c r="AB61" s="13"/>
      <c r="AD61" s="13"/>
      <c r="AE61" s="13"/>
      <c r="AF61" s="47"/>
      <c r="AG61" s="13"/>
      <c r="AH61" s="13"/>
      <c r="AI61" s="13"/>
      <c r="AJ61" s="13"/>
      <c r="AK61" s="15"/>
    </row>
    <row r="62" s="12" customFormat="1" customHeight="1" spans="1:37">
      <c r="A62" s="31"/>
      <c r="G62" s="26"/>
      <c r="H62" s="21"/>
      <c r="AA62" s="14"/>
      <c r="AB62" s="13"/>
      <c r="AD62" s="13"/>
      <c r="AE62" s="13"/>
      <c r="AF62" s="47"/>
      <c r="AG62" s="13"/>
      <c r="AH62" s="13"/>
      <c r="AI62" s="13"/>
      <c r="AJ62" s="13"/>
      <c r="AK62" s="15"/>
    </row>
    <row r="63" s="12" customFormat="1" customHeight="1" spans="1:37">
      <c r="A63" s="31"/>
      <c r="G63" s="26"/>
      <c r="H63" s="21"/>
      <c r="AA63" s="14"/>
      <c r="AB63" s="13"/>
      <c r="AD63" s="13"/>
      <c r="AE63" s="13"/>
      <c r="AF63" s="47"/>
      <c r="AG63" s="13"/>
      <c r="AH63" s="13"/>
      <c r="AI63" s="13"/>
      <c r="AJ63" s="13"/>
      <c r="AK63" s="15"/>
    </row>
    <row r="64" s="12" customFormat="1" customHeight="1" spans="1:37">
      <c r="A64" s="31"/>
      <c r="G64" s="26"/>
      <c r="H64" s="21"/>
      <c r="AA64" s="14"/>
      <c r="AB64" s="13"/>
      <c r="AD64" s="13"/>
      <c r="AE64" s="13"/>
      <c r="AF64" s="47"/>
      <c r="AG64" s="13"/>
      <c r="AH64" s="13"/>
      <c r="AI64" s="13"/>
      <c r="AJ64" s="13"/>
      <c r="AK64" s="15"/>
    </row>
    <row r="65" s="12" customFormat="1" customHeight="1" spans="1:37">
      <c r="A65" s="31"/>
      <c r="G65" s="26"/>
      <c r="H65" s="21"/>
      <c r="AA65" s="14"/>
      <c r="AB65" s="13"/>
      <c r="AD65" s="13"/>
      <c r="AE65" s="13"/>
      <c r="AF65" s="47"/>
      <c r="AG65" s="13"/>
      <c r="AH65" s="13"/>
      <c r="AI65" s="13"/>
      <c r="AJ65" s="13"/>
      <c r="AK65" s="15"/>
    </row>
    <row r="66" s="12" customFormat="1" customHeight="1" spans="1:37">
      <c r="A66" s="31"/>
      <c r="G66" s="26"/>
      <c r="H66" s="21"/>
      <c r="AA66" s="14"/>
      <c r="AB66" s="13"/>
      <c r="AD66" s="13"/>
      <c r="AE66" s="13"/>
      <c r="AF66" s="47"/>
      <c r="AG66" s="13"/>
      <c r="AH66" s="13"/>
      <c r="AI66" s="13"/>
      <c r="AJ66" s="13"/>
      <c r="AK66" s="15"/>
    </row>
    <row r="67" s="12" customFormat="1" customHeight="1" spans="1:37">
      <c r="A67" s="31"/>
      <c r="G67" s="26"/>
      <c r="H67" s="21"/>
      <c r="AA67" s="14"/>
      <c r="AB67" s="13"/>
      <c r="AD67" s="13"/>
      <c r="AE67" s="13"/>
      <c r="AF67" s="47"/>
      <c r="AG67" s="13"/>
      <c r="AH67" s="13"/>
      <c r="AI67" s="13"/>
      <c r="AJ67" s="13"/>
      <c r="AK67" s="15"/>
    </row>
    <row r="68" s="12" customFormat="1" customHeight="1" spans="1:37">
      <c r="A68" s="31"/>
      <c r="G68" s="26"/>
      <c r="H68" s="21"/>
      <c r="AA68" s="14"/>
      <c r="AB68" s="13"/>
      <c r="AD68" s="13"/>
      <c r="AE68" s="13"/>
      <c r="AF68" s="47"/>
      <c r="AG68" s="13"/>
      <c r="AH68" s="13"/>
      <c r="AI68" s="13"/>
      <c r="AJ68" s="13"/>
      <c r="AK68" s="15"/>
    </row>
    <row r="69" s="12" customFormat="1" customHeight="1" spans="1:37">
      <c r="A69" s="31"/>
      <c r="G69" s="26"/>
      <c r="H69" s="21"/>
      <c r="AA69" s="14"/>
      <c r="AB69" s="13"/>
      <c r="AD69" s="13"/>
      <c r="AE69" s="13"/>
      <c r="AF69" s="47"/>
      <c r="AG69" s="13"/>
      <c r="AH69" s="13"/>
      <c r="AI69" s="13"/>
      <c r="AJ69" s="13"/>
      <c r="AK69" s="15"/>
    </row>
    <row r="70" s="12" customFormat="1" customHeight="1" spans="1:37">
      <c r="A70" s="31"/>
      <c r="G70" s="26"/>
      <c r="H70" s="21"/>
      <c r="AA70" s="14"/>
      <c r="AB70" s="13"/>
      <c r="AD70" s="13"/>
      <c r="AE70" s="13"/>
      <c r="AF70" s="47"/>
      <c r="AG70" s="13"/>
      <c r="AH70" s="13"/>
      <c r="AI70" s="13"/>
      <c r="AJ70" s="13"/>
      <c r="AK70" s="15"/>
    </row>
    <row r="71" s="12" customFormat="1" customHeight="1" spans="1:37">
      <c r="A71" s="31"/>
      <c r="G71" s="26"/>
      <c r="H71" s="21"/>
      <c r="AA71" s="14"/>
      <c r="AB71" s="13"/>
      <c r="AD71" s="13"/>
      <c r="AE71" s="13"/>
      <c r="AF71" s="47"/>
      <c r="AG71" s="13"/>
      <c r="AH71" s="13"/>
      <c r="AI71" s="13"/>
      <c r="AJ71" s="13"/>
      <c r="AK71" s="15"/>
    </row>
    <row r="72" s="12" customFormat="1" customHeight="1" spans="1:37">
      <c r="A72" s="31"/>
      <c r="G72" s="26"/>
      <c r="H72" s="21"/>
      <c r="AA72" s="14"/>
      <c r="AB72" s="13"/>
      <c r="AD72" s="13"/>
      <c r="AE72" s="13"/>
      <c r="AF72" s="47"/>
      <c r="AG72" s="13"/>
      <c r="AH72" s="13"/>
      <c r="AI72" s="13"/>
      <c r="AJ72" s="13"/>
      <c r="AK72" s="15"/>
    </row>
    <row r="73" s="12" customFormat="1" customHeight="1" spans="1:37">
      <c r="A73" s="31"/>
      <c r="G73" s="26"/>
      <c r="H73" s="21"/>
      <c r="AA73" s="14"/>
      <c r="AB73" s="13"/>
      <c r="AD73" s="13"/>
      <c r="AE73" s="13"/>
      <c r="AF73" s="47"/>
      <c r="AG73" s="13"/>
      <c r="AH73" s="13"/>
      <c r="AI73" s="13"/>
      <c r="AJ73" s="13"/>
      <c r="AK73" s="15"/>
    </row>
    <row r="74" s="12" customFormat="1" customHeight="1" spans="1:37">
      <c r="A74" s="31"/>
      <c r="G74" s="26"/>
      <c r="H74" s="21"/>
      <c r="AA74" s="14"/>
      <c r="AB74" s="13"/>
      <c r="AD74" s="13"/>
      <c r="AE74" s="13"/>
      <c r="AF74" s="47"/>
      <c r="AG74" s="13"/>
      <c r="AH74" s="13"/>
      <c r="AI74" s="13"/>
      <c r="AJ74" s="13"/>
      <c r="AK74" s="15"/>
    </row>
    <row r="75" s="12" customFormat="1" customHeight="1" spans="1:37">
      <c r="A75" s="31"/>
      <c r="G75" s="26"/>
      <c r="H75" s="21"/>
      <c r="AA75" s="14"/>
      <c r="AB75" s="13"/>
      <c r="AD75" s="13"/>
      <c r="AE75" s="13"/>
      <c r="AF75" s="47"/>
      <c r="AG75" s="13"/>
      <c r="AH75" s="13"/>
      <c r="AI75" s="13"/>
      <c r="AJ75" s="13"/>
      <c r="AK75" s="15"/>
    </row>
    <row r="76" s="12" customFormat="1" customHeight="1" spans="1:37">
      <c r="A76" s="31"/>
      <c r="G76" s="26"/>
      <c r="H76" s="21"/>
      <c r="AA76" s="14"/>
      <c r="AB76" s="13"/>
      <c r="AD76" s="13"/>
      <c r="AE76" s="13"/>
      <c r="AF76" s="47"/>
      <c r="AG76" s="13"/>
      <c r="AH76" s="13"/>
      <c r="AI76" s="13"/>
      <c r="AJ76" s="13"/>
      <c r="AK76" s="15"/>
    </row>
    <row r="77" s="12" customFormat="1" customHeight="1" spans="1:37">
      <c r="A77" s="31"/>
      <c r="G77" s="26"/>
      <c r="H77" s="21"/>
      <c r="AA77" s="14"/>
      <c r="AB77" s="13"/>
      <c r="AD77" s="13"/>
      <c r="AE77" s="13"/>
      <c r="AF77" s="47"/>
      <c r="AG77" s="13"/>
      <c r="AH77" s="13"/>
      <c r="AI77" s="13"/>
      <c r="AJ77" s="13"/>
      <c r="AK77" s="15"/>
    </row>
    <row r="78" s="12" customFormat="1" customHeight="1" spans="1:37">
      <c r="A78" s="31"/>
      <c r="G78" s="26"/>
      <c r="H78" s="21"/>
      <c r="AA78" s="14"/>
      <c r="AB78" s="13"/>
      <c r="AD78" s="13"/>
      <c r="AE78" s="13"/>
      <c r="AF78" s="47"/>
      <c r="AG78" s="13"/>
      <c r="AH78" s="13"/>
      <c r="AI78" s="13"/>
      <c r="AJ78" s="13"/>
      <c r="AK78" s="15"/>
    </row>
    <row r="79" s="12" customFormat="1" customHeight="1" spans="1:37">
      <c r="A79" s="31"/>
      <c r="G79" s="26"/>
      <c r="H79" s="21"/>
      <c r="AA79" s="14"/>
      <c r="AB79" s="13"/>
      <c r="AD79" s="13"/>
      <c r="AE79" s="13"/>
      <c r="AF79" s="47"/>
      <c r="AG79" s="13"/>
      <c r="AH79" s="13"/>
      <c r="AI79" s="13"/>
      <c r="AJ79" s="13"/>
      <c r="AK79" s="15"/>
    </row>
    <row r="80" s="12" customFormat="1" customHeight="1" spans="1:37">
      <c r="A80" s="31"/>
      <c r="G80" s="26"/>
      <c r="H80" s="21"/>
      <c r="AA80" s="14"/>
      <c r="AB80" s="13"/>
      <c r="AD80" s="13"/>
      <c r="AE80" s="13"/>
      <c r="AF80" s="47"/>
      <c r="AG80" s="13"/>
      <c r="AH80" s="13"/>
      <c r="AI80" s="13"/>
      <c r="AJ80" s="13"/>
      <c r="AK80" s="15"/>
    </row>
    <row r="81" s="12" customFormat="1" customHeight="1" spans="1:37">
      <c r="A81" s="31"/>
      <c r="G81" s="26"/>
      <c r="H81" s="21"/>
      <c r="AA81" s="14"/>
      <c r="AB81" s="13"/>
      <c r="AD81" s="13"/>
      <c r="AE81" s="13"/>
      <c r="AF81" s="47"/>
      <c r="AG81" s="13"/>
      <c r="AH81" s="13"/>
      <c r="AI81" s="13"/>
      <c r="AJ81" s="13"/>
      <c r="AK81" s="15"/>
    </row>
    <row r="82" s="12" customFormat="1" customHeight="1" spans="1:37">
      <c r="A82" s="31"/>
      <c r="G82" s="26"/>
      <c r="H82" s="21"/>
      <c r="AA82" s="14"/>
      <c r="AB82" s="13"/>
      <c r="AD82" s="13"/>
      <c r="AE82" s="13"/>
      <c r="AF82" s="47"/>
      <c r="AG82" s="13"/>
      <c r="AH82" s="13"/>
      <c r="AI82" s="13"/>
      <c r="AJ82" s="13"/>
      <c r="AK82" s="15"/>
    </row>
    <row r="83" s="12" customFormat="1" customHeight="1" spans="1:37">
      <c r="A83" s="31"/>
      <c r="G83" s="26"/>
      <c r="H83" s="21"/>
      <c r="AA83" s="14"/>
      <c r="AB83" s="13"/>
      <c r="AD83" s="13"/>
      <c r="AE83" s="13"/>
      <c r="AF83" s="47"/>
      <c r="AG83" s="13"/>
      <c r="AH83" s="13"/>
      <c r="AI83" s="13"/>
      <c r="AJ83" s="13"/>
      <c r="AK83" s="15"/>
    </row>
    <row r="84" s="12" customFormat="1" customHeight="1" spans="1:37">
      <c r="A84" s="31"/>
      <c r="G84" s="26"/>
      <c r="H84" s="21"/>
      <c r="AA84" s="14"/>
      <c r="AB84" s="13"/>
      <c r="AD84" s="13"/>
      <c r="AE84" s="13"/>
      <c r="AF84" s="47"/>
      <c r="AG84" s="13"/>
      <c r="AH84" s="13"/>
      <c r="AI84" s="13"/>
      <c r="AJ84" s="13"/>
      <c r="AK84" s="15"/>
    </row>
    <row r="85" s="12" customFormat="1" customHeight="1" spans="1:37">
      <c r="A85" s="31"/>
      <c r="G85" s="26"/>
      <c r="H85" s="21"/>
      <c r="AA85" s="14"/>
      <c r="AB85" s="13"/>
      <c r="AD85" s="13"/>
      <c r="AE85" s="13"/>
      <c r="AF85" s="47"/>
      <c r="AG85" s="13"/>
      <c r="AH85" s="13"/>
      <c r="AI85" s="13"/>
      <c r="AJ85" s="13"/>
      <c r="AK85" s="15"/>
    </row>
    <row r="86" s="12" customFormat="1" customHeight="1" spans="1:37">
      <c r="A86" s="31"/>
      <c r="G86" s="26"/>
      <c r="H86" s="21"/>
      <c r="AA86" s="14"/>
      <c r="AB86" s="13"/>
      <c r="AD86" s="13"/>
      <c r="AE86" s="13"/>
      <c r="AF86" s="47"/>
      <c r="AG86" s="13"/>
      <c r="AH86" s="13"/>
      <c r="AI86" s="13"/>
      <c r="AJ86" s="13"/>
      <c r="AK86" s="15"/>
    </row>
    <row r="87" s="12" customFormat="1" customHeight="1" spans="1:37">
      <c r="A87" s="31"/>
      <c r="G87" s="26"/>
      <c r="H87" s="21"/>
      <c r="AA87" s="14"/>
      <c r="AB87" s="13"/>
      <c r="AD87" s="13"/>
      <c r="AE87" s="13"/>
      <c r="AF87" s="47"/>
      <c r="AG87" s="13"/>
      <c r="AH87" s="13"/>
      <c r="AI87" s="13"/>
      <c r="AJ87" s="13"/>
      <c r="AK87" s="15"/>
    </row>
    <row r="88" s="12" customFormat="1" customHeight="1" spans="1:37">
      <c r="A88" s="31"/>
      <c r="G88" s="26"/>
      <c r="H88" s="21"/>
      <c r="AA88" s="14"/>
      <c r="AB88" s="13"/>
      <c r="AD88" s="13"/>
      <c r="AE88" s="13"/>
      <c r="AF88" s="47"/>
      <c r="AG88" s="13"/>
      <c r="AH88" s="13"/>
      <c r="AI88" s="13"/>
      <c r="AJ88" s="13"/>
      <c r="AK88" s="15"/>
    </row>
    <row r="89" s="12" customFormat="1" customHeight="1" spans="1:37">
      <c r="A89" s="31"/>
      <c r="G89" s="26"/>
      <c r="H89" s="21"/>
      <c r="AA89" s="14"/>
      <c r="AB89" s="13"/>
      <c r="AD89" s="13"/>
      <c r="AE89" s="13"/>
      <c r="AF89" s="47"/>
      <c r="AG89" s="13"/>
      <c r="AH89" s="13"/>
      <c r="AI89" s="13"/>
      <c r="AJ89" s="13"/>
      <c r="AK89" s="15"/>
    </row>
    <row r="90" s="12" customFormat="1" customHeight="1" spans="1:37">
      <c r="A90" s="31"/>
      <c r="G90" s="26"/>
      <c r="H90" s="21"/>
      <c r="AA90" s="14"/>
      <c r="AB90" s="13"/>
      <c r="AD90" s="13"/>
      <c r="AE90" s="13"/>
      <c r="AF90" s="47"/>
      <c r="AG90" s="13"/>
      <c r="AH90" s="13"/>
      <c r="AI90" s="13"/>
      <c r="AJ90" s="13"/>
      <c r="AK90" s="15"/>
    </row>
    <row r="91" s="12" customFormat="1" customHeight="1" spans="1:37">
      <c r="A91" s="31"/>
      <c r="G91" s="26"/>
      <c r="H91" s="21"/>
      <c r="AA91" s="14"/>
      <c r="AB91" s="13"/>
      <c r="AD91" s="13"/>
      <c r="AE91" s="13"/>
      <c r="AF91" s="47"/>
      <c r="AG91" s="13"/>
      <c r="AH91" s="13"/>
      <c r="AI91" s="13"/>
      <c r="AJ91" s="13"/>
      <c r="AK91" s="15"/>
    </row>
    <row r="92" s="12" customFormat="1" customHeight="1" spans="1:37">
      <c r="A92" s="31"/>
      <c r="G92" s="26"/>
      <c r="H92" s="21"/>
      <c r="AA92" s="14"/>
      <c r="AB92" s="13"/>
      <c r="AD92" s="13"/>
      <c r="AE92" s="13"/>
      <c r="AF92" s="47"/>
      <c r="AG92" s="13"/>
      <c r="AH92" s="13"/>
      <c r="AI92" s="13"/>
      <c r="AJ92" s="13"/>
      <c r="AK92" s="15"/>
    </row>
    <row r="93" s="12" customFormat="1" customHeight="1" spans="1:37">
      <c r="A93" s="31"/>
      <c r="G93" s="26"/>
      <c r="H93" s="21"/>
      <c r="AA93" s="14"/>
      <c r="AB93" s="13"/>
      <c r="AD93" s="13"/>
      <c r="AE93" s="13"/>
      <c r="AF93" s="47"/>
      <c r="AG93" s="13"/>
      <c r="AH93" s="13"/>
      <c r="AI93" s="13"/>
      <c r="AJ93" s="13"/>
      <c r="AK93" s="15"/>
    </row>
    <row r="94" s="12" customFormat="1" customHeight="1" spans="1:37">
      <c r="A94" s="31"/>
      <c r="G94" s="26"/>
      <c r="H94" s="21"/>
      <c r="AA94" s="14"/>
      <c r="AB94" s="13"/>
      <c r="AD94" s="13"/>
      <c r="AE94" s="13"/>
      <c r="AF94" s="47"/>
      <c r="AG94" s="13"/>
      <c r="AH94" s="13"/>
      <c r="AI94" s="13"/>
      <c r="AJ94" s="13"/>
      <c r="AK94" s="15"/>
    </row>
    <row r="95" s="12" customFormat="1" customHeight="1" spans="1:37">
      <c r="A95" s="31"/>
      <c r="G95" s="26"/>
      <c r="H95" s="21"/>
      <c r="AA95" s="14"/>
      <c r="AB95" s="13"/>
      <c r="AD95" s="13"/>
      <c r="AE95" s="13"/>
      <c r="AF95" s="47"/>
      <c r="AG95" s="13"/>
      <c r="AH95" s="13"/>
      <c r="AI95" s="13"/>
      <c r="AJ95" s="13"/>
      <c r="AK95" s="15"/>
    </row>
    <row r="96" s="12" customFormat="1" customHeight="1" spans="1:37">
      <c r="A96" s="31"/>
      <c r="G96" s="26"/>
      <c r="H96" s="21"/>
      <c r="AA96" s="14"/>
      <c r="AB96" s="13"/>
      <c r="AD96" s="13"/>
      <c r="AE96" s="13"/>
      <c r="AF96" s="47"/>
      <c r="AG96" s="13"/>
      <c r="AH96" s="13"/>
      <c r="AI96" s="13"/>
      <c r="AJ96" s="13"/>
      <c r="AK96" s="15"/>
    </row>
    <row r="97" s="12" customFormat="1" customHeight="1" spans="1:37">
      <c r="A97" s="31"/>
      <c r="G97" s="26"/>
      <c r="H97" s="21"/>
      <c r="AA97" s="14"/>
      <c r="AB97" s="13"/>
      <c r="AD97" s="13"/>
      <c r="AE97" s="13"/>
      <c r="AF97" s="47"/>
      <c r="AG97" s="13"/>
      <c r="AH97" s="13"/>
      <c r="AI97" s="13"/>
      <c r="AJ97" s="13"/>
      <c r="AK97" s="15"/>
    </row>
    <row r="98" s="12" customFormat="1" customHeight="1" spans="1:37">
      <c r="A98" s="31"/>
      <c r="G98" s="26"/>
      <c r="H98" s="21"/>
      <c r="AA98" s="14"/>
      <c r="AB98" s="13"/>
      <c r="AD98" s="13"/>
      <c r="AE98" s="13"/>
      <c r="AF98" s="47"/>
      <c r="AG98" s="13"/>
      <c r="AH98" s="13"/>
      <c r="AI98" s="13"/>
      <c r="AJ98" s="13"/>
      <c r="AK98" s="15"/>
    </row>
    <row r="99" s="12" customFormat="1" customHeight="1" spans="1:37">
      <c r="A99" s="31"/>
      <c r="G99" s="26"/>
      <c r="H99" s="21"/>
      <c r="AA99" s="14"/>
      <c r="AB99" s="13"/>
      <c r="AD99" s="13"/>
      <c r="AE99" s="13"/>
      <c r="AF99" s="47"/>
      <c r="AG99" s="13"/>
      <c r="AH99" s="13"/>
      <c r="AI99" s="13"/>
      <c r="AJ99" s="13"/>
      <c r="AK99" s="15"/>
    </row>
    <row r="100" s="12" customFormat="1" customHeight="1" spans="1:37">
      <c r="A100" s="31"/>
      <c r="G100" s="26"/>
      <c r="H100" s="21"/>
      <c r="AA100" s="14"/>
      <c r="AB100" s="13"/>
      <c r="AD100" s="13"/>
      <c r="AE100" s="13"/>
      <c r="AF100" s="47"/>
      <c r="AG100" s="13"/>
      <c r="AH100" s="13"/>
      <c r="AI100" s="13"/>
      <c r="AJ100" s="13"/>
      <c r="AK100" s="15"/>
    </row>
    <row r="101" s="12" customFormat="1" customHeight="1" spans="1:37">
      <c r="A101" s="31"/>
      <c r="G101" s="26"/>
      <c r="H101" s="21"/>
      <c r="AA101" s="14"/>
      <c r="AB101" s="13"/>
      <c r="AD101" s="13"/>
      <c r="AE101" s="13"/>
      <c r="AF101" s="47"/>
      <c r="AG101" s="13"/>
      <c r="AH101" s="13"/>
      <c r="AI101" s="13"/>
      <c r="AJ101" s="13"/>
      <c r="AK101" s="15"/>
    </row>
    <row r="102" s="12" customFormat="1" customHeight="1" spans="1:37">
      <c r="A102" s="31"/>
      <c r="G102" s="26"/>
      <c r="H102" s="21"/>
      <c r="AA102" s="14"/>
      <c r="AB102" s="13"/>
      <c r="AD102" s="13"/>
      <c r="AE102" s="13"/>
      <c r="AF102" s="47"/>
      <c r="AG102" s="13"/>
      <c r="AH102" s="13"/>
      <c r="AI102" s="13"/>
      <c r="AJ102" s="13"/>
      <c r="AK102" s="15"/>
    </row>
    <row r="103" s="12" customFormat="1" customHeight="1" spans="1:37">
      <c r="A103" s="31"/>
      <c r="G103" s="26"/>
      <c r="H103" s="21"/>
      <c r="AA103" s="14"/>
      <c r="AB103" s="13"/>
      <c r="AD103" s="13"/>
      <c r="AE103" s="13"/>
      <c r="AF103" s="47"/>
      <c r="AG103" s="13"/>
      <c r="AH103" s="13"/>
      <c r="AI103" s="13"/>
      <c r="AJ103" s="13"/>
      <c r="AK103" s="15"/>
    </row>
    <row r="104" s="12" customFormat="1" customHeight="1" spans="1:37">
      <c r="A104" s="31"/>
      <c r="G104" s="26"/>
      <c r="H104" s="21"/>
      <c r="AA104" s="14"/>
      <c r="AB104" s="13"/>
      <c r="AD104" s="13"/>
      <c r="AE104" s="13"/>
      <c r="AF104" s="47"/>
      <c r="AG104" s="13"/>
      <c r="AH104" s="13"/>
      <c r="AI104" s="13"/>
      <c r="AJ104" s="13"/>
      <c r="AK104" s="15"/>
    </row>
    <row r="105" s="12" customFormat="1" customHeight="1" spans="1:37">
      <c r="A105" s="31"/>
      <c r="G105" s="26"/>
      <c r="H105" s="21"/>
      <c r="AA105" s="14"/>
      <c r="AB105" s="13"/>
      <c r="AD105" s="13"/>
      <c r="AE105" s="13"/>
      <c r="AF105" s="47"/>
      <c r="AG105" s="13"/>
      <c r="AH105" s="13"/>
      <c r="AI105" s="13"/>
      <c r="AJ105" s="13"/>
      <c r="AK105" s="15"/>
    </row>
    <row r="106" s="12" customFormat="1" customHeight="1" spans="1:37">
      <c r="A106" s="31"/>
      <c r="G106" s="26"/>
      <c r="H106" s="21"/>
      <c r="AA106" s="14"/>
      <c r="AB106" s="13"/>
      <c r="AD106" s="13"/>
      <c r="AE106" s="13"/>
      <c r="AF106" s="47"/>
      <c r="AG106" s="13"/>
      <c r="AH106" s="13"/>
      <c r="AI106" s="13"/>
      <c r="AJ106" s="13"/>
      <c r="AK106" s="15"/>
    </row>
    <row r="107" s="12" customFormat="1" customHeight="1" spans="1:37">
      <c r="A107" s="31"/>
      <c r="G107" s="26"/>
      <c r="H107" s="21"/>
      <c r="AA107" s="14"/>
      <c r="AB107" s="13"/>
      <c r="AD107" s="13"/>
      <c r="AE107" s="13"/>
      <c r="AF107" s="47"/>
      <c r="AG107" s="13"/>
      <c r="AH107" s="13"/>
      <c r="AI107" s="13"/>
      <c r="AJ107" s="13"/>
      <c r="AK107" s="15"/>
    </row>
    <row r="108" s="12" customFormat="1" customHeight="1" spans="1:37">
      <c r="A108" s="31"/>
      <c r="G108" s="26"/>
      <c r="H108" s="21"/>
      <c r="AA108" s="14"/>
      <c r="AB108" s="13"/>
      <c r="AD108" s="13"/>
      <c r="AE108" s="13"/>
      <c r="AF108" s="47"/>
      <c r="AG108" s="13"/>
      <c r="AH108" s="13"/>
      <c r="AI108" s="13"/>
      <c r="AJ108" s="13"/>
      <c r="AK108" s="15"/>
    </row>
    <row r="109" s="12" customFormat="1" customHeight="1" spans="1:37">
      <c r="A109" s="31"/>
      <c r="G109" s="26"/>
      <c r="H109" s="21"/>
      <c r="AA109" s="14"/>
      <c r="AB109" s="13"/>
      <c r="AD109" s="13"/>
      <c r="AE109" s="13"/>
      <c r="AF109" s="47"/>
      <c r="AG109" s="13"/>
      <c r="AH109" s="13"/>
      <c r="AI109" s="13"/>
      <c r="AJ109" s="13"/>
      <c r="AK109" s="15"/>
    </row>
    <row r="110" s="12" customFormat="1" customHeight="1" spans="1:37">
      <c r="A110" s="31"/>
      <c r="G110" s="26"/>
      <c r="H110" s="21"/>
      <c r="AA110" s="14"/>
      <c r="AB110" s="13"/>
      <c r="AD110" s="13"/>
      <c r="AE110" s="13"/>
      <c r="AF110" s="47"/>
      <c r="AG110" s="13"/>
      <c r="AH110" s="13"/>
      <c r="AI110" s="13"/>
      <c r="AJ110" s="13"/>
      <c r="AK110" s="15"/>
    </row>
    <row r="111" s="12" customFormat="1" customHeight="1" spans="1:37">
      <c r="A111" s="31"/>
      <c r="G111" s="26"/>
      <c r="H111" s="21"/>
      <c r="AA111" s="14"/>
      <c r="AB111" s="13"/>
      <c r="AD111" s="13"/>
      <c r="AE111" s="13"/>
      <c r="AF111" s="47"/>
      <c r="AG111" s="13"/>
      <c r="AH111" s="13"/>
      <c r="AI111" s="13"/>
      <c r="AJ111" s="13"/>
      <c r="AK111" s="15"/>
    </row>
    <row r="112" s="12" customFormat="1" customHeight="1" spans="1:37">
      <c r="A112" s="31"/>
      <c r="G112" s="26"/>
      <c r="H112" s="21"/>
      <c r="AA112" s="14"/>
      <c r="AB112" s="13"/>
      <c r="AD112" s="13"/>
      <c r="AE112" s="13"/>
      <c r="AF112" s="47"/>
      <c r="AG112" s="13"/>
      <c r="AH112" s="13"/>
      <c r="AI112" s="13"/>
      <c r="AJ112" s="13"/>
      <c r="AK112" s="15"/>
    </row>
    <row r="113" s="12" customFormat="1" customHeight="1" spans="1:37">
      <c r="A113" s="31"/>
      <c r="G113" s="26"/>
      <c r="H113" s="21"/>
      <c r="AA113" s="14"/>
      <c r="AB113" s="13"/>
      <c r="AD113" s="13"/>
      <c r="AE113" s="13"/>
      <c r="AF113" s="47"/>
      <c r="AG113" s="13"/>
      <c r="AH113" s="13"/>
      <c r="AI113" s="13"/>
      <c r="AJ113" s="13"/>
      <c r="AK113" s="15"/>
    </row>
    <row r="114" s="12" customFormat="1" customHeight="1" spans="1:37">
      <c r="A114" s="31"/>
      <c r="G114" s="26"/>
      <c r="H114" s="21"/>
      <c r="AA114" s="14"/>
      <c r="AB114" s="13"/>
      <c r="AD114" s="13"/>
      <c r="AE114" s="13"/>
      <c r="AF114" s="47"/>
      <c r="AG114" s="13"/>
      <c r="AH114" s="13"/>
      <c r="AI114" s="13"/>
      <c r="AJ114" s="13"/>
      <c r="AK114" s="15"/>
    </row>
    <row r="115" s="12" customFormat="1" customHeight="1" spans="1:37">
      <c r="A115" s="31"/>
      <c r="G115" s="26"/>
      <c r="H115" s="21"/>
      <c r="AA115" s="14"/>
      <c r="AB115" s="13"/>
      <c r="AD115" s="13"/>
      <c r="AE115" s="13"/>
      <c r="AF115" s="47"/>
      <c r="AG115" s="13"/>
      <c r="AH115" s="13"/>
      <c r="AI115" s="13"/>
      <c r="AJ115" s="13"/>
      <c r="AK115" s="15"/>
    </row>
    <row r="116" s="12" customFormat="1" customHeight="1" spans="1:37">
      <c r="A116" s="31"/>
      <c r="G116" s="26"/>
      <c r="H116" s="21"/>
      <c r="AA116" s="14"/>
      <c r="AB116" s="13"/>
      <c r="AD116" s="13"/>
      <c r="AE116" s="13"/>
      <c r="AF116" s="47"/>
      <c r="AG116" s="13"/>
      <c r="AH116" s="13"/>
      <c r="AI116" s="13"/>
      <c r="AJ116" s="13"/>
      <c r="AK116" s="15"/>
    </row>
    <row r="117" s="12" customFormat="1" customHeight="1" spans="1:37">
      <c r="A117" s="31"/>
      <c r="G117" s="26"/>
      <c r="H117" s="21"/>
      <c r="AA117" s="14"/>
      <c r="AB117" s="13"/>
      <c r="AD117" s="13"/>
      <c r="AE117" s="13"/>
      <c r="AF117" s="47"/>
      <c r="AG117" s="13"/>
      <c r="AH117" s="13"/>
      <c r="AI117" s="13"/>
      <c r="AJ117" s="13"/>
      <c r="AK117" s="15"/>
    </row>
    <row r="118" s="12" customFormat="1" customHeight="1" spans="1:37">
      <c r="A118" s="31"/>
      <c r="G118" s="26"/>
      <c r="H118" s="21"/>
      <c r="AA118" s="14"/>
      <c r="AB118" s="13"/>
      <c r="AD118" s="13"/>
      <c r="AE118" s="13"/>
      <c r="AF118" s="47"/>
      <c r="AG118" s="13"/>
      <c r="AH118" s="13"/>
      <c r="AI118" s="13"/>
      <c r="AJ118" s="13"/>
      <c r="AK118" s="15"/>
    </row>
    <row r="119" s="12" customFormat="1" customHeight="1" spans="1:37">
      <c r="A119" s="31"/>
      <c r="G119" s="26"/>
      <c r="H119" s="21"/>
      <c r="AA119" s="14"/>
      <c r="AB119" s="13"/>
      <c r="AD119" s="13"/>
      <c r="AE119" s="13"/>
      <c r="AF119" s="47"/>
      <c r="AG119" s="13"/>
      <c r="AH119" s="13"/>
      <c r="AI119" s="13"/>
      <c r="AJ119" s="13"/>
      <c r="AK119" s="15"/>
    </row>
    <row r="120" s="12" customFormat="1" customHeight="1" spans="1:37">
      <c r="A120" s="31"/>
      <c r="G120" s="26"/>
      <c r="H120" s="21"/>
      <c r="AA120" s="14"/>
      <c r="AB120" s="13"/>
      <c r="AD120" s="13"/>
      <c r="AE120" s="13"/>
      <c r="AF120" s="47"/>
      <c r="AG120" s="13"/>
      <c r="AH120" s="13"/>
      <c r="AI120" s="13"/>
      <c r="AJ120" s="13"/>
      <c r="AK120" s="15"/>
    </row>
    <row r="121" s="12" customFormat="1" customHeight="1" spans="1:37">
      <c r="A121" s="31"/>
      <c r="G121" s="26"/>
      <c r="H121" s="21"/>
      <c r="AA121" s="14"/>
      <c r="AB121" s="13"/>
      <c r="AD121" s="13"/>
      <c r="AE121" s="13"/>
      <c r="AF121" s="47"/>
      <c r="AG121" s="13"/>
      <c r="AH121" s="13"/>
      <c r="AI121" s="13"/>
      <c r="AJ121" s="13"/>
      <c r="AK121" s="15"/>
    </row>
    <row r="122" s="12" customFormat="1" customHeight="1" spans="1:37">
      <c r="A122" s="31"/>
      <c r="G122" s="26"/>
      <c r="H122" s="21"/>
      <c r="AA122" s="14"/>
      <c r="AB122" s="13"/>
      <c r="AD122" s="13"/>
      <c r="AE122" s="13"/>
      <c r="AF122" s="47"/>
      <c r="AG122" s="13"/>
      <c r="AH122" s="13"/>
      <c r="AI122" s="13"/>
      <c r="AJ122" s="13"/>
      <c r="AK122" s="15"/>
    </row>
    <row r="123" s="12" customFormat="1" customHeight="1" spans="1:37">
      <c r="A123" s="31"/>
      <c r="G123" s="26"/>
      <c r="H123" s="21"/>
      <c r="AA123" s="14"/>
      <c r="AB123" s="13"/>
      <c r="AD123" s="13"/>
      <c r="AE123" s="13"/>
      <c r="AF123" s="47"/>
      <c r="AG123" s="13"/>
      <c r="AH123" s="13"/>
      <c r="AI123" s="13"/>
      <c r="AJ123" s="13"/>
      <c r="AK123" s="15"/>
    </row>
    <row r="124" s="12" customFormat="1" customHeight="1" spans="1:37">
      <c r="A124" s="31"/>
      <c r="G124" s="26"/>
      <c r="H124" s="21"/>
      <c r="AA124" s="14"/>
      <c r="AB124" s="13"/>
      <c r="AD124" s="13"/>
      <c r="AE124" s="13"/>
      <c r="AF124" s="47"/>
      <c r="AG124" s="13"/>
      <c r="AH124" s="13"/>
      <c r="AI124" s="13"/>
      <c r="AJ124" s="13"/>
      <c r="AK124" s="15"/>
    </row>
    <row r="125" s="12" customFormat="1" customHeight="1" spans="1:37">
      <c r="A125" s="31"/>
      <c r="G125" s="26"/>
      <c r="H125" s="21"/>
      <c r="AA125" s="14"/>
      <c r="AB125" s="13"/>
      <c r="AD125" s="13"/>
      <c r="AE125" s="13"/>
      <c r="AF125" s="47"/>
      <c r="AG125" s="13"/>
      <c r="AH125" s="13"/>
      <c r="AI125" s="13"/>
      <c r="AJ125" s="13"/>
      <c r="AK125" s="15"/>
    </row>
    <row r="126" s="12" customFormat="1" customHeight="1" spans="1:37">
      <c r="A126" s="31"/>
      <c r="G126" s="26"/>
      <c r="H126" s="21"/>
      <c r="AA126" s="14"/>
      <c r="AB126" s="13"/>
      <c r="AD126" s="13"/>
      <c r="AE126" s="13"/>
      <c r="AF126" s="47"/>
      <c r="AG126" s="13"/>
      <c r="AH126" s="13"/>
      <c r="AI126" s="13"/>
      <c r="AJ126" s="13"/>
      <c r="AK126" s="15"/>
    </row>
    <row r="127" s="12" customFormat="1" customHeight="1" spans="1:37">
      <c r="A127" s="31"/>
      <c r="G127" s="26"/>
      <c r="H127" s="21"/>
      <c r="AA127" s="14"/>
      <c r="AB127" s="13"/>
      <c r="AD127" s="13"/>
      <c r="AE127" s="13"/>
      <c r="AF127" s="47"/>
      <c r="AG127" s="13"/>
      <c r="AH127" s="13"/>
      <c r="AI127" s="13"/>
      <c r="AJ127" s="13"/>
      <c r="AK127" s="15"/>
    </row>
    <row r="128" s="12" customFormat="1" customHeight="1" spans="1:37">
      <c r="A128" s="31"/>
      <c r="G128" s="26"/>
      <c r="H128" s="21"/>
      <c r="AA128" s="14"/>
      <c r="AB128" s="13"/>
      <c r="AD128" s="13"/>
      <c r="AE128" s="13"/>
      <c r="AF128" s="47"/>
      <c r="AG128" s="13"/>
      <c r="AH128" s="13"/>
      <c r="AI128" s="13"/>
      <c r="AJ128" s="13"/>
      <c r="AK128" s="15"/>
    </row>
    <row r="129" s="12" customFormat="1" customHeight="1" spans="1:37">
      <c r="A129" s="31"/>
      <c r="G129" s="26"/>
      <c r="H129" s="21"/>
      <c r="AA129" s="14"/>
      <c r="AB129" s="13"/>
      <c r="AD129" s="13"/>
      <c r="AE129" s="13"/>
      <c r="AF129" s="47"/>
      <c r="AG129" s="13"/>
      <c r="AH129" s="13"/>
      <c r="AI129" s="13"/>
      <c r="AJ129" s="13"/>
      <c r="AK129" s="15"/>
    </row>
    <row r="130" s="12" customFormat="1" customHeight="1" spans="1:37">
      <c r="A130" s="31"/>
      <c r="G130" s="26"/>
      <c r="H130" s="21"/>
      <c r="AA130" s="14"/>
      <c r="AB130" s="13"/>
      <c r="AD130" s="13"/>
      <c r="AE130" s="13"/>
      <c r="AF130" s="47"/>
      <c r="AG130" s="13"/>
      <c r="AH130" s="13"/>
      <c r="AI130" s="13"/>
      <c r="AJ130" s="13"/>
      <c r="AK130" s="15"/>
    </row>
    <row r="131" s="12" customFormat="1" customHeight="1" spans="1:37">
      <c r="A131" s="31"/>
      <c r="G131" s="26"/>
      <c r="H131" s="21"/>
      <c r="AA131" s="14"/>
      <c r="AB131" s="13"/>
      <c r="AD131" s="13"/>
      <c r="AE131" s="13"/>
      <c r="AF131" s="47"/>
      <c r="AG131" s="13"/>
      <c r="AH131" s="13"/>
      <c r="AI131" s="13"/>
      <c r="AJ131" s="13"/>
      <c r="AK131" s="15"/>
    </row>
    <row r="132" s="12" customFormat="1" customHeight="1" spans="1:37">
      <c r="A132" s="31"/>
      <c r="G132" s="26"/>
      <c r="H132" s="21"/>
      <c r="AA132" s="14"/>
      <c r="AB132" s="13"/>
      <c r="AD132" s="13"/>
      <c r="AE132" s="13"/>
      <c r="AF132" s="47"/>
      <c r="AG132" s="13"/>
      <c r="AH132" s="13"/>
      <c r="AI132" s="13"/>
      <c r="AJ132" s="13"/>
      <c r="AK132" s="15"/>
    </row>
    <row r="133" s="12" customFormat="1" customHeight="1" spans="1:37">
      <c r="A133" s="31"/>
      <c r="G133" s="26"/>
      <c r="H133" s="21"/>
      <c r="AA133" s="14"/>
      <c r="AB133" s="13"/>
      <c r="AD133" s="13"/>
      <c r="AE133" s="13"/>
      <c r="AF133" s="47"/>
      <c r="AG133" s="13"/>
      <c r="AH133" s="13"/>
      <c r="AI133" s="13"/>
      <c r="AJ133" s="13"/>
      <c r="AK133" s="15"/>
    </row>
    <row r="134" s="12" customFormat="1" customHeight="1" spans="1:37">
      <c r="A134" s="31"/>
      <c r="G134" s="26"/>
      <c r="H134" s="21"/>
      <c r="AA134" s="14"/>
      <c r="AB134" s="13"/>
      <c r="AD134" s="13"/>
      <c r="AE134" s="13"/>
      <c r="AF134" s="47"/>
      <c r="AG134" s="13"/>
      <c r="AH134" s="13"/>
      <c r="AI134" s="13"/>
      <c r="AJ134" s="13"/>
      <c r="AK134" s="15"/>
    </row>
    <row r="135" s="12" customFormat="1" customHeight="1" spans="1:37">
      <c r="A135" s="31"/>
      <c r="G135" s="26"/>
      <c r="H135" s="21"/>
      <c r="AA135" s="14"/>
      <c r="AB135" s="13"/>
      <c r="AD135" s="13"/>
      <c r="AE135" s="13"/>
      <c r="AF135" s="47"/>
      <c r="AG135" s="13"/>
      <c r="AH135" s="13"/>
      <c r="AI135" s="13"/>
      <c r="AJ135" s="13"/>
      <c r="AK135" s="15"/>
    </row>
    <row r="136" s="12" customFormat="1" customHeight="1" spans="1:37">
      <c r="A136" s="31"/>
      <c r="G136" s="26"/>
      <c r="H136" s="21"/>
      <c r="AA136" s="14"/>
      <c r="AB136" s="13"/>
      <c r="AD136" s="13"/>
      <c r="AE136" s="13"/>
      <c r="AF136" s="47"/>
      <c r="AG136" s="13"/>
      <c r="AH136" s="13"/>
      <c r="AI136" s="13"/>
      <c r="AJ136" s="13"/>
      <c r="AK136" s="15"/>
    </row>
    <row r="137" s="12" customFormat="1" customHeight="1" spans="1:37">
      <c r="A137" s="31"/>
      <c r="G137" s="26"/>
      <c r="H137" s="21"/>
      <c r="AA137" s="14"/>
      <c r="AB137" s="13"/>
      <c r="AD137" s="13"/>
      <c r="AE137" s="13"/>
      <c r="AF137" s="47"/>
      <c r="AG137" s="13"/>
      <c r="AH137" s="13"/>
      <c r="AI137" s="13"/>
      <c r="AJ137" s="13"/>
      <c r="AK137" s="15"/>
    </row>
    <row r="138" s="12" customFormat="1" customHeight="1" spans="1:37">
      <c r="A138" s="31"/>
      <c r="G138" s="26"/>
      <c r="H138" s="21"/>
      <c r="AA138" s="14"/>
      <c r="AB138" s="13"/>
      <c r="AD138" s="13"/>
      <c r="AE138" s="13"/>
      <c r="AF138" s="47"/>
      <c r="AG138" s="13"/>
      <c r="AH138" s="13"/>
      <c r="AI138" s="13"/>
      <c r="AJ138" s="13"/>
      <c r="AK138" s="15"/>
    </row>
    <row r="139" s="12" customFormat="1" customHeight="1" spans="1:37">
      <c r="A139" s="31"/>
      <c r="G139" s="26"/>
      <c r="H139" s="21"/>
      <c r="AA139" s="14"/>
      <c r="AB139" s="13"/>
      <c r="AD139" s="13"/>
      <c r="AE139" s="13"/>
      <c r="AF139" s="47"/>
      <c r="AG139" s="13"/>
      <c r="AH139" s="13"/>
      <c r="AI139" s="13"/>
      <c r="AJ139" s="13"/>
      <c r="AK139" s="15"/>
    </row>
    <row r="140" s="12" customFormat="1" customHeight="1" spans="1:37">
      <c r="A140" s="31"/>
      <c r="G140" s="26"/>
      <c r="H140" s="21"/>
      <c r="AA140" s="14"/>
      <c r="AB140" s="13"/>
      <c r="AD140" s="13"/>
      <c r="AE140" s="13"/>
      <c r="AF140" s="47"/>
      <c r="AG140" s="13"/>
      <c r="AH140" s="13"/>
      <c r="AI140" s="13"/>
      <c r="AJ140" s="13"/>
      <c r="AK140" s="15"/>
    </row>
    <row r="141" s="12" customFormat="1" customHeight="1" spans="1:37">
      <c r="A141" s="31"/>
      <c r="G141" s="26"/>
      <c r="H141" s="21"/>
      <c r="AA141" s="14"/>
      <c r="AB141" s="13"/>
      <c r="AD141" s="13"/>
      <c r="AE141" s="13"/>
      <c r="AF141" s="47"/>
      <c r="AG141" s="13"/>
      <c r="AH141" s="13"/>
      <c r="AI141" s="13"/>
      <c r="AJ141" s="13"/>
      <c r="AK141" s="15"/>
    </row>
    <row r="142" s="12" customFormat="1" customHeight="1" spans="1:37">
      <c r="A142" s="31"/>
      <c r="G142" s="26"/>
      <c r="H142" s="21"/>
      <c r="AA142" s="14"/>
      <c r="AB142" s="13"/>
      <c r="AD142" s="13"/>
      <c r="AE142" s="13"/>
      <c r="AF142" s="47"/>
      <c r="AG142" s="13"/>
      <c r="AH142" s="13"/>
      <c r="AI142" s="13"/>
      <c r="AJ142" s="13"/>
      <c r="AK142" s="15"/>
    </row>
    <row r="143" s="12" customFormat="1" customHeight="1" spans="1:37">
      <c r="A143" s="31"/>
      <c r="G143" s="26"/>
      <c r="H143" s="21"/>
      <c r="AA143" s="14"/>
      <c r="AB143" s="13"/>
      <c r="AD143" s="13"/>
      <c r="AE143" s="13"/>
      <c r="AF143" s="47"/>
      <c r="AG143" s="13"/>
      <c r="AH143" s="13"/>
      <c r="AI143" s="13"/>
      <c r="AJ143" s="13"/>
      <c r="AK143" s="15"/>
    </row>
    <row r="144" s="12" customFormat="1" customHeight="1" spans="1:37">
      <c r="A144" s="31"/>
      <c r="G144" s="26"/>
      <c r="H144" s="21"/>
      <c r="AA144" s="14"/>
      <c r="AB144" s="13"/>
      <c r="AD144" s="13"/>
      <c r="AE144" s="13"/>
      <c r="AF144" s="47"/>
      <c r="AG144" s="13"/>
      <c r="AH144" s="13"/>
      <c r="AI144" s="13"/>
      <c r="AJ144" s="13"/>
      <c r="AK144" s="15"/>
    </row>
    <row r="145" s="12" customFormat="1" customHeight="1" spans="1:37">
      <c r="A145" s="31"/>
      <c r="G145" s="26"/>
      <c r="H145" s="21"/>
      <c r="AA145" s="14"/>
      <c r="AB145" s="13"/>
      <c r="AD145" s="13"/>
      <c r="AE145" s="13"/>
      <c r="AF145" s="47"/>
      <c r="AG145" s="13"/>
      <c r="AH145" s="13"/>
      <c r="AI145" s="13"/>
      <c r="AJ145" s="13"/>
      <c r="AK145" s="15"/>
    </row>
    <row r="146" s="12" customFormat="1" customHeight="1" spans="1:37">
      <c r="A146" s="31"/>
      <c r="G146" s="26"/>
      <c r="H146" s="21"/>
      <c r="AA146" s="14"/>
      <c r="AB146" s="13"/>
      <c r="AD146" s="13"/>
      <c r="AE146" s="13"/>
      <c r="AF146" s="47"/>
      <c r="AG146" s="13"/>
      <c r="AH146" s="13"/>
      <c r="AI146" s="13"/>
      <c r="AJ146" s="13"/>
      <c r="AK146" s="15"/>
    </row>
    <row r="147" s="12" customFormat="1" customHeight="1" spans="1:37">
      <c r="A147" s="31"/>
      <c r="G147" s="26"/>
      <c r="H147" s="21"/>
      <c r="AA147" s="14"/>
      <c r="AB147" s="13"/>
      <c r="AD147" s="13"/>
      <c r="AE147" s="13"/>
      <c r="AF147" s="47"/>
      <c r="AG147" s="13"/>
      <c r="AH147" s="13"/>
      <c r="AI147" s="13"/>
      <c r="AJ147" s="13"/>
      <c r="AK147" s="15"/>
    </row>
    <row r="148" s="12" customFormat="1" customHeight="1" spans="1:37">
      <c r="A148" s="31"/>
      <c r="G148" s="26"/>
      <c r="H148" s="21"/>
      <c r="AA148" s="14"/>
      <c r="AB148" s="13"/>
      <c r="AD148" s="13"/>
      <c r="AE148" s="13"/>
      <c r="AF148" s="47"/>
      <c r="AG148" s="13"/>
      <c r="AH148" s="13"/>
      <c r="AI148" s="13"/>
      <c r="AJ148" s="13"/>
      <c r="AK148" s="15"/>
    </row>
    <row r="149" s="12" customFormat="1" customHeight="1" spans="1:37">
      <c r="A149" s="31"/>
      <c r="G149" s="26"/>
      <c r="H149" s="21"/>
      <c r="AA149" s="14"/>
      <c r="AB149" s="13"/>
      <c r="AD149" s="13"/>
      <c r="AE149" s="13"/>
      <c r="AF149" s="47"/>
      <c r="AG149" s="13"/>
      <c r="AH149" s="13"/>
      <c r="AI149" s="13"/>
      <c r="AJ149" s="13"/>
      <c r="AK149" s="15"/>
    </row>
    <row r="150" s="12" customFormat="1" customHeight="1" spans="1:37">
      <c r="A150" s="31"/>
      <c r="G150" s="26"/>
      <c r="H150" s="21"/>
      <c r="AA150" s="14"/>
      <c r="AB150" s="13"/>
      <c r="AD150" s="13"/>
      <c r="AE150" s="13"/>
      <c r="AF150" s="47"/>
      <c r="AG150" s="13"/>
      <c r="AH150" s="13"/>
      <c r="AI150" s="13"/>
      <c r="AJ150" s="13"/>
      <c r="AK150" s="15"/>
    </row>
    <row r="151" s="12" customFormat="1" customHeight="1" spans="1:37">
      <c r="A151" s="31"/>
      <c r="G151" s="26"/>
      <c r="H151" s="21"/>
      <c r="AA151" s="14"/>
      <c r="AB151" s="13"/>
      <c r="AD151" s="13"/>
      <c r="AE151" s="13"/>
      <c r="AF151" s="47"/>
      <c r="AG151" s="13"/>
      <c r="AH151" s="13"/>
      <c r="AI151" s="13"/>
      <c r="AJ151" s="13"/>
      <c r="AK151" s="15"/>
    </row>
    <row r="152" s="12" customFormat="1" customHeight="1" spans="1:37">
      <c r="A152" s="31"/>
      <c r="G152" s="26"/>
      <c r="H152" s="21"/>
      <c r="AA152" s="14"/>
      <c r="AB152" s="13"/>
      <c r="AD152" s="13"/>
      <c r="AE152" s="13"/>
      <c r="AF152" s="47"/>
      <c r="AG152" s="13"/>
      <c r="AH152" s="13"/>
      <c r="AI152" s="13"/>
      <c r="AJ152" s="13"/>
      <c r="AK152" s="15"/>
    </row>
    <row r="153" s="12" customFormat="1" customHeight="1" spans="1:37">
      <c r="A153" s="31"/>
      <c r="G153" s="26"/>
      <c r="H153" s="21"/>
      <c r="AA153" s="14"/>
      <c r="AB153" s="13"/>
      <c r="AD153" s="13"/>
      <c r="AE153" s="13"/>
      <c r="AF153" s="47"/>
      <c r="AG153" s="13"/>
      <c r="AH153" s="13"/>
      <c r="AI153" s="13"/>
      <c r="AJ153" s="13"/>
      <c r="AK153" s="15"/>
    </row>
    <row r="154" s="12" customFormat="1" customHeight="1" spans="1:37">
      <c r="A154" s="31"/>
      <c r="G154" s="26"/>
      <c r="H154" s="21"/>
      <c r="AA154" s="14"/>
      <c r="AB154" s="13"/>
      <c r="AD154" s="13"/>
      <c r="AE154" s="13"/>
      <c r="AF154" s="47"/>
      <c r="AG154" s="13"/>
      <c r="AH154" s="13"/>
      <c r="AI154" s="13"/>
      <c r="AJ154" s="13"/>
      <c r="AK154" s="15"/>
    </row>
    <row r="155" s="12" customFormat="1" customHeight="1" spans="1:37">
      <c r="A155" s="31"/>
      <c r="G155" s="26"/>
      <c r="H155" s="21"/>
      <c r="AA155" s="14"/>
      <c r="AB155" s="13"/>
      <c r="AD155" s="13"/>
      <c r="AE155" s="13"/>
      <c r="AF155" s="47"/>
      <c r="AG155" s="13"/>
      <c r="AH155" s="13"/>
      <c r="AI155" s="13"/>
      <c r="AJ155" s="13"/>
      <c r="AK155" s="15"/>
    </row>
    <row r="156" s="12" customFormat="1" customHeight="1" spans="1:37">
      <c r="A156" s="31"/>
      <c r="G156" s="26"/>
      <c r="H156" s="21"/>
      <c r="AA156" s="14"/>
      <c r="AB156" s="13"/>
      <c r="AD156" s="13"/>
      <c r="AE156" s="13"/>
      <c r="AF156" s="47"/>
      <c r="AG156" s="13"/>
      <c r="AH156" s="13"/>
      <c r="AI156" s="13"/>
      <c r="AJ156" s="13"/>
      <c r="AK156" s="15"/>
    </row>
    <row r="157" s="12" customFormat="1" customHeight="1" spans="1:37">
      <c r="A157" s="31"/>
      <c r="G157" s="26"/>
      <c r="H157" s="21"/>
      <c r="AA157" s="14"/>
      <c r="AB157" s="13"/>
      <c r="AD157" s="13"/>
      <c r="AE157" s="13"/>
      <c r="AF157" s="47"/>
      <c r="AG157" s="13"/>
      <c r="AH157" s="13"/>
      <c r="AI157" s="13"/>
      <c r="AJ157" s="13"/>
      <c r="AK157" s="15"/>
    </row>
    <row r="158" s="12" customFormat="1" customHeight="1" spans="1:37">
      <c r="A158" s="31"/>
      <c r="G158" s="26"/>
      <c r="H158" s="21"/>
      <c r="AA158" s="14"/>
      <c r="AB158" s="13"/>
      <c r="AD158" s="13"/>
      <c r="AE158" s="13"/>
      <c r="AF158" s="47"/>
      <c r="AG158" s="13"/>
      <c r="AH158" s="13"/>
      <c r="AI158" s="13"/>
      <c r="AJ158" s="13"/>
      <c r="AK158" s="15"/>
    </row>
    <row r="159" s="12" customFormat="1" customHeight="1" spans="1:37">
      <c r="A159" s="31"/>
      <c r="G159" s="26"/>
      <c r="H159" s="21"/>
      <c r="AA159" s="14"/>
      <c r="AB159" s="13"/>
      <c r="AD159" s="13"/>
      <c r="AE159" s="13"/>
      <c r="AF159" s="47"/>
      <c r="AG159" s="13"/>
      <c r="AH159" s="13"/>
      <c r="AI159" s="13"/>
      <c r="AJ159" s="13"/>
      <c r="AK159" s="15"/>
    </row>
    <row r="160" s="12" customFormat="1" customHeight="1" spans="1:37">
      <c r="A160" s="31"/>
      <c r="G160" s="26"/>
      <c r="H160" s="21"/>
      <c r="AA160" s="14"/>
      <c r="AB160" s="13"/>
      <c r="AD160" s="13"/>
      <c r="AE160" s="13"/>
      <c r="AF160" s="47"/>
      <c r="AG160" s="13"/>
      <c r="AH160" s="13"/>
      <c r="AI160" s="13"/>
      <c r="AJ160" s="13"/>
      <c r="AK160" s="15"/>
    </row>
    <row r="161" s="12" customFormat="1" customHeight="1" spans="1:37">
      <c r="A161" s="31"/>
      <c r="G161" s="26"/>
      <c r="H161" s="21"/>
      <c r="AA161" s="14"/>
      <c r="AB161" s="13"/>
      <c r="AD161" s="13"/>
      <c r="AE161" s="13"/>
      <c r="AF161" s="47"/>
      <c r="AG161" s="13"/>
      <c r="AH161" s="13"/>
      <c r="AI161" s="13"/>
      <c r="AJ161" s="13"/>
      <c r="AK161" s="15"/>
    </row>
    <row r="162" s="12" customFormat="1" customHeight="1" spans="1:37">
      <c r="A162" s="31"/>
      <c r="G162" s="26"/>
      <c r="H162" s="21"/>
      <c r="AA162" s="14"/>
      <c r="AB162" s="13"/>
      <c r="AD162" s="13"/>
      <c r="AE162" s="13"/>
      <c r="AF162" s="47"/>
      <c r="AG162" s="13"/>
      <c r="AH162" s="13"/>
      <c r="AI162" s="13"/>
      <c r="AJ162" s="13"/>
      <c r="AK162" s="15"/>
    </row>
    <row r="163" s="12" customFormat="1" customHeight="1" spans="1:37">
      <c r="A163" s="31"/>
      <c r="G163" s="26"/>
      <c r="H163" s="21"/>
      <c r="AA163" s="14"/>
      <c r="AB163" s="13"/>
      <c r="AD163" s="13"/>
      <c r="AE163" s="13"/>
      <c r="AF163" s="47"/>
      <c r="AG163" s="13"/>
      <c r="AH163" s="13"/>
      <c r="AI163" s="13"/>
      <c r="AJ163" s="13"/>
      <c r="AK163" s="15"/>
    </row>
    <row r="164" s="12" customFormat="1" customHeight="1" spans="1:37">
      <c r="A164" s="31"/>
      <c r="G164" s="26"/>
      <c r="H164" s="21"/>
      <c r="AA164" s="14"/>
      <c r="AB164" s="13"/>
      <c r="AD164" s="13"/>
      <c r="AE164" s="13"/>
      <c r="AF164" s="47"/>
      <c r="AG164" s="13"/>
      <c r="AH164" s="13"/>
      <c r="AI164" s="13"/>
      <c r="AJ164" s="13"/>
      <c r="AK164" s="15"/>
    </row>
    <row r="165" s="12" customFormat="1" customHeight="1" spans="1:37">
      <c r="A165" s="31"/>
      <c r="G165" s="26"/>
      <c r="H165" s="21"/>
      <c r="AA165" s="14"/>
      <c r="AB165" s="13"/>
      <c r="AD165" s="13"/>
      <c r="AE165" s="13"/>
      <c r="AF165" s="47"/>
      <c r="AG165" s="13"/>
      <c r="AH165" s="13"/>
      <c r="AI165" s="13"/>
      <c r="AJ165" s="13"/>
      <c r="AK165" s="15"/>
    </row>
    <row r="166" s="12" customFormat="1" customHeight="1" spans="1:37">
      <c r="A166" s="31"/>
      <c r="G166" s="26"/>
      <c r="H166" s="21"/>
      <c r="AA166" s="14"/>
      <c r="AB166" s="13"/>
      <c r="AD166" s="13"/>
      <c r="AE166" s="13"/>
      <c r="AF166" s="47"/>
      <c r="AG166" s="13"/>
      <c r="AH166" s="13"/>
      <c r="AI166" s="13"/>
      <c r="AJ166" s="13"/>
      <c r="AK166" s="15"/>
    </row>
    <row r="167" s="12" customFormat="1" customHeight="1" spans="1:37">
      <c r="A167" s="31"/>
      <c r="G167" s="26"/>
      <c r="H167" s="21"/>
      <c r="AA167" s="14"/>
      <c r="AB167" s="13"/>
      <c r="AD167" s="13"/>
      <c r="AE167" s="13"/>
      <c r="AF167" s="47"/>
      <c r="AG167" s="13"/>
      <c r="AH167" s="13"/>
      <c r="AI167" s="13"/>
      <c r="AJ167" s="13"/>
      <c r="AK167" s="15"/>
    </row>
    <row r="168" s="12" customFormat="1" customHeight="1" spans="1:37">
      <c r="A168" s="31"/>
      <c r="G168" s="26"/>
      <c r="H168" s="21"/>
      <c r="AA168" s="14"/>
      <c r="AB168" s="13"/>
      <c r="AD168" s="13"/>
      <c r="AE168" s="13"/>
      <c r="AF168" s="47"/>
      <c r="AG168" s="13"/>
      <c r="AH168" s="13"/>
      <c r="AI168" s="13"/>
      <c r="AJ168" s="13"/>
      <c r="AK168" s="15"/>
    </row>
    <row r="169" s="12" customFormat="1" customHeight="1" spans="1:37">
      <c r="A169" s="31"/>
      <c r="G169" s="26"/>
      <c r="H169" s="21"/>
      <c r="AA169" s="14"/>
      <c r="AB169" s="13"/>
      <c r="AD169" s="13"/>
      <c r="AE169" s="13"/>
      <c r="AF169" s="47"/>
      <c r="AG169" s="13"/>
      <c r="AH169" s="13"/>
      <c r="AI169" s="13"/>
      <c r="AJ169" s="13"/>
      <c r="AK169" s="15"/>
    </row>
    <row r="170" s="12" customFormat="1" customHeight="1" spans="1:37">
      <c r="A170" s="31"/>
      <c r="G170" s="26"/>
      <c r="H170" s="21"/>
      <c r="AA170" s="14"/>
      <c r="AB170" s="13"/>
      <c r="AD170" s="13"/>
      <c r="AE170" s="13"/>
      <c r="AF170" s="47"/>
      <c r="AG170" s="13"/>
      <c r="AH170" s="13"/>
      <c r="AI170" s="13"/>
      <c r="AJ170" s="13"/>
      <c r="AK170" s="15"/>
    </row>
    <row r="171" s="12" customFormat="1" customHeight="1" spans="1:37">
      <c r="A171" s="31"/>
      <c r="G171" s="26"/>
      <c r="H171" s="21"/>
      <c r="AA171" s="14"/>
      <c r="AB171" s="13"/>
      <c r="AD171" s="13"/>
      <c r="AE171" s="13"/>
      <c r="AF171" s="47"/>
      <c r="AG171" s="13"/>
      <c r="AH171" s="13"/>
      <c r="AI171" s="13"/>
      <c r="AJ171" s="13"/>
      <c r="AK171" s="15"/>
    </row>
    <row r="172" s="12" customFormat="1" customHeight="1" spans="1:37">
      <c r="A172" s="31"/>
      <c r="G172" s="26"/>
      <c r="H172" s="21"/>
      <c r="AA172" s="14"/>
      <c r="AB172" s="13"/>
      <c r="AD172" s="13"/>
      <c r="AE172" s="13"/>
      <c r="AF172" s="47"/>
      <c r="AG172" s="13"/>
      <c r="AH172" s="13"/>
      <c r="AI172" s="13"/>
      <c r="AJ172" s="13"/>
      <c r="AK172" s="15"/>
    </row>
    <row r="173" s="12" customFormat="1" customHeight="1" spans="1:37">
      <c r="A173" s="31"/>
      <c r="G173" s="26"/>
      <c r="H173" s="21"/>
      <c r="AA173" s="14"/>
      <c r="AB173" s="13"/>
      <c r="AD173" s="13"/>
      <c r="AE173" s="13"/>
      <c r="AF173" s="47"/>
      <c r="AG173" s="13"/>
      <c r="AH173" s="13"/>
      <c r="AI173" s="13"/>
      <c r="AJ173" s="13"/>
      <c r="AK173" s="15"/>
    </row>
    <row r="174" s="12" customFormat="1" customHeight="1" spans="1:37">
      <c r="A174" s="31"/>
      <c r="G174" s="26"/>
      <c r="H174" s="21"/>
      <c r="AA174" s="14"/>
      <c r="AB174" s="13"/>
      <c r="AD174" s="13"/>
      <c r="AE174" s="13"/>
      <c r="AF174" s="47"/>
      <c r="AG174" s="13"/>
      <c r="AH174" s="13"/>
      <c r="AI174" s="13"/>
      <c r="AJ174" s="13"/>
      <c r="AK174" s="15"/>
    </row>
    <row r="175" s="12" customFormat="1" customHeight="1" spans="1:37">
      <c r="A175" s="31"/>
      <c r="G175" s="26"/>
      <c r="H175" s="21"/>
      <c r="AA175" s="14"/>
      <c r="AB175" s="13"/>
      <c r="AD175" s="13"/>
      <c r="AE175" s="13"/>
      <c r="AF175" s="47"/>
      <c r="AG175" s="13"/>
      <c r="AH175" s="13"/>
      <c r="AI175" s="13"/>
      <c r="AJ175" s="13"/>
      <c r="AK175" s="15"/>
    </row>
    <row r="176" s="12" customFormat="1" customHeight="1" spans="1:37">
      <c r="A176" s="31"/>
      <c r="G176" s="26"/>
      <c r="H176" s="21"/>
      <c r="AA176" s="14"/>
      <c r="AB176" s="13"/>
      <c r="AD176" s="13"/>
      <c r="AE176" s="13"/>
      <c r="AF176" s="47"/>
      <c r="AG176" s="13"/>
      <c r="AH176" s="13"/>
      <c r="AI176" s="13"/>
      <c r="AJ176" s="13"/>
      <c r="AK176" s="15"/>
    </row>
    <row r="177" s="12" customFormat="1" customHeight="1" spans="1:37">
      <c r="A177" s="31"/>
      <c r="G177" s="26"/>
      <c r="H177" s="21"/>
      <c r="AA177" s="14"/>
      <c r="AB177" s="13"/>
      <c r="AD177" s="13"/>
      <c r="AE177" s="13"/>
      <c r="AF177" s="47"/>
      <c r="AG177" s="13"/>
      <c r="AH177" s="13"/>
      <c r="AI177" s="13"/>
      <c r="AJ177" s="13"/>
      <c r="AK177" s="15"/>
    </row>
    <row r="178" s="12" customFormat="1" customHeight="1" spans="1:37">
      <c r="A178" s="31"/>
      <c r="G178" s="26"/>
      <c r="H178" s="21"/>
      <c r="AA178" s="14"/>
      <c r="AB178" s="13"/>
      <c r="AD178" s="13"/>
      <c r="AE178" s="13"/>
      <c r="AF178" s="47"/>
      <c r="AG178" s="13"/>
      <c r="AH178" s="13"/>
      <c r="AI178" s="13"/>
      <c r="AJ178" s="13"/>
      <c r="AK178" s="15"/>
    </row>
    <row r="179" s="12" customFormat="1" customHeight="1" spans="1:37">
      <c r="A179" s="31"/>
      <c r="G179" s="26"/>
      <c r="H179" s="21"/>
      <c r="AA179" s="14"/>
      <c r="AB179" s="13"/>
      <c r="AD179" s="13"/>
      <c r="AE179" s="13"/>
      <c r="AF179" s="47"/>
      <c r="AG179" s="13"/>
      <c r="AH179" s="13"/>
      <c r="AI179" s="13"/>
      <c r="AJ179" s="13"/>
      <c r="AK179" s="15"/>
    </row>
    <row r="180" s="12" customFormat="1" customHeight="1" spans="1:37">
      <c r="A180" s="31"/>
      <c r="G180" s="26"/>
      <c r="H180" s="21"/>
      <c r="AA180" s="14"/>
      <c r="AB180" s="13"/>
      <c r="AD180" s="13"/>
      <c r="AE180" s="13"/>
      <c r="AF180" s="47"/>
      <c r="AG180" s="13"/>
      <c r="AH180" s="13"/>
      <c r="AI180" s="13"/>
      <c r="AJ180" s="13"/>
      <c r="AK180" s="15"/>
    </row>
    <row r="181" s="12" customFormat="1" customHeight="1" spans="1:37">
      <c r="A181" s="31"/>
      <c r="G181" s="26"/>
      <c r="H181" s="21"/>
      <c r="AA181" s="14"/>
      <c r="AB181" s="13"/>
      <c r="AD181" s="13"/>
      <c r="AE181" s="13"/>
      <c r="AF181" s="47"/>
      <c r="AG181" s="13"/>
      <c r="AH181" s="13"/>
      <c r="AI181" s="13"/>
      <c r="AJ181" s="13"/>
      <c r="AK181" s="15"/>
    </row>
    <row r="182" s="12" customFormat="1" customHeight="1" spans="1:37">
      <c r="A182" s="31"/>
      <c r="G182" s="26"/>
      <c r="H182" s="21"/>
      <c r="AA182" s="14"/>
      <c r="AB182" s="13"/>
      <c r="AD182" s="13"/>
      <c r="AE182" s="13"/>
      <c r="AF182" s="47"/>
      <c r="AG182" s="13"/>
      <c r="AH182" s="13"/>
      <c r="AI182" s="13"/>
      <c r="AJ182" s="13"/>
      <c r="AK182" s="15"/>
    </row>
    <row r="183" s="12" customFormat="1" customHeight="1" spans="1:37">
      <c r="A183" s="31"/>
      <c r="G183" s="26"/>
      <c r="H183" s="21"/>
      <c r="AA183" s="14"/>
      <c r="AB183" s="13"/>
      <c r="AD183" s="13"/>
      <c r="AE183" s="13"/>
      <c r="AF183" s="47"/>
      <c r="AG183" s="13"/>
      <c r="AH183" s="13"/>
      <c r="AI183" s="13"/>
      <c r="AJ183" s="13"/>
      <c r="AK183" s="15"/>
    </row>
    <row r="184" s="12" customFormat="1" customHeight="1" spans="1:37">
      <c r="A184" s="31"/>
      <c r="G184" s="26"/>
      <c r="H184" s="21"/>
      <c r="AA184" s="14"/>
      <c r="AB184" s="13"/>
      <c r="AD184" s="13"/>
      <c r="AE184" s="13"/>
      <c r="AF184" s="47"/>
      <c r="AG184" s="13"/>
      <c r="AH184" s="13"/>
      <c r="AI184" s="13"/>
      <c r="AJ184" s="13"/>
      <c r="AK184" s="15"/>
    </row>
    <row r="185" s="12" customFormat="1" customHeight="1" spans="1:37">
      <c r="A185" s="31"/>
      <c r="G185" s="26"/>
      <c r="H185" s="21"/>
      <c r="AA185" s="14"/>
      <c r="AB185" s="13"/>
      <c r="AD185" s="13"/>
      <c r="AE185" s="13"/>
      <c r="AF185" s="47"/>
      <c r="AG185" s="13"/>
      <c r="AH185" s="13"/>
      <c r="AI185" s="13"/>
      <c r="AJ185" s="13"/>
      <c r="AK185" s="15"/>
    </row>
    <row r="186" s="12" customFormat="1" customHeight="1" spans="1:37">
      <c r="A186" s="31"/>
      <c r="G186" s="26"/>
      <c r="H186" s="21"/>
      <c r="AA186" s="14"/>
      <c r="AB186" s="13"/>
      <c r="AD186" s="13"/>
      <c r="AE186" s="13"/>
      <c r="AF186" s="47"/>
      <c r="AG186" s="13"/>
      <c r="AH186" s="13"/>
      <c r="AI186" s="13"/>
      <c r="AJ186" s="13"/>
      <c r="AK186" s="15"/>
    </row>
    <row r="187" s="12" customFormat="1" customHeight="1" spans="1:37">
      <c r="A187" s="31"/>
      <c r="G187" s="26"/>
      <c r="H187" s="21"/>
      <c r="AA187" s="14"/>
      <c r="AB187" s="13"/>
      <c r="AD187" s="13"/>
      <c r="AE187" s="13"/>
      <c r="AF187" s="47"/>
      <c r="AG187" s="13"/>
      <c r="AH187" s="13"/>
      <c r="AI187" s="13"/>
      <c r="AJ187" s="13"/>
      <c r="AK187" s="15"/>
    </row>
    <row r="188" s="12" customFormat="1" customHeight="1" spans="1:37">
      <c r="A188" s="31"/>
      <c r="G188" s="26"/>
      <c r="H188" s="21"/>
      <c r="AA188" s="14"/>
      <c r="AB188" s="13"/>
      <c r="AD188" s="13"/>
      <c r="AE188" s="13"/>
      <c r="AF188" s="47"/>
      <c r="AG188" s="13"/>
      <c r="AH188" s="13"/>
      <c r="AI188" s="13"/>
      <c r="AJ188" s="13"/>
      <c r="AK188" s="15"/>
    </row>
    <row r="189" s="12" customFormat="1" customHeight="1" spans="1:37">
      <c r="A189" s="31"/>
      <c r="G189" s="26"/>
      <c r="H189" s="21"/>
      <c r="AA189" s="14"/>
      <c r="AB189" s="13"/>
      <c r="AD189" s="13"/>
      <c r="AE189" s="13"/>
      <c r="AF189" s="47"/>
      <c r="AG189" s="13"/>
      <c r="AH189" s="13"/>
      <c r="AI189" s="13"/>
      <c r="AJ189" s="13"/>
      <c r="AK189" s="15"/>
    </row>
    <row r="190" s="12" customFormat="1" customHeight="1" spans="1:37">
      <c r="A190" s="31"/>
      <c r="G190" s="26"/>
      <c r="H190" s="21"/>
      <c r="AA190" s="14"/>
      <c r="AB190" s="13"/>
      <c r="AD190" s="13"/>
      <c r="AE190" s="13"/>
      <c r="AF190" s="47"/>
      <c r="AG190" s="13"/>
      <c r="AH190" s="13"/>
      <c r="AI190" s="13"/>
      <c r="AJ190" s="13"/>
      <c r="AK190" s="15"/>
    </row>
    <row r="191" s="12" customFormat="1" customHeight="1" spans="1:37">
      <c r="A191" s="31"/>
      <c r="G191" s="26"/>
      <c r="H191" s="21"/>
      <c r="AA191" s="14"/>
      <c r="AB191" s="13"/>
      <c r="AD191" s="13"/>
      <c r="AE191" s="13"/>
      <c r="AF191" s="47"/>
      <c r="AG191" s="13"/>
      <c r="AH191" s="13"/>
      <c r="AI191" s="13"/>
      <c r="AJ191" s="13"/>
      <c r="AK191" s="15"/>
    </row>
    <row r="192" s="12" customFormat="1" customHeight="1" spans="1:37">
      <c r="A192" s="31"/>
      <c r="G192" s="26"/>
      <c r="H192" s="21"/>
      <c r="AA192" s="14"/>
      <c r="AB192" s="13"/>
      <c r="AD192" s="13"/>
      <c r="AE192" s="13"/>
      <c r="AF192" s="47"/>
      <c r="AG192" s="13"/>
      <c r="AH192" s="13"/>
      <c r="AI192" s="13"/>
      <c r="AJ192" s="13"/>
      <c r="AK192" s="15"/>
    </row>
    <row r="193" s="12" customFormat="1" customHeight="1" spans="1:37">
      <c r="A193" s="31"/>
      <c r="G193" s="26"/>
      <c r="H193" s="21"/>
      <c r="AA193" s="14"/>
      <c r="AB193" s="13"/>
      <c r="AD193" s="13"/>
      <c r="AE193" s="13"/>
      <c r="AF193" s="47"/>
      <c r="AG193" s="13"/>
      <c r="AH193" s="13"/>
      <c r="AI193" s="13"/>
      <c r="AJ193" s="13"/>
      <c r="AK193" s="15"/>
    </row>
    <row r="194" s="12" customFormat="1" customHeight="1" spans="1:37">
      <c r="A194" s="31"/>
      <c r="G194" s="26"/>
      <c r="H194" s="21"/>
      <c r="AA194" s="14"/>
      <c r="AB194" s="13"/>
      <c r="AD194" s="13"/>
      <c r="AE194" s="13"/>
      <c r="AF194" s="47"/>
      <c r="AG194" s="13"/>
      <c r="AH194" s="13"/>
      <c r="AI194" s="13"/>
      <c r="AJ194" s="13"/>
      <c r="AK194" s="15"/>
    </row>
    <row r="195" s="12" customFormat="1" customHeight="1" spans="1:37">
      <c r="A195" s="31"/>
      <c r="G195" s="26"/>
      <c r="H195" s="21"/>
      <c r="AA195" s="14"/>
      <c r="AB195" s="13"/>
      <c r="AD195" s="13"/>
      <c r="AE195" s="13"/>
      <c r="AF195" s="47"/>
      <c r="AG195" s="13"/>
      <c r="AH195" s="13"/>
      <c r="AI195" s="13"/>
      <c r="AJ195" s="13"/>
      <c r="AK195" s="15"/>
    </row>
    <row r="196" s="12" customFormat="1" customHeight="1" spans="1:37">
      <c r="A196" s="31"/>
      <c r="G196" s="26"/>
      <c r="H196" s="21"/>
      <c r="AA196" s="14"/>
      <c r="AB196" s="13"/>
      <c r="AD196" s="13"/>
      <c r="AE196" s="13"/>
      <c r="AF196" s="47"/>
      <c r="AG196" s="13"/>
      <c r="AH196" s="13"/>
      <c r="AI196" s="13"/>
      <c r="AJ196" s="13"/>
      <c r="AK196" s="15"/>
    </row>
    <row r="197" s="12" customFormat="1" customHeight="1" spans="1:37">
      <c r="A197" s="31"/>
      <c r="G197" s="26"/>
      <c r="H197" s="21"/>
      <c r="AA197" s="14"/>
      <c r="AB197" s="13"/>
      <c r="AD197" s="13"/>
      <c r="AE197" s="13"/>
      <c r="AF197" s="47"/>
      <c r="AG197" s="13"/>
      <c r="AH197" s="13"/>
      <c r="AI197" s="13"/>
      <c r="AJ197" s="13"/>
      <c r="AK197" s="15"/>
    </row>
    <row r="198" s="12" customFormat="1" customHeight="1" spans="1:37">
      <c r="A198" s="31"/>
      <c r="G198" s="26"/>
      <c r="H198" s="21"/>
      <c r="AA198" s="14"/>
      <c r="AB198" s="13"/>
      <c r="AD198" s="13"/>
      <c r="AE198" s="13"/>
      <c r="AF198" s="47"/>
      <c r="AG198" s="13"/>
      <c r="AH198" s="13"/>
      <c r="AI198" s="13"/>
      <c r="AJ198" s="13"/>
      <c r="AK198" s="15"/>
    </row>
    <row r="199" s="12" customFormat="1" customHeight="1" spans="1:37">
      <c r="A199" s="31"/>
      <c r="G199" s="26"/>
      <c r="H199" s="21"/>
      <c r="AA199" s="14"/>
      <c r="AB199" s="13"/>
      <c r="AD199" s="13"/>
      <c r="AE199" s="13"/>
      <c r="AF199" s="47"/>
      <c r="AG199" s="13"/>
      <c r="AH199" s="13"/>
      <c r="AI199" s="13"/>
      <c r="AJ199" s="13"/>
      <c r="AK199" s="15"/>
    </row>
    <row r="200" s="12" customFormat="1" customHeight="1" spans="1:37">
      <c r="A200" s="31"/>
      <c r="G200" s="26"/>
      <c r="H200" s="21"/>
      <c r="AA200" s="14"/>
      <c r="AB200" s="13"/>
      <c r="AD200" s="13"/>
      <c r="AE200" s="13"/>
      <c r="AF200" s="47"/>
      <c r="AG200" s="13"/>
      <c r="AH200" s="13"/>
      <c r="AI200" s="13"/>
      <c r="AJ200" s="13"/>
      <c r="AK200" s="15"/>
    </row>
    <row r="201" s="12" customFormat="1" customHeight="1" spans="1:37">
      <c r="A201" s="31"/>
      <c r="G201" s="26"/>
      <c r="H201" s="21"/>
      <c r="AA201" s="14"/>
      <c r="AB201" s="13"/>
      <c r="AD201" s="13"/>
      <c r="AE201" s="13"/>
      <c r="AF201" s="47"/>
      <c r="AG201" s="13"/>
      <c r="AH201" s="13"/>
      <c r="AI201" s="13"/>
      <c r="AJ201" s="13"/>
      <c r="AK201" s="15"/>
    </row>
    <row r="202" s="12" customFormat="1" customHeight="1" spans="1:37">
      <c r="A202" s="31"/>
      <c r="G202" s="26"/>
      <c r="H202" s="21"/>
      <c r="AA202" s="14"/>
      <c r="AB202" s="13"/>
      <c r="AD202" s="13"/>
      <c r="AE202" s="13"/>
      <c r="AF202" s="47"/>
      <c r="AG202" s="13"/>
      <c r="AH202" s="13"/>
      <c r="AI202" s="13"/>
      <c r="AJ202" s="13"/>
      <c r="AK202" s="15"/>
    </row>
    <row r="203" s="12" customFormat="1" customHeight="1" spans="1:37">
      <c r="A203" s="31"/>
      <c r="G203" s="26"/>
      <c r="H203" s="21"/>
      <c r="AA203" s="14"/>
      <c r="AB203" s="13"/>
      <c r="AD203" s="13"/>
      <c r="AE203" s="13"/>
      <c r="AF203" s="47"/>
      <c r="AG203" s="13"/>
      <c r="AH203" s="13"/>
      <c r="AI203" s="13"/>
      <c r="AJ203" s="13"/>
      <c r="AK203" s="15"/>
    </row>
    <row r="204" s="12" customFormat="1" customHeight="1" spans="1:37">
      <c r="A204" s="31"/>
      <c r="G204" s="26"/>
      <c r="H204" s="21"/>
      <c r="AA204" s="14"/>
      <c r="AB204" s="13"/>
      <c r="AD204" s="13"/>
      <c r="AE204" s="13"/>
      <c r="AF204" s="47"/>
      <c r="AG204" s="13"/>
      <c r="AH204" s="13"/>
      <c r="AI204" s="13"/>
      <c r="AJ204" s="13"/>
      <c r="AK204" s="15"/>
    </row>
    <row r="205" s="12" customFormat="1" customHeight="1" spans="1:37">
      <c r="A205" s="31"/>
      <c r="G205" s="26"/>
      <c r="H205" s="21"/>
      <c r="AA205" s="14"/>
      <c r="AB205" s="13"/>
      <c r="AD205" s="13"/>
      <c r="AE205" s="13"/>
      <c r="AF205" s="47"/>
      <c r="AG205" s="13"/>
      <c r="AH205" s="13"/>
      <c r="AI205" s="13"/>
      <c r="AJ205" s="13"/>
      <c r="AK205" s="15"/>
    </row>
    <row r="206" s="12" customFormat="1" customHeight="1" spans="1:37">
      <c r="A206" s="31"/>
      <c r="G206" s="26"/>
      <c r="H206" s="21"/>
      <c r="AA206" s="14"/>
      <c r="AB206" s="13"/>
      <c r="AD206" s="13"/>
      <c r="AE206" s="13"/>
      <c r="AF206" s="47"/>
      <c r="AG206" s="13"/>
      <c r="AH206" s="13"/>
      <c r="AI206" s="13"/>
      <c r="AJ206" s="13"/>
      <c r="AK206" s="15"/>
    </row>
    <row r="207" s="12" customFormat="1" customHeight="1" spans="1:37">
      <c r="A207" s="31"/>
      <c r="G207" s="26"/>
      <c r="H207" s="21"/>
      <c r="AA207" s="14"/>
      <c r="AB207" s="13"/>
      <c r="AD207" s="13"/>
      <c r="AE207" s="13"/>
      <c r="AF207" s="47"/>
      <c r="AG207" s="13"/>
      <c r="AH207" s="13"/>
      <c r="AI207" s="13"/>
      <c r="AJ207" s="13"/>
      <c r="AK207" s="15"/>
    </row>
    <row r="208" s="12" customFormat="1" customHeight="1" spans="1:37">
      <c r="A208" s="31"/>
      <c r="G208" s="26"/>
      <c r="H208" s="21"/>
      <c r="AA208" s="14"/>
      <c r="AB208" s="13"/>
      <c r="AD208" s="13"/>
      <c r="AE208" s="13"/>
      <c r="AF208" s="47"/>
      <c r="AG208" s="13"/>
      <c r="AH208" s="13"/>
      <c r="AI208" s="13"/>
      <c r="AJ208" s="13"/>
      <c r="AK208" s="15"/>
    </row>
    <row r="209" s="12" customFormat="1" customHeight="1" spans="1:37">
      <c r="A209" s="31"/>
      <c r="G209" s="26"/>
      <c r="H209" s="21"/>
      <c r="AA209" s="14"/>
      <c r="AB209" s="13"/>
      <c r="AD209" s="13"/>
      <c r="AE209" s="13"/>
      <c r="AF209" s="47"/>
      <c r="AG209" s="13"/>
      <c r="AH209" s="13"/>
      <c r="AI209" s="13"/>
      <c r="AJ209" s="13"/>
      <c r="AK209" s="15"/>
    </row>
    <row r="210" s="12" customFormat="1" customHeight="1" spans="1:37">
      <c r="A210" s="31"/>
      <c r="G210" s="26"/>
      <c r="H210" s="21"/>
      <c r="AA210" s="14"/>
      <c r="AB210" s="13"/>
      <c r="AD210" s="13"/>
      <c r="AE210" s="13"/>
      <c r="AF210" s="47"/>
      <c r="AG210" s="13"/>
      <c r="AH210" s="13"/>
      <c r="AI210" s="13"/>
      <c r="AJ210" s="13"/>
      <c r="AK210" s="15"/>
    </row>
    <row r="211" s="12" customFormat="1" customHeight="1" spans="1:37">
      <c r="A211" s="31"/>
      <c r="G211" s="26"/>
      <c r="H211" s="21"/>
      <c r="AA211" s="14"/>
      <c r="AB211" s="13"/>
      <c r="AD211" s="13"/>
      <c r="AE211" s="13"/>
      <c r="AF211" s="47"/>
      <c r="AG211" s="13"/>
      <c r="AH211" s="13"/>
      <c r="AI211" s="13"/>
      <c r="AJ211" s="13"/>
      <c r="AK211" s="15"/>
    </row>
    <row r="212" s="12" customFormat="1" customHeight="1" spans="1:37">
      <c r="A212" s="31"/>
      <c r="G212" s="26"/>
      <c r="H212" s="21"/>
      <c r="AA212" s="14"/>
      <c r="AB212" s="13"/>
      <c r="AD212" s="13"/>
      <c r="AE212" s="13"/>
      <c r="AF212" s="47"/>
      <c r="AG212" s="13"/>
      <c r="AH212" s="13"/>
      <c r="AI212" s="13"/>
      <c r="AJ212" s="13"/>
      <c r="AK212" s="15"/>
    </row>
    <row r="213" s="12" customFormat="1" customHeight="1" spans="1:37">
      <c r="A213" s="31"/>
      <c r="G213" s="26"/>
      <c r="H213" s="21"/>
      <c r="AA213" s="14"/>
      <c r="AB213" s="13"/>
      <c r="AD213" s="13"/>
      <c r="AE213" s="13"/>
      <c r="AF213" s="47"/>
      <c r="AG213" s="13"/>
      <c r="AH213" s="13"/>
      <c r="AI213" s="13"/>
      <c r="AJ213" s="13"/>
      <c r="AK213" s="15"/>
    </row>
    <row r="214" s="12" customFormat="1" customHeight="1" spans="1:37">
      <c r="A214" s="31"/>
      <c r="G214" s="26"/>
      <c r="H214" s="21"/>
      <c r="AA214" s="14"/>
      <c r="AB214" s="13"/>
      <c r="AD214" s="13"/>
      <c r="AE214" s="13"/>
      <c r="AF214" s="47"/>
      <c r="AG214" s="13"/>
      <c r="AH214" s="13"/>
      <c r="AI214" s="13"/>
      <c r="AJ214" s="13"/>
      <c r="AK214" s="15"/>
    </row>
    <row r="215" s="12" customFormat="1" customHeight="1" spans="1:37">
      <c r="A215" s="31"/>
      <c r="G215" s="26"/>
      <c r="H215" s="21"/>
      <c r="AA215" s="14"/>
      <c r="AB215" s="13"/>
      <c r="AD215" s="13"/>
      <c r="AE215" s="13"/>
      <c r="AF215" s="47"/>
      <c r="AG215" s="13"/>
      <c r="AH215" s="13"/>
      <c r="AI215" s="13"/>
      <c r="AJ215" s="13"/>
      <c r="AK215" s="15"/>
    </row>
    <row r="216" s="12" customFormat="1" customHeight="1" spans="1:37">
      <c r="A216" s="31"/>
      <c r="G216" s="26"/>
      <c r="H216" s="21"/>
      <c r="AA216" s="14"/>
      <c r="AB216" s="13"/>
      <c r="AD216" s="13"/>
      <c r="AE216" s="13"/>
      <c r="AF216" s="47"/>
      <c r="AG216" s="13"/>
      <c r="AH216" s="13"/>
      <c r="AI216" s="13"/>
      <c r="AJ216" s="13"/>
      <c r="AK216" s="15"/>
    </row>
    <row r="217" s="12" customFormat="1" customHeight="1" spans="1:37">
      <c r="A217" s="31"/>
      <c r="G217" s="26"/>
      <c r="H217" s="21"/>
      <c r="AA217" s="14"/>
      <c r="AB217" s="13"/>
      <c r="AD217" s="13"/>
      <c r="AE217" s="13"/>
      <c r="AF217" s="47"/>
      <c r="AG217" s="13"/>
      <c r="AH217" s="13"/>
      <c r="AI217" s="13"/>
      <c r="AJ217" s="13"/>
      <c r="AK217" s="15"/>
    </row>
    <row r="218" s="12" customFormat="1" customHeight="1" spans="1:37">
      <c r="A218" s="31"/>
      <c r="G218" s="26"/>
      <c r="H218" s="21"/>
      <c r="AA218" s="14"/>
      <c r="AB218" s="13"/>
      <c r="AD218" s="13"/>
      <c r="AE218" s="13"/>
      <c r="AF218" s="47"/>
      <c r="AG218" s="13"/>
      <c r="AH218" s="13"/>
      <c r="AI218" s="13"/>
      <c r="AJ218" s="13"/>
      <c r="AK218" s="15"/>
    </row>
    <row r="219" s="12" customFormat="1" customHeight="1" spans="1:37">
      <c r="A219" s="31"/>
      <c r="G219" s="26"/>
      <c r="H219" s="21"/>
      <c r="AA219" s="14"/>
      <c r="AB219" s="13"/>
      <c r="AD219" s="13"/>
      <c r="AE219" s="13"/>
      <c r="AF219" s="47"/>
      <c r="AG219" s="13"/>
      <c r="AH219" s="13"/>
      <c r="AI219" s="13"/>
      <c r="AJ219" s="13"/>
      <c r="AK219" s="15"/>
    </row>
    <row r="220" s="12" customFormat="1" customHeight="1" spans="1:37">
      <c r="A220" s="31"/>
      <c r="G220" s="26"/>
      <c r="H220" s="21"/>
      <c r="AA220" s="14"/>
      <c r="AB220" s="13"/>
      <c r="AD220" s="13"/>
      <c r="AE220" s="13"/>
      <c r="AF220" s="47"/>
      <c r="AG220" s="13"/>
      <c r="AH220" s="13"/>
      <c r="AI220" s="13"/>
      <c r="AJ220" s="13"/>
      <c r="AK220" s="15"/>
    </row>
    <row r="221" s="12" customFormat="1" customHeight="1" spans="1:37">
      <c r="A221" s="31"/>
      <c r="G221" s="26"/>
      <c r="H221" s="21"/>
      <c r="AA221" s="14"/>
      <c r="AB221" s="13"/>
      <c r="AD221" s="13"/>
      <c r="AE221" s="13"/>
      <c r="AF221" s="47"/>
      <c r="AG221" s="13"/>
      <c r="AH221" s="13"/>
      <c r="AI221" s="13"/>
      <c r="AJ221" s="13"/>
      <c r="AK221" s="15"/>
    </row>
    <row r="222" s="12" customFormat="1" customHeight="1" spans="1:37">
      <c r="A222" s="31"/>
      <c r="G222" s="26"/>
      <c r="H222" s="21"/>
      <c r="AA222" s="14"/>
      <c r="AB222" s="13"/>
      <c r="AD222" s="13"/>
      <c r="AE222" s="13"/>
      <c r="AF222" s="47"/>
      <c r="AG222" s="13"/>
      <c r="AH222" s="13"/>
      <c r="AI222" s="13"/>
      <c r="AJ222" s="13"/>
      <c r="AK222" s="15"/>
    </row>
    <row r="223" s="12" customFormat="1" customHeight="1" spans="1:37">
      <c r="A223" s="31"/>
      <c r="G223" s="26"/>
      <c r="H223" s="21"/>
      <c r="AA223" s="14"/>
      <c r="AB223" s="13"/>
      <c r="AD223" s="13"/>
      <c r="AE223" s="13"/>
      <c r="AF223" s="47"/>
      <c r="AG223" s="13"/>
      <c r="AH223" s="13"/>
      <c r="AI223" s="13"/>
      <c r="AJ223" s="13"/>
      <c r="AK223" s="15"/>
    </row>
    <row r="224" s="12" customFormat="1" customHeight="1" spans="1:37">
      <c r="A224" s="31"/>
      <c r="G224" s="26"/>
      <c r="H224" s="21"/>
      <c r="AA224" s="14"/>
      <c r="AB224" s="13"/>
      <c r="AD224" s="13"/>
      <c r="AE224" s="13"/>
      <c r="AF224" s="47"/>
      <c r="AG224" s="13"/>
      <c r="AH224" s="13"/>
      <c r="AI224" s="13"/>
      <c r="AJ224" s="13"/>
      <c r="AK224" s="15"/>
    </row>
    <row r="225" s="12" customFormat="1" customHeight="1" spans="1:37">
      <c r="A225" s="31"/>
      <c r="G225" s="26"/>
      <c r="H225" s="21"/>
      <c r="AA225" s="14"/>
      <c r="AB225" s="13"/>
      <c r="AD225" s="13"/>
      <c r="AE225" s="13"/>
      <c r="AF225" s="47"/>
      <c r="AG225" s="13"/>
      <c r="AH225" s="13"/>
      <c r="AI225" s="13"/>
      <c r="AJ225" s="13"/>
      <c r="AK225" s="15"/>
    </row>
    <row r="226" s="12" customFormat="1" customHeight="1" spans="1:37">
      <c r="A226" s="31"/>
      <c r="G226" s="26"/>
      <c r="H226" s="21"/>
      <c r="AA226" s="14"/>
      <c r="AB226" s="13"/>
      <c r="AD226" s="13"/>
      <c r="AE226" s="13"/>
      <c r="AF226" s="47"/>
      <c r="AG226" s="13"/>
      <c r="AH226" s="13"/>
      <c r="AI226" s="13"/>
      <c r="AJ226" s="13"/>
      <c r="AK226" s="15"/>
    </row>
    <row r="227" s="12" customFormat="1" customHeight="1" spans="1:37">
      <c r="A227" s="31"/>
      <c r="G227" s="26"/>
      <c r="H227" s="21"/>
      <c r="AA227" s="14"/>
      <c r="AB227" s="13"/>
      <c r="AD227" s="13"/>
      <c r="AE227" s="13"/>
      <c r="AF227" s="47"/>
      <c r="AG227" s="13"/>
      <c r="AH227" s="13"/>
      <c r="AI227" s="13"/>
      <c r="AJ227" s="13"/>
      <c r="AK227" s="15"/>
    </row>
    <row r="228" s="12" customFormat="1" customHeight="1" spans="1:37">
      <c r="A228" s="31"/>
      <c r="G228" s="26"/>
      <c r="H228" s="21"/>
      <c r="AA228" s="14"/>
      <c r="AB228" s="13"/>
      <c r="AD228" s="13"/>
      <c r="AE228" s="13"/>
      <c r="AF228" s="47"/>
      <c r="AG228" s="13"/>
      <c r="AH228" s="13"/>
      <c r="AI228" s="13"/>
      <c r="AJ228" s="13"/>
      <c r="AK228" s="15"/>
    </row>
    <row r="229" s="12" customFormat="1" customHeight="1" spans="1:37">
      <c r="A229" s="31"/>
      <c r="G229" s="26"/>
      <c r="H229" s="21"/>
      <c r="AA229" s="14"/>
      <c r="AB229" s="13"/>
      <c r="AD229" s="13"/>
      <c r="AE229" s="13"/>
      <c r="AF229" s="47"/>
      <c r="AG229" s="13"/>
      <c r="AH229" s="13"/>
      <c r="AI229" s="13"/>
      <c r="AJ229" s="13"/>
      <c r="AK229" s="15"/>
    </row>
    <row r="230" s="12" customFormat="1" customHeight="1" spans="1:37">
      <c r="A230" s="31"/>
      <c r="G230" s="26"/>
      <c r="H230" s="21"/>
      <c r="AA230" s="14"/>
      <c r="AB230" s="13"/>
      <c r="AD230" s="13"/>
      <c r="AE230" s="13"/>
      <c r="AF230" s="47"/>
      <c r="AG230" s="13"/>
      <c r="AH230" s="13"/>
      <c r="AI230" s="13"/>
      <c r="AJ230" s="13"/>
      <c r="AK230" s="15"/>
    </row>
    <row r="231" s="12" customFormat="1" customHeight="1" spans="1:37">
      <c r="A231" s="31"/>
      <c r="G231" s="26"/>
      <c r="H231" s="21"/>
      <c r="AA231" s="14"/>
      <c r="AB231" s="13"/>
      <c r="AD231" s="13"/>
      <c r="AE231" s="13"/>
      <c r="AF231" s="47"/>
      <c r="AG231" s="13"/>
      <c r="AH231" s="13"/>
      <c r="AI231" s="13"/>
      <c r="AJ231" s="13"/>
      <c r="AK231" s="15"/>
    </row>
    <row r="232" s="12" customFormat="1" customHeight="1" spans="1:37">
      <c r="A232" s="31"/>
      <c r="G232" s="26"/>
      <c r="H232" s="21"/>
      <c r="AA232" s="14"/>
      <c r="AB232" s="13"/>
      <c r="AD232" s="13"/>
      <c r="AE232" s="13"/>
      <c r="AF232" s="47"/>
      <c r="AG232" s="13"/>
      <c r="AH232" s="13"/>
      <c r="AI232" s="13"/>
      <c r="AJ232" s="13"/>
      <c r="AK232" s="15"/>
    </row>
    <row r="233" s="12" customFormat="1" customHeight="1" spans="1:37">
      <c r="A233" s="31"/>
      <c r="G233" s="26"/>
      <c r="H233" s="21"/>
      <c r="AA233" s="14"/>
      <c r="AB233" s="13"/>
      <c r="AD233" s="13"/>
      <c r="AE233" s="13"/>
      <c r="AF233" s="47"/>
      <c r="AG233" s="13"/>
      <c r="AH233" s="13"/>
      <c r="AI233" s="13"/>
      <c r="AJ233" s="13"/>
      <c r="AK233" s="15"/>
    </row>
    <row r="234" s="12" customFormat="1" customHeight="1" spans="1:37">
      <c r="A234" s="31"/>
      <c r="G234" s="26"/>
      <c r="H234" s="21"/>
      <c r="AA234" s="14"/>
      <c r="AB234" s="13"/>
      <c r="AD234" s="13"/>
      <c r="AE234" s="13"/>
      <c r="AF234" s="47"/>
      <c r="AG234" s="13"/>
      <c r="AH234" s="13"/>
      <c r="AI234" s="13"/>
      <c r="AJ234" s="13"/>
      <c r="AK234" s="15"/>
    </row>
    <row r="235" s="12" customFormat="1" customHeight="1" spans="1:37">
      <c r="A235" s="31"/>
      <c r="G235" s="26"/>
      <c r="H235" s="21"/>
      <c r="AA235" s="14"/>
      <c r="AB235" s="13"/>
      <c r="AD235" s="13"/>
      <c r="AE235" s="13"/>
      <c r="AF235" s="47"/>
      <c r="AG235" s="13"/>
      <c r="AH235" s="13"/>
      <c r="AI235" s="13"/>
      <c r="AJ235" s="13"/>
      <c r="AK235" s="15"/>
    </row>
    <row r="236" s="12" customFormat="1" customHeight="1" spans="1:37">
      <c r="A236" s="31"/>
      <c r="G236" s="26"/>
      <c r="H236" s="21"/>
      <c r="AA236" s="14"/>
      <c r="AB236" s="13"/>
      <c r="AD236" s="13"/>
      <c r="AE236" s="13"/>
      <c r="AF236" s="47"/>
      <c r="AG236" s="13"/>
      <c r="AH236" s="13"/>
      <c r="AI236" s="13"/>
      <c r="AJ236" s="13"/>
      <c r="AK236" s="15"/>
    </row>
    <row r="237" s="12" customFormat="1" customHeight="1" spans="1:37">
      <c r="A237" s="31"/>
      <c r="G237" s="26"/>
      <c r="H237" s="21"/>
      <c r="AA237" s="14"/>
      <c r="AB237" s="13"/>
      <c r="AD237" s="13"/>
      <c r="AE237" s="13"/>
      <c r="AF237" s="47"/>
      <c r="AG237" s="13"/>
      <c r="AH237" s="13"/>
      <c r="AI237" s="13"/>
      <c r="AJ237" s="13"/>
      <c r="AK237" s="15"/>
    </row>
    <row r="238" s="12" customFormat="1" customHeight="1" spans="1:37">
      <c r="A238" s="31"/>
      <c r="G238" s="26"/>
      <c r="H238" s="21"/>
      <c r="AA238" s="14"/>
      <c r="AB238" s="13"/>
      <c r="AD238" s="13"/>
      <c r="AE238" s="13"/>
      <c r="AF238" s="47"/>
      <c r="AG238" s="13"/>
      <c r="AH238" s="13"/>
      <c r="AI238" s="13"/>
      <c r="AJ238" s="13"/>
      <c r="AK238" s="15"/>
    </row>
    <row r="239" s="12" customFormat="1" customHeight="1" spans="1:37">
      <c r="A239" s="31"/>
      <c r="G239" s="26"/>
      <c r="H239" s="21"/>
      <c r="AA239" s="14"/>
      <c r="AB239" s="13"/>
      <c r="AD239" s="13"/>
      <c r="AE239" s="13"/>
      <c r="AF239" s="47"/>
      <c r="AG239" s="13"/>
      <c r="AH239" s="13"/>
      <c r="AI239" s="13"/>
      <c r="AJ239" s="13"/>
      <c r="AK239" s="15"/>
    </row>
    <row r="240" s="12" customFormat="1" customHeight="1" spans="1:37">
      <c r="A240" s="31"/>
      <c r="G240" s="26"/>
      <c r="H240" s="21"/>
      <c r="AA240" s="14"/>
      <c r="AB240" s="13"/>
      <c r="AD240" s="13"/>
      <c r="AE240" s="13"/>
      <c r="AF240" s="47"/>
      <c r="AG240" s="13"/>
      <c r="AH240" s="13"/>
      <c r="AI240" s="13"/>
      <c r="AJ240" s="13"/>
      <c r="AK240" s="15"/>
    </row>
    <row r="241" s="12" customFormat="1" customHeight="1" spans="1:37">
      <c r="A241" s="31"/>
      <c r="G241" s="26"/>
      <c r="H241" s="21"/>
      <c r="AA241" s="14"/>
      <c r="AB241" s="13"/>
      <c r="AD241" s="13"/>
      <c r="AE241" s="13"/>
      <c r="AF241" s="47"/>
      <c r="AG241" s="13"/>
      <c r="AH241" s="13"/>
      <c r="AI241" s="13"/>
      <c r="AJ241" s="13"/>
      <c r="AK241" s="15"/>
    </row>
    <row r="242" s="12" customFormat="1" customHeight="1" spans="1:37">
      <c r="A242" s="31"/>
      <c r="G242" s="26"/>
      <c r="H242" s="21"/>
      <c r="AA242" s="14"/>
      <c r="AB242" s="13"/>
      <c r="AD242" s="13"/>
      <c r="AE242" s="13"/>
      <c r="AF242" s="47"/>
      <c r="AG242" s="13"/>
      <c r="AH242" s="13"/>
      <c r="AI242" s="13"/>
      <c r="AJ242" s="13"/>
      <c r="AK242" s="15"/>
    </row>
    <row r="243" s="12" customFormat="1" customHeight="1" spans="1:37">
      <c r="A243" s="31"/>
      <c r="G243" s="26"/>
      <c r="H243" s="21"/>
      <c r="AA243" s="14"/>
      <c r="AB243" s="13"/>
      <c r="AD243" s="13"/>
      <c r="AE243" s="13"/>
      <c r="AF243" s="47"/>
      <c r="AG243" s="13"/>
      <c r="AH243" s="13"/>
      <c r="AI243" s="13"/>
      <c r="AJ243" s="13"/>
      <c r="AK243" s="15"/>
    </row>
    <row r="244" s="12" customFormat="1" customHeight="1" spans="1:37">
      <c r="A244" s="31"/>
      <c r="G244" s="26"/>
      <c r="H244" s="21"/>
      <c r="AA244" s="14"/>
      <c r="AB244" s="13"/>
      <c r="AD244" s="13"/>
      <c r="AE244" s="13"/>
      <c r="AF244" s="47"/>
      <c r="AG244" s="13"/>
      <c r="AH244" s="13"/>
      <c r="AI244" s="13"/>
      <c r="AJ244" s="13"/>
      <c r="AK244" s="15"/>
    </row>
    <row r="245" s="12" customFormat="1" customHeight="1" spans="1:37">
      <c r="A245" s="31"/>
      <c r="G245" s="26"/>
      <c r="H245" s="21"/>
      <c r="AA245" s="14"/>
      <c r="AB245" s="13"/>
      <c r="AD245" s="13"/>
      <c r="AE245" s="13"/>
      <c r="AF245" s="47"/>
      <c r="AG245" s="13"/>
      <c r="AH245" s="13"/>
      <c r="AI245" s="13"/>
      <c r="AJ245" s="13"/>
      <c r="AK245" s="15"/>
    </row>
    <row r="246" s="12" customFormat="1" customHeight="1" spans="1:37">
      <c r="A246" s="31"/>
      <c r="G246" s="26"/>
      <c r="H246" s="21"/>
      <c r="AA246" s="14"/>
      <c r="AB246" s="13"/>
      <c r="AD246" s="13"/>
      <c r="AE246" s="13"/>
      <c r="AF246" s="47"/>
      <c r="AG246" s="13"/>
      <c r="AH246" s="13"/>
      <c r="AI246" s="13"/>
      <c r="AJ246" s="13"/>
      <c r="AK246" s="15"/>
    </row>
    <row r="247" s="12" customFormat="1" customHeight="1" spans="1:37">
      <c r="A247" s="31"/>
      <c r="G247" s="26"/>
      <c r="H247" s="21"/>
      <c r="AA247" s="14"/>
      <c r="AB247" s="13"/>
      <c r="AD247" s="13"/>
      <c r="AE247" s="13"/>
      <c r="AF247" s="47"/>
      <c r="AG247" s="13"/>
      <c r="AH247" s="13"/>
      <c r="AI247" s="13"/>
      <c r="AJ247" s="13"/>
      <c r="AK247" s="15"/>
    </row>
    <row r="248" s="12" customFormat="1" customHeight="1" spans="1:37">
      <c r="A248" s="31"/>
      <c r="G248" s="26"/>
      <c r="H248" s="21"/>
      <c r="AA248" s="14"/>
      <c r="AB248" s="13"/>
      <c r="AD248" s="13"/>
      <c r="AE248" s="13"/>
      <c r="AF248" s="47"/>
      <c r="AG248" s="13"/>
      <c r="AH248" s="13"/>
      <c r="AI248" s="13"/>
      <c r="AJ248" s="13"/>
      <c r="AK248" s="15"/>
    </row>
    <row r="249" s="12" customFormat="1" customHeight="1" spans="1:37">
      <c r="A249" s="31"/>
      <c r="G249" s="26"/>
      <c r="H249" s="21"/>
      <c r="AA249" s="14"/>
      <c r="AB249" s="13"/>
      <c r="AD249" s="13"/>
      <c r="AE249" s="13"/>
      <c r="AF249" s="47"/>
      <c r="AG249" s="13"/>
      <c r="AH249" s="13"/>
      <c r="AI249" s="13"/>
      <c r="AJ249" s="13"/>
      <c r="AK249" s="15"/>
    </row>
    <row r="250" s="12" customFormat="1" customHeight="1" spans="1:37">
      <c r="A250" s="31"/>
      <c r="G250" s="26"/>
      <c r="H250" s="21"/>
      <c r="AA250" s="14"/>
      <c r="AB250" s="13"/>
      <c r="AD250" s="13"/>
      <c r="AE250" s="13"/>
      <c r="AF250" s="47"/>
      <c r="AG250" s="13"/>
      <c r="AH250" s="13"/>
      <c r="AI250" s="13"/>
      <c r="AJ250" s="13"/>
      <c r="AK250" s="15"/>
    </row>
    <row r="251" s="12" customFormat="1" customHeight="1" spans="1:37">
      <c r="A251" s="31"/>
      <c r="G251" s="26"/>
      <c r="H251" s="21"/>
      <c r="AA251" s="14"/>
      <c r="AB251" s="13"/>
      <c r="AD251" s="13"/>
      <c r="AE251" s="13"/>
      <c r="AF251" s="47"/>
      <c r="AG251" s="13"/>
      <c r="AH251" s="13"/>
      <c r="AI251" s="13"/>
      <c r="AJ251" s="13"/>
      <c r="AK251" s="15"/>
    </row>
    <row r="252" s="12" customFormat="1" customHeight="1" spans="1:37">
      <c r="A252" s="31"/>
      <c r="G252" s="26"/>
      <c r="H252" s="21"/>
      <c r="AA252" s="14"/>
      <c r="AB252" s="13"/>
      <c r="AD252" s="13"/>
      <c r="AE252" s="13"/>
      <c r="AF252" s="47"/>
      <c r="AG252" s="13"/>
      <c r="AH252" s="13"/>
      <c r="AI252" s="13"/>
      <c r="AJ252" s="13"/>
      <c r="AK252" s="15"/>
    </row>
    <row r="253" s="12" customFormat="1" customHeight="1" spans="1:37">
      <c r="A253" s="31"/>
      <c r="G253" s="26"/>
      <c r="H253" s="21"/>
      <c r="AA253" s="14"/>
      <c r="AB253" s="13"/>
      <c r="AD253" s="13"/>
      <c r="AE253" s="13"/>
      <c r="AF253" s="47"/>
      <c r="AG253" s="13"/>
      <c r="AH253" s="13"/>
      <c r="AI253" s="13"/>
      <c r="AJ253" s="13"/>
      <c r="AK253" s="15"/>
    </row>
    <row r="254" s="12" customFormat="1" customHeight="1" spans="1:37">
      <c r="A254" s="31"/>
      <c r="G254" s="26"/>
      <c r="H254" s="21"/>
      <c r="AA254" s="14"/>
      <c r="AB254" s="13"/>
      <c r="AD254" s="13"/>
      <c r="AE254" s="13"/>
      <c r="AF254" s="47"/>
      <c r="AG254" s="13"/>
      <c r="AH254" s="13"/>
      <c r="AI254" s="13"/>
      <c r="AJ254" s="13"/>
      <c r="AK254" s="15"/>
    </row>
    <row r="255" s="12" customFormat="1" customHeight="1" spans="1:37">
      <c r="A255" s="31"/>
      <c r="G255" s="26"/>
      <c r="H255" s="21"/>
      <c r="AA255" s="14"/>
      <c r="AB255" s="13"/>
      <c r="AD255" s="13"/>
      <c r="AE255" s="13"/>
      <c r="AF255" s="47"/>
      <c r="AG255" s="13"/>
      <c r="AH255" s="13"/>
      <c r="AI255" s="13"/>
      <c r="AJ255" s="13"/>
      <c r="AK255" s="15"/>
    </row>
    <row r="256" s="12" customFormat="1" customHeight="1" spans="1:37">
      <c r="A256" s="31"/>
      <c r="G256" s="26"/>
      <c r="H256" s="21"/>
      <c r="AA256" s="14"/>
      <c r="AB256" s="13"/>
      <c r="AD256" s="13"/>
      <c r="AE256" s="13"/>
      <c r="AF256" s="47"/>
      <c r="AG256" s="13"/>
      <c r="AH256" s="13"/>
      <c r="AI256" s="13"/>
      <c r="AJ256" s="13"/>
      <c r="AK256" s="15"/>
    </row>
    <row r="257" s="12" customFormat="1" customHeight="1" spans="1:37">
      <c r="A257" s="31"/>
      <c r="G257" s="26"/>
      <c r="H257" s="21"/>
      <c r="AA257" s="14"/>
      <c r="AB257" s="13"/>
      <c r="AD257" s="13"/>
      <c r="AE257" s="13"/>
      <c r="AF257" s="47"/>
      <c r="AG257" s="13"/>
      <c r="AH257" s="13"/>
      <c r="AI257" s="13"/>
      <c r="AJ257" s="13"/>
      <c r="AK257" s="15"/>
    </row>
    <row r="258" s="12" customFormat="1" customHeight="1" spans="1:37">
      <c r="A258" s="31"/>
      <c r="G258" s="26"/>
      <c r="H258" s="21"/>
      <c r="AA258" s="14"/>
      <c r="AB258" s="13"/>
      <c r="AD258" s="13"/>
      <c r="AE258" s="13"/>
      <c r="AF258" s="47"/>
      <c r="AG258" s="13"/>
      <c r="AH258" s="13"/>
      <c r="AI258" s="13"/>
      <c r="AJ258" s="13"/>
      <c r="AK258" s="15"/>
    </row>
    <row r="259" s="12" customFormat="1" customHeight="1" spans="1:37">
      <c r="A259" s="31"/>
      <c r="G259" s="26"/>
      <c r="H259" s="21"/>
      <c r="AA259" s="14"/>
      <c r="AB259" s="13"/>
      <c r="AD259" s="13"/>
      <c r="AE259" s="13"/>
      <c r="AF259" s="47"/>
      <c r="AG259" s="13"/>
      <c r="AH259" s="13"/>
      <c r="AI259" s="13"/>
      <c r="AJ259" s="13"/>
      <c r="AK259" s="15"/>
    </row>
    <row r="260" s="12" customFormat="1" customHeight="1" spans="1:37">
      <c r="A260" s="31"/>
      <c r="G260" s="26"/>
      <c r="H260" s="21"/>
      <c r="AA260" s="14"/>
      <c r="AB260" s="13"/>
      <c r="AD260" s="13"/>
      <c r="AE260" s="13"/>
      <c r="AF260" s="47"/>
      <c r="AG260" s="13"/>
      <c r="AH260" s="13"/>
      <c r="AI260" s="13"/>
      <c r="AJ260" s="13"/>
      <c r="AK260" s="15"/>
    </row>
    <row r="261" s="12" customFormat="1" customHeight="1" spans="1:37">
      <c r="A261" s="31"/>
      <c r="G261" s="26"/>
      <c r="H261" s="21"/>
      <c r="AA261" s="14"/>
      <c r="AB261" s="13"/>
      <c r="AD261" s="13"/>
      <c r="AE261" s="13"/>
      <c r="AF261" s="47"/>
      <c r="AG261" s="13"/>
      <c r="AH261" s="13"/>
      <c r="AI261" s="13"/>
      <c r="AJ261" s="13"/>
      <c r="AK261" s="15"/>
    </row>
    <row r="262" s="12" customFormat="1" customHeight="1" spans="1:37">
      <c r="A262" s="31"/>
      <c r="G262" s="26"/>
      <c r="H262" s="21"/>
      <c r="AA262" s="14"/>
      <c r="AB262" s="13"/>
      <c r="AD262" s="13"/>
      <c r="AE262" s="13"/>
      <c r="AF262" s="47"/>
      <c r="AG262" s="13"/>
      <c r="AH262" s="13"/>
      <c r="AI262" s="13"/>
      <c r="AJ262" s="13"/>
      <c r="AK262" s="15"/>
    </row>
    <row r="263" s="12" customFormat="1" customHeight="1" spans="1:37">
      <c r="A263" s="31"/>
      <c r="G263" s="26"/>
      <c r="H263" s="21"/>
      <c r="AA263" s="14"/>
      <c r="AB263" s="13"/>
      <c r="AD263" s="13"/>
      <c r="AE263" s="13"/>
      <c r="AF263" s="47"/>
      <c r="AG263" s="13"/>
      <c r="AH263" s="13"/>
      <c r="AI263" s="13"/>
      <c r="AJ263" s="13"/>
      <c r="AK263" s="15"/>
    </row>
    <row r="264" s="12" customFormat="1" customHeight="1" spans="1:37">
      <c r="A264" s="31"/>
      <c r="G264" s="26"/>
      <c r="H264" s="21"/>
      <c r="AA264" s="14"/>
      <c r="AB264" s="13"/>
      <c r="AD264" s="13"/>
      <c r="AE264" s="13"/>
      <c r="AF264" s="47"/>
      <c r="AG264" s="13"/>
      <c r="AH264" s="13"/>
      <c r="AI264" s="13"/>
      <c r="AJ264" s="13"/>
      <c r="AK264" s="15"/>
    </row>
    <row r="265" s="12" customFormat="1" customHeight="1" spans="1:37">
      <c r="A265" s="31"/>
      <c r="G265" s="26"/>
      <c r="H265" s="21"/>
      <c r="AA265" s="14"/>
      <c r="AB265" s="13"/>
      <c r="AD265" s="13"/>
      <c r="AE265" s="13"/>
      <c r="AF265" s="47"/>
      <c r="AG265" s="13"/>
      <c r="AH265" s="13"/>
      <c r="AI265" s="13"/>
      <c r="AJ265" s="13"/>
      <c r="AK265" s="15"/>
    </row>
    <row r="266" s="12" customFormat="1" customHeight="1" spans="1:37">
      <c r="A266" s="31"/>
      <c r="G266" s="26"/>
      <c r="H266" s="21"/>
      <c r="AA266" s="14"/>
      <c r="AB266" s="13"/>
      <c r="AD266" s="13"/>
      <c r="AE266" s="13"/>
      <c r="AF266" s="47"/>
      <c r="AG266" s="13"/>
      <c r="AH266" s="13"/>
      <c r="AI266" s="13"/>
      <c r="AJ266" s="13"/>
      <c r="AK266" s="15"/>
    </row>
    <row r="267" s="12" customFormat="1" customHeight="1" spans="1:37">
      <c r="A267" s="31"/>
      <c r="G267" s="26"/>
      <c r="H267" s="21"/>
      <c r="AA267" s="14"/>
      <c r="AB267" s="13"/>
      <c r="AD267" s="13"/>
      <c r="AE267" s="13"/>
      <c r="AF267" s="47"/>
      <c r="AG267" s="13"/>
      <c r="AH267" s="13"/>
      <c r="AI267" s="13"/>
      <c r="AJ267" s="13"/>
      <c r="AK267" s="15"/>
    </row>
    <row r="268" s="12" customFormat="1" customHeight="1" spans="1:37">
      <c r="A268" s="31"/>
      <c r="G268" s="26"/>
      <c r="H268" s="21"/>
      <c r="AA268" s="14"/>
      <c r="AB268" s="13"/>
      <c r="AD268" s="13"/>
      <c r="AE268" s="13"/>
      <c r="AF268" s="47"/>
      <c r="AG268" s="13"/>
      <c r="AH268" s="13"/>
      <c r="AI268" s="13"/>
      <c r="AJ268" s="13"/>
      <c r="AK268" s="15"/>
    </row>
    <row r="269" s="12" customFormat="1" customHeight="1" spans="1:37">
      <c r="A269" s="31"/>
      <c r="G269" s="26"/>
      <c r="H269" s="21"/>
      <c r="AA269" s="14"/>
      <c r="AB269" s="13"/>
      <c r="AD269" s="13"/>
      <c r="AE269" s="13"/>
      <c r="AF269" s="47"/>
      <c r="AG269" s="13"/>
      <c r="AH269" s="13"/>
      <c r="AI269" s="13"/>
      <c r="AJ269" s="13"/>
      <c r="AK269" s="15"/>
    </row>
    <row r="270" s="12" customFormat="1" customHeight="1" spans="1:37">
      <c r="A270" s="31"/>
      <c r="G270" s="26"/>
      <c r="H270" s="21"/>
      <c r="AA270" s="14"/>
      <c r="AB270" s="13"/>
      <c r="AD270" s="13"/>
      <c r="AE270" s="13"/>
      <c r="AF270" s="47"/>
      <c r="AG270" s="13"/>
      <c r="AH270" s="13"/>
      <c r="AI270" s="13"/>
      <c r="AJ270" s="13"/>
      <c r="AK270" s="15"/>
    </row>
    <row r="271" s="12" customFormat="1" customHeight="1" spans="1:37">
      <c r="A271" s="31"/>
      <c r="G271" s="26"/>
      <c r="H271" s="21"/>
      <c r="AA271" s="14"/>
      <c r="AB271" s="13"/>
      <c r="AD271" s="13"/>
      <c r="AE271" s="13"/>
      <c r="AF271" s="47"/>
      <c r="AG271" s="13"/>
      <c r="AH271" s="13"/>
      <c r="AI271" s="13"/>
      <c r="AJ271" s="13"/>
      <c r="AK271" s="15"/>
    </row>
    <row r="272" s="12" customFormat="1" customHeight="1" spans="1:37">
      <c r="A272" s="31"/>
      <c r="G272" s="26"/>
      <c r="H272" s="21"/>
      <c r="AA272" s="14"/>
      <c r="AB272" s="13"/>
      <c r="AD272" s="13"/>
      <c r="AE272" s="13"/>
      <c r="AF272" s="47"/>
      <c r="AG272" s="13"/>
      <c r="AH272" s="13"/>
      <c r="AI272" s="13"/>
      <c r="AJ272" s="13"/>
      <c r="AK272" s="15"/>
    </row>
    <row r="273" s="12" customFormat="1" customHeight="1" spans="1:37">
      <c r="A273" s="31"/>
      <c r="G273" s="26"/>
      <c r="H273" s="21"/>
      <c r="AA273" s="14"/>
      <c r="AB273" s="13"/>
      <c r="AD273" s="13"/>
      <c r="AE273" s="13"/>
      <c r="AF273" s="47"/>
      <c r="AG273" s="13"/>
      <c r="AH273" s="13"/>
      <c r="AI273" s="13"/>
      <c r="AJ273" s="13"/>
      <c r="AK273" s="15"/>
    </row>
    <row r="274" s="12" customFormat="1" customHeight="1" spans="1:37">
      <c r="A274" s="31"/>
      <c r="G274" s="26"/>
      <c r="H274" s="21"/>
      <c r="AA274" s="14"/>
      <c r="AB274" s="13"/>
      <c r="AD274" s="13"/>
      <c r="AE274" s="13"/>
      <c r="AF274" s="47"/>
      <c r="AG274" s="13"/>
      <c r="AH274" s="13"/>
      <c r="AI274" s="13"/>
      <c r="AJ274" s="13"/>
      <c r="AK274" s="15"/>
    </row>
    <row r="275" s="12" customFormat="1" customHeight="1" spans="1:37">
      <c r="A275" s="31"/>
      <c r="G275" s="26"/>
      <c r="H275" s="21"/>
      <c r="AA275" s="14"/>
      <c r="AB275" s="13"/>
      <c r="AD275" s="13"/>
      <c r="AE275" s="13"/>
      <c r="AF275" s="47"/>
      <c r="AG275" s="13"/>
      <c r="AH275" s="13"/>
      <c r="AI275" s="13"/>
      <c r="AJ275" s="13"/>
      <c r="AK275" s="15"/>
    </row>
    <row r="276" s="12" customFormat="1" customHeight="1" spans="1:37">
      <c r="A276" s="31"/>
      <c r="G276" s="26"/>
      <c r="H276" s="21"/>
      <c r="AA276" s="14"/>
      <c r="AB276" s="13"/>
      <c r="AD276" s="13"/>
      <c r="AE276" s="13"/>
      <c r="AF276" s="47"/>
      <c r="AG276" s="13"/>
      <c r="AH276" s="13"/>
      <c r="AI276" s="13"/>
      <c r="AJ276" s="13"/>
      <c r="AK276" s="15"/>
    </row>
    <row r="277" s="12" customFormat="1" customHeight="1" spans="1:37">
      <c r="A277" s="31"/>
      <c r="G277" s="26"/>
      <c r="H277" s="21"/>
      <c r="AA277" s="14"/>
      <c r="AB277" s="13"/>
      <c r="AD277" s="13"/>
      <c r="AE277" s="13"/>
      <c r="AF277" s="47"/>
      <c r="AG277" s="13"/>
      <c r="AH277" s="13"/>
      <c r="AI277" s="13"/>
      <c r="AJ277" s="13"/>
      <c r="AK277" s="15"/>
    </row>
    <row r="278" s="12" customFormat="1" customHeight="1" spans="1:37">
      <c r="A278" s="31"/>
      <c r="G278" s="26"/>
      <c r="H278" s="21"/>
      <c r="AA278" s="14"/>
      <c r="AB278" s="13"/>
      <c r="AD278" s="13"/>
      <c r="AE278" s="13"/>
      <c r="AF278" s="47"/>
      <c r="AG278" s="13"/>
      <c r="AH278" s="13"/>
      <c r="AI278" s="13"/>
      <c r="AJ278" s="13"/>
      <c r="AK278" s="15"/>
    </row>
    <row r="279" s="12" customFormat="1" customHeight="1" spans="1:37">
      <c r="A279" s="31"/>
      <c r="G279" s="26"/>
      <c r="H279" s="21"/>
      <c r="AA279" s="14"/>
      <c r="AB279" s="13"/>
      <c r="AD279" s="13"/>
      <c r="AE279" s="13"/>
      <c r="AF279" s="47"/>
      <c r="AG279" s="13"/>
      <c r="AH279" s="13"/>
      <c r="AI279" s="13"/>
      <c r="AJ279" s="13"/>
      <c r="AK279" s="15"/>
    </row>
    <row r="280" s="12" customFormat="1" customHeight="1" spans="1:37">
      <c r="A280" s="31"/>
      <c r="G280" s="26"/>
      <c r="H280" s="21"/>
      <c r="AA280" s="14"/>
      <c r="AB280" s="13"/>
      <c r="AD280" s="13"/>
      <c r="AE280" s="13"/>
      <c r="AF280" s="47"/>
      <c r="AG280" s="13"/>
      <c r="AH280" s="13"/>
      <c r="AI280" s="13"/>
      <c r="AJ280" s="13"/>
      <c r="AK280" s="15"/>
    </row>
    <row r="281" s="12" customFormat="1" customHeight="1" spans="1:37">
      <c r="A281" s="31"/>
      <c r="G281" s="26"/>
      <c r="H281" s="21"/>
      <c r="AA281" s="14"/>
      <c r="AB281" s="13"/>
      <c r="AD281" s="13"/>
      <c r="AE281" s="13"/>
      <c r="AF281" s="47"/>
      <c r="AG281" s="13"/>
      <c r="AH281" s="13"/>
      <c r="AI281" s="13"/>
      <c r="AJ281" s="13"/>
      <c r="AK281" s="15"/>
    </row>
    <row r="282" s="12" customFormat="1" customHeight="1" spans="1:37">
      <c r="A282" s="31"/>
      <c r="G282" s="26"/>
      <c r="H282" s="21"/>
      <c r="AA282" s="14"/>
      <c r="AB282" s="13"/>
      <c r="AD282" s="13"/>
      <c r="AE282" s="13"/>
      <c r="AF282" s="47"/>
      <c r="AG282" s="13"/>
      <c r="AH282" s="13"/>
      <c r="AI282" s="13"/>
      <c r="AJ282" s="13"/>
      <c r="AK282" s="15"/>
    </row>
    <row r="283" s="12" customFormat="1" customHeight="1" spans="1:37">
      <c r="A283" s="31"/>
      <c r="G283" s="26"/>
      <c r="H283" s="21"/>
      <c r="AA283" s="14"/>
      <c r="AB283" s="13"/>
      <c r="AD283" s="13"/>
      <c r="AE283" s="13"/>
      <c r="AF283" s="47"/>
      <c r="AG283" s="13"/>
      <c r="AH283" s="13"/>
      <c r="AI283" s="13"/>
      <c r="AJ283" s="13"/>
      <c r="AK283" s="15"/>
    </row>
    <row r="284" s="12" customFormat="1" customHeight="1" spans="1:37">
      <c r="A284" s="31"/>
      <c r="G284" s="26"/>
      <c r="H284" s="21"/>
      <c r="AA284" s="14"/>
      <c r="AB284" s="13"/>
      <c r="AD284" s="13"/>
      <c r="AE284" s="13"/>
      <c r="AF284" s="47"/>
      <c r="AG284" s="13"/>
      <c r="AH284" s="13"/>
      <c r="AI284" s="13"/>
      <c r="AJ284" s="13"/>
      <c r="AK284" s="15"/>
    </row>
    <row r="285" s="12" customFormat="1" customHeight="1" spans="1:37">
      <c r="A285" s="31"/>
      <c r="G285" s="26"/>
      <c r="H285" s="21"/>
      <c r="AA285" s="14"/>
      <c r="AB285" s="13"/>
      <c r="AD285" s="13"/>
      <c r="AE285" s="13"/>
      <c r="AF285" s="47"/>
      <c r="AG285" s="13"/>
      <c r="AH285" s="13"/>
      <c r="AI285" s="13"/>
      <c r="AJ285" s="13"/>
      <c r="AK285" s="15"/>
    </row>
    <row r="286" s="12" customFormat="1" customHeight="1" spans="1:37">
      <c r="A286" s="31"/>
      <c r="G286" s="26"/>
      <c r="H286" s="21"/>
      <c r="AA286" s="14"/>
      <c r="AB286" s="13"/>
      <c r="AD286" s="13"/>
      <c r="AE286" s="13"/>
      <c r="AF286" s="47"/>
      <c r="AG286" s="13"/>
      <c r="AH286" s="13"/>
      <c r="AI286" s="13"/>
      <c r="AJ286" s="13"/>
      <c r="AK286" s="15"/>
    </row>
    <row r="287" s="12" customFormat="1" customHeight="1" spans="1:37">
      <c r="A287" s="31"/>
      <c r="G287" s="26"/>
      <c r="H287" s="21"/>
      <c r="AA287" s="14"/>
      <c r="AB287" s="13"/>
      <c r="AD287" s="13"/>
      <c r="AE287" s="13"/>
      <c r="AF287" s="47"/>
      <c r="AG287" s="13"/>
      <c r="AH287" s="13"/>
      <c r="AI287" s="13"/>
      <c r="AJ287" s="13"/>
      <c r="AK287" s="15"/>
    </row>
    <row r="288" s="12" customFormat="1" customHeight="1" spans="1:37">
      <c r="A288" s="31"/>
      <c r="G288" s="26"/>
      <c r="H288" s="21"/>
      <c r="AA288" s="14"/>
      <c r="AB288" s="13"/>
      <c r="AD288" s="13"/>
      <c r="AE288" s="13"/>
      <c r="AF288" s="47"/>
      <c r="AG288" s="13"/>
      <c r="AH288" s="13"/>
      <c r="AI288" s="13"/>
      <c r="AJ288" s="13"/>
      <c r="AK288" s="15"/>
    </row>
    <row r="289" s="12" customFormat="1" customHeight="1" spans="1:37">
      <c r="A289" s="31"/>
      <c r="G289" s="26"/>
      <c r="H289" s="21"/>
      <c r="AA289" s="14"/>
      <c r="AB289" s="13"/>
      <c r="AD289" s="13"/>
      <c r="AE289" s="13"/>
      <c r="AF289" s="47"/>
      <c r="AG289" s="13"/>
      <c r="AH289" s="13"/>
      <c r="AI289" s="13"/>
      <c r="AJ289" s="13"/>
      <c r="AK289" s="15"/>
    </row>
    <row r="290" s="12" customFormat="1" customHeight="1" spans="1:37">
      <c r="A290" s="31"/>
      <c r="G290" s="26"/>
      <c r="H290" s="21"/>
      <c r="AA290" s="14"/>
      <c r="AB290" s="13"/>
      <c r="AD290" s="13"/>
      <c r="AE290" s="13"/>
      <c r="AF290" s="47"/>
      <c r="AG290" s="13"/>
      <c r="AH290" s="13"/>
      <c r="AI290" s="13"/>
      <c r="AJ290" s="13"/>
      <c r="AK290" s="15"/>
    </row>
    <row r="291" s="12" customFormat="1" customHeight="1" spans="1:37">
      <c r="A291" s="31"/>
      <c r="G291" s="26"/>
      <c r="H291" s="21"/>
      <c r="AA291" s="14"/>
      <c r="AB291" s="13"/>
      <c r="AD291" s="13"/>
      <c r="AE291" s="13"/>
      <c r="AF291" s="47"/>
      <c r="AG291" s="13"/>
      <c r="AH291" s="13"/>
      <c r="AI291" s="13"/>
      <c r="AJ291" s="13"/>
      <c r="AK291" s="15"/>
    </row>
    <row r="292" s="12" customFormat="1" customHeight="1" spans="1:37">
      <c r="A292" s="31"/>
      <c r="G292" s="26"/>
      <c r="H292" s="21"/>
      <c r="AA292" s="14"/>
      <c r="AB292" s="13"/>
      <c r="AD292" s="13"/>
      <c r="AE292" s="13"/>
      <c r="AF292" s="47"/>
      <c r="AG292" s="13"/>
      <c r="AH292" s="13"/>
      <c r="AI292" s="13"/>
      <c r="AJ292" s="13"/>
      <c r="AK292" s="15"/>
    </row>
    <row r="293" s="12" customFormat="1" customHeight="1" spans="1:37">
      <c r="A293" s="31"/>
      <c r="G293" s="26"/>
      <c r="H293" s="21"/>
      <c r="AA293" s="14"/>
      <c r="AB293" s="13"/>
      <c r="AD293" s="13"/>
      <c r="AE293" s="13"/>
      <c r="AF293" s="47"/>
      <c r="AG293" s="13"/>
      <c r="AH293" s="13"/>
      <c r="AI293" s="13"/>
      <c r="AJ293" s="13"/>
      <c r="AK293" s="15"/>
    </row>
    <row r="294" s="12" customFormat="1" customHeight="1" spans="1:37">
      <c r="A294" s="31"/>
      <c r="G294" s="26"/>
      <c r="H294" s="21"/>
      <c r="AA294" s="14"/>
      <c r="AB294" s="13"/>
      <c r="AD294" s="13"/>
      <c r="AE294" s="13"/>
      <c r="AF294" s="47"/>
      <c r="AG294" s="13"/>
      <c r="AH294" s="13"/>
      <c r="AI294" s="13"/>
      <c r="AJ294" s="13"/>
      <c r="AK294" s="15"/>
    </row>
    <row r="295" s="12" customFormat="1" customHeight="1" spans="1:37">
      <c r="A295" s="31"/>
      <c r="G295" s="26"/>
      <c r="H295" s="21"/>
      <c r="AA295" s="14"/>
      <c r="AB295" s="13"/>
      <c r="AD295" s="13"/>
      <c r="AE295" s="13"/>
      <c r="AF295" s="47"/>
      <c r="AG295" s="13"/>
      <c r="AH295" s="13"/>
      <c r="AI295" s="13"/>
      <c r="AJ295" s="13"/>
      <c r="AK295" s="15"/>
    </row>
    <row r="296" s="12" customFormat="1" customHeight="1" spans="1:37">
      <c r="A296" s="31"/>
      <c r="G296" s="26"/>
      <c r="H296" s="21"/>
      <c r="AA296" s="14"/>
      <c r="AB296" s="13"/>
      <c r="AD296" s="13"/>
      <c r="AE296" s="13"/>
      <c r="AF296" s="47"/>
      <c r="AG296" s="13"/>
      <c r="AH296" s="13"/>
      <c r="AI296" s="13"/>
      <c r="AJ296" s="13"/>
      <c r="AK296" s="15"/>
    </row>
    <row r="297" s="12" customFormat="1" customHeight="1" spans="1:37">
      <c r="A297" s="31"/>
      <c r="G297" s="26"/>
      <c r="H297" s="21"/>
      <c r="AA297" s="14"/>
      <c r="AB297" s="13"/>
      <c r="AD297" s="13"/>
      <c r="AE297" s="13"/>
      <c r="AF297" s="47"/>
      <c r="AG297" s="13"/>
      <c r="AH297" s="13"/>
      <c r="AI297" s="13"/>
      <c r="AJ297" s="13"/>
      <c r="AK297" s="15"/>
    </row>
    <row r="298" s="12" customFormat="1" customHeight="1" spans="1:37">
      <c r="A298" s="31"/>
      <c r="G298" s="26"/>
      <c r="H298" s="21"/>
      <c r="AA298" s="14"/>
      <c r="AB298" s="13"/>
      <c r="AD298" s="13"/>
      <c r="AE298" s="13"/>
      <c r="AF298" s="47"/>
      <c r="AG298" s="13"/>
      <c r="AH298" s="13"/>
      <c r="AI298" s="13"/>
      <c r="AJ298" s="13"/>
      <c r="AK298" s="15"/>
    </row>
    <row r="299" s="12" customFormat="1" customHeight="1" spans="1:37">
      <c r="A299" s="31"/>
      <c r="G299" s="26"/>
      <c r="H299" s="21"/>
      <c r="AA299" s="14"/>
      <c r="AB299" s="13"/>
      <c r="AD299" s="13"/>
      <c r="AE299" s="13"/>
      <c r="AF299" s="47"/>
      <c r="AG299" s="13"/>
      <c r="AH299" s="13"/>
      <c r="AI299" s="13"/>
      <c r="AJ299" s="13"/>
      <c r="AK299" s="15"/>
    </row>
    <row r="300" s="12" customFormat="1" customHeight="1" spans="1:37">
      <c r="A300" s="31"/>
      <c r="G300" s="26"/>
      <c r="H300" s="21"/>
      <c r="AA300" s="14"/>
      <c r="AB300" s="13"/>
      <c r="AD300" s="13"/>
      <c r="AE300" s="13"/>
      <c r="AF300" s="47"/>
      <c r="AG300" s="13"/>
      <c r="AH300" s="13"/>
      <c r="AI300" s="13"/>
      <c r="AJ300" s="13"/>
      <c r="AK300" s="15"/>
    </row>
    <row r="301" s="12" customFormat="1" customHeight="1" spans="1:37">
      <c r="A301" s="31"/>
      <c r="G301" s="26"/>
      <c r="H301" s="21"/>
      <c r="AA301" s="14"/>
      <c r="AB301" s="13"/>
      <c r="AD301" s="13"/>
      <c r="AE301" s="13"/>
      <c r="AF301" s="47"/>
      <c r="AG301" s="13"/>
      <c r="AH301" s="13"/>
      <c r="AI301" s="13"/>
      <c r="AJ301" s="13"/>
      <c r="AK301" s="15"/>
    </row>
    <row r="302" s="12" customFormat="1" customHeight="1" spans="1:37">
      <c r="A302" s="31"/>
      <c r="G302" s="26"/>
      <c r="H302" s="21"/>
      <c r="AA302" s="14"/>
      <c r="AB302" s="13"/>
      <c r="AD302" s="13"/>
      <c r="AE302" s="13"/>
      <c r="AF302" s="47"/>
      <c r="AG302" s="13"/>
      <c r="AH302" s="13"/>
      <c r="AI302" s="13"/>
      <c r="AJ302" s="13"/>
      <c r="AK302" s="15"/>
    </row>
    <row r="303" s="12" customFormat="1" customHeight="1" spans="1:37">
      <c r="A303" s="31"/>
      <c r="G303" s="26"/>
      <c r="H303" s="21"/>
      <c r="AA303" s="14"/>
      <c r="AB303" s="13"/>
      <c r="AD303" s="13"/>
      <c r="AE303" s="13"/>
      <c r="AF303" s="47"/>
      <c r="AG303" s="13"/>
      <c r="AH303" s="13"/>
      <c r="AI303" s="13"/>
      <c r="AJ303" s="13"/>
      <c r="AK303" s="15"/>
    </row>
    <row r="304" s="12" customFormat="1" customHeight="1" spans="1:37">
      <c r="A304" s="31"/>
      <c r="G304" s="26"/>
      <c r="H304" s="21"/>
      <c r="AA304" s="14"/>
      <c r="AB304" s="13"/>
      <c r="AD304" s="13"/>
      <c r="AE304" s="13"/>
      <c r="AF304" s="47"/>
      <c r="AG304" s="13"/>
      <c r="AH304" s="13"/>
      <c r="AI304" s="13"/>
      <c r="AJ304" s="13"/>
      <c r="AK304" s="15"/>
    </row>
    <row r="305" s="12" customFormat="1" customHeight="1" spans="1:37">
      <c r="A305" s="31"/>
      <c r="G305" s="26"/>
      <c r="H305" s="21"/>
      <c r="AA305" s="14"/>
      <c r="AB305" s="13"/>
      <c r="AD305" s="13"/>
      <c r="AE305" s="13"/>
      <c r="AF305" s="47"/>
      <c r="AG305" s="13"/>
      <c r="AH305" s="13"/>
      <c r="AI305" s="13"/>
      <c r="AJ305" s="13"/>
      <c r="AK305" s="15"/>
    </row>
    <row r="306" s="12" customFormat="1" customHeight="1" spans="1:37">
      <c r="A306" s="31"/>
      <c r="G306" s="26"/>
      <c r="H306" s="21"/>
      <c r="AA306" s="14"/>
      <c r="AB306" s="13"/>
      <c r="AD306" s="13"/>
      <c r="AE306" s="13"/>
      <c r="AF306" s="47"/>
      <c r="AG306" s="13"/>
      <c r="AH306" s="13"/>
      <c r="AI306" s="13"/>
      <c r="AJ306" s="13"/>
      <c r="AK306" s="15"/>
    </row>
    <row r="307" s="12" customFormat="1" customHeight="1" spans="1:37">
      <c r="A307" s="31"/>
      <c r="G307" s="26"/>
      <c r="H307" s="21"/>
      <c r="AA307" s="14"/>
      <c r="AB307" s="13"/>
      <c r="AD307" s="13"/>
      <c r="AE307" s="13"/>
      <c r="AF307" s="47"/>
      <c r="AG307" s="13"/>
      <c r="AH307" s="13"/>
      <c r="AI307" s="13"/>
      <c r="AJ307" s="13"/>
      <c r="AK307" s="15"/>
    </row>
    <row r="308" s="12" customFormat="1" customHeight="1" spans="1:37">
      <c r="A308" s="31"/>
      <c r="G308" s="26"/>
      <c r="H308" s="21"/>
      <c r="AA308" s="14"/>
      <c r="AB308" s="13"/>
      <c r="AD308" s="13"/>
      <c r="AE308" s="13"/>
      <c r="AF308" s="47"/>
      <c r="AG308" s="13"/>
      <c r="AH308" s="13"/>
      <c r="AI308" s="13"/>
      <c r="AJ308" s="13"/>
      <c r="AK308" s="15"/>
    </row>
    <row r="309" s="12" customFormat="1" customHeight="1" spans="1:37">
      <c r="A309" s="31"/>
      <c r="G309" s="26"/>
      <c r="H309" s="21"/>
      <c r="AA309" s="14"/>
      <c r="AB309" s="13"/>
      <c r="AD309" s="13"/>
      <c r="AE309" s="13"/>
      <c r="AF309" s="47"/>
      <c r="AG309" s="13"/>
      <c r="AH309" s="13"/>
      <c r="AI309" s="13"/>
      <c r="AJ309" s="13"/>
      <c r="AK309" s="15"/>
    </row>
    <row r="310" s="12" customFormat="1" customHeight="1" spans="1:37">
      <c r="A310" s="31"/>
      <c r="G310" s="26"/>
      <c r="H310" s="21"/>
      <c r="AA310" s="14"/>
      <c r="AB310" s="13"/>
      <c r="AD310" s="13"/>
      <c r="AE310" s="13"/>
      <c r="AF310" s="47"/>
      <c r="AG310" s="13"/>
      <c r="AH310" s="13"/>
      <c r="AI310" s="13"/>
      <c r="AJ310" s="13"/>
      <c r="AK310" s="15"/>
    </row>
    <row r="311" s="12" customFormat="1" customHeight="1" spans="1:37">
      <c r="A311" s="31"/>
      <c r="G311" s="26"/>
      <c r="H311" s="21"/>
      <c r="AA311" s="14"/>
      <c r="AB311" s="13"/>
      <c r="AD311" s="13"/>
      <c r="AE311" s="13"/>
      <c r="AF311" s="47"/>
      <c r="AG311" s="13"/>
      <c r="AH311" s="13"/>
      <c r="AI311" s="13"/>
      <c r="AJ311" s="13"/>
      <c r="AK311" s="15"/>
    </row>
    <row r="312" s="12" customFormat="1" customHeight="1" spans="1:37">
      <c r="A312" s="31"/>
      <c r="G312" s="26"/>
      <c r="H312" s="21"/>
      <c r="AA312" s="14"/>
      <c r="AB312" s="13"/>
      <c r="AD312" s="13"/>
      <c r="AE312" s="13"/>
      <c r="AF312" s="47"/>
      <c r="AG312" s="13"/>
      <c r="AH312" s="13"/>
      <c r="AI312" s="13"/>
      <c r="AJ312" s="13"/>
      <c r="AK312" s="15"/>
    </row>
    <row r="313" s="12" customFormat="1" customHeight="1" spans="1:37">
      <c r="A313" s="31"/>
      <c r="G313" s="26"/>
      <c r="H313" s="21"/>
      <c r="AA313" s="14"/>
      <c r="AB313" s="13"/>
      <c r="AD313" s="13"/>
      <c r="AE313" s="13"/>
      <c r="AF313" s="47"/>
      <c r="AG313" s="13"/>
      <c r="AH313" s="13"/>
      <c r="AI313" s="13"/>
      <c r="AJ313" s="13"/>
      <c r="AK313" s="15"/>
    </row>
    <row r="314" s="12" customFormat="1" customHeight="1" spans="1:37">
      <c r="A314" s="31"/>
      <c r="G314" s="26"/>
      <c r="H314" s="21"/>
      <c r="AA314" s="14"/>
      <c r="AB314" s="13"/>
      <c r="AD314" s="13"/>
      <c r="AE314" s="13"/>
      <c r="AF314" s="47"/>
      <c r="AG314" s="13"/>
      <c r="AH314" s="13"/>
      <c r="AI314" s="13"/>
      <c r="AJ314" s="13"/>
      <c r="AK314" s="15"/>
    </row>
    <row r="315" s="12" customFormat="1" customHeight="1" spans="1:37">
      <c r="A315" s="31"/>
      <c r="G315" s="26"/>
      <c r="H315" s="21"/>
      <c r="AA315" s="14"/>
      <c r="AB315" s="13"/>
      <c r="AD315" s="13"/>
      <c r="AE315" s="13"/>
      <c r="AF315" s="47"/>
      <c r="AG315" s="13"/>
      <c r="AH315" s="13"/>
      <c r="AI315" s="13"/>
      <c r="AJ315" s="13"/>
      <c r="AK315" s="15"/>
    </row>
    <row r="316" s="12" customFormat="1" customHeight="1" spans="1:37">
      <c r="A316" s="31"/>
      <c r="G316" s="26"/>
      <c r="H316" s="21"/>
      <c r="AA316" s="14"/>
      <c r="AB316" s="13"/>
      <c r="AD316" s="13"/>
      <c r="AE316" s="13"/>
      <c r="AF316" s="47"/>
      <c r="AG316" s="13"/>
      <c r="AH316" s="13"/>
      <c r="AI316" s="13"/>
      <c r="AJ316" s="13"/>
      <c r="AK316" s="15"/>
    </row>
    <row r="317" s="12" customFormat="1" customHeight="1" spans="1:37">
      <c r="A317" s="31"/>
      <c r="G317" s="26"/>
      <c r="H317" s="21"/>
      <c r="AA317" s="14"/>
      <c r="AB317" s="13"/>
      <c r="AD317" s="13"/>
      <c r="AE317" s="13"/>
      <c r="AF317" s="47"/>
      <c r="AG317" s="13"/>
      <c r="AH317" s="13"/>
      <c r="AI317" s="13"/>
      <c r="AJ317" s="13"/>
      <c r="AK317" s="15"/>
    </row>
    <row r="318" s="12" customFormat="1" customHeight="1" spans="1:37">
      <c r="A318" s="31"/>
      <c r="G318" s="26"/>
      <c r="H318" s="21"/>
      <c r="AA318" s="14"/>
      <c r="AB318" s="13"/>
      <c r="AD318" s="13"/>
      <c r="AE318" s="13"/>
      <c r="AF318" s="47"/>
      <c r="AG318" s="13"/>
      <c r="AH318" s="13"/>
      <c r="AI318" s="13"/>
      <c r="AJ318" s="13"/>
      <c r="AK318" s="15"/>
    </row>
    <row r="319" s="12" customFormat="1" customHeight="1" spans="1:37">
      <c r="A319" s="31"/>
      <c r="G319" s="26"/>
      <c r="H319" s="21"/>
      <c r="AA319" s="14"/>
      <c r="AB319" s="13"/>
      <c r="AD319" s="13"/>
      <c r="AE319" s="13"/>
      <c r="AF319" s="47"/>
      <c r="AG319" s="13"/>
      <c r="AH319" s="13"/>
      <c r="AI319" s="13"/>
      <c r="AJ319" s="13"/>
      <c r="AK319" s="15"/>
    </row>
    <row r="320" s="12" customFormat="1" customHeight="1" spans="1:37">
      <c r="A320" s="31"/>
      <c r="G320" s="26"/>
      <c r="H320" s="21"/>
      <c r="AA320" s="14"/>
      <c r="AB320" s="13"/>
      <c r="AD320" s="13"/>
      <c r="AE320" s="13"/>
      <c r="AF320" s="47"/>
      <c r="AG320" s="13"/>
      <c r="AH320" s="13"/>
      <c r="AI320" s="13"/>
      <c r="AJ320" s="13"/>
      <c r="AK320" s="15"/>
    </row>
    <row r="321" s="12" customFormat="1" customHeight="1" spans="1:37">
      <c r="A321" s="31"/>
      <c r="G321" s="26"/>
      <c r="H321" s="21"/>
      <c r="AA321" s="14"/>
      <c r="AB321" s="13"/>
      <c r="AD321" s="13"/>
      <c r="AE321" s="13"/>
      <c r="AF321" s="47"/>
      <c r="AG321" s="13"/>
      <c r="AH321" s="13"/>
      <c r="AI321" s="13"/>
      <c r="AJ321" s="13"/>
      <c r="AK321" s="15"/>
    </row>
    <row r="322" s="12" customFormat="1" customHeight="1" spans="1:37">
      <c r="A322" s="31"/>
      <c r="G322" s="26"/>
      <c r="H322" s="21"/>
      <c r="AA322" s="14"/>
      <c r="AB322" s="13"/>
      <c r="AD322" s="13"/>
      <c r="AE322" s="13"/>
      <c r="AF322" s="47"/>
      <c r="AG322" s="13"/>
      <c r="AH322" s="13"/>
      <c r="AI322" s="13"/>
      <c r="AJ322" s="13"/>
      <c r="AK322" s="15"/>
    </row>
    <row r="323" s="12" customFormat="1" customHeight="1" spans="1:37">
      <c r="A323" s="31"/>
      <c r="G323" s="26"/>
      <c r="H323" s="21"/>
      <c r="AA323" s="14"/>
      <c r="AB323" s="13"/>
      <c r="AD323" s="13"/>
      <c r="AE323" s="13"/>
      <c r="AF323" s="47"/>
      <c r="AG323" s="13"/>
      <c r="AH323" s="13"/>
      <c r="AI323" s="13"/>
      <c r="AJ323" s="13"/>
      <c r="AK323" s="15"/>
    </row>
    <row r="324" s="12" customFormat="1" customHeight="1" spans="1:37">
      <c r="A324" s="31"/>
      <c r="G324" s="26"/>
      <c r="H324" s="21"/>
      <c r="AA324" s="14"/>
      <c r="AB324" s="13"/>
      <c r="AD324" s="13"/>
      <c r="AE324" s="13"/>
      <c r="AF324" s="47"/>
      <c r="AG324" s="13"/>
      <c r="AH324" s="13"/>
      <c r="AI324" s="13"/>
      <c r="AJ324" s="13"/>
      <c r="AK324" s="15"/>
    </row>
    <row r="325" s="12" customFormat="1" customHeight="1" spans="1:37">
      <c r="A325" s="31"/>
      <c r="G325" s="26"/>
      <c r="H325" s="21"/>
      <c r="AA325" s="14"/>
      <c r="AB325" s="13"/>
      <c r="AD325" s="13"/>
      <c r="AE325" s="13"/>
      <c r="AF325" s="47"/>
      <c r="AG325" s="13"/>
      <c r="AH325" s="13"/>
      <c r="AI325" s="13"/>
      <c r="AJ325" s="13"/>
      <c r="AK325" s="15"/>
    </row>
    <row r="326" s="12" customFormat="1" customHeight="1" spans="1:37">
      <c r="A326" s="31"/>
      <c r="G326" s="26"/>
      <c r="H326" s="21"/>
      <c r="AA326" s="14"/>
      <c r="AB326" s="13"/>
      <c r="AD326" s="13"/>
      <c r="AE326" s="13"/>
      <c r="AF326" s="47"/>
      <c r="AG326" s="13"/>
      <c r="AH326" s="13"/>
      <c r="AI326" s="13"/>
      <c r="AJ326" s="13"/>
      <c r="AK326" s="15"/>
    </row>
    <row r="327" s="12" customFormat="1" customHeight="1" spans="1:37">
      <c r="A327" s="31"/>
      <c r="G327" s="26"/>
      <c r="H327" s="21"/>
      <c r="AA327" s="14"/>
      <c r="AB327" s="13"/>
      <c r="AD327" s="13"/>
      <c r="AE327" s="13"/>
      <c r="AF327" s="47"/>
      <c r="AG327" s="13"/>
      <c r="AH327" s="13"/>
      <c r="AI327" s="13"/>
      <c r="AJ327" s="13"/>
      <c r="AK327" s="15"/>
    </row>
    <row r="328" s="12" customFormat="1" customHeight="1" spans="1:37">
      <c r="A328" s="31"/>
      <c r="G328" s="26"/>
      <c r="H328" s="21"/>
      <c r="AA328" s="14"/>
      <c r="AB328" s="13"/>
      <c r="AD328" s="13"/>
      <c r="AE328" s="13"/>
      <c r="AF328" s="47"/>
      <c r="AG328" s="13"/>
      <c r="AH328" s="13"/>
      <c r="AI328" s="13"/>
      <c r="AJ328" s="13"/>
      <c r="AK328" s="15"/>
    </row>
    <row r="329" s="12" customFormat="1" customHeight="1" spans="1:37">
      <c r="A329" s="31"/>
      <c r="G329" s="26"/>
      <c r="H329" s="21"/>
      <c r="AA329" s="14"/>
      <c r="AB329" s="13"/>
      <c r="AD329" s="13"/>
      <c r="AE329" s="13"/>
      <c r="AF329" s="47"/>
      <c r="AG329" s="13"/>
      <c r="AH329" s="13"/>
      <c r="AI329" s="13"/>
      <c r="AJ329" s="13"/>
      <c r="AK329" s="15"/>
    </row>
    <row r="330" s="12" customFormat="1" customHeight="1" spans="1:37">
      <c r="A330" s="31"/>
      <c r="G330" s="26"/>
      <c r="H330" s="21"/>
      <c r="AA330" s="14"/>
      <c r="AB330" s="13"/>
      <c r="AD330" s="13"/>
      <c r="AE330" s="13"/>
      <c r="AF330" s="47"/>
      <c r="AG330" s="13"/>
      <c r="AH330" s="13"/>
      <c r="AI330" s="13"/>
      <c r="AJ330" s="13"/>
      <c r="AK330" s="15"/>
    </row>
    <row r="331" s="12" customFormat="1" customHeight="1" spans="1:37">
      <c r="A331" s="31"/>
      <c r="G331" s="26"/>
      <c r="H331" s="21"/>
      <c r="AA331" s="14"/>
      <c r="AB331" s="13"/>
      <c r="AD331" s="13"/>
      <c r="AE331" s="13"/>
      <c r="AF331" s="47"/>
      <c r="AG331" s="13"/>
      <c r="AH331" s="13"/>
      <c r="AI331" s="13"/>
      <c r="AJ331" s="13"/>
      <c r="AK331" s="15"/>
    </row>
    <row r="332" s="12" customFormat="1" customHeight="1" spans="1:37">
      <c r="A332" s="31"/>
      <c r="G332" s="26"/>
      <c r="H332" s="21"/>
      <c r="AA332" s="14"/>
      <c r="AB332" s="13"/>
      <c r="AD332" s="13"/>
      <c r="AE332" s="13"/>
      <c r="AF332" s="47"/>
      <c r="AG332" s="13"/>
      <c r="AH332" s="13"/>
      <c r="AI332" s="13"/>
      <c r="AJ332" s="13"/>
      <c r="AK332" s="15"/>
    </row>
    <row r="333" s="12" customFormat="1" customHeight="1" spans="1:37">
      <c r="A333" s="31"/>
      <c r="G333" s="26"/>
      <c r="H333" s="21"/>
      <c r="AA333" s="14"/>
      <c r="AB333" s="13"/>
      <c r="AD333" s="13"/>
      <c r="AE333" s="13"/>
      <c r="AF333" s="47"/>
      <c r="AG333" s="13"/>
      <c r="AH333" s="13"/>
      <c r="AI333" s="13"/>
      <c r="AJ333" s="13"/>
      <c r="AK333" s="15"/>
    </row>
    <row r="334" s="12" customFormat="1" customHeight="1" spans="1:37">
      <c r="A334" s="31"/>
      <c r="G334" s="26"/>
      <c r="H334" s="21"/>
      <c r="AA334" s="14"/>
      <c r="AB334" s="13"/>
      <c r="AD334" s="13"/>
      <c r="AE334" s="13"/>
      <c r="AF334" s="47"/>
      <c r="AG334" s="13"/>
      <c r="AH334" s="13"/>
      <c r="AI334" s="13"/>
      <c r="AJ334" s="13"/>
      <c r="AK334" s="15"/>
    </row>
    <row r="335" s="12" customFormat="1" customHeight="1" spans="1:37">
      <c r="A335" s="31"/>
      <c r="G335" s="26"/>
      <c r="H335" s="21"/>
      <c r="AA335" s="14"/>
      <c r="AB335" s="13"/>
      <c r="AD335" s="13"/>
      <c r="AE335" s="13"/>
      <c r="AF335" s="47"/>
      <c r="AG335" s="13"/>
      <c r="AH335" s="13"/>
      <c r="AI335" s="13"/>
      <c r="AJ335" s="13"/>
      <c r="AK335" s="15"/>
    </row>
    <row r="336" s="12" customFormat="1" customHeight="1" spans="1:37">
      <c r="A336" s="31"/>
      <c r="G336" s="26"/>
      <c r="H336" s="21"/>
      <c r="AA336" s="14"/>
      <c r="AB336" s="13"/>
      <c r="AD336" s="13"/>
      <c r="AE336" s="13"/>
      <c r="AF336" s="47"/>
      <c r="AG336" s="13"/>
      <c r="AH336" s="13"/>
      <c r="AI336" s="13"/>
      <c r="AJ336" s="13"/>
      <c r="AK336" s="15"/>
    </row>
    <row r="337" s="12" customFormat="1" customHeight="1" spans="1:37">
      <c r="A337" s="31"/>
      <c r="G337" s="26"/>
      <c r="H337" s="21"/>
      <c r="AA337" s="14"/>
      <c r="AB337" s="13"/>
      <c r="AD337" s="13"/>
      <c r="AE337" s="13"/>
      <c r="AF337" s="47"/>
      <c r="AG337" s="13"/>
      <c r="AH337" s="13"/>
      <c r="AI337" s="13"/>
      <c r="AJ337" s="13"/>
      <c r="AK337" s="15"/>
    </row>
    <row r="338" s="12" customFormat="1" customHeight="1" spans="1:37">
      <c r="A338" s="31"/>
      <c r="G338" s="26"/>
      <c r="H338" s="21"/>
      <c r="AA338" s="14"/>
      <c r="AB338" s="13"/>
      <c r="AD338" s="13"/>
      <c r="AE338" s="13"/>
      <c r="AF338" s="47"/>
      <c r="AG338" s="13"/>
      <c r="AH338" s="13"/>
      <c r="AI338" s="13"/>
      <c r="AJ338" s="13"/>
      <c r="AK338" s="15"/>
    </row>
    <row r="339" s="12" customFormat="1" customHeight="1" spans="1:37">
      <c r="A339" s="31"/>
      <c r="G339" s="26"/>
      <c r="H339" s="21"/>
      <c r="AA339" s="14"/>
      <c r="AB339" s="13"/>
      <c r="AD339" s="13"/>
      <c r="AE339" s="13"/>
      <c r="AF339" s="47"/>
      <c r="AG339" s="13"/>
      <c r="AH339" s="13"/>
      <c r="AI339" s="13"/>
      <c r="AJ339" s="13"/>
      <c r="AK339" s="15"/>
    </row>
    <row r="340" s="12" customFormat="1" customHeight="1" spans="1:37">
      <c r="A340" s="31"/>
      <c r="G340" s="26"/>
      <c r="H340" s="21"/>
      <c r="AA340" s="14"/>
      <c r="AB340" s="13"/>
      <c r="AD340" s="13"/>
      <c r="AE340" s="13"/>
      <c r="AF340" s="47"/>
      <c r="AG340" s="13"/>
      <c r="AH340" s="13"/>
      <c r="AI340" s="13"/>
      <c r="AJ340" s="13"/>
      <c r="AK340" s="15"/>
    </row>
    <row r="341" s="12" customFormat="1" customHeight="1" spans="1:37">
      <c r="A341" s="31"/>
      <c r="G341" s="26"/>
      <c r="H341" s="21"/>
      <c r="AA341" s="14"/>
      <c r="AB341" s="13"/>
      <c r="AD341" s="13"/>
      <c r="AE341" s="13"/>
      <c r="AF341" s="47"/>
      <c r="AG341" s="13"/>
      <c r="AH341" s="13"/>
      <c r="AI341" s="13"/>
      <c r="AJ341" s="13"/>
      <c r="AK341" s="15"/>
    </row>
    <row r="342" s="12" customFormat="1" customHeight="1" spans="1:37">
      <c r="A342" s="31"/>
      <c r="G342" s="26"/>
      <c r="H342" s="21"/>
      <c r="AA342" s="14"/>
      <c r="AB342" s="13"/>
      <c r="AD342" s="13"/>
      <c r="AE342" s="13"/>
      <c r="AF342" s="47"/>
      <c r="AG342" s="13"/>
      <c r="AH342" s="13"/>
      <c r="AI342" s="13"/>
      <c r="AJ342" s="13"/>
      <c r="AK342" s="15"/>
    </row>
    <row r="343" s="12" customFormat="1" customHeight="1" spans="1:37">
      <c r="A343" s="31"/>
      <c r="G343" s="26"/>
      <c r="H343" s="21"/>
      <c r="AA343" s="14"/>
      <c r="AB343" s="13"/>
      <c r="AD343" s="13"/>
      <c r="AE343" s="13"/>
      <c r="AF343" s="47"/>
      <c r="AG343" s="13"/>
      <c r="AH343" s="13"/>
      <c r="AI343" s="13"/>
      <c r="AJ343" s="13"/>
      <c r="AK343" s="15"/>
    </row>
    <row r="344" s="12" customFormat="1" customHeight="1" spans="1:37">
      <c r="A344" s="31"/>
      <c r="G344" s="26"/>
      <c r="H344" s="21"/>
      <c r="AA344" s="14"/>
      <c r="AB344" s="13"/>
      <c r="AD344" s="13"/>
      <c r="AE344" s="13"/>
      <c r="AF344" s="47"/>
      <c r="AG344" s="13"/>
      <c r="AH344" s="13"/>
      <c r="AI344" s="13"/>
      <c r="AJ344" s="13"/>
      <c r="AK344" s="15"/>
    </row>
    <row r="345" s="12" customFormat="1" customHeight="1" spans="1:37">
      <c r="A345" s="31"/>
      <c r="G345" s="26"/>
      <c r="H345" s="21"/>
      <c r="AA345" s="14"/>
      <c r="AB345" s="13"/>
      <c r="AD345" s="13"/>
      <c r="AE345" s="13"/>
      <c r="AF345" s="47"/>
      <c r="AG345" s="13"/>
      <c r="AH345" s="13"/>
      <c r="AI345" s="13"/>
      <c r="AJ345" s="13"/>
      <c r="AK345" s="15"/>
    </row>
    <row r="346" s="12" customFormat="1" customHeight="1" spans="1:37">
      <c r="A346" s="31"/>
      <c r="G346" s="26"/>
      <c r="H346" s="21"/>
      <c r="AA346" s="14"/>
      <c r="AB346" s="13"/>
      <c r="AD346" s="13"/>
      <c r="AE346" s="13"/>
      <c r="AF346" s="47"/>
      <c r="AG346" s="13"/>
      <c r="AH346" s="13"/>
      <c r="AI346" s="13"/>
      <c r="AJ346" s="13"/>
      <c r="AK346" s="15"/>
    </row>
    <row r="347" s="12" customFormat="1" customHeight="1" spans="1:37">
      <c r="A347" s="31"/>
      <c r="G347" s="26"/>
      <c r="H347" s="21"/>
      <c r="AA347" s="14"/>
      <c r="AB347" s="13"/>
      <c r="AD347" s="13"/>
      <c r="AE347" s="13"/>
      <c r="AF347" s="47"/>
      <c r="AG347" s="13"/>
      <c r="AH347" s="13"/>
      <c r="AI347" s="13"/>
      <c r="AJ347" s="13"/>
      <c r="AK347" s="15"/>
    </row>
    <row r="348" s="12" customFormat="1" customHeight="1" spans="1:37">
      <c r="A348" s="31"/>
      <c r="G348" s="26"/>
      <c r="H348" s="21"/>
      <c r="AA348" s="14"/>
      <c r="AB348" s="13"/>
      <c r="AD348" s="13"/>
      <c r="AE348" s="13"/>
      <c r="AF348" s="47"/>
      <c r="AG348" s="13"/>
      <c r="AH348" s="13"/>
      <c r="AI348" s="13"/>
      <c r="AJ348" s="13"/>
      <c r="AK348" s="15"/>
    </row>
    <row r="349" s="12" customFormat="1" customHeight="1" spans="1:37">
      <c r="A349" s="31"/>
      <c r="G349" s="26"/>
      <c r="H349" s="21"/>
      <c r="AA349" s="14"/>
      <c r="AB349" s="13"/>
      <c r="AD349" s="13"/>
      <c r="AE349" s="13"/>
      <c r="AF349" s="47"/>
      <c r="AG349" s="13"/>
      <c r="AH349" s="13"/>
      <c r="AI349" s="13"/>
      <c r="AJ349" s="13"/>
      <c r="AK349" s="15"/>
    </row>
    <row r="350" s="12" customFormat="1" customHeight="1" spans="1:37">
      <c r="A350" s="31"/>
      <c r="G350" s="26"/>
      <c r="H350" s="21"/>
      <c r="AA350" s="14"/>
      <c r="AB350" s="13"/>
      <c r="AD350" s="13"/>
      <c r="AE350" s="13"/>
      <c r="AF350" s="47"/>
      <c r="AG350" s="13"/>
      <c r="AH350" s="13"/>
      <c r="AI350" s="13"/>
      <c r="AJ350" s="13"/>
      <c r="AK350" s="15"/>
    </row>
    <row r="351" s="12" customFormat="1" customHeight="1" spans="1:37">
      <c r="A351" s="31"/>
      <c r="G351" s="26"/>
      <c r="H351" s="21"/>
      <c r="AA351" s="14"/>
      <c r="AB351" s="13"/>
      <c r="AD351" s="13"/>
      <c r="AE351" s="13"/>
      <c r="AF351" s="47"/>
      <c r="AG351" s="13"/>
      <c r="AH351" s="13"/>
      <c r="AI351" s="13"/>
      <c r="AJ351" s="13"/>
      <c r="AK351" s="15"/>
    </row>
    <row r="352" s="12" customFormat="1" customHeight="1" spans="1:37">
      <c r="A352" s="31"/>
      <c r="G352" s="26"/>
      <c r="H352" s="21"/>
      <c r="AA352" s="14"/>
      <c r="AB352" s="13"/>
      <c r="AD352" s="13"/>
      <c r="AE352" s="13"/>
      <c r="AF352" s="47"/>
      <c r="AG352" s="13"/>
      <c r="AH352" s="13"/>
      <c r="AI352" s="13"/>
      <c r="AJ352" s="13"/>
      <c r="AK352" s="15"/>
    </row>
    <row r="353" s="12" customFormat="1" customHeight="1" spans="1:37">
      <c r="A353" s="31"/>
      <c r="G353" s="26"/>
      <c r="H353" s="21"/>
      <c r="AA353" s="14"/>
      <c r="AB353" s="13"/>
      <c r="AD353" s="13"/>
      <c r="AE353" s="13"/>
      <c r="AF353" s="47"/>
      <c r="AG353" s="13"/>
      <c r="AH353" s="13"/>
      <c r="AI353" s="13"/>
      <c r="AJ353" s="13"/>
      <c r="AK353" s="15"/>
    </row>
    <row r="354" s="12" customFormat="1" customHeight="1" spans="1:37">
      <c r="A354" s="31"/>
      <c r="G354" s="26"/>
      <c r="H354" s="21"/>
      <c r="AA354" s="14"/>
      <c r="AB354" s="13"/>
      <c r="AD354" s="13"/>
      <c r="AE354" s="13"/>
      <c r="AF354" s="47"/>
      <c r="AG354" s="13"/>
      <c r="AH354" s="13"/>
      <c r="AI354" s="13"/>
      <c r="AJ354" s="13"/>
      <c r="AK354" s="15"/>
    </row>
    <row r="355" s="12" customFormat="1" customHeight="1" spans="1:37">
      <c r="A355" s="31"/>
      <c r="G355" s="26"/>
      <c r="H355" s="21"/>
      <c r="AA355" s="14"/>
      <c r="AB355" s="13"/>
      <c r="AD355" s="13"/>
      <c r="AE355" s="13"/>
      <c r="AF355" s="47"/>
      <c r="AG355" s="13"/>
      <c r="AH355" s="13"/>
      <c r="AI355" s="13"/>
      <c r="AJ355" s="13"/>
      <c r="AK355" s="15"/>
    </row>
    <row r="356" s="12" customFormat="1" customHeight="1" spans="1:37">
      <c r="A356" s="31"/>
      <c r="G356" s="26"/>
      <c r="H356" s="21"/>
      <c r="AA356" s="14"/>
      <c r="AB356" s="13"/>
      <c r="AD356" s="13"/>
      <c r="AE356" s="13"/>
      <c r="AF356" s="47"/>
      <c r="AG356" s="13"/>
      <c r="AH356" s="13"/>
      <c r="AI356" s="13"/>
      <c r="AJ356" s="13"/>
      <c r="AK356" s="15"/>
    </row>
    <row r="357" s="12" customFormat="1" customHeight="1" spans="1:37">
      <c r="A357" s="31"/>
      <c r="G357" s="26"/>
      <c r="H357" s="21"/>
      <c r="AA357" s="14"/>
      <c r="AB357" s="13"/>
      <c r="AD357" s="13"/>
      <c r="AE357" s="13"/>
      <c r="AF357" s="47"/>
      <c r="AG357" s="13"/>
      <c r="AH357" s="13"/>
      <c r="AI357" s="13"/>
      <c r="AJ357" s="13"/>
      <c r="AK357" s="15"/>
    </row>
    <row r="358" s="12" customFormat="1" customHeight="1" spans="1:37">
      <c r="A358" s="31"/>
      <c r="G358" s="26"/>
      <c r="H358" s="21"/>
      <c r="AA358" s="14"/>
      <c r="AB358" s="13"/>
      <c r="AD358" s="13"/>
      <c r="AE358" s="13"/>
      <c r="AF358" s="47"/>
      <c r="AG358" s="13"/>
      <c r="AH358" s="13"/>
      <c r="AI358" s="13"/>
      <c r="AJ358" s="13"/>
      <c r="AK358" s="15"/>
    </row>
    <row r="359" s="12" customFormat="1" customHeight="1" spans="1:37">
      <c r="A359" s="31"/>
      <c r="G359" s="26"/>
      <c r="H359" s="21"/>
      <c r="AA359" s="14"/>
      <c r="AB359" s="13"/>
      <c r="AD359" s="13"/>
      <c r="AE359" s="13"/>
      <c r="AF359" s="47"/>
      <c r="AG359" s="13"/>
      <c r="AH359" s="13"/>
      <c r="AI359" s="13"/>
      <c r="AJ359" s="13"/>
      <c r="AK359" s="15"/>
    </row>
    <row r="360" s="12" customFormat="1" customHeight="1" spans="1:37">
      <c r="A360" s="31"/>
      <c r="G360" s="26"/>
      <c r="H360" s="21"/>
      <c r="AA360" s="14"/>
      <c r="AB360" s="13"/>
      <c r="AD360" s="13"/>
      <c r="AE360" s="13"/>
      <c r="AF360" s="47"/>
      <c r="AG360" s="13"/>
      <c r="AH360" s="13"/>
      <c r="AI360" s="13"/>
      <c r="AJ360" s="13"/>
      <c r="AK360" s="15"/>
    </row>
    <row r="361" s="12" customFormat="1" customHeight="1" spans="1:37">
      <c r="A361" s="31"/>
      <c r="G361" s="26"/>
      <c r="H361" s="21"/>
      <c r="AA361" s="14"/>
      <c r="AB361" s="13"/>
      <c r="AD361" s="13"/>
      <c r="AE361" s="13"/>
      <c r="AF361" s="47"/>
      <c r="AG361" s="13"/>
      <c r="AH361" s="13"/>
      <c r="AI361" s="13"/>
      <c r="AJ361" s="13"/>
      <c r="AK361" s="15"/>
    </row>
    <row r="362" s="12" customFormat="1" customHeight="1" spans="1:37">
      <c r="A362" s="31"/>
      <c r="G362" s="26"/>
      <c r="H362" s="21"/>
      <c r="AA362" s="14"/>
      <c r="AB362" s="13"/>
      <c r="AD362" s="13"/>
      <c r="AE362" s="13"/>
      <c r="AF362" s="47"/>
      <c r="AG362" s="13"/>
      <c r="AH362" s="13"/>
      <c r="AI362" s="13"/>
      <c r="AJ362" s="13"/>
      <c r="AK362" s="15"/>
    </row>
    <row r="363" s="12" customFormat="1" customHeight="1" spans="1:37">
      <c r="A363" s="31"/>
      <c r="G363" s="26"/>
      <c r="H363" s="21"/>
      <c r="AA363" s="14"/>
      <c r="AB363" s="13"/>
      <c r="AD363" s="13"/>
      <c r="AE363" s="13"/>
      <c r="AF363" s="47"/>
      <c r="AG363" s="13"/>
      <c r="AH363" s="13"/>
      <c r="AI363" s="13"/>
      <c r="AJ363" s="13"/>
      <c r="AK363" s="15"/>
    </row>
    <row r="364" s="12" customFormat="1" customHeight="1" spans="1:37">
      <c r="A364" s="31"/>
      <c r="G364" s="26"/>
      <c r="H364" s="21"/>
      <c r="AA364" s="14"/>
      <c r="AB364" s="13"/>
      <c r="AD364" s="13"/>
      <c r="AE364" s="13"/>
      <c r="AF364" s="47"/>
      <c r="AG364" s="13"/>
      <c r="AH364" s="13"/>
      <c r="AI364" s="13"/>
      <c r="AJ364" s="13"/>
      <c r="AK364" s="15"/>
    </row>
    <row r="365" s="12" customFormat="1" customHeight="1" spans="1:37">
      <c r="A365" s="31"/>
      <c r="G365" s="26"/>
      <c r="H365" s="21"/>
      <c r="AA365" s="14"/>
      <c r="AB365" s="13"/>
      <c r="AD365" s="13"/>
      <c r="AE365" s="13"/>
      <c r="AF365" s="47"/>
      <c r="AG365" s="13"/>
      <c r="AH365" s="13"/>
      <c r="AI365" s="13"/>
      <c r="AJ365" s="13"/>
      <c r="AK365" s="15"/>
    </row>
    <row r="366" s="12" customFormat="1" customHeight="1" spans="1:37">
      <c r="A366" s="31"/>
      <c r="G366" s="26"/>
      <c r="H366" s="21"/>
      <c r="AA366" s="14"/>
      <c r="AB366" s="13"/>
      <c r="AD366" s="13"/>
      <c r="AE366" s="13"/>
      <c r="AF366" s="47"/>
      <c r="AG366" s="13"/>
      <c r="AH366" s="13"/>
      <c r="AI366" s="13"/>
      <c r="AJ366" s="13"/>
      <c r="AK366" s="15"/>
    </row>
    <row r="367" s="12" customFormat="1" customHeight="1" spans="1:37">
      <c r="A367" s="31"/>
      <c r="G367" s="26"/>
      <c r="H367" s="21"/>
      <c r="AA367" s="14"/>
      <c r="AB367" s="13"/>
      <c r="AD367" s="13"/>
      <c r="AE367" s="13"/>
      <c r="AF367" s="47"/>
      <c r="AG367" s="13"/>
      <c r="AH367" s="13"/>
      <c r="AI367" s="13"/>
      <c r="AJ367" s="13"/>
      <c r="AK367" s="15"/>
    </row>
    <row r="368" s="12" customFormat="1" customHeight="1" spans="1:37">
      <c r="A368" s="31"/>
      <c r="G368" s="26"/>
      <c r="H368" s="21"/>
      <c r="AA368" s="14"/>
      <c r="AB368" s="13"/>
      <c r="AD368" s="13"/>
      <c r="AE368" s="13"/>
      <c r="AF368" s="47"/>
      <c r="AG368" s="13"/>
      <c r="AH368" s="13"/>
      <c r="AI368" s="13"/>
      <c r="AJ368" s="13"/>
      <c r="AK368" s="15"/>
    </row>
    <row r="369" s="12" customFormat="1" customHeight="1" spans="1:37">
      <c r="A369" s="31"/>
      <c r="G369" s="26"/>
      <c r="H369" s="21"/>
      <c r="AA369" s="14"/>
      <c r="AB369" s="13"/>
      <c r="AD369" s="13"/>
      <c r="AE369" s="13"/>
      <c r="AF369" s="47"/>
      <c r="AG369" s="13"/>
      <c r="AH369" s="13"/>
      <c r="AI369" s="13"/>
      <c r="AJ369" s="13"/>
      <c r="AK369" s="15"/>
    </row>
    <row r="370" s="12" customFormat="1" customHeight="1" spans="1:37">
      <c r="A370" s="31"/>
      <c r="G370" s="26"/>
      <c r="H370" s="21"/>
      <c r="AA370" s="14"/>
      <c r="AB370" s="13"/>
      <c r="AD370" s="13"/>
      <c r="AE370" s="13"/>
      <c r="AF370" s="47"/>
      <c r="AG370" s="13"/>
      <c r="AH370" s="13"/>
      <c r="AI370" s="13"/>
      <c r="AJ370" s="13"/>
      <c r="AK370" s="15"/>
    </row>
    <row r="371" s="12" customFormat="1" customHeight="1" spans="1:37">
      <c r="A371" s="31"/>
      <c r="G371" s="26"/>
      <c r="H371" s="21"/>
      <c r="AA371" s="14"/>
      <c r="AB371" s="13"/>
      <c r="AD371" s="13"/>
      <c r="AE371" s="13"/>
      <c r="AF371" s="47"/>
      <c r="AG371" s="13"/>
      <c r="AH371" s="13"/>
      <c r="AI371" s="13"/>
      <c r="AJ371" s="13"/>
      <c r="AK371" s="15"/>
    </row>
    <row r="372" s="12" customFormat="1" customHeight="1" spans="1:37">
      <c r="A372" s="31"/>
      <c r="G372" s="26"/>
      <c r="H372" s="21"/>
      <c r="AA372" s="14"/>
      <c r="AB372" s="13"/>
      <c r="AD372" s="13"/>
      <c r="AE372" s="13"/>
      <c r="AF372" s="47"/>
      <c r="AG372" s="13"/>
      <c r="AH372" s="13"/>
      <c r="AI372" s="13"/>
      <c r="AJ372" s="13"/>
      <c r="AK372" s="15"/>
    </row>
    <row r="373" s="12" customFormat="1" customHeight="1" spans="1:37">
      <c r="A373" s="31"/>
      <c r="G373" s="26"/>
      <c r="H373" s="21"/>
      <c r="AA373" s="14"/>
      <c r="AB373" s="13"/>
      <c r="AD373" s="13"/>
      <c r="AE373" s="13"/>
      <c r="AF373" s="47"/>
      <c r="AG373" s="13"/>
      <c r="AH373" s="13"/>
      <c r="AI373" s="13"/>
      <c r="AJ373" s="13"/>
      <c r="AK373" s="15"/>
    </row>
    <row r="374" s="12" customFormat="1" customHeight="1" spans="1:37">
      <c r="A374" s="31"/>
      <c r="G374" s="26"/>
      <c r="H374" s="21"/>
      <c r="AA374" s="14"/>
      <c r="AB374" s="13"/>
      <c r="AD374" s="13"/>
      <c r="AE374" s="13"/>
      <c r="AF374" s="47"/>
      <c r="AG374" s="13"/>
      <c r="AH374" s="13"/>
      <c r="AI374" s="13"/>
      <c r="AJ374" s="13"/>
      <c r="AK374" s="15"/>
    </row>
    <row r="375" s="12" customFormat="1" customHeight="1" spans="1:37">
      <c r="A375" s="31"/>
      <c r="G375" s="26"/>
      <c r="H375" s="21"/>
      <c r="AA375" s="14"/>
      <c r="AB375" s="13"/>
      <c r="AD375" s="13"/>
      <c r="AE375" s="13"/>
      <c r="AF375" s="47"/>
      <c r="AG375" s="13"/>
      <c r="AH375" s="13"/>
      <c r="AI375" s="13"/>
      <c r="AJ375" s="13"/>
      <c r="AK375" s="15"/>
    </row>
    <row r="376" s="12" customFormat="1" customHeight="1" spans="1:37">
      <c r="A376" s="31"/>
      <c r="G376" s="26"/>
      <c r="H376" s="21"/>
      <c r="AA376" s="14"/>
      <c r="AB376" s="13"/>
      <c r="AD376" s="13"/>
      <c r="AE376" s="13"/>
      <c r="AF376" s="47"/>
      <c r="AG376" s="13"/>
      <c r="AH376" s="13"/>
      <c r="AI376" s="13"/>
      <c r="AJ376" s="13"/>
      <c r="AK376" s="15"/>
    </row>
    <row r="377" s="12" customFormat="1" customHeight="1" spans="1:37">
      <c r="A377" s="31"/>
      <c r="G377" s="26"/>
      <c r="H377" s="21"/>
      <c r="AA377" s="14"/>
      <c r="AB377" s="13"/>
      <c r="AD377" s="13"/>
      <c r="AE377" s="13"/>
      <c r="AF377" s="47"/>
      <c r="AG377" s="13"/>
      <c r="AH377" s="13"/>
      <c r="AI377" s="13"/>
      <c r="AJ377" s="13"/>
      <c r="AK377" s="15"/>
    </row>
    <row r="378" s="12" customFormat="1" customHeight="1" spans="1:37">
      <c r="A378" s="31"/>
      <c r="G378" s="26"/>
      <c r="H378" s="21"/>
      <c r="AA378" s="14"/>
      <c r="AB378" s="13"/>
      <c r="AD378" s="13"/>
      <c r="AE378" s="13"/>
      <c r="AF378" s="47"/>
      <c r="AG378" s="13"/>
      <c r="AH378" s="13"/>
      <c r="AI378" s="13"/>
      <c r="AJ378" s="13"/>
      <c r="AK378" s="15"/>
    </row>
    <row r="379" s="12" customFormat="1" customHeight="1" spans="1:37">
      <c r="A379" s="31"/>
      <c r="G379" s="26"/>
      <c r="H379" s="21"/>
      <c r="AA379" s="14"/>
      <c r="AB379" s="13"/>
      <c r="AD379" s="13"/>
      <c r="AE379" s="13"/>
      <c r="AF379" s="47"/>
      <c r="AG379" s="13"/>
      <c r="AH379" s="13"/>
      <c r="AI379" s="13"/>
      <c r="AJ379" s="13"/>
      <c r="AK379" s="15"/>
    </row>
    <row r="380" s="12" customFormat="1" customHeight="1" spans="1:37">
      <c r="A380" s="31"/>
      <c r="G380" s="26"/>
      <c r="H380" s="21"/>
      <c r="AA380" s="14"/>
      <c r="AB380" s="13"/>
      <c r="AD380" s="13"/>
      <c r="AE380" s="13"/>
      <c r="AF380" s="47"/>
      <c r="AG380" s="13"/>
      <c r="AH380" s="13"/>
      <c r="AI380" s="13"/>
      <c r="AJ380" s="13"/>
      <c r="AK380" s="15"/>
    </row>
    <row r="381" s="12" customFormat="1" customHeight="1" spans="1:37">
      <c r="A381" s="31"/>
      <c r="G381" s="26"/>
      <c r="H381" s="21"/>
      <c r="AA381" s="14"/>
      <c r="AB381" s="13"/>
      <c r="AD381" s="13"/>
      <c r="AE381" s="13"/>
      <c r="AF381" s="47"/>
      <c r="AG381" s="13"/>
      <c r="AH381" s="13"/>
      <c r="AI381" s="13"/>
      <c r="AJ381" s="13"/>
      <c r="AK381" s="15"/>
    </row>
    <row r="382" s="12" customFormat="1" customHeight="1" spans="1:37">
      <c r="A382" s="31"/>
      <c r="G382" s="26"/>
      <c r="H382" s="21"/>
      <c r="AA382" s="14"/>
      <c r="AB382" s="13"/>
      <c r="AD382" s="13"/>
      <c r="AE382" s="13"/>
      <c r="AF382" s="47"/>
      <c r="AG382" s="13"/>
      <c r="AH382" s="13"/>
      <c r="AI382" s="13"/>
      <c r="AJ382" s="13"/>
      <c r="AK382" s="15"/>
    </row>
    <row r="383" s="12" customFormat="1" customHeight="1" spans="1:37">
      <c r="A383" s="31"/>
      <c r="G383" s="26"/>
      <c r="H383" s="21"/>
      <c r="AA383" s="14"/>
      <c r="AB383" s="13"/>
      <c r="AD383" s="13"/>
      <c r="AE383" s="13"/>
      <c r="AF383" s="47"/>
      <c r="AG383" s="13"/>
      <c r="AH383" s="13"/>
      <c r="AI383" s="13"/>
      <c r="AJ383" s="13"/>
      <c r="AK383" s="15"/>
    </row>
    <row r="384" s="12" customFormat="1" customHeight="1" spans="1:37">
      <c r="A384" s="31"/>
      <c r="G384" s="26"/>
      <c r="H384" s="21"/>
      <c r="AA384" s="14"/>
      <c r="AB384" s="13"/>
      <c r="AD384" s="13"/>
      <c r="AE384" s="13"/>
      <c r="AF384" s="47"/>
      <c r="AG384" s="13"/>
      <c r="AH384" s="13"/>
      <c r="AI384" s="13"/>
      <c r="AJ384" s="13"/>
      <c r="AK384" s="15"/>
    </row>
    <row r="385" s="12" customFormat="1" customHeight="1" spans="1:37">
      <c r="A385" s="31"/>
      <c r="G385" s="26"/>
      <c r="H385" s="21"/>
      <c r="AA385" s="14"/>
      <c r="AB385" s="13"/>
      <c r="AD385" s="13"/>
      <c r="AE385" s="13"/>
      <c r="AF385" s="47"/>
      <c r="AG385" s="13"/>
      <c r="AH385" s="13"/>
      <c r="AI385" s="13"/>
      <c r="AJ385" s="13"/>
      <c r="AK385" s="15"/>
    </row>
    <row r="386" s="12" customFormat="1" customHeight="1" spans="1:37">
      <c r="A386" s="31"/>
      <c r="G386" s="26"/>
      <c r="H386" s="21"/>
      <c r="AA386" s="14"/>
      <c r="AB386" s="13"/>
      <c r="AD386" s="13"/>
      <c r="AE386" s="13"/>
      <c r="AF386" s="47"/>
      <c r="AG386" s="13"/>
      <c r="AH386" s="13"/>
      <c r="AI386" s="13"/>
      <c r="AJ386" s="13"/>
      <c r="AK386" s="15"/>
    </row>
    <row r="387" s="12" customFormat="1" customHeight="1" spans="1:37">
      <c r="A387" s="31"/>
      <c r="G387" s="26"/>
      <c r="H387" s="21"/>
      <c r="AA387" s="14"/>
      <c r="AB387" s="13"/>
      <c r="AD387" s="13"/>
      <c r="AE387" s="13"/>
      <c r="AF387" s="47"/>
      <c r="AG387" s="13"/>
      <c r="AH387" s="13"/>
      <c r="AI387" s="13"/>
      <c r="AJ387" s="13"/>
      <c r="AK387" s="15"/>
    </row>
    <row r="388" s="12" customFormat="1" customHeight="1" spans="1:37">
      <c r="A388" s="31"/>
      <c r="G388" s="26"/>
      <c r="H388" s="21"/>
      <c r="AA388" s="14"/>
      <c r="AB388" s="13"/>
      <c r="AD388" s="13"/>
      <c r="AE388" s="13"/>
      <c r="AF388" s="47"/>
      <c r="AG388" s="13"/>
      <c r="AH388" s="13"/>
      <c r="AI388" s="13"/>
      <c r="AJ388" s="13"/>
      <c r="AK388" s="15"/>
    </row>
    <row r="389" s="12" customFormat="1" customHeight="1" spans="1:37">
      <c r="A389" s="31"/>
      <c r="G389" s="26"/>
      <c r="H389" s="21"/>
      <c r="AA389" s="14"/>
      <c r="AB389" s="13"/>
      <c r="AD389" s="13"/>
      <c r="AE389" s="13"/>
      <c r="AF389" s="47"/>
      <c r="AG389" s="13"/>
      <c r="AH389" s="13"/>
      <c r="AI389" s="13"/>
      <c r="AJ389" s="13"/>
      <c r="AK389" s="15"/>
    </row>
    <row r="390" s="12" customFormat="1" customHeight="1" spans="1:37">
      <c r="A390" s="31"/>
      <c r="G390" s="26"/>
      <c r="H390" s="21"/>
      <c r="AA390" s="14"/>
      <c r="AB390" s="13"/>
      <c r="AD390" s="13"/>
      <c r="AE390" s="13"/>
      <c r="AF390" s="47"/>
      <c r="AG390" s="13"/>
      <c r="AH390" s="13"/>
      <c r="AI390" s="13"/>
      <c r="AJ390" s="13"/>
      <c r="AK390" s="15"/>
    </row>
    <row r="391" s="12" customFormat="1" customHeight="1" spans="1:37">
      <c r="A391" s="31"/>
      <c r="G391" s="26"/>
      <c r="H391" s="21"/>
      <c r="AA391" s="14"/>
      <c r="AB391" s="13"/>
      <c r="AD391" s="13"/>
      <c r="AE391" s="13"/>
      <c r="AF391" s="47"/>
      <c r="AG391" s="13"/>
      <c r="AH391" s="13"/>
      <c r="AI391" s="13"/>
      <c r="AJ391" s="13"/>
      <c r="AK391" s="15"/>
    </row>
    <row r="392" s="12" customFormat="1" customHeight="1" spans="1:37">
      <c r="A392" s="31"/>
      <c r="G392" s="26"/>
      <c r="H392" s="21"/>
      <c r="AA392" s="14"/>
      <c r="AB392" s="13"/>
      <c r="AD392" s="13"/>
      <c r="AE392" s="13"/>
      <c r="AF392" s="47"/>
      <c r="AG392" s="13"/>
      <c r="AH392" s="13"/>
      <c r="AI392" s="13"/>
      <c r="AJ392" s="13"/>
      <c r="AK392" s="15"/>
    </row>
    <row r="393" s="12" customFormat="1" customHeight="1" spans="1:37">
      <c r="A393" s="31"/>
      <c r="G393" s="26"/>
      <c r="H393" s="21"/>
      <c r="AA393" s="14"/>
      <c r="AB393" s="13"/>
      <c r="AD393" s="13"/>
      <c r="AE393" s="13"/>
      <c r="AF393" s="47"/>
      <c r="AG393" s="13"/>
      <c r="AH393" s="13"/>
      <c r="AI393" s="13"/>
      <c r="AJ393" s="13"/>
      <c r="AK393" s="15"/>
    </row>
    <row r="394" s="12" customFormat="1" customHeight="1" spans="1:37">
      <c r="A394" s="31"/>
      <c r="G394" s="26"/>
      <c r="H394" s="21"/>
      <c r="AA394" s="14"/>
      <c r="AB394" s="13"/>
      <c r="AD394" s="13"/>
      <c r="AE394" s="13"/>
      <c r="AF394" s="47"/>
      <c r="AG394" s="13"/>
      <c r="AH394" s="13"/>
      <c r="AI394" s="13"/>
      <c r="AJ394" s="13"/>
      <c r="AK394" s="15"/>
    </row>
    <row r="395" s="12" customFormat="1" customHeight="1" spans="1:37">
      <c r="A395" s="31"/>
      <c r="G395" s="26"/>
      <c r="H395" s="21"/>
      <c r="AA395" s="14"/>
      <c r="AB395" s="13"/>
      <c r="AD395" s="13"/>
      <c r="AE395" s="13"/>
      <c r="AF395" s="47"/>
      <c r="AG395" s="13"/>
      <c r="AH395" s="13"/>
      <c r="AI395" s="13"/>
      <c r="AJ395" s="13"/>
      <c r="AK395" s="15"/>
    </row>
    <row r="396" s="12" customFormat="1" customHeight="1" spans="1:37">
      <c r="A396" s="31"/>
      <c r="G396" s="26"/>
      <c r="H396" s="21"/>
      <c r="AA396" s="14"/>
      <c r="AB396" s="13"/>
      <c r="AD396" s="13"/>
      <c r="AE396" s="13"/>
      <c r="AF396" s="47"/>
      <c r="AG396" s="13"/>
      <c r="AH396" s="13"/>
      <c r="AI396" s="13"/>
      <c r="AJ396" s="13"/>
      <c r="AK396" s="15"/>
    </row>
    <row r="397" s="12" customFormat="1" customHeight="1" spans="1:37">
      <c r="A397" s="31"/>
      <c r="G397" s="26"/>
      <c r="H397" s="21"/>
      <c r="AA397" s="14"/>
      <c r="AB397" s="13"/>
      <c r="AD397" s="13"/>
      <c r="AE397" s="13"/>
      <c r="AF397" s="47"/>
      <c r="AG397" s="13"/>
      <c r="AH397" s="13"/>
      <c r="AI397" s="13"/>
      <c r="AJ397" s="13"/>
      <c r="AK397" s="15"/>
    </row>
    <row r="398" s="12" customFormat="1" customHeight="1" spans="1:37">
      <c r="A398" s="31"/>
      <c r="G398" s="26"/>
      <c r="H398" s="21"/>
      <c r="AA398" s="14"/>
      <c r="AB398" s="13"/>
      <c r="AD398" s="13"/>
      <c r="AE398" s="13"/>
      <c r="AF398" s="47"/>
      <c r="AG398" s="13"/>
      <c r="AH398" s="13"/>
      <c r="AI398" s="13"/>
      <c r="AJ398" s="13"/>
      <c r="AK398" s="15"/>
    </row>
    <row r="399" s="12" customFormat="1" customHeight="1" spans="1:37">
      <c r="A399" s="31"/>
      <c r="G399" s="26"/>
      <c r="H399" s="21"/>
      <c r="AA399" s="14"/>
      <c r="AB399" s="13"/>
      <c r="AD399" s="13"/>
      <c r="AE399" s="13"/>
      <c r="AF399" s="47"/>
      <c r="AG399" s="13"/>
      <c r="AH399" s="13"/>
      <c r="AI399" s="13"/>
      <c r="AJ399" s="13"/>
      <c r="AK399" s="15"/>
    </row>
    <row r="400" s="12" customFormat="1" customHeight="1" spans="1:37">
      <c r="A400" s="31"/>
      <c r="G400" s="26"/>
      <c r="H400" s="21"/>
      <c r="AA400" s="14"/>
      <c r="AB400" s="13"/>
      <c r="AD400" s="13"/>
      <c r="AE400" s="13"/>
      <c r="AF400" s="47"/>
      <c r="AG400" s="13"/>
      <c r="AH400" s="13"/>
      <c r="AI400" s="13"/>
      <c r="AJ400" s="13"/>
      <c r="AK400" s="15"/>
    </row>
    <row r="401" s="12" customFormat="1" customHeight="1" spans="1:37">
      <c r="A401" s="31"/>
      <c r="G401" s="26"/>
      <c r="H401" s="21"/>
      <c r="AA401" s="14"/>
      <c r="AB401" s="13"/>
      <c r="AD401" s="13"/>
      <c r="AE401" s="13"/>
      <c r="AF401" s="47"/>
      <c r="AG401" s="13"/>
      <c r="AH401" s="13"/>
      <c r="AI401" s="13"/>
      <c r="AJ401" s="13"/>
      <c r="AK401" s="15"/>
    </row>
    <row r="402" s="12" customFormat="1" customHeight="1" spans="1:37">
      <c r="A402" s="31"/>
      <c r="G402" s="26"/>
      <c r="H402" s="21"/>
      <c r="AA402" s="14"/>
      <c r="AB402" s="13"/>
      <c r="AD402" s="13"/>
      <c r="AE402" s="13"/>
      <c r="AF402" s="47"/>
      <c r="AG402" s="13"/>
      <c r="AH402" s="13"/>
      <c r="AI402" s="13"/>
      <c r="AJ402" s="13"/>
      <c r="AK402" s="15"/>
    </row>
    <row r="403" s="12" customFormat="1" customHeight="1" spans="1:37">
      <c r="A403" s="31"/>
      <c r="G403" s="26"/>
      <c r="H403" s="21"/>
      <c r="AA403" s="14"/>
      <c r="AB403" s="13"/>
      <c r="AD403" s="13"/>
      <c r="AE403" s="13"/>
      <c r="AF403" s="47"/>
      <c r="AG403" s="13"/>
      <c r="AH403" s="13"/>
      <c r="AI403" s="13"/>
      <c r="AJ403" s="13"/>
      <c r="AK403" s="15"/>
    </row>
    <row r="404" s="12" customFormat="1" customHeight="1" spans="1:37">
      <c r="A404" s="31"/>
      <c r="G404" s="26"/>
      <c r="H404" s="21"/>
      <c r="AA404" s="14"/>
      <c r="AB404" s="13"/>
      <c r="AD404" s="13"/>
      <c r="AE404" s="13"/>
      <c r="AF404" s="47"/>
      <c r="AG404" s="13"/>
      <c r="AH404" s="13"/>
      <c r="AI404" s="13"/>
      <c r="AJ404" s="13"/>
      <c r="AK404" s="15"/>
    </row>
    <row r="405" s="12" customFormat="1" customHeight="1" spans="1:37">
      <c r="A405" s="31"/>
      <c r="G405" s="26"/>
      <c r="H405" s="21"/>
      <c r="AA405" s="14"/>
      <c r="AB405" s="13"/>
      <c r="AD405" s="13"/>
      <c r="AE405" s="13"/>
      <c r="AF405" s="47"/>
      <c r="AG405" s="13"/>
      <c r="AH405" s="13"/>
      <c r="AI405" s="13"/>
      <c r="AJ405" s="13"/>
      <c r="AK405" s="15"/>
    </row>
    <row r="406" s="12" customFormat="1" customHeight="1" spans="1:37">
      <c r="A406" s="31"/>
      <c r="G406" s="26"/>
      <c r="H406" s="21"/>
      <c r="AA406" s="14"/>
      <c r="AB406" s="13"/>
      <c r="AD406" s="13"/>
      <c r="AE406" s="13"/>
      <c r="AF406" s="47"/>
      <c r="AG406" s="13"/>
      <c r="AH406" s="13"/>
      <c r="AI406" s="13"/>
      <c r="AJ406" s="13"/>
      <c r="AK406" s="15"/>
    </row>
    <row r="407" s="12" customFormat="1" customHeight="1" spans="1:37">
      <c r="A407" s="31"/>
      <c r="G407" s="26"/>
      <c r="H407" s="21"/>
      <c r="AA407" s="14"/>
      <c r="AB407" s="13"/>
      <c r="AD407" s="13"/>
      <c r="AE407" s="13"/>
      <c r="AF407" s="47"/>
      <c r="AG407" s="13"/>
      <c r="AH407" s="13"/>
      <c r="AI407" s="13"/>
      <c r="AJ407" s="13"/>
      <c r="AK407" s="15"/>
    </row>
    <row r="408" s="12" customFormat="1" customHeight="1" spans="1:37">
      <c r="A408" s="31"/>
      <c r="G408" s="26"/>
      <c r="H408" s="21"/>
      <c r="AA408" s="14"/>
      <c r="AB408" s="13"/>
      <c r="AD408" s="13"/>
      <c r="AE408" s="13"/>
      <c r="AF408" s="47"/>
      <c r="AG408" s="13"/>
      <c r="AH408" s="13"/>
      <c r="AI408" s="13"/>
      <c r="AJ408" s="13"/>
      <c r="AK408" s="15"/>
    </row>
    <row r="409" s="12" customFormat="1" customHeight="1" spans="1:37">
      <c r="A409" s="31"/>
      <c r="G409" s="26"/>
      <c r="H409" s="21"/>
      <c r="AA409" s="14"/>
      <c r="AB409" s="13"/>
      <c r="AD409" s="13"/>
      <c r="AE409" s="13"/>
      <c r="AF409" s="47"/>
      <c r="AG409" s="13"/>
      <c r="AH409" s="13"/>
      <c r="AI409" s="13"/>
      <c r="AJ409" s="13"/>
      <c r="AK409" s="15"/>
    </row>
    <row r="410" s="12" customFormat="1" customHeight="1" spans="1:37">
      <c r="A410" s="31"/>
      <c r="G410" s="26"/>
      <c r="H410" s="21"/>
      <c r="AA410" s="14"/>
      <c r="AB410" s="13"/>
      <c r="AD410" s="13"/>
      <c r="AE410" s="13"/>
      <c r="AF410" s="47"/>
      <c r="AG410" s="13"/>
      <c r="AH410" s="13"/>
      <c r="AI410" s="13"/>
      <c r="AJ410" s="13"/>
      <c r="AK410" s="15"/>
    </row>
    <row r="411" s="12" customFormat="1" customHeight="1" spans="1:37">
      <c r="A411" s="31"/>
      <c r="G411" s="26"/>
      <c r="H411" s="21"/>
      <c r="AA411" s="14"/>
      <c r="AB411" s="13"/>
      <c r="AD411" s="13"/>
      <c r="AE411" s="13"/>
      <c r="AF411" s="47"/>
      <c r="AG411" s="13"/>
      <c r="AH411" s="13"/>
      <c r="AI411" s="13"/>
      <c r="AJ411" s="13"/>
      <c r="AK411" s="15"/>
    </row>
    <row r="412" s="12" customFormat="1" customHeight="1" spans="1:37">
      <c r="A412" s="31"/>
      <c r="G412" s="26"/>
      <c r="H412" s="21"/>
      <c r="AA412" s="14"/>
      <c r="AB412" s="13"/>
      <c r="AD412" s="13"/>
      <c r="AE412" s="13"/>
      <c r="AF412" s="47"/>
      <c r="AG412" s="13"/>
      <c r="AH412" s="13"/>
      <c r="AI412" s="13"/>
      <c r="AJ412" s="13"/>
      <c r="AK412" s="15"/>
    </row>
    <row r="413" s="12" customFormat="1" customHeight="1" spans="1:37">
      <c r="A413" s="31"/>
      <c r="G413" s="26"/>
      <c r="H413" s="21"/>
      <c r="AA413" s="14"/>
      <c r="AB413" s="13"/>
      <c r="AD413" s="13"/>
      <c r="AE413" s="13"/>
      <c r="AF413" s="47"/>
      <c r="AG413" s="13"/>
      <c r="AH413" s="13"/>
      <c r="AI413" s="13"/>
      <c r="AJ413" s="13"/>
      <c r="AK413" s="15"/>
    </row>
    <row r="414" s="12" customFormat="1" customHeight="1" spans="1:37">
      <c r="A414" s="31"/>
      <c r="G414" s="26"/>
      <c r="H414" s="21"/>
      <c r="AA414" s="14"/>
      <c r="AB414" s="13"/>
      <c r="AD414" s="13"/>
      <c r="AE414" s="13"/>
      <c r="AF414" s="47"/>
      <c r="AG414" s="13"/>
      <c r="AH414" s="13"/>
      <c r="AI414" s="13"/>
      <c r="AJ414" s="13"/>
      <c r="AK414" s="15"/>
    </row>
    <row r="415" s="12" customFormat="1" customHeight="1" spans="1:37">
      <c r="A415" s="31"/>
      <c r="G415" s="26"/>
      <c r="H415" s="21"/>
      <c r="AA415" s="14"/>
      <c r="AB415" s="13"/>
      <c r="AD415" s="13"/>
      <c r="AE415" s="13"/>
      <c r="AF415" s="47"/>
      <c r="AG415" s="13"/>
      <c r="AH415" s="13"/>
      <c r="AI415" s="13"/>
      <c r="AJ415" s="13"/>
      <c r="AK415" s="15"/>
    </row>
    <row r="416" s="12" customFormat="1" customHeight="1" spans="1:37">
      <c r="A416" s="31"/>
      <c r="G416" s="26"/>
      <c r="H416" s="21"/>
      <c r="AA416" s="14"/>
      <c r="AB416" s="13"/>
      <c r="AD416" s="13"/>
      <c r="AE416" s="13"/>
      <c r="AF416" s="47"/>
      <c r="AG416" s="13"/>
      <c r="AH416" s="13"/>
      <c r="AI416" s="13"/>
      <c r="AJ416" s="13"/>
      <c r="AK416" s="15"/>
    </row>
    <row r="417" s="12" customFormat="1" customHeight="1" spans="1:37">
      <c r="A417" s="31"/>
      <c r="G417" s="26"/>
      <c r="H417" s="21"/>
      <c r="AA417" s="14"/>
      <c r="AB417" s="13"/>
      <c r="AD417" s="13"/>
      <c r="AE417" s="13"/>
      <c r="AF417" s="47"/>
      <c r="AG417" s="13"/>
      <c r="AH417" s="13"/>
      <c r="AI417" s="13"/>
      <c r="AJ417" s="13"/>
      <c r="AK417" s="15"/>
    </row>
    <row r="418" s="12" customFormat="1" customHeight="1" spans="1:37">
      <c r="A418" s="31"/>
      <c r="G418" s="26"/>
      <c r="H418" s="21"/>
      <c r="AA418" s="14"/>
      <c r="AB418" s="13"/>
      <c r="AD418" s="13"/>
      <c r="AE418" s="13"/>
      <c r="AF418" s="47"/>
      <c r="AG418" s="13"/>
      <c r="AH418" s="13"/>
      <c r="AI418" s="13"/>
      <c r="AJ418" s="13"/>
      <c r="AK418" s="15"/>
    </row>
    <row r="419" s="12" customFormat="1" customHeight="1" spans="1:37">
      <c r="A419" s="31"/>
      <c r="G419" s="26"/>
      <c r="H419" s="21"/>
      <c r="AA419" s="14"/>
      <c r="AB419" s="13"/>
      <c r="AD419" s="13"/>
      <c r="AE419" s="13"/>
      <c r="AF419" s="47"/>
      <c r="AG419" s="13"/>
      <c r="AH419" s="13"/>
      <c r="AI419" s="13"/>
      <c r="AJ419" s="13"/>
      <c r="AK419" s="15"/>
    </row>
    <row r="420" s="12" customFormat="1" customHeight="1" spans="1:37">
      <c r="A420" s="31"/>
      <c r="G420" s="26"/>
      <c r="H420" s="21"/>
      <c r="AA420" s="14"/>
      <c r="AB420" s="13"/>
      <c r="AD420" s="13"/>
      <c r="AE420" s="13"/>
      <c r="AF420" s="47"/>
      <c r="AG420" s="13"/>
      <c r="AH420" s="13"/>
      <c r="AI420" s="13"/>
      <c r="AJ420" s="13"/>
      <c r="AK420" s="15"/>
    </row>
    <row r="421" s="12" customFormat="1" customHeight="1" spans="1:37">
      <c r="A421" s="31"/>
      <c r="G421" s="26"/>
      <c r="H421" s="21"/>
      <c r="AA421" s="14"/>
      <c r="AB421" s="13"/>
      <c r="AD421" s="13"/>
      <c r="AE421" s="13"/>
      <c r="AF421" s="47"/>
      <c r="AG421" s="13"/>
      <c r="AH421" s="13"/>
      <c r="AI421" s="13"/>
      <c r="AJ421" s="13"/>
      <c r="AK421" s="15"/>
    </row>
    <row r="422" s="12" customFormat="1" customHeight="1" spans="1:37">
      <c r="A422" s="31"/>
      <c r="G422" s="26"/>
      <c r="H422" s="21"/>
      <c r="AA422" s="14"/>
      <c r="AB422" s="13"/>
      <c r="AD422" s="13"/>
      <c r="AE422" s="13"/>
      <c r="AF422" s="47"/>
      <c r="AG422" s="13"/>
      <c r="AH422" s="13"/>
      <c r="AI422" s="13"/>
      <c r="AJ422" s="13"/>
      <c r="AK422" s="15"/>
    </row>
    <row r="423" s="12" customFormat="1" customHeight="1" spans="1:37">
      <c r="A423" s="31"/>
      <c r="G423" s="26"/>
      <c r="H423" s="21"/>
      <c r="AA423" s="14"/>
      <c r="AB423" s="13"/>
      <c r="AD423" s="13"/>
      <c r="AE423" s="13"/>
      <c r="AF423" s="47"/>
      <c r="AG423" s="13"/>
      <c r="AH423" s="13"/>
      <c r="AI423" s="13"/>
      <c r="AJ423" s="13"/>
      <c r="AK423" s="15"/>
    </row>
    <row r="424" s="12" customFormat="1" customHeight="1" spans="1:37">
      <c r="A424" s="31"/>
      <c r="G424" s="26"/>
      <c r="H424" s="21"/>
      <c r="AA424" s="14"/>
      <c r="AB424" s="13"/>
      <c r="AD424" s="13"/>
      <c r="AE424" s="13"/>
      <c r="AF424" s="47"/>
      <c r="AG424" s="13"/>
      <c r="AH424" s="13"/>
      <c r="AI424" s="13"/>
      <c r="AJ424" s="13"/>
      <c r="AK424" s="15"/>
    </row>
    <row r="425" s="12" customFormat="1" customHeight="1" spans="1:37">
      <c r="A425" s="31"/>
      <c r="G425" s="26"/>
      <c r="H425" s="21"/>
      <c r="AA425" s="14"/>
      <c r="AB425" s="13"/>
      <c r="AD425" s="13"/>
      <c r="AE425" s="13"/>
      <c r="AF425" s="47"/>
      <c r="AG425" s="13"/>
      <c r="AH425" s="13"/>
      <c r="AI425" s="13"/>
      <c r="AJ425" s="13"/>
      <c r="AK425" s="15"/>
    </row>
    <row r="426" s="12" customFormat="1" customHeight="1" spans="1:37">
      <c r="A426" s="31"/>
      <c r="G426" s="26"/>
      <c r="H426" s="21"/>
      <c r="AA426" s="14"/>
      <c r="AB426" s="13"/>
      <c r="AD426" s="13"/>
      <c r="AE426" s="13"/>
      <c r="AF426" s="47"/>
      <c r="AG426" s="13"/>
      <c r="AH426" s="13"/>
      <c r="AI426" s="13"/>
      <c r="AJ426" s="13"/>
      <c r="AK426" s="15"/>
    </row>
    <row r="427" s="12" customFormat="1" customHeight="1" spans="1:37">
      <c r="A427" s="31"/>
      <c r="G427" s="26"/>
      <c r="H427" s="21"/>
      <c r="AA427" s="14"/>
      <c r="AB427" s="13"/>
      <c r="AD427" s="13"/>
      <c r="AE427" s="13"/>
      <c r="AF427" s="47"/>
      <c r="AG427" s="13"/>
      <c r="AH427" s="13"/>
      <c r="AI427" s="13"/>
      <c r="AJ427" s="13"/>
      <c r="AK427" s="15"/>
    </row>
    <row r="428" s="12" customFormat="1" customHeight="1" spans="1:37">
      <c r="A428" s="31"/>
      <c r="G428" s="26"/>
      <c r="H428" s="21"/>
      <c r="AA428" s="14"/>
      <c r="AB428" s="13"/>
      <c r="AD428" s="13"/>
      <c r="AE428" s="13"/>
      <c r="AF428" s="47"/>
      <c r="AG428" s="13"/>
      <c r="AH428" s="13"/>
      <c r="AI428" s="13"/>
      <c r="AJ428" s="13"/>
      <c r="AK428" s="15"/>
    </row>
    <row r="429" s="12" customFormat="1" customHeight="1" spans="1:37">
      <c r="A429" s="31"/>
      <c r="G429" s="26"/>
      <c r="H429" s="21"/>
      <c r="AA429" s="14"/>
      <c r="AB429" s="13"/>
      <c r="AD429" s="13"/>
      <c r="AE429" s="13"/>
      <c r="AF429" s="47"/>
      <c r="AG429" s="13"/>
      <c r="AH429" s="13"/>
      <c r="AI429" s="13"/>
      <c r="AJ429" s="13"/>
      <c r="AK429" s="15"/>
    </row>
    <row r="430" s="12" customFormat="1" customHeight="1" spans="1:37">
      <c r="A430" s="31"/>
      <c r="G430" s="26"/>
      <c r="H430" s="21"/>
      <c r="AA430" s="14"/>
      <c r="AB430" s="13"/>
      <c r="AD430" s="13"/>
      <c r="AE430" s="13"/>
      <c r="AF430" s="47"/>
      <c r="AG430" s="13"/>
      <c r="AH430" s="13"/>
      <c r="AI430" s="13"/>
      <c r="AJ430" s="13"/>
      <c r="AK430" s="15"/>
    </row>
    <row r="431" s="12" customFormat="1" customHeight="1" spans="1:37">
      <c r="A431" s="31"/>
      <c r="G431" s="26"/>
      <c r="H431" s="21"/>
      <c r="AA431" s="14"/>
      <c r="AB431" s="13"/>
      <c r="AD431" s="13"/>
      <c r="AE431" s="13"/>
      <c r="AF431" s="47"/>
      <c r="AG431" s="13"/>
      <c r="AH431" s="13"/>
      <c r="AI431" s="13"/>
      <c r="AJ431" s="13"/>
      <c r="AK431" s="15"/>
    </row>
    <row r="432" s="12" customFormat="1" customHeight="1" spans="1:37">
      <c r="A432" s="31"/>
      <c r="G432" s="26"/>
      <c r="H432" s="21"/>
      <c r="AA432" s="14"/>
      <c r="AB432" s="13"/>
      <c r="AD432" s="13"/>
      <c r="AE432" s="13"/>
      <c r="AF432" s="47"/>
      <c r="AG432" s="13"/>
      <c r="AH432" s="13"/>
      <c r="AI432" s="13"/>
      <c r="AJ432" s="13"/>
      <c r="AK432" s="15"/>
    </row>
    <row r="433" s="12" customFormat="1" customHeight="1" spans="1:37">
      <c r="A433" s="31"/>
      <c r="G433" s="26"/>
      <c r="H433" s="21"/>
      <c r="AA433" s="14"/>
      <c r="AB433" s="13"/>
      <c r="AD433" s="13"/>
      <c r="AE433" s="13"/>
      <c r="AF433" s="47"/>
      <c r="AG433" s="13"/>
      <c r="AH433" s="13"/>
      <c r="AI433" s="13"/>
      <c r="AJ433" s="13"/>
      <c r="AK433" s="15"/>
    </row>
    <row r="434" s="12" customFormat="1" customHeight="1" spans="1:37">
      <c r="A434" s="31"/>
      <c r="G434" s="26"/>
      <c r="H434" s="21"/>
      <c r="AA434" s="14"/>
      <c r="AB434" s="13"/>
      <c r="AD434" s="13"/>
      <c r="AE434" s="13"/>
      <c r="AF434" s="47"/>
      <c r="AG434" s="13"/>
      <c r="AH434" s="13"/>
      <c r="AI434" s="13"/>
      <c r="AJ434" s="13"/>
      <c r="AK434" s="15"/>
    </row>
    <row r="435" s="12" customFormat="1" customHeight="1" spans="1:37">
      <c r="A435" s="31"/>
      <c r="G435" s="26"/>
      <c r="H435" s="21"/>
      <c r="AA435" s="14"/>
      <c r="AB435" s="13"/>
      <c r="AD435" s="13"/>
      <c r="AE435" s="13"/>
      <c r="AF435" s="47"/>
      <c r="AG435" s="13"/>
      <c r="AH435" s="13"/>
      <c r="AI435" s="13"/>
      <c r="AJ435" s="13"/>
      <c r="AK435" s="15"/>
    </row>
    <row r="436" s="12" customFormat="1" customHeight="1" spans="1:37">
      <c r="A436" s="31"/>
      <c r="G436" s="26"/>
      <c r="H436" s="21"/>
      <c r="AA436" s="14"/>
      <c r="AB436" s="13"/>
      <c r="AD436" s="13"/>
      <c r="AE436" s="13"/>
      <c r="AF436" s="47"/>
      <c r="AG436" s="13"/>
      <c r="AH436" s="13"/>
      <c r="AI436" s="13"/>
      <c r="AJ436" s="13"/>
      <c r="AK436" s="15"/>
    </row>
    <row r="437" s="12" customFormat="1" customHeight="1" spans="1:37">
      <c r="A437" s="31"/>
      <c r="G437" s="26"/>
      <c r="H437" s="21"/>
      <c r="AA437" s="14"/>
      <c r="AB437" s="13"/>
      <c r="AD437" s="13"/>
      <c r="AE437" s="13"/>
      <c r="AF437" s="47"/>
      <c r="AG437" s="13"/>
      <c r="AH437" s="13"/>
      <c r="AI437" s="13"/>
      <c r="AJ437" s="13"/>
      <c r="AK437" s="15"/>
    </row>
    <row r="438" s="12" customFormat="1" customHeight="1" spans="1:37">
      <c r="A438" s="31"/>
      <c r="G438" s="26"/>
      <c r="H438" s="21"/>
      <c r="AA438" s="14"/>
      <c r="AB438" s="13"/>
      <c r="AD438" s="13"/>
      <c r="AE438" s="13"/>
      <c r="AF438" s="47"/>
      <c r="AG438" s="13"/>
      <c r="AH438" s="13"/>
      <c r="AI438" s="13"/>
      <c r="AJ438" s="13"/>
      <c r="AK438" s="15"/>
    </row>
    <row r="439" s="12" customFormat="1" customHeight="1" spans="1:37">
      <c r="A439" s="31"/>
      <c r="G439" s="26"/>
      <c r="H439" s="21"/>
      <c r="AA439" s="14"/>
      <c r="AB439" s="13"/>
      <c r="AD439" s="13"/>
      <c r="AE439" s="13"/>
      <c r="AF439" s="47"/>
      <c r="AG439" s="13"/>
      <c r="AH439" s="13"/>
      <c r="AI439" s="13"/>
      <c r="AJ439" s="13"/>
      <c r="AK439" s="15"/>
    </row>
    <row r="440" s="12" customFormat="1" customHeight="1" spans="1:37">
      <c r="A440" s="31"/>
      <c r="G440" s="26"/>
      <c r="H440" s="21"/>
      <c r="AA440" s="14"/>
      <c r="AB440" s="13"/>
      <c r="AD440" s="13"/>
      <c r="AE440" s="13"/>
      <c r="AF440" s="47"/>
      <c r="AG440" s="13"/>
      <c r="AH440" s="13"/>
      <c r="AI440" s="13"/>
      <c r="AJ440" s="13"/>
      <c r="AK440" s="15"/>
    </row>
    <row r="441" s="12" customFormat="1" customHeight="1" spans="1:37">
      <c r="A441" s="31"/>
      <c r="G441" s="26"/>
      <c r="H441" s="21"/>
      <c r="AA441" s="14"/>
      <c r="AB441" s="13"/>
      <c r="AD441" s="13"/>
      <c r="AE441" s="13"/>
      <c r="AF441" s="47"/>
      <c r="AG441" s="13"/>
      <c r="AH441" s="13"/>
      <c r="AI441" s="13"/>
      <c r="AJ441" s="13"/>
      <c r="AK441" s="15"/>
    </row>
    <row r="442" s="12" customFormat="1" customHeight="1" spans="1:37">
      <c r="A442" s="31"/>
      <c r="G442" s="26"/>
      <c r="H442" s="21"/>
      <c r="AA442" s="14"/>
      <c r="AB442" s="13"/>
      <c r="AD442" s="13"/>
      <c r="AE442" s="13"/>
      <c r="AF442" s="47"/>
      <c r="AG442" s="13"/>
      <c r="AH442" s="13"/>
      <c r="AI442" s="13"/>
      <c r="AJ442" s="13"/>
      <c r="AK442" s="15"/>
    </row>
    <row r="443" s="12" customFormat="1" customHeight="1" spans="1:37">
      <c r="A443" s="31"/>
      <c r="G443" s="26"/>
      <c r="H443" s="21"/>
      <c r="AA443" s="14"/>
      <c r="AB443" s="13"/>
      <c r="AD443" s="13"/>
      <c r="AE443" s="13"/>
      <c r="AF443" s="47"/>
      <c r="AG443" s="13"/>
      <c r="AH443" s="13"/>
      <c r="AI443" s="13"/>
      <c r="AJ443" s="13"/>
      <c r="AK443" s="15"/>
    </row>
    <row r="444" s="12" customFormat="1" customHeight="1" spans="1:37">
      <c r="A444" s="31"/>
      <c r="G444" s="26"/>
      <c r="H444" s="21"/>
      <c r="AA444" s="14"/>
      <c r="AB444" s="13"/>
      <c r="AD444" s="13"/>
      <c r="AE444" s="13"/>
      <c r="AF444" s="47"/>
      <c r="AG444" s="13"/>
      <c r="AH444" s="13"/>
      <c r="AI444" s="13"/>
      <c r="AJ444" s="13"/>
      <c r="AK444" s="15"/>
    </row>
    <row r="445" s="12" customFormat="1" customHeight="1" spans="1:37">
      <c r="A445" s="31"/>
      <c r="G445" s="26"/>
      <c r="H445" s="21"/>
      <c r="AA445" s="14"/>
      <c r="AB445" s="13"/>
      <c r="AD445" s="13"/>
      <c r="AE445" s="13"/>
      <c r="AF445" s="47"/>
      <c r="AG445" s="13"/>
      <c r="AH445" s="13"/>
      <c r="AI445" s="13"/>
      <c r="AJ445" s="13"/>
      <c r="AK445" s="15"/>
    </row>
    <row r="446" s="12" customFormat="1" customHeight="1" spans="1:37">
      <c r="A446" s="31"/>
      <c r="G446" s="26"/>
      <c r="H446" s="21"/>
      <c r="AA446" s="14"/>
      <c r="AB446" s="13"/>
      <c r="AD446" s="13"/>
      <c r="AE446" s="13"/>
      <c r="AF446" s="47"/>
      <c r="AG446" s="13"/>
      <c r="AH446" s="13"/>
      <c r="AI446" s="13"/>
      <c r="AJ446" s="13"/>
      <c r="AK446" s="15"/>
    </row>
    <row r="447" s="12" customFormat="1" customHeight="1" spans="1:37">
      <c r="A447" s="31"/>
      <c r="G447" s="26"/>
      <c r="H447" s="21"/>
      <c r="AA447" s="14"/>
      <c r="AB447" s="13"/>
      <c r="AD447" s="13"/>
      <c r="AE447" s="13"/>
      <c r="AF447" s="47"/>
      <c r="AG447" s="13"/>
      <c r="AH447" s="13"/>
      <c r="AI447" s="13"/>
      <c r="AJ447" s="13"/>
      <c r="AK447" s="15"/>
    </row>
    <row r="448" s="12" customFormat="1" customHeight="1" spans="1:37">
      <c r="A448" s="31"/>
      <c r="G448" s="26"/>
      <c r="H448" s="21"/>
      <c r="AA448" s="14"/>
      <c r="AB448" s="13"/>
      <c r="AD448" s="13"/>
      <c r="AE448" s="13"/>
      <c r="AF448" s="47"/>
      <c r="AG448" s="13"/>
      <c r="AH448" s="13"/>
      <c r="AI448" s="13"/>
      <c r="AJ448" s="13"/>
      <c r="AK448" s="15"/>
    </row>
    <row r="449" s="12" customFormat="1" customHeight="1" spans="1:37">
      <c r="A449" s="31"/>
      <c r="G449" s="26"/>
      <c r="H449" s="21"/>
      <c r="AA449" s="14"/>
      <c r="AB449" s="13"/>
      <c r="AD449" s="13"/>
      <c r="AE449" s="13"/>
      <c r="AF449" s="47"/>
      <c r="AG449" s="13"/>
      <c r="AH449" s="13"/>
      <c r="AI449" s="13"/>
      <c r="AJ449" s="13"/>
      <c r="AK449" s="15"/>
    </row>
    <row r="450" s="12" customFormat="1" customHeight="1" spans="1:37">
      <c r="A450" s="31"/>
      <c r="G450" s="26"/>
      <c r="H450" s="21"/>
      <c r="AA450" s="14"/>
      <c r="AB450" s="13"/>
      <c r="AD450" s="13"/>
      <c r="AE450" s="13"/>
      <c r="AF450" s="47"/>
      <c r="AG450" s="13"/>
      <c r="AH450" s="13"/>
      <c r="AI450" s="13"/>
      <c r="AJ450" s="13"/>
      <c r="AK450" s="15"/>
    </row>
    <row r="451" s="12" customFormat="1" customHeight="1" spans="1:37">
      <c r="A451" s="31"/>
      <c r="G451" s="26"/>
      <c r="H451" s="21"/>
      <c r="AA451" s="14"/>
      <c r="AB451" s="13"/>
      <c r="AD451" s="13"/>
      <c r="AE451" s="13"/>
      <c r="AF451" s="47"/>
      <c r="AG451" s="13"/>
      <c r="AH451" s="13"/>
      <c r="AI451" s="13"/>
      <c r="AJ451" s="13"/>
      <c r="AK451" s="15"/>
    </row>
    <row r="452" s="12" customFormat="1" customHeight="1" spans="1:37">
      <c r="A452" s="31"/>
      <c r="G452" s="26"/>
      <c r="H452" s="21"/>
      <c r="AA452" s="14"/>
      <c r="AB452" s="13"/>
      <c r="AD452" s="13"/>
      <c r="AE452" s="13"/>
      <c r="AF452" s="47"/>
      <c r="AG452" s="13"/>
      <c r="AH452" s="13"/>
      <c r="AI452" s="13"/>
      <c r="AJ452" s="13"/>
      <c r="AK452" s="15"/>
    </row>
    <row r="453" s="12" customFormat="1" customHeight="1" spans="1:37">
      <c r="A453" s="31"/>
      <c r="G453" s="26"/>
      <c r="H453" s="21"/>
      <c r="AA453" s="14"/>
      <c r="AB453" s="13"/>
      <c r="AD453" s="13"/>
      <c r="AE453" s="13"/>
      <c r="AF453" s="47"/>
      <c r="AG453" s="13"/>
      <c r="AH453" s="13"/>
      <c r="AI453" s="13"/>
      <c r="AJ453" s="13"/>
      <c r="AK453" s="15"/>
    </row>
    <row r="454" s="12" customFormat="1" customHeight="1" spans="1:37">
      <c r="A454" s="31"/>
      <c r="G454" s="26"/>
      <c r="H454" s="21"/>
      <c r="AA454" s="14"/>
      <c r="AB454" s="13"/>
      <c r="AD454" s="13"/>
      <c r="AE454" s="13"/>
      <c r="AF454" s="47"/>
      <c r="AG454" s="13"/>
      <c r="AH454" s="13"/>
      <c r="AI454" s="13"/>
      <c r="AJ454" s="13"/>
      <c r="AK454" s="15"/>
    </row>
    <row r="455" s="12" customFormat="1" customHeight="1" spans="1:37">
      <c r="A455" s="31"/>
      <c r="G455" s="26"/>
      <c r="H455" s="21"/>
      <c r="AA455" s="14"/>
      <c r="AB455" s="13"/>
      <c r="AD455" s="13"/>
      <c r="AE455" s="13"/>
      <c r="AF455" s="47"/>
      <c r="AG455" s="13"/>
      <c r="AH455" s="13"/>
      <c r="AI455" s="13"/>
      <c r="AJ455" s="13"/>
      <c r="AK455" s="15"/>
    </row>
    <row r="456" s="12" customFormat="1" customHeight="1" spans="1:37">
      <c r="A456" s="31"/>
      <c r="G456" s="26"/>
      <c r="H456" s="21"/>
      <c r="AA456" s="14"/>
      <c r="AB456" s="13"/>
      <c r="AD456" s="13"/>
      <c r="AE456" s="13"/>
      <c r="AF456" s="47"/>
      <c r="AG456" s="13"/>
      <c r="AH456" s="13"/>
      <c r="AI456" s="13"/>
      <c r="AJ456" s="13"/>
      <c r="AK456" s="15"/>
    </row>
    <row r="457" s="12" customFormat="1" customHeight="1" spans="1:37">
      <c r="A457" s="31"/>
      <c r="G457" s="26"/>
      <c r="H457" s="21"/>
      <c r="AA457" s="14"/>
      <c r="AB457" s="13"/>
      <c r="AD457" s="13"/>
      <c r="AE457" s="13"/>
      <c r="AF457" s="47"/>
      <c r="AG457" s="13"/>
      <c r="AH457" s="13"/>
      <c r="AI457" s="13"/>
      <c r="AJ457" s="13"/>
      <c r="AK457" s="15"/>
    </row>
    <row r="458" s="12" customFormat="1" customHeight="1" spans="1:37">
      <c r="A458" s="31"/>
      <c r="G458" s="26"/>
      <c r="H458" s="21"/>
      <c r="AA458" s="14"/>
      <c r="AB458" s="13"/>
      <c r="AD458" s="13"/>
      <c r="AE458" s="13"/>
      <c r="AF458" s="47"/>
      <c r="AG458" s="13"/>
      <c r="AH458" s="13"/>
      <c r="AI458" s="13"/>
      <c r="AJ458" s="13"/>
      <c r="AK458" s="15"/>
    </row>
    <row r="459" s="12" customFormat="1" customHeight="1" spans="1:37">
      <c r="A459" s="31"/>
      <c r="G459" s="26"/>
      <c r="H459" s="21"/>
      <c r="AA459" s="14"/>
      <c r="AB459" s="13"/>
      <c r="AD459" s="13"/>
      <c r="AE459" s="13"/>
      <c r="AF459" s="47"/>
      <c r="AG459" s="13"/>
      <c r="AH459" s="13"/>
      <c r="AI459" s="13"/>
      <c r="AJ459" s="13"/>
      <c r="AK459" s="15"/>
    </row>
    <row r="460" s="12" customFormat="1" customHeight="1" spans="1:37">
      <c r="A460" s="31"/>
      <c r="G460" s="26"/>
      <c r="H460" s="21"/>
      <c r="AA460" s="14"/>
      <c r="AB460" s="13"/>
      <c r="AD460" s="13"/>
      <c r="AE460" s="13"/>
      <c r="AF460" s="47"/>
      <c r="AG460" s="13"/>
      <c r="AH460" s="13"/>
      <c r="AI460" s="13"/>
      <c r="AJ460" s="13"/>
      <c r="AK460" s="15"/>
    </row>
    <row r="461" s="12" customFormat="1" customHeight="1" spans="1:37">
      <c r="A461" s="31"/>
      <c r="G461" s="26"/>
      <c r="H461" s="21"/>
      <c r="AA461" s="14"/>
      <c r="AB461" s="13"/>
      <c r="AD461" s="13"/>
      <c r="AE461" s="13"/>
      <c r="AF461" s="47"/>
      <c r="AG461" s="13"/>
      <c r="AH461" s="13"/>
      <c r="AI461" s="13"/>
      <c r="AJ461" s="13"/>
      <c r="AK461" s="15"/>
    </row>
    <row r="462" s="12" customFormat="1" customHeight="1" spans="1:37">
      <c r="A462" s="31"/>
      <c r="G462" s="26"/>
      <c r="H462" s="21"/>
      <c r="AA462" s="14"/>
      <c r="AB462" s="13"/>
      <c r="AD462" s="13"/>
      <c r="AE462" s="13"/>
      <c r="AF462" s="47"/>
      <c r="AG462" s="13"/>
      <c r="AH462" s="13"/>
      <c r="AI462" s="13"/>
      <c r="AJ462" s="13"/>
      <c r="AK462" s="15"/>
    </row>
    <row r="463" s="12" customFormat="1" customHeight="1" spans="1:37">
      <c r="A463" s="31"/>
      <c r="G463" s="26"/>
      <c r="H463" s="21"/>
      <c r="AA463" s="14"/>
      <c r="AB463" s="13"/>
      <c r="AD463" s="13"/>
      <c r="AE463" s="13"/>
      <c r="AF463" s="47"/>
      <c r="AG463" s="13"/>
      <c r="AH463" s="13"/>
      <c r="AI463" s="13"/>
      <c r="AJ463" s="13"/>
      <c r="AK463" s="15"/>
    </row>
    <row r="464" s="12" customFormat="1" customHeight="1" spans="1:37">
      <c r="A464" s="31"/>
      <c r="G464" s="26"/>
      <c r="H464" s="21"/>
      <c r="AA464" s="14"/>
      <c r="AB464" s="13"/>
      <c r="AD464" s="13"/>
      <c r="AE464" s="13"/>
      <c r="AF464" s="47"/>
      <c r="AG464" s="13"/>
      <c r="AH464" s="13"/>
      <c r="AI464" s="13"/>
      <c r="AJ464" s="13"/>
      <c r="AK464" s="15"/>
    </row>
    <row r="465" s="12" customFormat="1" customHeight="1" spans="1:37">
      <c r="A465" s="31"/>
      <c r="G465" s="26"/>
      <c r="H465" s="21"/>
      <c r="AA465" s="14"/>
      <c r="AB465" s="13"/>
      <c r="AD465" s="13"/>
      <c r="AE465" s="13"/>
      <c r="AF465" s="47"/>
      <c r="AG465" s="13"/>
      <c r="AH465" s="13"/>
      <c r="AI465" s="13"/>
      <c r="AJ465" s="13"/>
      <c r="AK465" s="15"/>
    </row>
    <row r="466" s="12" customFormat="1" customHeight="1" spans="1:37">
      <c r="A466" s="31"/>
      <c r="G466" s="26"/>
      <c r="H466" s="21"/>
      <c r="AA466" s="14"/>
      <c r="AB466" s="13"/>
      <c r="AD466" s="13"/>
      <c r="AE466" s="13"/>
      <c r="AF466" s="47"/>
      <c r="AG466" s="13"/>
      <c r="AH466" s="13"/>
      <c r="AI466" s="13"/>
      <c r="AJ466" s="13"/>
      <c r="AK466" s="15"/>
    </row>
    <row r="467" s="12" customFormat="1" customHeight="1" spans="1:37">
      <c r="A467" s="31"/>
      <c r="G467" s="26"/>
      <c r="H467" s="21"/>
      <c r="AA467" s="14"/>
      <c r="AB467" s="13"/>
      <c r="AD467" s="13"/>
      <c r="AE467" s="13"/>
      <c r="AF467" s="47"/>
      <c r="AG467" s="13"/>
      <c r="AH467" s="13"/>
      <c r="AI467" s="13"/>
      <c r="AJ467" s="13"/>
      <c r="AK467" s="15"/>
    </row>
    <row r="468" s="12" customFormat="1" customHeight="1" spans="1:37">
      <c r="A468" s="31"/>
      <c r="G468" s="26"/>
      <c r="H468" s="21"/>
      <c r="AA468" s="14"/>
      <c r="AB468" s="13"/>
      <c r="AD468" s="13"/>
      <c r="AE468" s="13"/>
      <c r="AF468" s="47"/>
      <c r="AG468" s="13"/>
      <c r="AH468" s="13"/>
      <c r="AI468" s="13"/>
      <c r="AJ468" s="13"/>
      <c r="AK468" s="15"/>
    </row>
    <row r="469" s="12" customFormat="1" customHeight="1" spans="1:37">
      <c r="A469" s="31"/>
      <c r="G469" s="26"/>
      <c r="H469" s="21"/>
      <c r="AA469" s="14"/>
      <c r="AB469" s="13"/>
      <c r="AD469" s="13"/>
      <c r="AE469" s="13"/>
      <c r="AF469" s="47"/>
      <c r="AG469" s="13"/>
      <c r="AH469" s="13"/>
      <c r="AI469" s="13"/>
      <c r="AJ469" s="13"/>
      <c r="AK469" s="15"/>
    </row>
    <row r="470" s="12" customFormat="1" customHeight="1" spans="1:37">
      <c r="A470" s="31"/>
      <c r="G470" s="26"/>
      <c r="H470" s="21"/>
      <c r="AA470" s="14"/>
      <c r="AB470" s="13"/>
      <c r="AD470" s="13"/>
      <c r="AE470" s="13"/>
      <c r="AF470" s="47"/>
      <c r="AG470" s="13"/>
      <c r="AH470" s="13"/>
      <c r="AI470" s="13"/>
      <c r="AJ470" s="13"/>
      <c r="AK470" s="15"/>
    </row>
    <row r="471" s="12" customFormat="1" customHeight="1" spans="1:37">
      <c r="A471" s="31"/>
      <c r="G471" s="26"/>
      <c r="H471" s="21"/>
      <c r="AA471" s="14"/>
      <c r="AB471" s="13"/>
      <c r="AD471" s="13"/>
      <c r="AE471" s="13"/>
      <c r="AF471" s="47"/>
      <c r="AG471" s="13"/>
      <c r="AH471" s="13"/>
      <c r="AI471" s="13"/>
      <c r="AJ471" s="13"/>
      <c r="AK471" s="15"/>
    </row>
    <row r="472" s="12" customFormat="1" customHeight="1" spans="1:37">
      <c r="A472" s="31"/>
      <c r="G472" s="26"/>
      <c r="H472" s="21"/>
      <c r="AA472" s="14"/>
      <c r="AB472" s="13"/>
      <c r="AD472" s="13"/>
      <c r="AE472" s="13"/>
      <c r="AF472" s="47"/>
      <c r="AG472" s="13"/>
      <c r="AH472" s="13"/>
      <c r="AI472" s="13"/>
      <c r="AJ472" s="13"/>
      <c r="AK472" s="15"/>
    </row>
    <row r="473" s="12" customFormat="1" customHeight="1" spans="1:37">
      <c r="A473" s="31"/>
      <c r="G473" s="26"/>
      <c r="H473" s="21"/>
      <c r="AA473" s="14"/>
      <c r="AB473" s="13"/>
      <c r="AD473" s="13"/>
      <c r="AE473" s="13"/>
      <c r="AF473" s="47"/>
      <c r="AG473" s="13"/>
      <c r="AH473" s="13"/>
      <c r="AI473" s="13"/>
      <c r="AJ473" s="13"/>
      <c r="AK473" s="15"/>
    </row>
    <row r="474" s="12" customFormat="1" customHeight="1" spans="1:37">
      <c r="A474" s="31"/>
      <c r="G474" s="26"/>
      <c r="H474" s="21"/>
      <c r="AA474" s="14"/>
      <c r="AB474" s="13"/>
      <c r="AD474" s="13"/>
      <c r="AE474" s="13"/>
      <c r="AF474" s="47"/>
      <c r="AG474" s="13"/>
      <c r="AH474" s="13"/>
      <c r="AI474" s="13"/>
      <c r="AJ474" s="13"/>
      <c r="AK474" s="15"/>
    </row>
    <row r="475" s="12" customFormat="1" customHeight="1" spans="1:37">
      <c r="A475" s="31"/>
      <c r="G475" s="26"/>
      <c r="H475" s="21"/>
      <c r="AA475" s="14"/>
      <c r="AB475" s="13"/>
      <c r="AD475" s="13"/>
      <c r="AE475" s="13"/>
      <c r="AF475" s="47"/>
      <c r="AG475" s="13"/>
      <c r="AH475" s="13"/>
      <c r="AI475" s="13"/>
      <c r="AJ475" s="13"/>
      <c r="AK475" s="15"/>
    </row>
    <row r="476" s="12" customFormat="1" customHeight="1" spans="1:37">
      <c r="A476" s="31"/>
      <c r="G476" s="26"/>
      <c r="H476" s="21"/>
      <c r="AA476" s="14"/>
      <c r="AB476" s="13"/>
      <c r="AD476" s="13"/>
      <c r="AE476" s="13"/>
      <c r="AF476" s="47"/>
      <c r="AG476" s="13"/>
      <c r="AH476" s="13"/>
      <c r="AI476" s="13"/>
      <c r="AJ476" s="13"/>
      <c r="AK476" s="15"/>
    </row>
    <row r="477" s="12" customFormat="1" customHeight="1" spans="1:37">
      <c r="A477" s="31"/>
      <c r="G477" s="26"/>
      <c r="H477" s="21"/>
      <c r="AA477" s="14"/>
      <c r="AB477" s="13"/>
      <c r="AD477" s="13"/>
      <c r="AE477" s="13"/>
      <c r="AF477" s="47"/>
      <c r="AG477" s="13"/>
      <c r="AH477" s="13"/>
      <c r="AI477" s="13"/>
      <c r="AJ477" s="13"/>
      <c r="AK477" s="15"/>
    </row>
    <row r="478" s="12" customFormat="1" customHeight="1" spans="1:37">
      <c r="A478" s="31"/>
      <c r="G478" s="26"/>
      <c r="H478" s="21"/>
      <c r="AA478" s="14"/>
      <c r="AB478" s="13"/>
      <c r="AD478" s="13"/>
      <c r="AE478" s="13"/>
      <c r="AF478" s="47"/>
      <c r="AG478" s="13"/>
      <c r="AH478" s="13"/>
      <c r="AI478" s="13"/>
      <c r="AJ478" s="13"/>
      <c r="AK478" s="15"/>
    </row>
    <row r="479" s="12" customFormat="1" customHeight="1" spans="1:37">
      <c r="A479" s="31"/>
      <c r="G479" s="26"/>
      <c r="H479" s="21"/>
      <c r="AA479" s="14"/>
      <c r="AB479" s="13"/>
      <c r="AD479" s="13"/>
      <c r="AE479" s="13"/>
      <c r="AF479" s="47"/>
      <c r="AG479" s="13"/>
      <c r="AH479" s="13"/>
      <c r="AI479" s="13"/>
      <c r="AJ479" s="13"/>
      <c r="AK479" s="15"/>
    </row>
    <row r="480" s="12" customFormat="1" customHeight="1" spans="1:37">
      <c r="A480" s="31"/>
      <c r="G480" s="26"/>
      <c r="H480" s="21"/>
      <c r="AA480" s="14"/>
      <c r="AB480" s="13"/>
      <c r="AD480" s="13"/>
      <c r="AE480" s="13"/>
      <c r="AF480" s="47"/>
      <c r="AG480" s="13"/>
      <c r="AH480" s="13"/>
      <c r="AI480" s="13"/>
      <c r="AJ480" s="13"/>
      <c r="AK480" s="15"/>
    </row>
    <row r="481" s="12" customFormat="1" customHeight="1" spans="1:37">
      <c r="A481" s="31"/>
      <c r="G481" s="26"/>
      <c r="H481" s="21"/>
      <c r="AA481" s="14"/>
      <c r="AB481" s="13"/>
      <c r="AD481" s="13"/>
      <c r="AE481" s="13"/>
      <c r="AF481" s="47"/>
      <c r="AG481" s="13"/>
      <c r="AH481" s="13"/>
      <c r="AI481" s="13"/>
      <c r="AJ481" s="13"/>
      <c r="AK481" s="15"/>
    </row>
    <row r="482" s="12" customFormat="1" customHeight="1" spans="1:37">
      <c r="A482" s="31"/>
      <c r="G482" s="26"/>
      <c r="H482" s="21"/>
      <c r="AA482" s="14"/>
      <c r="AB482" s="13"/>
      <c r="AD482" s="13"/>
      <c r="AE482" s="13"/>
      <c r="AF482" s="47"/>
      <c r="AG482" s="13"/>
      <c r="AH482" s="13"/>
      <c r="AI482" s="13"/>
      <c r="AJ482" s="13"/>
      <c r="AK482" s="15"/>
    </row>
    <row r="483" s="12" customFormat="1" customHeight="1" spans="1:37">
      <c r="A483" s="31"/>
      <c r="G483" s="26"/>
      <c r="H483" s="21"/>
      <c r="AA483" s="14"/>
      <c r="AB483" s="13"/>
      <c r="AD483" s="13"/>
      <c r="AE483" s="13"/>
      <c r="AF483" s="47"/>
      <c r="AG483" s="13"/>
      <c r="AH483" s="13"/>
      <c r="AI483" s="13"/>
      <c r="AJ483" s="13"/>
      <c r="AK483" s="15"/>
    </row>
    <row r="484" s="12" customFormat="1" customHeight="1" spans="1:37">
      <c r="A484" s="31"/>
      <c r="G484" s="26"/>
      <c r="H484" s="21"/>
      <c r="AA484" s="14"/>
      <c r="AB484" s="13"/>
      <c r="AD484" s="13"/>
      <c r="AE484" s="13"/>
      <c r="AF484" s="47"/>
      <c r="AG484" s="13"/>
      <c r="AH484" s="13"/>
      <c r="AI484" s="13"/>
      <c r="AJ484" s="13"/>
      <c r="AK484" s="15"/>
    </row>
    <row r="485" s="12" customFormat="1" customHeight="1" spans="1:37">
      <c r="A485" s="31"/>
      <c r="G485" s="26"/>
      <c r="H485" s="21"/>
      <c r="AA485" s="14"/>
      <c r="AB485" s="13"/>
      <c r="AD485" s="13"/>
      <c r="AE485" s="13"/>
      <c r="AF485" s="47"/>
      <c r="AG485" s="13"/>
      <c r="AH485" s="13"/>
      <c r="AI485" s="13"/>
      <c r="AJ485" s="13"/>
      <c r="AK485" s="15"/>
    </row>
    <row r="486" s="12" customFormat="1" customHeight="1" spans="1:37">
      <c r="A486" s="31"/>
      <c r="G486" s="26"/>
      <c r="H486" s="21"/>
      <c r="AA486" s="14"/>
      <c r="AB486" s="13"/>
      <c r="AD486" s="13"/>
      <c r="AE486" s="13"/>
      <c r="AF486" s="47"/>
      <c r="AG486" s="13"/>
      <c r="AH486" s="13"/>
      <c r="AI486" s="13"/>
      <c r="AJ486" s="13"/>
      <c r="AK486" s="15"/>
    </row>
    <row r="487" s="12" customFormat="1" customHeight="1" spans="1:37">
      <c r="A487" s="31"/>
      <c r="G487" s="26"/>
      <c r="H487" s="21"/>
      <c r="AA487" s="14"/>
      <c r="AB487" s="13"/>
      <c r="AD487" s="13"/>
      <c r="AE487" s="13"/>
      <c r="AF487" s="47"/>
      <c r="AG487" s="13"/>
      <c r="AH487" s="13"/>
      <c r="AI487" s="13"/>
      <c r="AJ487" s="13"/>
      <c r="AK487" s="15"/>
    </row>
    <row r="488" s="12" customFormat="1" customHeight="1" spans="1:37">
      <c r="A488" s="31"/>
      <c r="G488" s="26"/>
      <c r="H488" s="21"/>
      <c r="AA488" s="14"/>
      <c r="AB488" s="13"/>
      <c r="AD488" s="13"/>
      <c r="AE488" s="13"/>
      <c r="AF488" s="47"/>
      <c r="AG488" s="13"/>
      <c r="AH488" s="13"/>
      <c r="AI488" s="13"/>
      <c r="AJ488" s="13"/>
      <c r="AK488" s="15"/>
    </row>
    <row r="489" s="12" customFormat="1" customHeight="1" spans="1:37">
      <c r="A489" s="31"/>
      <c r="G489" s="26"/>
      <c r="H489" s="21"/>
      <c r="AA489" s="14"/>
      <c r="AB489" s="13"/>
      <c r="AD489" s="13"/>
      <c r="AE489" s="13"/>
      <c r="AF489" s="47"/>
      <c r="AG489" s="13"/>
      <c r="AH489" s="13"/>
      <c r="AI489" s="13"/>
      <c r="AJ489" s="13"/>
      <c r="AK489" s="15"/>
    </row>
    <row r="490" s="12" customFormat="1" customHeight="1" spans="1:37">
      <c r="A490" s="31"/>
      <c r="G490" s="26"/>
      <c r="H490" s="21"/>
      <c r="AA490" s="14"/>
      <c r="AB490" s="13"/>
      <c r="AD490" s="13"/>
      <c r="AE490" s="13"/>
      <c r="AF490" s="47"/>
      <c r="AG490" s="13"/>
      <c r="AH490" s="13"/>
      <c r="AI490" s="13"/>
      <c r="AJ490" s="13"/>
      <c r="AK490" s="15"/>
    </row>
    <row r="491" s="12" customFormat="1" customHeight="1" spans="1:37">
      <c r="A491" s="31"/>
      <c r="G491" s="26"/>
      <c r="H491" s="21"/>
      <c r="AA491" s="14"/>
      <c r="AB491" s="13"/>
      <c r="AD491" s="13"/>
      <c r="AE491" s="13"/>
      <c r="AF491" s="47"/>
      <c r="AG491" s="13"/>
      <c r="AH491" s="13"/>
      <c r="AI491" s="13"/>
      <c r="AJ491" s="13"/>
      <c r="AK491" s="15"/>
    </row>
    <row r="492" s="12" customFormat="1" customHeight="1" spans="1:37">
      <c r="A492" s="31"/>
      <c r="G492" s="26"/>
      <c r="H492" s="21"/>
      <c r="AA492" s="14"/>
      <c r="AB492" s="13"/>
      <c r="AD492" s="13"/>
      <c r="AE492" s="13"/>
      <c r="AF492" s="47"/>
      <c r="AG492" s="13"/>
      <c r="AH492" s="13"/>
      <c r="AI492" s="13"/>
      <c r="AJ492" s="13"/>
      <c r="AK492" s="15"/>
    </row>
    <row r="493" s="12" customFormat="1" customHeight="1" spans="1:37">
      <c r="A493" s="31"/>
      <c r="G493" s="26"/>
      <c r="H493" s="21"/>
      <c r="AA493" s="14"/>
      <c r="AB493" s="13"/>
      <c r="AD493" s="13"/>
      <c r="AE493" s="13"/>
      <c r="AF493" s="47"/>
      <c r="AG493" s="13"/>
      <c r="AH493" s="13"/>
      <c r="AI493" s="13"/>
      <c r="AJ493" s="13"/>
      <c r="AK493" s="15"/>
    </row>
    <row r="494" s="12" customFormat="1" customHeight="1" spans="1:37">
      <c r="A494" s="31"/>
      <c r="G494" s="26"/>
      <c r="H494" s="21"/>
      <c r="AA494" s="14"/>
      <c r="AB494" s="13"/>
      <c r="AD494" s="13"/>
      <c r="AE494" s="13"/>
      <c r="AF494" s="47"/>
      <c r="AG494" s="13"/>
      <c r="AH494" s="13"/>
      <c r="AI494" s="13"/>
      <c r="AJ494" s="13"/>
      <c r="AK494" s="15"/>
    </row>
    <row r="495" s="12" customFormat="1" customHeight="1" spans="1:37">
      <c r="A495" s="31"/>
      <c r="G495" s="26"/>
      <c r="H495" s="21"/>
      <c r="AA495" s="14"/>
      <c r="AB495" s="13"/>
      <c r="AD495" s="13"/>
      <c r="AE495" s="13"/>
      <c r="AF495" s="47"/>
      <c r="AG495" s="13"/>
      <c r="AH495" s="13"/>
      <c r="AI495" s="13"/>
      <c r="AJ495" s="13"/>
      <c r="AK495" s="15"/>
    </row>
    <row r="496" s="12" customFormat="1" customHeight="1" spans="1:37">
      <c r="A496" s="31"/>
      <c r="G496" s="26"/>
      <c r="H496" s="21"/>
      <c r="AA496" s="14"/>
      <c r="AB496" s="13"/>
      <c r="AD496" s="13"/>
      <c r="AE496" s="13"/>
      <c r="AF496" s="47"/>
      <c r="AG496" s="13"/>
      <c r="AH496" s="13"/>
      <c r="AI496" s="13"/>
      <c r="AJ496" s="13"/>
      <c r="AK496" s="15"/>
    </row>
    <row r="497" s="12" customFormat="1" customHeight="1" spans="1:37">
      <c r="A497" s="31"/>
      <c r="G497" s="26"/>
      <c r="H497" s="21"/>
      <c r="AA497" s="14"/>
      <c r="AB497" s="13"/>
      <c r="AD497" s="13"/>
      <c r="AE497" s="13"/>
      <c r="AF497" s="47"/>
      <c r="AG497" s="13"/>
      <c r="AH497" s="13"/>
      <c r="AI497" s="13"/>
      <c r="AJ497" s="13"/>
      <c r="AK497" s="15"/>
    </row>
    <row r="498" s="12" customFormat="1" customHeight="1" spans="1:37">
      <c r="A498" s="31"/>
      <c r="G498" s="26"/>
      <c r="H498" s="21"/>
      <c r="AA498" s="14"/>
      <c r="AB498" s="13"/>
      <c r="AD498" s="13"/>
      <c r="AE498" s="13"/>
      <c r="AF498" s="47"/>
      <c r="AG498" s="13"/>
      <c r="AH498" s="13"/>
      <c r="AI498" s="13"/>
      <c r="AJ498" s="13"/>
      <c r="AK498" s="15"/>
    </row>
    <row r="499" s="12" customFormat="1" customHeight="1" spans="1:37">
      <c r="A499" s="31"/>
      <c r="G499" s="26"/>
      <c r="H499" s="21"/>
      <c r="AA499" s="14"/>
      <c r="AB499" s="13"/>
      <c r="AD499" s="13"/>
      <c r="AE499" s="13"/>
      <c r="AF499" s="47"/>
      <c r="AG499" s="13"/>
      <c r="AH499" s="13"/>
      <c r="AI499" s="13"/>
      <c r="AJ499" s="13"/>
      <c r="AK499" s="15"/>
    </row>
    <row r="500" s="12" customFormat="1" customHeight="1" spans="1:37">
      <c r="A500" s="31"/>
      <c r="G500" s="26"/>
      <c r="H500" s="21"/>
      <c r="AA500" s="14"/>
      <c r="AB500" s="13"/>
      <c r="AD500" s="13"/>
      <c r="AE500" s="13"/>
      <c r="AF500" s="47"/>
      <c r="AG500" s="13"/>
      <c r="AH500" s="13"/>
      <c r="AI500" s="13"/>
      <c r="AJ500" s="13"/>
      <c r="AK500" s="15"/>
    </row>
    <row r="501" s="12" customFormat="1" customHeight="1" spans="1:37">
      <c r="A501" s="31"/>
      <c r="G501" s="26"/>
      <c r="H501" s="21"/>
      <c r="AA501" s="14"/>
      <c r="AB501" s="13"/>
      <c r="AD501" s="13"/>
      <c r="AE501" s="13"/>
      <c r="AF501" s="47"/>
      <c r="AG501" s="13"/>
      <c r="AH501" s="13"/>
      <c r="AI501" s="13"/>
      <c r="AJ501" s="13"/>
      <c r="AK501" s="15"/>
    </row>
    <row r="502" s="12" customFormat="1" customHeight="1" spans="1:37">
      <c r="A502" s="31"/>
      <c r="G502" s="26"/>
      <c r="H502" s="21"/>
      <c r="AA502" s="14"/>
      <c r="AB502" s="13"/>
      <c r="AD502" s="13"/>
      <c r="AE502" s="13"/>
      <c r="AF502" s="47"/>
      <c r="AG502" s="13"/>
      <c r="AH502" s="13"/>
      <c r="AI502" s="13"/>
      <c r="AJ502" s="13"/>
      <c r="AK502" s="15"/>
    </row>
    <row r="503" s="12" customFormat="1" customHeight="1" spans="1:37">
      <c r="A503" s="31"/>
      <c r="G503" s="26"/>
      <c r="H503" s="21"/>
      <c r="AA503" s="14"/>
      <c r="AB503" s="13"/>
      <c r="AD503" s="13"/>
      <c r="AE503" s="13"/>
      <c r="AF503" s="47"/>
      <c r="AG503" s="13"/>
      <c r="AH503" s="13"/>
      <c r="AI503" s="13"/>
      <c r="AJ503" s="13"/>
      <c r="AK503" s="15"/>
    </row>
    <row r="504" s="12" customFormat="1" customHeight="1" spans="1:37">
      <c r="A504" s="31"/>
      <c r="G504" s="26"/>
      <c r="H504" s="21"/>
      <c r="AA504" s="14"/>
      <c r="AB504" s="13"/>
      <c r="AD504" s="13"/>
      <c r="AE504" s="13"/>
      <c r="AF504" s="47"/>
      <c r="AG504" s="13"/>
      <c r="AH504" s="13"/>
      <c r="AI504" s="13"/>
      <c r="AJ504" s="13"/>
      <c r="AK504" s="15"/>
    </row>
    <row r="505" s="12" customFormat="1" customHeight="1" spans="1:37">
      <c r="A505" s="31"/>
      <c r="G505" s="26"/>
      <c r="H505" s="21"/>
      <c r="AA505" s="14"/>
      <c r="AB505" s="13"/>
      <c r="AD505" s="13"/>
      <c r="AE505" s="13"/>
      <c r="AF505" s="47"/>
      <c r="AG505" s="13"/>
      <c r="AH505" s="13"/>
      <c r="AI505" s="13"/>
      <c r="AJ505" s="13"/>
      <c r="AK505" s="15"/>
    </row>
    <row r="506" s="12" customFormat="1" customHeight="1" spans="1:37">
      <c r="A506" s="31"/>
      <c r="G506" s="26"/>
      <c r="H506" s="21"/>
      <c r="AA506" s="14"/>
      <c r="AB506" s="13"/>
      <c r="AD506" s="13"/>
      <c r="AE506" s="13"/>
      <c r="AF506" s="47"/>
      <c r="AG506" s="13"/>
      <c r="AH506" s="13"/>
      <c r="AI506" s="13"/>
      <c r="AJ506" s="13"/>
      <c r="AK506" s="15"/>
    </row>
    <row r="507" s="12" customFormat="1" customHeight="1" spans="1:37">
      <c r="A507" s="31"/>
      <c r="G507" s="26"/>
      <c r="H507" s="21"/>
      <c r="AA507" s="14"/>
      <c r="AB507" s="13"/>
      <c r="AD507" s="13"/>
      <c r="AE507" s="13"/>
      <c r="AF507" s="47"/>
      <c r="AG507" s="13"/>
      <c r="AH507" s="13"/>
      <c r="AI507" s="13"/>
      <c r="AJ507" s="13"/>
      <c r="AK507" s="15"/>
    </row>
    <row r="508" s="12" customFormat="1" customHeight="1" spans="1:37">
      <c r="A508" s="31"/>
      <c r="G508" s="26"/>
      <c r="H508" s="21"/>
      <c r="AA508" s="14"/>
      <c r="AB508" s="13"/>
      <c r="AD508" s="13"/>
      <c r="AE508" s="13"/>
      <c r="AF508" s="47"/>
      <c r="AG508" s="13"/>
      <c r="AH508" s="13"/>
      <c r="AI508" s="13"/>
      <c r="AJ508" s="13"/>
      <c r="AK508" s="15"/>
    </row>
    <row r="509" s="12" customFormat="1" customHeight="1" spans="1:37">
      <c r="A509" s="31"/>
      <c r="G509" s="26"/>
      <c r="H509" s="21"/>
      <c r="AA509" s="14"/>
      <c r="AB509" s="13"/>
      <c r="AD509" s="13"/>
      <c r="AE509" s="13"/>
      <c r="AF509" s="47"/>
      <c r="AG509" s="13"/>
      <c r="AH509" s="13"/>
      <c r="AI509" s="13"/>
      <c r="AJ509" s="13"/>
      <c r="AK509" s="15"/>
    </row>
    <row r="510" s="12" customFormat="1" customHeight="1" spans="1:37">
      <c r="A510" s="31"/>
      <c r="G510" s="26"/>
      <c r="H510" s="21"/>
      <c r="AA510" s="14"/>
      <c r="AB510" s="13"/>
      <c r="AD510" s="13"/>
      <c r="AE510" s="13"/>
      <c r="AF510" s="47"/>
      <c r="AG510" s="13"/>
      <c r="AH510" s="13"/>
      <c r="AI510" s="13"/>
      <c r="AJ510" s="13"/>
      <c r="AK510" s="15"/>
    </row>
    <row r="511" s="12" customFormat="1" customHeight="1" spans="1:37">
      <c r="A511" s="31"/>
      <c r="G511" s="26"/>
      <c r="H511" s="21"/>
      <c r="AA511" s="14"/>
      <c r="AB511" s="13"/>
      <c r="AD511" s="13"/>
      <c r="AE511" s="13"/>
      <c r="AF511" s="47"/>
      <c r="AG511" s="13"/>
      <c r="AH511" s="13"/>
      <c r="AI511" s="13"/>
      <c r="AJ511" s="13"/>
      <c r="AK511" s="15"/>
    </row>
    <row r="512" s="12" customFormat="1" customHeight="1" spans="1:37">
      <c r="A512" s="31"/>
      <c r="G512" s="26"/>
      <c r="H512" s="21"/>
      <c r="AA512" s="14"/>
      <c r="AB512" s="13"/>
      <c r="AD512" s="13"/>
      <c r="AE512" s="13"/>
      <c r="AF512" s="47"/>
      <c r="AG512" s="13"/>
      <c r="AH512" s="13"/>
      <c r="AI512" s="13"/>
      <c r="AJ512" s="13"/>
      <c r="AK512" s="15"/>
    </row>
    <row r="513" s="12" customFormat="1" customHeight="1" spans="1:37">
      <c r="A513" s="31"/>
      <c r="G513" s="26"/>
      <c r="H513" s="21"/>
      <c r="AA513" s="14"/>
      <c r="AB513" s="13"/>
      <c r="AD513" s="13"/>
      <c r="AE513" s="13"/>
      <c r="AF513" s="47"/>
      <c r="AG513" s="13"/>
      <c r="AH513" s="13"/>
      <c r="AI513" s="13"/>
      <c r="AJ513" s="13"/>
      <c r="AK513" s="15"/>
    </row>
    <row r="514" s="12" customFormat="1" customHeight="1" spans="1:37">
      <c r="A514" s="31"/>
      <c r="G514" s="26"/>
      <c r="H514" s="21"/>
      <c r="AA514" s="14"/>
      <c r="AB514" s="13"/>
      <c r="AD514" s="13"/>
      <c r="AE514" s="13"/>
      <c r="AF514" s="47"/>
      <c r="AG514" s="13"/>
      <c r="AH514" s="13"/>
      <c r="AI514" s="13"/>
      <c r="AJ514" s="13"/>
      <c r="AK514" s="15"/>
    </row>
    <row r="515" s="12" customFormat="1" customHeight="1" spans="1:37">
      <c r="A515" s="31"/>
      <c r="G515" s="26"/>
      <c r="H515" s="21"/>
      <c r="AA515" s="14"/>
      <c r="AB515" s="13"/>
      <c r="AD515" s="13"/>
      <c r="AE515" s="13"/>
      <c r="AF515" s="47"/>
      <c r="AG515" s="13"/>
      <c r="AH515" s="13"/>
      <c r="AI515" s="13"/>
      <c r="AJ515" s="13"/>
      <c r="AK515" s="15"/>
    </row>
    <row r="516" s="12" customFormat="1" customHeight="1" spans="1:37">
      <c r="A516" s="31"/>
      <c r="G516" s="26"/>
      <c r="H516" s="21"/>
      <c r="AA516" s="14"/>
      <c r="AB516" s="13"/>
      <c r="AD516" s="13"/>
      <c r="AE516" s="13"/>
      <c r="AF516" s="47"/>
      <c r="AG516" s="13"/>
      <c r="AH516" s="13"/>
      <c r="AI516" s="13"/>
      <c r="AJ516" s="13"/>
      <c r="AK516" s="15"/>
    </row>
    <row r="517" s="12" customFormat="1" customHeight="1" spans="1:37">
      <c r="A517" s="31"/>
      <c r="G517" s="26"/>
      <c r="H517" s="21"/>
      <c r="AA517" s="14"/>
      <c r="AB517" s="13"/>
      <c r="AD517" s="13"/>
      <c r="AE517" s="13"/>
      <c r="AF517" s="47"/>
      <c r="AG517" s="13"/>
      <c r="AH517" s="13"/>
      <c r="AI517" s="13"/>
      <c r="AJ517" s="13"/>
      <c r="AK517" s="15"/>
    </row>
    <row r="518" s="12" customFormat="1" customHeight="1" spans="1:37">
      <c r="A518" s="31"/>
      <c r="G518" s="26"/>
      <c r="H518" s="21"/>
      <c r="AA518" s="14"/>
      <c r="AB518" s="13"/>
      <c r="AD518" s="13"/>
      <c r="AE518" s="13"/>
      <c r="AF518" s="47"/>
      <c r="AG518" s="13"/>
      <c r="AH518" s="13"/>
      <c r="AI518" s="13"/>
      <c r="AJ518" s="13"/>
      <c r="AK518" s="15"/>
    </row>
    <row r="519" s="12" customFormat="1" customHeight="1" spans="1:37">
      <c r="A519" s="31"/>
      <c r="G519" s="26"/>
      <c r="H519" s="21"/>
      <c r="AA519" s="14"/>
      <c r="AB519" s="13"/>
      <c r="AD519" s="13"/>
      <c r="AE519" s="13"/>
      <c r="AF519" s="47"/>
      <c r="AG519" s="13"/>
      <c r="AH519" s="13"/>
      <c r="AI519" s="13"/>
      <c r="AJ519" s="13"/>
      <c r="AK519" s="15"/>
    </row>
    <row r="520" s="12" customFormat="1" customHeight="1" spans="1:37">
      <c r="A520" s="31"/>
      <c r="G520" s="26"/>
      <c r="H520" s="21"/>
      <c r="AA520" s="14"/>
      <c r="AB520" s="13"/>
      <c r="AD520" s="13"/>
      <c r="AE520" s="13"/>
      <c r="AF520" s="47"/>
      <c r="AG520" s="13"/>
      <c r="AH520" s="13"/>
      <c r="AI520" s="13"/>
      <c r="AJ520" s="13"/>
      <c r="AK520" s="15"/>
    </row>
    <row r="521" s="12" customFormat="1" customHeight="1" spans="1:37">
      <c r="A521" s="31"/>
      <c r="G521" s="26"/>
      <c r="H521" s="21"/>
      <c r="AA521" s="14"/>
      <c r="AB521" s="13"/>
      <c r="AD521" s="13"/>
      <c r="AE521" s="13"/>
      <c r="AF521" s="47"/>
      <c r="AG521" s="13"/>
      <c r="AH521" s="13"/>
      <c r="AI521" s="13"/>
      <c r="AJ521" s="13"/>
      <c r="AK521" s="15"/>
    </row>
    <row r="522" s="12" customFormat="1" customHeight="1" spans="1:37">
      <c r="A522" s="31"/>
      <c r="G522" s="26"/>
      <c r="H522" s="21"/>
      <c r="AA522" s="14"/>
      <c r="AB522" s="13"/>
      <c r="AD522" s="13"/>
      <c r="AE522" s="13"/>
      <c r="AF522" s="47"/>
      <c r="AG522" s="13"/>
      <c r="AH522" s="13"/>
      <c r="AI522" s="13"/>
      <c r="AJ522" s="13"/>
      <c r="AK522" s="15"/>
    </row>
    <row r="523" s="12" customFormat="1" customHeight="1" spans="1:37">
      <c r="A523" s="31"/>
      <c r="G523" s="26"/>
      <c r="H523" s="21"/>
      <c r="AA523" s="14"/>
      <c r="AB523" s="13"/>
      <c r="AD523" s="13"/>
      <c r="AE523" s="13"/>
      <c r="AF523" s="47"/>
      <c r="AG523" s="13"/>
      <c r="AH523" s="13"/>
      <c r="AI523" s="13"/>
      <c r="AJ523" s="13"/>
      <c r="AK523" s="15"/>
    </row>
    <row r="524" s="12" customFormat="1" customHeight="1" spans="1:37">
      <c r="A524" s="31"/>
      <c r="G524" s="26"/>
      <c r="H524" s="21"/>
      <c r="AA524" s="14"/>
      <c r="AB524" s="13"/>
      <c r="AD524" s="13"/>
      <c r="AE524" s="13"/>
      <c r="AF524" s="47"/>
      <c r="AG524" s="13"/>
      <c r="AH524" s="13"/>
      <c r="AI524" s="13"/>
      <c r="AJ524" s="13"/>
      <c r="AK524" s="15"/>
    </row>
    <row r="525" s="12" customFormat="1" customHeight="1" spans="1:37">
      <c r="A525" s="31"/>
      <c r="G525" s="26"/>
      <c r="H525" s="21"/>
      <c r="AA525" s="14"/>
      <c r="AB525" s="13"/>
      <c r="AD525" s="13"/>
      <c r="AE525" s="13"/>
      <c r="AF525" s="47"/>
      <c r="AG525" s="13"/>
      <c r="AH525" s="13"/>
      <c r="AI525" s="13"/>
      <c r="AJ525" s="13"/>
      <c r="AK525" s="15"/>
    </row>
    <row r="526" s="12" customFormat="1" customHeight="1" spans="1:37">
      <c r="A526" s="31"/>
      <c r="G526" s="26"/>
      <c r="H526" s="21"/>
      <c r="AA526" s="14"/>
      <c r="AB526" s="13"/>
      <c r="AD526" s="13"/>
      <c r="AE526" s="13"/>
      <c r="AF526" s="47"/>
      <c r="AG526" s="13"/>
      <c r="AH526" s="13"/>
      <c r="AI526" s="13"/>
      <c r="AJ526" s="13"/>
      <c r="AK526" s="15"/>
    </row>
    <row r="527" s="12" customFormat="1" customHeight="1" spans="1:37">
      <c r="A527" s="31"/>
      <c r="G527" s="26"/>
      <c r="H527" s="21"/>
      <c r="AA527" s="14"/>
      <c r="AB527" s="13"/>
      <c r="AD527" s="13"/>
      <c r="AE527" s="13"/>
      <c r="AF527" s="47"/>
      <c r="AG527" s="13"/>
      <c r="AH527" s="13"/>
      <c r="AI527" s="13"/>
      <c r="AJ527" s="13"/>
      <c r="AK527" s="15"/>
    </row>
    <row r="528" s="12" customFormat="1" customHeight="1" spans="1:37">
      <c r="A528" s="31"/>
      <c r="G528" s="26"/>
      <c r="H528" s="21"/>
      <c r="AA528" s="14"/>
      <c r="AB528" s="13"/>
      <c r="AD528" s="13"/>
      <c r="AE528" s="13"/>
      <c r="AF528" s="47"/>
      <c r="AG528" s="13"/>
      <c r="AH528" s="13"/>
      <c r="AI528" s="13"/>
      <c r="AJ528" s="13"/>
      <c r="AK528" s="15"/>
    </row>
    <row r="529" s="12" customFormat="1" customHeight="1" spans="1:37">
      <c r="A529" s="31"/>
      <c r="G529" s="26"/>
      <c r="H529" s="21"/>
      <c r="AA529" s="14"/>
      <c r="AB529" s="13"/>
      <c r="AD529" s="13"/>
      <c r="AE529" s="13"/>
      <c r="AF529" s="47"/>
      <c r="AG529" s="13"/>
      <c r="AH529" s="13"/>
      <c r="AI529" s="13"/>
      <c r="AJ529" s="13"/>
      <c r="AK529" s="15"/>
    </row>
    <row r="530" s="12" customFormat="1" customHeight="1" spans="1:37">
      <c r="A530" s="31"/>
      <c r="G530" s="26"/>
      <c r="H530" s="21"/>
      <c r="AA530" s="14"/>
      <c r="AB530" s="13"/>
      <c r="AD530" s="13"/>
      <c r="AE530" s="13"/>
      <c r="AF530" s="47"/>
      <c r="AG530" s="13"/>
      <c r="AH530" s="13"/>
      <c r="AI530" s="13"/>
      <c r="AJ530" s="13"/>
      <c r="AK530" s="15"/>
    </row>
    <row r="531" s="12" customFormat="1" customHeight="1" spans="1:37">
      <c r="A531" s="31"/>
      <c r="G531" s="26"/>
      <c r="H531" s="21"/>
      <c r="AA531" s="14"/>
      <c r="AB531" s="13"/>
      <c r="AD531" s="13"/>
      <c r="AE531" s="13"/>
      <c r="AF531" s="47"/>
      <c r="AG531" s="13"/>
      <c r="AH531" s="13"/>
      <c r="AI531" s="13"/>
      <c r="AJ531" s="13"/>
      <c r="AK531" s="15"/>
    </row>
    <row r="532" s="12" customFormat="1" customHeight="1" spans="1:37">
      <c r="A532" s="31"/>
      <c r="G532" s="26"/>
      <c r="H532" s="21"/>
      <c r="AA532" s="14"/>
      <c r="AB532" s="13"/>
      <c r="AD532" s="13"/>
      <c r="AE532" s="13"/>
      <c r="AF532" s="47"/>
      <c r="AG532" s="13"/>
      <c r="AH532" s="13"/>
      <c r="AI532" s="13"/>
      <c r="AJ532" s="13"/>
      <c r="AK532" s="15"/>
    </row>
    <row r="533" s="12" customFormat="1" customHeight="1" spans="1:37">
      <c r="A533" s="31"/>
      <c r="G533" s="26"/>
      <c r="H533" s="21"/>
      <c r="AA533" s="14"/>
      <c r="AB533" s="13"/>
      <c r="AD533" s="13"/>
      <c r="AE533" s="13"/>
      <c r="AF533" s="47"/>
      <c r="AG533" s="13"/>
      <c r="AH533" s="13"/>
      <c r="AI533" s="13"/>
      <c r="AJ533" s="13"/>
      <c r="AK533" s="15"/>
    </row>
    <row r="534" s="12" customFormat="1" customHeight="1" spans="1:37">
      <c r="A534" s="31"/>
      <c r="G534" s="26"/>
      <c r="H534" s="21"/>
      <c r="AA534" s="14"/>
      <c r="AB534" s="13"/>
      <c r="AD534" s="13"/>
      <c r="AE534" s="13"/>
      <c r="AF534" s="47"/>
      <c r="AG534" s="13"/>
      <c r="AH534" s="13"/>
      <c r="AI534" s="13"/>
      <c r="AJ534" s="13"/>
      <c r="AK534" s="15"/>
    </row>
    <row r="535" s="12" customFormat="1" customHeight="1" spans="1:37">
      <c r="A535" s="31"/>
      <c r="G535" s="26"/>
      <c r="H535" s="21"/>
      <c r="AA535" s="14"/>
      <c r="AB535" s="13"/>
      <c r="AD535" s="13"/>
      <c r="AE535" s="13"/>
      <c r="AF535" s="47"/>
      <c r="AG535" s="13"/>
      <c r="AH535" s="13"/>
      <c r="AI535" s="13"/>
      <c r="AJ535" s="13"/>
      <c r="AK535" s="15"/>
    </row>
    <row r="536" s="12" customFormat="1" customHeight="1" spans="1:37">
      <c r="A536" s="31"/>
      <c r="G536" s="26"/>
      <c r="H536" s="21"/>
      <c r="AA536" s="14"/>
      <c r="AB536" s="13"/>
      <c r="AD536" s="13"/>
      <c r="AE536" s="13"/>
      <c r="AF536" s="47"/>
      <c r="AG536" s="13"/>
      <c r="AH536" s="13"/>
      <c r="AI536" s="13"/>
      <c r="AJ536" s="13"/>
      <c r="AK536" s="15"/>
    </row>
    <row r="537" s="12" customFormat="1" customHeight="1" spans="1:37">
      <c r="A537" s="31"/>
      <c r="G537" s="26"/>
      <c r="H537" s="21"/>
      <c r="AA537" s="14"/>
      <c r="AB537" s="13"/>
      <c r="AD537" s="13"/>
      <c r="AE537" s="13"/>
      <c r="AF537" s="47"/>
      <c r="AG537" s="13"/>
      <c r="AH537" s="13"/>
      <c r="AI537" s="13"/>
      <c r="AJ537" s="13"/>
      <c r="AK537" s="15"/>
    </row>
    <row r="538" s="12" customFormat="1" customHeight="1" spans="1:37">
      <c r="A538" s="31"/>
      <c r="G538" s="26"/>
      <c r="H538" s="21"/>
      <c r="AA538" s="14"/>
      <c r="AB538" s="13"/>
      <c r="AD538" s="13"/>
      <c r="AE538" s="13"/>
      <c r="AF538" s="47"/>
      <c r="AG538" s="13"/>
      <c r="AH538" s="13"/>
      <c r="AI538" s="13"/>
      <c r="AJ538" s="13"/>
      <c r="AK538" s="15"/>
    </row>
    <row r="539" s="12" customFormat="1" customHeight="1" spans="1:37">
      <c r="A539" s="31"/>
      <c r="G539" s="26"/>
      <c r="H539" s="21"/>
      <c r="AA539" s="14"/>
      <c r="AB539" s="13"/>
      <c r="AD539" s="13"/>
      <c r="AE539" s="13"/>
      <c r="AF539" s="47"/>
      <c r="AG539" s="13"/>
      <c r="AH539" s="13"/>
      <c r="AI539" s="13"/>
      <c r="AJ539" s="13"/>
      <c r="AK539" s="15"/>
    </row>
    <row r="540" s="12" customFormat="1" customHeight="1" spans="1:37">
      <c r="A540" s="31"/>
      <c r="G540" s="26"/>
      <c r="H540" s="21"/>
      <c r="AA540" s="14"/>
      <c r="AB540" s="13"/>
      <c r="AD540" s="13"/>
      <c r="AE540" s="13"/>
      <c r="AF540" s="47"/>
      <c r="AG540" s="13"/>
      <c r="AH540" s="13"/>
      <c r="AI540" s="13"/>
      <c r="AJ540" s="13"/>
      <c r="AK540" s="15"/>
    </row>
    <row r="541" s="12" customFormat="1" customHeight="1" spans="1:37">
      <c r="A541" s="31"/>
      <c r="G541" s="26"/>
      <c r="H541" s="21"/>
      <c r="AA541" s="14"/>
      <c r="AB541" s="13"/>
      <c r="AD541" s="13"/>
      <c r="AE541" s="13"/>
      <c r="AF541" s="47"/>
      <c r="AG541" s="13"/>
      <c r="AH541" s="13"/>
      <c r="AI541" s="13"/>
      <c r="AJ541" s="13"/>
      <c r="AK541" s="15"/>
    </row>
    <row r="542" s="12" customFormat="1" customHeight="1" spans="1:37">
      <c r="A542" s="31"/>
      <c r="G542" s="26"/>
      <c r="H542" s="21"/>
      <c r="AA542" s="14"/>
      <c r="AB542" s="13"/>
      <c r="AD542" s="13"/>
      <c r="AE542" s="13"/>
      <c r="AF542" s="47"/>
      <c r="AG542" s="13"/>
      <c r="AH542" s="13"/>
      <c r="AI542" s="13"/>
      <c r="AJ542" s="13"/>
      <c r="AK542" s="15"/>
    </row>
    <row r="543" s="12" customFormat="1" customHeight="1" spans="1:37">
      <c r="A543" s="31"/>
      <c r="G543" s="26"/>
      <c r="H543" s="21"/>
      <c r="AA543" s="14"/>
      <c r="AB543" s="13"/>
      <c r="AD543" s="13"/>
      <c r="AE543" s="13"/>
      <c r="AF543" s="47"/>
      <c r="AG543" s="13"/>
      <c r="AH543" s="13"/>
      <c r="AI543" s="13"/>
      <c r="AJ543" s="13"/>
      <c r="AK543" s="15"/>
    </row>
    <row r="544" s="12" customFormat="1" customHeight="1" spans="1:37">
      <c r="A544" s="31"/>
      <c r="G544" s="26"/>
      <c r="H544" s="21"/>
      <c r="AA544" s="14"/>
      <c r="AB544" s="13"/>
      <c r="AD544" s="13"/>
      <c r="AE544" s="13"/>
      <c r="AF544" s="47"/>
      <c r="AG544" s="13"/>
      <c r="AH544" s="13"/>
      <c r="AI544" s="13"/>
      <c r="AJ544" s="13"/>
      <c r="AK544" s="15"/>
    </row>
    <row r="545" s="12" customFormat="1" customHeight="1" spans="1:37">
      <c r="A545" s="31"/>
      <c r="G545" s="26"/>
      <c r="H545" s="21"/>
      <c r="AA545" s="14"/>
      <c r="AB545" s="13"/>
      <c r="AD545" s="13"/>
      <c r="AE545" s="13"/>
      <c r="AF545" s="47"/>
      <c r="AG545" s="13"/>
      <c r="AH545" s="13"/>
      <c r="AI545" s="13"/>
      <c r="AJ545" s="13"/>
      <c r="AK545" s="15"/>
    </row>
    <row r="546" s="12" customFormat="1" customHeight="1" spans="1:37">
      <c r="A546" s="31"/>
      <c r="G546" s="26"/>
      <c r="H546" s="21"/>
      <c r="AA546" s="14"/>
      <c r="AB546" s="13"/>
      <c r="AD546" s="13"/>
      <c r="AE546" s="13"/>
      <c r="AF546" s="47"/>
      <c r="AG546" s="13"/>
      <c r="AH546" s="13"/>
      <c r="AI546" s="13"/>
      <c r="AJ546" s="13"/>
      <c r="AK546" s="15"/>
    </row>
    <row r="547" s="12" customFormat="1" customHeight="1" spans="1:37">
      <c r="A547" s="31"/>
      <c r="G547" s="26"/>
      <c r="H547" s="21"/>
      <c r="AA547" s="14"/>
      <c r="AB547" s="13"/>
      <c r="AD547" s="13"/>
      <c r="AE547" s="13"/>
      <c r="AF547" s="47"/>
      <c r="AG547" s="13"/>
      <c r="AH547" s="13"/>
      <c r="AI547" s="13"/>
      <c r="AJ547" s="13"/>
      <c r="AK547" s="15"/>
    </row>
    <row r="548" s="12" customFormat="1" customHeight="1" spans="1:37">
      <c r="A548" s="31"/>
      <c r="G548" s="26"/>
      <c r="H548" s="21"/>
      <c r="AA548" s="14"/>
      <c r="AB548" s="13"/>
      <c r="AD548" s="13"/>
      <c r="AE548" s="13"/>
      <c r="AF548" s="47"/>
      <c r="AG548" s="13"/>
      <c r="AH548" s="13"/>
      <c r="AI548" s="13"/>
      <c r="AJ548" s="13"/>
      <c r="AK548" s="15"/>
    </row>
    <row r="549" s="12" customFormat="1" customHeight="1" spans="1:37">
      <c r="A549" s="31"/>
      <c r="G549" s="26"/>
      <c r="H549" s="21"/>
      <c r="AA549" s="14"/>
      <c r="AB549" s="13"/>
      <c r="AD549" s="13"/>
      <c r="AE549" s="13"/>
      <c r="AF549" s="47"/>
      <c r="AG549" s="13"/>
      <c r="AH549" s="13"/>
      <c r="AI549" s="13"/>
      <c r="AJ549" s="13"/>
      <c r="AK549" s="15"/>
    </row>
    <row r="550" s="12" customFormat="1" customHeight="1" spans="1:37">
      <c r="A550" s="31"/>
      <c r="G550" s="26"/>
      <c r="H550" s="21"/>
      <c r="AA550" s="14"/>
      <c r="AB550" s="13"/>
      <c r="AD550" s="13"/>
      <c r="AE550" s="13"/>
      <c r="AF550" s="47"/>
      <c r="AG550" s="13"/>
      <c r="AH550" s="13"/>
      <c r="AI550" s="13"/>
      <c r="AJ550" s="13"/>
      <c r="AK550" s="15"/>
    </row>
    <row r="551" s="12" customFormat="1" customHeight="1" spans="1:37">
      <c r="A551" s="31"/>
      <c r="G551" s="26"/>
      <c r="H551" s="21"/>
      <c r="AA551" s="14"/>
      <c r="AB551" s="13"/>
      <c r="AD551" s="13"/>
      <c r="AE551" s="13"/>
      <c r="AF551" s="47"/>
      <c r="AG551" s="13"/>
      <c r="AH551" s="13"/>
      <c r="AI551" s="13"/>
      <c r="AJ551" s="13"/>
      <c r="AK551" s="15"/>
    </row>
    <row r="552" s="12" customFormat="1" customHeight="1" spans="1:37">
      <c r="A552" s="31"/>
      <c r="G552" s="26"/>
      <c r="H552" s="21"/>
      <c r="AA552" s="14"/>
      <c r="AB552" s="13"/>
      <c r="AD552" s="13"/>
      <c r="AE552" s="13"/>
      <c r="AF552" s="47"/>
      <c r="AG552" s="13"/>
      <c r="AH552" s="13"/>
      <c r="AI552" s="13"/>
      <c r="AJ552" s="13"/>
      <c r="AK552" s="15"/>
    </row>
    <row r="553" s="12" customFormat="1" customHeight="1" spans="1:37">
      <c r="A553" s="31"/>
      <c r="G553" s="26"/>
      <c r="H553" s="21"/>
      <c r="AA553" s="14"/>
      <c r="AB553" s="13"/>
      <c r="AD553" s="13"/>
      <c r="AE553" s="13"/>
      <c r="AF553" s="47"/>
      <c r="AG553" s="13"/>
      <c r="AH553" s="13"/>
      <c r="AI553" s="13"/>
      <c r="AJ553" s="13"/>
      <c r="AK553" s="15"/>
    </row>
    <row r="554" s="12" customFormat="1" customHeight="1" spans="1:37">
      <c r="A554" s="31"/>
      <c r="G554" s="26"/>
      <c r="H554" s="21"/>
      <c r="AA554" s="14"/>
      <c r="AB554" s="13"/>
      <c r="AD554" s="13"/>
      <c r="AE554" s="13"/>
      <c r="AF554" s="47"/>
      <c r="AG554" s="13"/>
      <c r="AH554" s="13"/>
      <c r="AI554" s="13"/>
      <c r="AJ554" s="13"/>
      <c r="AK554" s="15"/>
    </row>
    <row r="555" s="12" customFormat="1" customHeight="1" spans="1:37">
      <c r="A555" s="31"/>
      <c r="G555" s="26"/>
      <c r="H555" s="21"/>
      <c r="AA555" s="14"/>
      <c r="AB555" s="13"/>
      <c r="AD555" s="13"/>
      <c r="AE555" s="13"/>
      <c r="AF555" s="47"/>
      <c r="AG555" s="13"/>
      <c r="AH555" s="13"/>
      <c r="AI555" s="13"/>
      <c r="AJ555" s="13"/>
      <c r="AK555" s="15"/>
    </row>
    <row r="556" s="12" customFormat="1" customHeight="1" spans="1:37">
      <c r="A556" s="31"/>
      <c r="G556" s="26"/>
      <c r="H556" s="21"/>
      <c r="AA556" s="14"/>
      <c r="AB556" s="13"/>
      <c r="AD556" s="13"/>
      <c r="AE556" s="13"/>
      <c r="AF556" s="47"/>
      <c r="AG556" s="13"/>
      <c r="AH556" s="13"/>
      <c r="AI556" s="13"/>
      <c r="AJ556" s="13"/>
      <c r="AK556" s="15"/>
    </row>
    <row r="557" s="12" customFormat="1" customHeight="1" spans="1:37">
      <c r="A557" s="31"/>
      <c r="G557" s="26"/>
      <c r="H557" s="21"/>
      <c r="AA557" s="14"/>
      <c r="AB557" s="13"/>
      <c r="AD557" s="13"/>
      <c r="AE557" s="13"/>
      <c r="AF557" s="47"/>
      <c r="AG557" s="13"/>
      <c r="AH557" s="13"/>
      <c r="AI557" s="13"/>
      <c r="AJ557" s="13"/>
      <c r="AK557" s="15"/>
    </row>
    <row r="558" s="12" customFormat="1" customHeight="1" spans="1:37">
      <c r="A558" s="31"/>
      <c r="G558" s="26"/>
      <c r="H558" s="21"/>
      <c r="AA558" s="14"/>
      <c r="AB558" s="13"/>
      <c r="AD558" s="13"/>
      <c r="AE558" s="13"/>
      <c r="AF558" s="47"/>
      <c r="AG558" s="13"/>
      <c r="AH558" s="13"/>
      <c r="AI558" s="13"/>
      <c r="AJ558" s="13"/>
      <c r="AK558" s="15"/>
    </row>
    <row r="559" s="12" customFormat="1" customHeight="1" spans="1:37">
      <c r="A559" s="31"/>
      <c r="G559" s="26"/>
      <c r="H559" s="21"/>
      <c r="AA559" s="14"/>
      <c r="AB559" s="13"/>
      <c r="AD559" s="13"/>
      <c r="AE559" s="13"/>
      <c r="AF559" s="47"/>
      <c r="AG559" s="13"/>
      <c r="AH559" s="13"/>
      <c r="AI559" s="13"/>
      <c r="AJ559" s="13"/>
      <c r="AK559" s="15"/>
    </row>
    <row r="560" s="12" customFormat="1" customHeight="1" spans="1:37">
      <c r="A560" s="31"/>
      <c r="G560" s="26"/>
      <c r="H560" s="21"/>
      <c r="AA560" s="14"/>
      <c r="AB560" s="13"/>
      <c r="AD560" s="13"/>
      <c r="AE560" s="13"/>
      <c r="AF560" s="47"/>
      <c r="AG560" s="13"/>
      <c r="AH560" s="13"/>
      <c r="AI560" s="13"/>
      <c r="AJ560" s="13"/>
      <c r="AK560" s="15"/>
    </row>
    <row r="561" s="12" customFormat="1" customHeight="1" spans="1:37">
      <c r="A561" s="31"/>
      <c r="G561" s="26"/>
      <c r="H561" s="21"/>
      <c r="AA561" s="14"/>
      <c r="AB561" s="13"/>
      <c r="AD561" s="13"/>
      <c r="AE561" s="13"/>
      <c r="AF561" s="47"/>
      <c r="AG561" s="13"/>
      <c r="AH561" s="13"/>
      <c r="AI561" s="13"/>
      <c r="AJ561" s="13"/>
      <c r="AK561" s="15"/>
    </row>
    <row r="562" s="12" customFormat="1" customHeight="1" spans="1:37">
      <c r="A562" s="31"/>
      <c r="G562" s="26"/>
      <c r="H562" s="21"/>
      <c r="AA562" s="14"/>
      <c r="AB562" s="13"/>
      <c r="AD562" s="13"/>
      <c r="AE562" s="13"/>
      <c r="AF562" s="47"/>
      <c r="AG562" s="13"/>
      <c r="AH562" s="13"/>
      <c r="AI562" s="13"/>
      <c r="AJ562" s="13"/>
      <c r="AK562" s="15"/>
    </row>
    <row r="563" s="12" customFormat="1" customHeight="1" spans="1:37">
      <c r="A563" s="31"/>
      <c r="G563" s="26"/>
      <c r="H563" s="21"/>
      <c r="AA563" s="14"/>
      <c r="AB563" s="13"/>
      <c r="AD563" s="13"/>
      <c r="AE563" s="13"/>
      <c r="AF563" s="47"/>
      <c r="AG563" s="13"/>
      <c r="AH563" s="13"/>
      <c r="AI563" s="13"/>
      <c r="AJ563" s="13"/>
      <c r="AK563" s="15"/>
    </row>
    <row r="564" s="12" customFormat="1" customHeight="1" spans="1:37">
      <c r="A564" s="31"/>
      <c r="G564" s="26"/>
      <c r="H564" s="21"/>
      <c r="AA564" s="14"/>
      <c r="AB564" s="13"/>
      <c r="AD564" s="13"/>
      <c r="AE564" s="13"/>
      <c r="AF564" s="47"/>
      <c r="AG564" s="13"/>
      <c r="AH564" s="13"/>
      <c r="AI564" s="13"/>
      <c r="AJ564" s="13"/>
      <c r="AK564" s="15"/>
    </row>
    <row r="565" s="12" customFormat="1" customHeight="1" spans="1:37">
      <c r="A565" s="31"/>
      <c r="G565" s="26"/>
      <c r="H565" s="21"/>
      <c r="AA565" s="14"/>
      <c r="AB565" s="13"/>
      <c r="AD565" s="13"/>
      <c r="AE565" s="13"/>
      <c r="AF565" s="47"/>
      <c r="AG565" s="13"/>
      <c r="AH565" s="13"/>
      <c r="AI565" s="13"/>
      <c r="AJ565" s="13"/>
      <c r="AK565" s="15"/>
    </row>
    <row r="566" s="12" customFormat="1" customHeight="1" spans="1:37">
      <c r="A566" s="31"/>
      <c r="G566" s="26"/>
      <c r="H566" s="21"/>
      <c r="AA566" s="14"/>
      <c r="AB566" s="13"/>
      <c r="AD566" s="13"/>
      <c r="AE566" s="13"/>
      <c r="AF566" s="47"/>
      <c r="AG566" s="13"/>
      <c r="AH566" s="13"/>
      <c r="AI566" s="13"/>
      <c r="AJ566" s="13"/>
      <c r="AK566" s="15"/>
    </row>
    <row r="567" s="12" customFormat="1" customHeight="1" spans="1:37">
      <c r="A567" s="31"/>
      <c r="G567" s="26"/>
      <c r="H567" s="21"/>
      <c r="AA567" s="14"/>
      <c r="AB567" s="13"/>
      <c r="AD567" s="13"/>
      <c r="AE567" s="13"/>
      <c r="AF567" s="47"/>
      <c r="AG567" s="13"/>
      <c r="AH567" s="13"/>
      <c r="AI567" s="13"/>
      <c r="AJ567" s="13"/>
      <c r="AK567" s="15"/>
    </row>
    <row r="568" s="12" customFormat="1" customHeight="1" spans="1:37">
      <c r="A568" s="31"/>
      <c r="G568" s="26"/>
      <c r="H568" s="21"/>
      <c r="AA568" s="14"/>
      <c r="AB568" s="13"/>
      <c r="AD568" s="13"/>
      <c r="AE568" s="13"/>
      <c r="AF568" s="47"/>
      <c r="AG568" s="13"/>
      <c r="AH568" s="13"/>
      <c r="AI568" s="13"/>
      <c r="AJ568" s="13"/>
      <c r="AK568" s="15"/>
    </row>
    <row r="569" s="12" customFormat="1" customHeight="1" spans="1:37">
      <c r="A569" s="31"/>
      <c r="G569" s="26"/>
      <c r="H569" s="21"/>
      <c r="AA569" s="14"/>
      <c r="AB569" s="13"/>
      <c r="AD569" s="13"/>
      <c r="AE569" s="13"/>
      <c r="AF569" s="47"/>
      <c r="AG569" s="13"/>
      <c r="AH569" s="13"/>
      <c r="AI569" s="13"/>
      <c r="AJ569" s="13"/>
      <c r="AK569" s="15"/>
    </row>
    <row r="570" s="12" customFormat="1" customHeight="1" spans="1:37">
      <c r="A570" s="31"/>
      <c r="G570" s="26"/>
      <c r="H570" s="21"/>
      <c r="AA570" s="14"/>
      <c r="AB570" s="13"/>
      <c r="AD570" s="13"/>
      <c r="AE570" s="13"/>
      <c r="AF570" s="47"/>
      <c r="AG570" s="13"/>
      <c r="AH570" s="13"/>
      <c r="AI570" s="13"/>
      <c r="AJ570" s="13"/>
      <c r="AK570" s="15"/>
    </row>
    <row r="571" s="12" customFormat="1" customHeight="1" spans="1:37">
      <c r="A571" s="31"/>
      <c r="G571" s="26"/>
      <c r="H571" s="21"/>
      <c r="AA571" s="14"/>
      <c r="AB571" s="13"/>
      <c r="AD571" s="13"/>
      <c r="AE571" s="13"/>
      <c r="AF571" s="47"/>
      <c r="AG571" s="13"/>
      <c r="AH571" s="13"/>
      <c r="AI571" s="13"/>
      <c r="AJ571" s="13"/>
      <c r="AK571" s="15"/>
    </row>
    <row r="572" s="12" customFormat="1" customHeight="1" spans="1:37">
      <c r="A572" s="31"/>
      <c r="G572" s="26"/>
      <c r="H572" s="21"/>
      <c r="AA572" s="14"/>
      <c r="AB572" s="13"/>
      <c r="AD572" s="13"/>
      <c r="AE572" s="13"/>
      <c r="AF572" s="47"/>
      <c r="AG572" s="13"/>
      <c r="AH572" s="13"/>
      <c r="AI572" s="13"/>
      <c r="AJ572" s="13"/>
      <c r="AK572" s="15"/>
    </row>
    <row r="573" s="12" customFormat="1" customHeight="1" spans="1:37">
      <c r="A573" s="31"/>
      <c r="G573" s="26"/>
      <c r="H573" s="21"/>
      <c r="AA573" s="14"/>
      <c r="AB573" s="13"/>
      <c r="AD573" s="13"/>
      <c r="AE573" s="13"/>
      <c r="AF573" s="47"/>
      <c r="AG573" s="13"/>
      <c r="AH573" s="13"/>
      <c r="AI573" s="13"/>
      <c r="AJ573" s="13"/>
      <c r="AK573" s="15"/>
    </row>
    <row r="574" s="12" customFormat="1" customHeight="1" spans="1:37">
      <c r="A574" s="31"/>
      <c r="G574" s="26"/>
      <c r="H574" s="21"/>
      <c r="AA574" s="14"/>
      <c r="AB574" s="13"/>
      <c r="AD574" s="13"/>
      <c r="AE574" s="13"/>
      <c r="AF574" s="47"/>
      <c r="AG574" s="13"/>
      <c r="AH574" s="13"/>
      <c r="AI574" s="13"/>
      <c r="AJ574" s="13"/>
      <c r="AK574" s="15"/>
    </row>
    <row r="575" s="12" customFormat="1" customHeight="1" spans="1:37">
      <c r="A575" s="31"/>
      <c r="G575" s="26"/>
      <c r="H575" s="21"/>
      <c r="AA575" s="14"/>
      <c r="AB575" s="13"/>
      <c r="AD575" s="13"/>
      <c r="AE575" s="13"/>
      <c r="AF575" s="47"/>
      <c r="AG575" s="13"/>
      <c r="AH575" s="13"/>
      <c r="AI575" s="13"/>
      <c r="AJ575" s="13"/>
      <c r="AK575" s="15"/>
    </row>
    <row r="576" s="12" customFormat="1" customHeight="1" spans="1:37">
      <c r="A576" s="31"/>
      <c r="G576" s="26"/>
      <c r="H576" s="21"/>
      <c r="AA576" s="14"/>
      <c r="AB576" s="13"/>
      <c r="AD576" s="13"/>
      <c r="AE576" s="13"/>
      <c r="AF576" s="47"/>
      <c r="AG576" s="13"/>
      <c r="AH576" s="13"/>
      <c r="AI576" s="13"/>
      <c r="AJ576" s="13"/>
      <c r="AK576" s="15"/>
    </row>
    <row r="577" s="12" customFormat="1" customHeight="1" spans="1:37">
      <c r="A577" s="31"/>
      <c r="G577" s="26"/>
      <c r="H577" s="21"/>
      <c r="AA577" s="14"/>
      <c r="AB577" s="13"/>
      <c r="AD577" s="13"/>
      <c r="AE577" s="13"/>
      <c r="AF577" s="47"/>
      <c r="AG577" s="13"/>
      <c r="AH577" s="13"/>
      <c r="AI577" s="13"/>
      <c r="AJ577" s="13"/>
      <c r="AK577" s="15"/>
    </row>
    <row r="578" s="12" customFormat="1" customHeight="1" spans="1:37">
      <c r="A578" s="31"/>
      <c r="G578" s="26"/>
      <c r="H578" s="21"/>
      <c r="AA578" s="14"/>
      <c r="AB578" s="13"/>
      <c r="AD578" s="13"/>
      <c r="AE578" s="13"/>
      <c r="AF578" s="47"/>
      <c r="AG578" s="13"/>
      <c r="AH578" s="13"/>
      <c r="AI578" s="13"/>
      <c r="AJ578" s="13"/>
      <c r="AK578" s="15"/>
    </row>
    <row r="579" s="12" customFormat="1" customHeight="1" spans="1:37">
      <c r="A579" s="31"/>
      <c r="G579" s="26"/>
      <c r="H579" s="21"/>
      <c r="AA579" s="14"/>
      <c r="AB579" s="13"/>
      <c r="AD579" s="13"/>
      <c r="AE579" s="13"/>
      <c r="AF579" s="47"/>
      <c r="AG579" s="13"/>
      <c r="AH579" s="13"/>
      <c r="AI579" s="13"/>
      <c r="AJ579" s="13"/>
      <c r="AK579" s="15"/>
    </row>
    <row r="580" s="12" customFormat="1" customHeight="1" spans="1:37">
      <c r="A580" s="31"/>
      <c r="G580" s="26"/>
      <c r="H580" s="21"/>
      <c r="AA580" s="14"/>
      <c r="AB580" s="13"/>
      <c r="AD580" s="13"/>
      <c r="AE580" s="13"/>
      <c r="AF580" s="47"/>
      <c r="AG580" s="13"/>
      <c r="AH580" s="13"/>
      <c r="AI580" s="13"/>
      <c r="AJ580" s="13"/>
      <c r="AK580" s="15"/>
    </row>
    <row r="581" s="12" customFormat="1" customHeight="1" spans="1:37">
      <c r="A581" s="31"/>
      <c r="G581" s="26"/>
      <c r="H581" s="21"/>
      <c r="AA581" s="14"/>
      <c r="AB581" s="13"/>
      <c r="AD581" s="13"/>
      <c r="AE581" s="13"/>
      <c r="AF581" s="47"/>
      <c r="AG581" s="13"/>
      <c r="AH581" s="13"/>
      <c r="AI581" s="13"/>
      <c r="AJ581" s="13"/>
      <c r="AK581" s="15"/>
    </row>
    <row r="582" s="12" customFormat="1" customHeight="1" spans="1:37">
      <c r="A582" s="31"/>
      <c r="G582" s="26"/>
      <c r="H582" s="21"/>
      <c r="AA582" s="14"/>
      <c r="AB582" s="13"/>
      <c r="AD582" s="13"/>
      <c r="AE582" s="13"/>
      <c r="AF582" s="47"/>
      <c r="AG582" s="13"/>
      <c r="AH582" s="13"/>
      <c r="AI582" s="13"/>
      <c r="AJ582" s="13"/>
      <c r="AK582" s="15"/>
    </row>
    <row r="583" s="12" customFormat="1" customHeight="1" spans="1:37">
      <c r="A583" s="31"/>
      <c r="G583" s="26"/>
      <c r="H583" s="21"/>
      <c r="AA583" s="14"/>
      <c r="AB583" s="13"/>
      <c r="AD583" s="13"/>
      <c r="AE583" s="13"/>
      <c r="AF583" s="47"/>
      <c r="AG583" s="13"/>
      <c r="AH583" s="13"/>
      <c r="AI583" s="13"/>
      <c r="AJ583" s="13"/>
      <c r="AK583" s="15"/>
    </row>
    <row r="584" s="12" customFormat="1" customHeight="1" spans="1:37">
      <c r="A584" s="31"/>
      <c r="G584" s="26"/>
      <c r="H584" s="21"/>
      <c r="AA584" s="14"/>
      <c r="AB584" s="13"/>
      <c r="AD584" s="13"/>
      <c r="AE584" s="13"/>
      <c r="AF584" s="47"/>
      <c r="AG584" s="13"/>
      <c r="AH584" s="13"/>
      <c r="AI584" s="13"/>
      <c r="AJ584" s="13"/>
      <c r="AK584" s="15"/>
    </row>
    <row r="585" s="12" customFormat="1" customHeight="1" spans="1:37">
      <c r="A585" s="31"/>
      <c r="G585" s="26"/>
      <c r="H585" s="21"/>
      <c r="AA585" s="14"/>
      <c r="AB585" s="13"/>
      <c r="AD585" s="13"/>
      <c r="AE585" s="13"/>
      <c r="AF585" s="47"/>
      <c r="AG585" s="13"/>
      <c r="AH585" s="13"/>
      <c r="AI585" s="13"/>
      <c r="AJ585" s="13"/>
      <c r="AK585" s="15"/>
    </row>
    <row r="586" s="12" customFormat="1" customHeight="1" spans="1:37">
      <c r="A586" s="31"/>
      <c r="G586" s="26"/>
      <c r="H586" s="21"/>
      <c r="AA586" s="14"/>
      <c r="AB586" s="13"/>
      <c r="AD586" s="13"/>
      <c r="AE586" s="13"/>
      <c r="AF586" s="47"/>
      <c r="AG586" s="13"/>
      <c r="AH586" s="13"/>
      <c r="AI586" s="13"/>
      <c r="AJ586" s="13"/>
      <c r="AK586" s="15"/>
    </row>
    <row r="587" s="12" customFormat="1" customHeight="1" spans="1:37">
      <c r="A587" s="31"/>
      <c r="G587" s="26"/>
      <c r="H587" s="21"/>
      <c r="AA587" s="14"/>
      <c r="AB587" s="13"/>
      <c r="AD587" s="13"/>
      <c r="AE587" s="13"/>
      <c r="AF587" s="47"/>
      <c r="AG587" s="13"/>
      <c r="AH587" s="13"/>
      <c r="AI587" s="13"/>
      <c r="AJ587" s="13"/>
      <c r="AK587" s="15"/>
    </row>
    <row r="588" s="12" customFormat="1" customHeight="1" spans="1:37">
      <c r="A588" s="31"/>
      <c r="G588" s="26"/>
      <c r="H588" s="21"/>
      <c r="AA588" s="14"/>
      <c r="AB588" s="13"/>
      <c r="AD588" s="13"/>
      <c r="AE588" s="13"/>
      <c r="AF588" s="47"/>
      <c r="AG588" s="13"/>
      <c r="AH588" s="13"/>
      <c r="AI588" s="13"/>
      <c r="AJ588" s="13"/>
      <c r="AK588" s="15"/>
    </row>
    <row r="589" s="12" customFormat="1" customHeight="1" spans="1:37">
      <c r="A589" s="31"/>
      <c r="G589" s="26"/>
      <c r="H589" s="21"/>
      <c r="AA589" s="14"/>
      <c r="AB589" s="13"/>
      <c r="AD589" s="13"/>
      <c r="AE589" s="13"/>
      <c r="AF589" s="47"/>
      <c r="AG589" s="13"/>
      <c r="AH589" s="13"/>
      <c r="AI589" s="13"/>
      <c r="AJ589" s="13"/>
      <c r="AK589" s="15"/>
    </row>
    <row r="590" s="12" customFormat="1" customHeight="1" spans="1:37">
      <c r="A590" s="31"/>
      <c r="G590" s="26"/>
      <c r="H590" s="21"/>
      <c r="AA590" s="14"/>
      <c r="AB590" s="13"/>
      <c r="AD590" s="13"/>
      <c r="AE590" s="13"/>
      <c r="AF590" s="47"/>
      <c r="AG590" s="13"/>
      <c r="AH590" s="13"/>
      <c r="AI590" s="13"/>
      <c r="AJ590" s="13"/>
      <c r="AK590" s="15"/>
    </row>
    <row r="591" s="12" customFormat="1" customHeight="1" spans="1:37">
      <c r="A591" s="31"/>
      <c r="G591" s="26"/>
      <c r="H591" s="21"/>
      <c r="AA591" s="14"/>
      <c r="AB591" s="13"/>
      <c r="AD591" s="13"/>
      <c r="AE591" s="13"/>
      <c r="AF591" s="47"/>
      <c r="AG591" s="13"/>
      <c r="AH591" s="13"/>
      <c r="AI591" s="13"/>
      <c r="AJ591" s="13"/>
      <c r="AK591" s="15"/>
    </row>
    <row r="592" s="12" customFormat="1" customHeight="1" spans="1:37">
      <c r="A592" s="31"/>
      <c r="G592" s="26"/>
      <c r="H592" s="21"/>
      <c r="AA592" s="14"/>
      <c r="AB592" s="13"/>
      <c r="AD592" s="13"/>
      <c r="AE592" s="13"/>
      <c r="AF592" s="47"/>
      <c r="AG592" s="13"/>
      <c r="AH592" s="13"/>
      <c r="AI592" s="13"/>
      <c r="AJ592" s="13"/>
      <c r="AK592" s="15"/>
    </row>
    <row r="593" s="12" customFormat="1" customHeight="1" spans="1:37">
      <c r="A593" s="31"/>
      <c r="G593" s="26"/>
      <c r="H593" s="21"/>
      <c r="AA593" s="14"/>
      <c r="AB593" s="13"/>
      <c r="AD593" s="13"/>
      <c r="AE593" s="13"/>
      <c r="AF593" s="47"/>
      <c r="AG593" s="13"/>
      <c r="AH593" s="13"/>
      <c r="AI593" s="13"/>
      <c r="AJ593" s="13"/>
      <c r="AK593" s="15"/>
    </row>
    <row r="594" s="12" customFormat="1" customHeight="1" spans="1:37">
      <c r="A594" s="31"/>
      <c r="G594" s="26"/>
      <c r="H594" s="21"/>
      <c r="AA594" s="14"/>
      <c r="AB594" s="13"/>
      <c r="AD594" s="13"/>
      <c r="AE594" s="13"/>
      <c r="AF594" s="47"/>
      <c r="AG594" s="13"/>
      <c r="AH594" s="13"/>
      <c r="AI594" s="13"/>
      <c r="AJ594" s="13"/>
      <c r="AK594" s="15"/>
    </row>
    <row r="595" s="12" customFormat="1" customHeight="1" spans="1:37">
      <c r="A595" s="31"/>
      <c r="G595" s="26"/>
      <c r="H595" s="21"/>
      <c r="AA595" s="14"/>
      <c r="AB595" s="13"/>
      <c r="AD595" s="13"/>
      <c r="AE595" s="13"/>
      <c r="AF595" s="47"/>
      <c r="AG595" s="13"/>
      <c r="AH595" s="13"/>
      <c r="AI595" s="13"/>
      <c r="AJ595" s="13"/>
      <c r="AK595" s="15"/>
    </row>
    <row r="596" s="12" customFormat="1" customHeight="1" spans="1:37">
      <c r="A596" s="31"/>
      <c r="G596" s="26"/>
      <c r="H596" s="21"/>
      <c r="AA596" s="14"/>
      <c r="AB596" s="13"/>
      <c r="AD596" s="13"/>
      <c r="AE596" s="13"/>
      <c r="AF596" s="47"/>
      <c r="AG596" s="13"/>
      <c r="AH596" s="13"/>
      <c r="AI596" s="13"/>
      <c r="AJ596" s="13"/>
      <c r="AK596" s="15"/>
    </row>
    <row r="597" s="12" customFormat="1" customHeight="1" spans="1:37">
      <c r="A597" s="31"/>
      <c r="G597" s="26"/>
      <c r="H597" s="21"/>
      <c r="AA597" s="14"/>
      <c r="AB597" s="13"/>
      <c r="AD597" s="13"/>
      <c r="AE597" s="13"/>
      <c r="AF597" s="47"/>
      <c r="AG597" s="13"/>
      <c r="AH597" s="13"/>
      <c r="AI597" s="13"/>
      <c r="AJ597" s="13"/>
      <c r="AK597" s="15"/>
    </row>
    <row r="598" s="12" customFormat="1" customHeight="1" spans="1:37">
      <c r="A598" s="31"/>
      <c r="G598" s="26"/>
      <c r="H598" s="21"/>
      <c r="AA598" s="14"/>
      <c r="AB598" s="13"/>
      <c r="AD598" s="13"/>
      <c r="AE598" s="13"/>
      <c r="AF598" s="47"/>
      <c r="AG598" s="13"/>
      <c r="AH598" s="13"/>
      <c r="AI598" s="13"/>
      <c r="AJ598" s="13"/>
      <c r="AK598" s="15"/>
    </row>
    <row r="599" s="12" customFormat="1" customHeight="1" spans="1:37">
      <c r="A599" s="31"/>
      <c r="G599" s="26"/>
      <c r="H599" s="21"/>
      <c r="AA599" s="14"/>
      <c r="AB599" s="13"/>
      <c r="AD599" s="13"/>
      <c r="AE599" s="13"/>
      <c r="AF599" s="47"/>
      <c r="AG599" s="13"/>
      <c r="AH599" s="13"/>
      <c r="AI599" s="13"/>
      <c r="AJ599" s="13"/>
      <c r="AK599" s="15"/>
    </row>
    <row r="600" s="12" customFormat="1" customHeight="1" spans="1:37">
      <c r="A600" s="31"/>
      <c r="G600" s="26"/>
      <c r="H600" s="21"/>
      <c r="AA600" s="14"/>
      <c r="AB600" s="13"/>
      <c r="AD600" s="13"/>
      <c r="AE600" s="13"/>
      <c r="AF600" s="47"/>
      <c r="AG600" s="13"/>
      <c r="AH600" s="13"/>
      <c r="AI600" s="13"/>
      <c r="AJ600" s="13"/>
      <c r="AK600" s="15"/>
    </row>
    <row r="601" s="12" customFormat="1" customHeight="1" spans="1:37">
      <c r="A601" s="31"/>
      <c r="G601" s="26"/>
      <c r="H601" s="21"/>
      <c r="AA601" s="14"/>
      <c r="AB601" s="13"/>
      <c r="AD601" s="13"/>
      <c r="AE601" s="13"/>
      <c r="AF601" s="47"/>
      <c r="AG601" s="13"/>
      <c r="AH601" s="13"/>
      <c r="AI601" s="13"/>
      <c r="AJ601" s="13"/>
      <c r="AK601" s="15"/>
    </row>
    <row r="602" s="12" customFormat="1" customHeight="1" spans="1:37">
      <c r="A602" s="31"/>
      <c r="G602" s="26"/>
      <c r="H602" s="21"/>
      <c r="AA602" s="14"/>
      <c r="AB602" s="13"/>
      <c r="AD602" s="13"/>
      <c r="AE602" s="13"/>
      <c r="AF602" s="47"/>
      <c r="AG602" s="13"/>
      <c r="AH602" s="13"/>
      <c r="AI602" s="13"/>
      <c r="AJ602" s="13"/>
      <c r="AK602" s="15"/>
    </row>
    <row r="603" s="12" customFormat="1" customHeight="1" spans="1:37">
      <c r="A603" s="31"/>
      <c r="G603" s="26"/>
      <c r="H603" s="21"/>
      <c r="AA603" s="14"/>
      <c r="AB603" s="13"/>
      <c r="AD603" s="13"/>
      <c r="AE603" s="13"/>
      <c r="AF603" s="47"/>
      <c r="AG603" s="13"/>
      <c r="AH603" s="13"/>
      <c r="AI603" s="13"/>
      <c r="AJ603" s="13"/>
      <c r="AK603" s="15"/>
    </row>
    <row r="604" s="12" customFormat="1" customHeight="1" spans="1:37">
      <c r="A604" s="31"/>
      <c r="G604" s="26"/>
      <c r="H604" s="21"/>
      <c r="AA604" s="14"/>
      <c r="AB604" s="13"/>
      <c r="AD604" s="13"/>
      <c r="AE604" s="13"/>
      <c r="AF604" s="47"/>
      <c r="AG604" s="13"/>
      <c r="AH604" s="13"/>
      <c r="AI604" s="13"/>
      <c r="AJ604" s="13"/>
      <c r="AK604" s="15"/>
    </row>
    <row r="605" s="12" customFormat="1" customHeight="1" spans="1:37">
      <c r="A605" s="31"/>
      <c r="G605" s="26"/>
      <c r="H605" s="21"/>
      <c r="AA605" s="14"/>
      <c r="AB605" s="13"/>
      <c r="AD605" s="13"/>
      <c r="AE605" s="13"/>
      <c r="AF605" s="47"/>
      <c r="AG605" s="13"/>
      <c r="AH605" s="13"/>
      <c r="AI605" s="13"/>
      <c r="AJ605" s="13"/>
      <c r="AK605" s="15"/>
    </row>
    <row r="606" s="12" customFormat="1" customHeight="1" spans="1:37">
      <c r="A606" s="31"/>
      <c r="G606" s="26"/>
      <c r="H606" s="21"/>
      <c r="AA606" s="14"/>
      <c r="AB606" s="13"/>
      <c r="AD606" s="13"/>
      <c r="AE606" s="13"/>
      <c r="AF606" s="47"/>
      <c r="AG606" s="13"/>
      <c r="AH606" s="13"/>
      <c r="AI606" s="13"/>
      <c r="AJ606" s="13"/>
      <c r="AK606" s="15"/>
    </row>
    <row r="607" s="12" customFormat="1" customHeight="1" spans="1:37">
      <c r="A607" s="31"/>
      <c r="G607" s="26"/>
      <c r="H607" s="21"/>
      <c r="AA607" s="14"/>
      <c r="AB607" s="13"/>
      <c r="AD607" s="13"/>
      <c r="AE607" s="13"/>
      <c r="AF607" s="47"/>
      <c r="AG607" s="13"/>
      <c r="AH607" s="13"/>
      <c r="AI607" s="13"/>
      <c r="AJ607" s="13"/>
      <c r="AK607" s="15"/>
    </row>
    <row r="608" s="12" customFormat="1" customHeight="1" spans="1:37">
      <c r="A608" s="31"/>
      <c r="G608" s="26"/>
      <c r="H608" s="21"/>
      <c r="AA608" s="14"/>
      <c r="AB608" s="13"/>
      <c r="AD608" s="13"/>
      <c r="AE608" s="13"/>
      <c r="AF608" s="47"/>
      <c r="AG608" s="13"/>
      <c r="AH608" s="13"/>
      <c r="AI608" s="13"/>
      <c r="AJ608" s="13"/>
      <c r="AK608" s="15"/>
    </row>
    <row r="609" s="12" customFormat="1" customHeight="1" spans="1:37">
      <c r="A609" s="31"/>
      <c r="G609" s="26"/>
      <c r="H609" s="21"/>
      <c r="AA609" s="14"/>
      <c r="AB609" s="13"/>
      <c r="AD609" s="13"/>
      <c r="AE609" s="13"/>
      <c r="AF609" s="47"/>
      <c r="AG609" s="13"/>
      <c r="AH609" s="13"/>
      <c r="AI609" s="13"/>
      <c r="AJ609" s="13"/>
      <c r="AK609" s="15"/>
    </row>
    <row r="610" s="12" customFormat="1" customHeight="1" spans="1:37">
      <c r="A610" s="31"/>
      <c r="G610" s="26"/>
      <c r="H610" s="21"/>
      <c r="AA610" s="14"/>
      <c r="AB610" s="13"/>
      <c r="AD610" s="13"/>
      <c r="AE610" s="13"/>
      <c r="AF610" s="47"/>
      <c r="AG610" s="13"/>
      <c r="AH610" s="13"/>
      <c r="AI610" s="13"/>
      <c r="AJ610" s="13"/>
      <c r="AK610" s="15"/>
    </row>
    <row r="611" s="12" customFormat="1" customHeight="1" spans="1:37">
      <c r="A611" s="31"/>
      <c r="G611" s="26"/>
      <c r="H611" s="21"/>
      <c r="AA611" s="14"/>
      <c r="AB611" s="13"/>
      <c r="AD611" s="13"/>
      <c r="AE611" s="13"/>
      <c r="AF611" s="47"/>
      <c r="AG611" s="13"/>
      <c r="AH611" s="13"/>
      <c r="AI611" s="13"/>
      <c r="AJ611" s="13"/>
      <c r="AK611" s="15"/>
    </row>
    <row r="612" s="12" customFormat="1" customHeight="1" spans="1:37">
      <c r="A612" s="31"/>
      <c r="G612" s="26"/>
      <c r="H612" s="21"/>
      <c r="AA612" s="14"/>
      <c r="AB612" s="13"/>
      <c r="AD612" s="13"/>
      <c r="AE612" s="13"/>
      <c r="AF612" s="47"/>
      <c r="AG612" s="13"/>
      <c r="AH612" s="13"/>
      <c r="AI612" s="13"/>
      <c r="AJ612" s="13"/>
      <c r="AK612" s="15"/>
    </row>
    <row r="613" s="12" customFormat="1" customHeight="1" spans="1:37">
      <c r="A613" s="31"/>
      <c r="G613" s="26"/>
      <c r="H613" s="21"/>
      <c r="AA613" s="14"/>
      <c r="AB613" s="13"/>
      <c r="AD613" s="13"/>
      <c r="AE613" s="13"/>
      <c r="AF613" s="47"/>
      <c r="AG613" s="13"/>
      <c r="AH613" s="13"/>
      <c r="AI613" s="13"/>
      <c r="AJ613" s="13"/>
      <c r="AK613" s="15"/>
    </row>
    <row r="614" s="12" customFormat="1" customHeight="1" spans="1:37">
      <c r="A614" s="31"/>
      <c r="G614" s="26"/>
      <c r="H614" s="21"/>
      <c r="AA614" s="14"/>
      <c r="AB614" s="13"/>
      <c r="AD614" s="13"/>
      <c r="AE614" s="13"/>
      <c r="AF614" s="47"/>
      <c r="AG614" s="13"/>
      <c r="AH614" s="13"/>
      <c r="AI614" s="13"/>
      <c r="AJ614" s="13"/>
      <c r="AK614" s="15"/>
    </row>
    <row r="615" s="12" customFormat="1" customHeight="1" spans="1:37">
      <c r="A615" s="31"/>
      <c r="G615" s="26"/>
      <c r="H615" s="21"/>
      <c r="AA615" s="14"/>
      <c r="AB615" s="13"/>
      <c r="AD615" s="13"/>
      <c r="AE615" s="13"/>
      <c r="AF615" s="47"/>
      <c r="AG615" s="13"/>
      <c r="AH615" s="13"/>
      <c r="AI615" s="13"/>
      <c r="AJ615" s="13"/>
      <c r="AK615" s="15"/>
    </row>
    <row r="616" s="12" customFormat="1" customHeight="1" spans="1:37">
      <c r="A616" s="31"/>
      <c r="G616" s="26"/>
      <c r="H616" s="21"/>
      <c r="AA616" s="14"/>
      <c r="AB616" s="13"/>
      <c r="AD616" s="13"/>
      <c r="AE616" s="13"/>
      <c r="AF616" s="47"/>
      <c r="AG616" s="13"/>
      <c r="AH616" s="13"/>
      <c r="AI616" s="13"/>
      <c r="AJ616" s="13"/>
      <c r="AK616" s="15"/>
    </row>
    <row r="617" s="12" customFormat="1" customHeight="1" spans="1:37">
      <c r="A617" s="31"/>
      <c r="G617" s="26"/>
      <c r="H617" s="21"/>
      <c r="AA617" s="14"/>
      <c r="AB617" s="13"/>
      <c r="AD617" s="13"/>
      <c r="AE617" s="13"/>
      <c r="AF617" s="47"/>
      <c r="AG617" s="13"/>
      <c r="AH617" s="13"/>
      <c r="AI617" s="13"/>
      <c r="AJ617" s="13"/>
      <c r="AK617" s="15"/>
    </row>
    <row r="618" s="12" customFormat="1" customHeight="1" spans="1:37">
      <c r="A618" s="31"/>
      <c r="G618" s="26"/>
      <c r="H618" s="21"/>
      <c r="AA618" s="14"/>
      <c r="AB618" s="13"/>
      <c r="AD618" s="13"/>
      <c r="AE618" s="13"/>
      <c r="AF618" s="47"/>
      <c r="AG618" s="13"/>
      <c r="AH618" s="13"/>
      <c r="AI618" s="13"/>
      <c r="AJ618" s="13"/>
      <c r="AK618" s="15"/>
    </row>
    <row r="619" s="12" customFormat="1" customHeight="1" spans="1:37">
      <c r="A619" s="31"/>
      <c r="G619" s="26"/>
      <c r="H619" s="21"/>
      <c r="AA619" s="14"/>
      <c r="AB619" s="13"/>
      <c r="AD619" s="13"/>
      <c r="AE619" s="13"/>
      <c r="AF619" s="47"/>
      <c r="AG619" s="13"/>
      <c r="AH619" s="13"/>
      <c r="AI619" s="13"/>
      <c r="AJ619" s="13"/>
      <c r="AK619" s="15"/>
    </row>
    <row r="620" s="12" customFormat="1" customHeight="1" spans="1:37">
      <c r="A620" s="31"/>
      <c r="G620" s="26"/>
      <c r="H620" s="21"/>
      <c r="AA620" s="14"/>
      <c r="AB620" s="13"/>
      <c r="AD620" s="13"/>
      <c r="AE620" s="13"/>
      <c r="AF620" s="47"/>
      <c r="AG620" s="13"/>
      <c r="AH620" s="13"/>
      <c r="AI620" s="13"/>
      <c r="AJ620" s="13"/>
      <c r="AK620" s="15"/>
    </row>
    <row r="621" s="12" customFormat="1" customHeight="1" spans="1:37">
      <c r="A621" s="31"/>
      <c r="G621" s="26"/>
      <c r="H621" s="21"/>
      <c r="AA621" s="14"/>
      <c r="AB621" s="13"/>
      <c r="AD621" s="13"/>
      <c r="AE621" s="13"/>
      <c r="AF621" s="47"/>
      <c r="AG621" s="13"/>
      <c r="AH621" s="13"/>
      <c r="AI621" s="13"/>
      <c r="AJ621" s="13"/>
      <c r="AK621" s="15"/>
    </row>
    <row r="622" s="12" customFormat="1" customHeight="1" spans="1:37">
      <c r="A622" s="31"/>
      <c r="G622" s="26"/>
      <c r="H622" s="21"/>
      <c r="AA622" s="14"/>
      <c r="AB622" s="13"/>
      <c r="AD622" s="13"/>
      <c r="AE622" s="13"/>
      <c r="AF622" s="47"/>
      <c r="AG622" s="13"/>
      <c r="AH622" s="13"/>
      <c r="AI622" s="13"/>
      <c r="AJ622" s="13"/>
      <c r="AK622" s="15"/>
    </row>
    <row r="623" s="12" customFormat="1" customHeight="1" spans="1:37">
      <c r="A623" s="31"/>
      <c r="G623" s="26"/>
      <c r="H623" s="21"/>
      <c r="AA623" s="14"/>
      <c r="AB623" s="13"/>
      <c r="AD623" s="13"/>
      <c r="AE623" s="13"/>
      <c r="AF623" s="47"/>
      <c r="AG623" s="13"/>
      <c r="AH623" s="13"/>
      <c r="AI623" s="13"/>
      <c r="AJ623" s="13"/>
      <c r="AK623" s="15"/>
    </row>
    <row r="624" s="12" customFormat="1" customHeight="1" spans="1:37">
      <c r="A624" s="31"/>
      <c r="G624" s="26"/>
      <c r="H624" s="21"/>
      <c r="AA624" s="14"/>
      <c r="AB624" s="13"/>
      <c r="AD624" s="13"/>
      <c r="AE624" s="13"/>
      <c r="AF624" s="47"/>
      <c r="AG624" s="13"/>
      <c r="AH624" s="13"/>
      <c r="AI624" s="13"/>
      <c r="AJ624" s="13"/>
      <c r="AK624" s="15"/>
    </row>
    <row r="625" s="12" customFormat="1" customHeight="1" spans="1:37">
      <c r="A625" s="31"/>
      <c r="G625" s="26"/>
      <c r="H625" s="21"/>
      <c r="AA625" s="14"/>
      <c r="AB625" s="13"/>
      <c r="AD625" s="13"/>
      <c r="AE625" s="13"/>
      <c r="AF625" s="47"/>
      <c r="AG625" s="13"/>
      <c r="AH625" s="13"/>
      <c r="AI625" s="13"/>
      <c r="AJ625" s="13"/>
      <c r="AK625" s="15"/>
    </row>
    <row r="626" s="12" customFormat="1" customHeight="1" spans="1:37">
      <c r="A626" s="31"/>
      <c r="G626" s="26"/>
      <c r="H626" s="21"/>
      <c r="AA626" s="14"/>
      <c r="AB626" s="13"/>
      <c r="AD626" s="13"/>
      <c r="AE626" s="13"/>
      <c r="AF626" s="47"/>
      <c r="AG626" s="13"/>
      <c r="AH626" s="13"/>
      <c r="AI626" s="13"/>
      <c r="AJ626" s="13"/>
      <c r="AK626" s="15"/>
    </row>
    <row r="627" s="12" customFormat="1" customHeight="1" spans="1:37">
      <c r="A627" s="31"/>
      <c r="G627" s="26"/>
      <c r="H627" s="21"/>
      <c r="AA627" s="14"/>
      <c r="AB627" s="13"/>
      <c r="AD627" s="13"/>
      <c r="AE627" s="13"/>
      <c r="AF627" s="47"/>
      <c r="AG627" s="13"/>
      <c r="AH627" s="13"/>
      <c r="AI627" s="13"/>
      <c r="AJ627" s="13"/>
      <c r="AK627" s="15"/>
    </row>
    <row r="628" s="12" customFormat="1" customHeight="1" spans="1:37">
      <c r="A628" s="31"/>
      <c r="G628" s="26"/>
      <c r="H628" s="21"/>
      <c r="AA628" s="14"/>
      <c r="AB628" s="13"/>
      <c r="AD628" s="13"/>
      <c r="AE628" s="13"/>
      <c r="AF628" s="47"/>
      <c r="AG628" s="13"/>
      <c r="AH628" s="13"/>
      <c r="AI628" s="13"/>
      <c r="AJ628" s="13"/>
      <c r="AK628" s="15"/>
    </row>
    <row r="629" s="12" customFormat="1" customHeight="1" spans="1:37">
      <c r="A629" s="31"/>
      <c r="G629" s="26"/>
      <c r="H629" s="21"/>
      <c r="AA629" s="14"/>
      <c r="AB629" s="13"/>
      <c r="AD629" s="13"/>
      <c r="AE629" s="13"/>
      <c r="AF629" s="47"/>
      <c r="AG629" s="13"/>
      <c r="AH629" s="13"/>
      <c r="AI629" s="13"/>
      <c r="AJ629" s="13"/>
      <c r="AK629" s="15"/>
    </row>
    <row r="630" s="12" customFormat="1" customHeight="1" spans="1:37">
      <c r="A630" s="31"/>
      <c r="G630" s="26"/>
      <c r="H630" s="21"/>
      <c r="AA630" s="14"/>
      <c r="AB630" s="13"/>
      <c r="AD630" s="13"/>
      <c r="AE630" s="13"/>
      <c r="AF630" s="47"/>
      <c r="AG630" s="13"/>
      <c r="AH630" s="13"/>
      <c r="AI630" s="13"/>
      <c r="AJ630" s="13"/>
      <c r="AK630" s="15"/>
    </row>
    <row r="631" s="12" customFormat="1" customHeight="1" spans="1:37">
      <c r="A631" s="31"/>
      <c r="G631" s="26"/>
      <c r="H631" s="21"/>
      <c r="AA631" s="14"/>
      <c r="AB631" s="13"/>
      <c r="AD631" s="13"/>
      <c r="AE631" s="13"/>
      <c r="AF631" s="47"/>
      <c r="AG631" s="13"/>
      <c r="AH631" s="13"/>
      <c r="AI631" s="13"/>
      <c r="AJ631" s="13"/>
      <c r="AK631" s="15"/>
    </row>
    <row r="632" s="12" customFormat="1" customHeight="1" spans="1:37">
      <c r="A632" s="31"/>
      <c r="G632" s="26"/>
      <c r="H632" s="21"/>
      <c r="AA632" s="14"/>
      <c r="AB632" s="13"/>
      <c r="AD632" s="13"/>
      <c r="AE632" s="13"/>
      <c r="AF632" s="47"/>
      <c r="AG632" s="13"/>
      <c r="AH632" s="13"/>
      <c r="AI632" s="13"/>
      <c r="AJ632" s="13"/>
      <c r="AK632" s="15"/>
    </row>
    <row r="633" s="12" customFormat="1" customHeight="1" spans="1:37">
      <c r="A633" s="31"/>
      <c r="G633" s="26"/>
      <c r="H633" s="21"/>
      <c r="AA633" s="14"/>
      <c r="AB633" s="13"/>
      <c r="AD633" s="13"/>
      <c r="AE633" s="13"/>
      <c r="AF633" s="47"/>
      <c r="AG633" s="13"/>
      <c r="AH633" s="13"/>
      <c r="AI633" s="13"/>
      <c r="AJ633" s="13"/>
      <c r="AK633" s="15"/>
    </row>
    <row r="634" s="12" customFormat="1" customHeight="1" spans="1:37">
      <c r="A634" s="31"/>
      <c r="G634" s="26"/>
      <c r="H634" s="21"/>
      <c r="AA634" s="14"/>
      <c r="AB634" s="13"/>
      <c r="AD634" s="13"/>
      <c r="AE634" s="13"/>
      <c r="AF634" s="47"/>
      <c r="AG634" s="13"/>
      <c r="AH634" s="13"/>
      <c r="AI634" s="13"/>
      <c r="AJ634" s="13"/>
      <c r="AK634" s="15"/>
    </row>
    <row r="635" s="12" customFormat="1" customHeight="1" spans="1:37">
      <c r="A635" s="31"/>
      <c r="G635" s="26"/>
      <c r="H635" s="21"/>
      <c r="AA635" s="14"/>
      <c r="AB635" s="13"/>
      <c r="AD635" s="13"/>
      <c r="AE635" s="13"/>
      <c r="AF635" s="47"/>
      <c r="AG635" s="13"/>
      <c r="AH635" s="13"/>
      <c r="AI635" s="13"/>
      <c r="AJ635" s="13"/>
      <c r="AK635" s="15"/>
    </row>
    <row r="636" s="12" customFormat="1" customHeight="1" spans="1:37">
      <c r="A636" s="31"/>
      <c r="G636" s="26"/>
      <c r="H636" s="21"/>
      <c r="AA636" s="14"/>
      <c r="AB636" s="13"/>
      <c r="AD636" s="13"/>
      <c r="AE636" s="13"/>
      <c r="AF636" s="47"/>
      <c r="AG636" s="13"/>
      <c r="AH636" s="13"/>
      <c r="AI636" s="13"/>
      <c r="AJ636" s="13"/>
      <c r="AK636" s="15"/>
    </row>
    <row r="637" s="12" customFormat="1" customHeight="1" spans="1:37">
      <c r="A637" s="31"/>
      <c r="G637" s="26"/>
      <c r="H637" s="21"/>
      <c r="AA637" s="14"/>
      <c r="AB637" s="13"/>
      <c r="AD637" s="13"/>
      <c r="AE637" s="13"/>
      <c r="AF637" s="47"/>
      <c r="AG637" s="13"/>
      <c r="AH637" s="13"/>
      <c r="AI637" s="13"/>
      <c r="AJ637" s="13"/>
      <c r="AK637" s="15"/>
    </row>
    <row r="638" s="12" customFormat="1" customHeight="1" spans="1:37">
      <c r="A638" s="31"/>
      <c r="G638" s="26"/>
      <c r="H638" s="21"/>
      <c r="AA638" s="14"/>
      <c r="AB638" s="13"/>
      <c r="AD638" s="13"/>
      <c r="AE638" s="13"/>
      <c r="AF638" s="47"/>
      <c r="AG638" s="13"/>
      <c r="AH638" s="13"/>
      <c r="AI638" s="13"/>
      <c r="AJ638" s="13"/>
      <c r="AK638" s="15"/>
    </row>
    <row r="639" s="12" customFormat="1" customHeight="1" spans="1:37">
      <c r="A639" s="31"/>
      <c r="G639" s="26"/>
      <c r="H639" s="21"/>
      <c r="AA639" s="14"/>
      <c r="AB639" s="13"/>
      <c r="AD639" s="13"/>
      <c r="AE639" s="13"/>
      <c r="AF639" s="47"/>
      <c r="AG639" s="13"/>
      <c r="AH639" s="13"/>
      <c r="AI639" s="13"/>
      <c r="AJ639" s="13"/>
      <c r="AK639" s="15"/>
    </row>
    <row r="640" s="12" customFormat="1" customHeight="1" spans="1:37">
      <c r="A640" s="31"/>
      <c r="G640" s="26"/>
      <c r="H640" s="21"/>
      <c r="AA640" s="14"/>
      <c r="AB640" s="13"/>
      <c r="AD640" s="13"/>
      <c r="AE640" s="13"/>
      <c r="AF640" s="47"/>
      <c r="AG640" s="13"/>
      <c r="AH640" s="13"/>
      <c r="AI640" s="13"/>
      <c r="AJ640" s="13"/>
      <c r="AK640" s="15"/>
    </row>
    <row r="641" s="12" customFormat="1" customHeight="1" spans="1:37">
      <c r="A641" s="31"/>
      <c r="G641" s="26"/>
      <c r="H641" s="21"/>
      <c r="AA641" s="14"/>
      <c r="AB641" s="13"/>
      <c r="AD641" s="13"/>
      <c r="AE641" s="13"/>
      <c r="AF641" s="47"/>
      <c r="AG641" s="13"/>
      <c r="AH641" s="13"/>
      <c r="AI641" s="13"/>
      <c r="AJ641" s="13"/>
      <c r="AK641" s="15"/>
    </row>
    <row r="642" s="12" customFormat="1" customHeight="1" spans="1:37">
      <c r="A642" s="31"/>
      <c r="G642" s="26"/>
      <c r="H642" s="21"/>
      <c r="AA642" s="14"/>
      <c r="AB642" s="13"/>
      <c r="AD642" s="13"/>
      <c r="AE642" s="13"/>
      <c r="AF642" s="47"/>
      <c r="AG642" s="13"/>
      <c r="AH642" s="13"/>
      <c r="AI642" s="13"/>
      <c r="AJ642" s="13"/>
      <c r="AK642" s="15"/>
    </row>
    <row r="643" s="12" customFormat="1" customHeight="1" spans="1:37">
      <c r="A643" s="31"/>
      <c r="G643" s="26"/>
      <c r="H643" s="21"/>
      <c r="AA643" s="14"/>
      <c r="AB643" s="13"/>
      <c r="AD643" s="13"/>
      <c r="AE643" s="13"/>
      <c r="AF643" s="47"/>
      <c r="AG643" s="13"/>
      <c r="AH643" s="13"/>
      <c r="AI643" s="13"/>
      <c r="AJ643" s="13"/>
      <c r="AK643" s="15"/>
    </row>
    <row r="644" s="12" customFormat="1" customHeight="1" spans="1:37">
      <c r="A644" s="31"/>
      <c r="G644" s="26"/>
      <c r="H644" s="21"/>
      <c r="AA644" s="14"/>
      <c r="AB644" s="13"/>
      <c r="AD644" s="13"/>
      <c r="AE644" s="13"/>
      <c r="AF644" s="47"/>
      <c r="AG644" s="13"/>
      <c r="AH644" s="13"/>
      <c r="AI644" s="13"/>
      <c r="AJ644" s="13"/>
      <c r="AK644" s="15"/>
    </row>
    <row r="645" s="12" customFormat="1" customHeight="1" spans="1:37">
      <c r="A645" s="31"/>
      <c r="G645" s="26"/>
      <c r="H645" s="21"/>
      <c r="AA645" s="14"/>
      <c r="AB645" s="13"/>
      <c r="AD645" s="13"/>
      <c r="AE645" s="13"/>
      <c r="AF645" s="47"/>
      <c r="AG645" s="13"/>
      <c r="AH645" s="13"/>
      <c r="AI645" s="13"/>
      <c r="AJ645" s="13"/>
      <c r="AK645" s="15"/>
    </row>
    <row r="646" s="12" customFormat="1" customHeight="1" spans="1:37">
      <c r="A646" s="31"/>
      <c r="G646" s="26"/>
      <c r="H646" s="21"/>
      <c r="AA646" s="14"/>
      <c r="AB646" s="13"/>
      <c r="AD646" s="13"/>
      <c r="AE646" s="13"/>
      <c r="AF646" s="47"/>
      <c r="AG646" s="13"/>
      <c r="AH646" s="13"/>
      <c r="AI646" s="13"/>
      <c r="AJ646" s="13"/>
      <c r="AK646" s="15"/>
    </row>
    <row r="647" s="12" customFormat="1" customHeight="1" spans="1:37">
      <c r="A647" s="31"/>
      <c r="G647" s="26"/>
      <c r="H647" s="21"/>
      <c r="AA647" s="14"/>
      <c r="AB647" s="13"/>
      <c r="AD647" s="13"/>
      <c r="AE647" s="13"/>
      <c r="AF647" s="47"/>
      <c r="AG647" s="13"/>
      <c r="AH647" s="13"/>
      <c r="AI647" s="13"/>
      <c r="AJ647" s="13"/>
      <c r="AK647" s="15"/>
    </row>
    <row r="648" s="12" customFormat="1" customHeight="1" spans="1:37">
      <c r="A648" s="31"/>
      <c r="G648" s="26"/>
      <c r="H648" s="21"/>
      <c r="AA648" s="14"/>
      <c r="AB648" s="13"/>
      <c r="AD648" s="13"/>
      <c r="AE648" s="13"/>
      <c r="AF648" s="47"/>
      <c r="AG648" s="13"/>
      <c r="AH648" s="13"/>
      <c r="AI648" s="13"/>
      <c r="AJ648" s="13"/>
      <c r="AK648" s="15"/>
    </row>
    <row r="649" s="12" customFormat="1" customHeight="1" spans="1:37">
      <c r="A649" s="31"/>
      <c r="G649" s="26"/>
      <c r="H649" s="21"/>
      <c r="AA649" s="14"/>
      <c r="AB649" s="13"/>
      <c r="AD649" s="13"/>
      <c r="AE649" s="13"/>
      <c r="AF649" s="47"/>
      <c r="AG649" s="13"/>
      <c r="AH649" s="13"/>
      <c r="AI649" s="13"/>
      <c r="AJ649" s="13"/>
      <c r="AK649" s="15"/>
    </row>
    <row r="650" s="12" customFormat="1" customHeight="1" spans="1:37">
      <c r="A650" s="31"/>
      <c r="G650" s="26"/>
      <c r="H650" s="21"/>
      <c r="AA650" s="14"/>
      <c r="AB650" s="13"/>
      <c r="AD650" s="13"/>
      <c r="AE650" s="13"/>
      <c r="AF650" s="47"/>
      <c r="AG650" s="13"/>
      <c r="AH650" s="13"/>
      <c r="AI650" s="13"/>
      <c r="AJ650" s="13"/>
      <c r="AK650" s="15"/>
    </row>
    <row r="651" s="12" customFormat="1" customHeight="1" spans="1:37">
      <c r="A651" s="31"/>
      <c r="G651" s="26"/>
      <c r="H651" s="21"/>
      <c r="AA651" s="14"/>
      <c r="AB651" s="13"/>
      <c r="AD651" s="13"/>
      <c r="AE651" s="13"/>
      <c r="AF651" s="47"/>
      <c r="AG651" s="13"/>
      <c r="AH651" s="13"/>
      <c r="AI651" s="13"/>
      <c r="AJ651" s="13"/>
      <c r="AK651" s="15"/>
    </row>
    <row r="652" s="12" customFormat="1" customHeight="1" spans="1:37">
      <c r="A652" s="31"/>
      <c r="G652" s="26"/>
      <c r="H652" s="21"/>
      <c r="AA652" s="14"/>
      <c r="AB652" s="13"/>
      <c r="AD652" s="13"/>
      <c r="AE652" s="13"/>
      <c r="AF652" s="47"/>
      <c r="AG652" s="13"/>
      <c r="AH652" s="13"/>
      <c r="AI652" s="13"/>
      <c r="AJ652" s="13"/>
      <c r="AK652" s="15"/>
    </row>
    <row r="653" s="12" customFormat="1" customHeight="1" spans="1:37">
      <c r="A653" s="31"/>
      <c r="G653" s="26"/>
      <c r="H653" s="21"/>
      <c r="AA653" s="14"/>
      <c r="AB653" s="13"/>
      <c r="AD653" s="13"/>
      <c r="AE653" s="13"/>
      <c r="AF653" s="47"/>
      <c r="AG653" s="13"/>
      <c r="AH653" s="13"/>
      <c r="AI653" s="13"/>
      <c r="AJ653" s="13"/>
      <c r="AK653" s="15"/>
    </row>
    <row r="654" s="12" customFormat="1" customHeight="1" spans="1:37">
      <c r="A654" s="31"/>
      <c r="G654" s="26"/>
      <c r="H654" s="21"/>
      <c r="AA654" s="14"/>
      <c r="AB654" s="13"/>
      <c r="AD654" s="13"/>
      <c r="AE654" s="13"/>
      <c r="AF654" s="47"/>
      <c r="AG654" s="13"/>
      <c r="AH654" s="13"/>
      <c r="AI654" s="13"/>
      <c r="AJ654" s="13"/>
      <c r="AK654" s="15"/>
    </row>
    <row r="655" s="12" customFormat="1" customHeight="1" spans="1:37">
      <c r="A655" s="31"/>
      <c r="G655" s="26"/>
      <c r="H655" s="21"/>
      <c r="AA655" s="14"/>
      <c r="AB655" s="13"/>
      <c r="AD655" s="13"/>
      <c r="AE655" s="13"/>
      <c r="AF655" s="47"/>
      <c r="AG655" s="13"/>
      <c r="AH655" s="13"/>
      <c r="AI655" s="13"/>
      <c r="AJ655" s="13"/>
      <c r="AK655" s="15"/>
    </row>
    <row r="656" s="12" customFormat="1" customHeight="1" spans="1:37">
      <c r="A656" s="31"/>
      <c r="G656" s="26"/>
      <c r="H656" s="21"/>
      <c r="AA656" s="14"/>
      <c r="AB656" s="13"/>
      <c r="AD656" s="13"/>
      <c r="AE656" s="13"/>
      <c r="AF656" s="47"/>
      <c r="AG656" s="13"/>
      <c r="AH656" s="13"/>
      <c r="AI656" s="13"/>
      <c r="AJ656" s="13"/>
      <c r="AK656" s="15"/>
    </row>
    <row r="657" s="12" customFormat="1" customHeight="1" spans="1:37">
      <c r="A657" s="31"/>
      <c r="G657" s="26"/>
      <c r="H657" s="21"/>
      <c r="AA657" s="14"/>
      <c r="AB657" s="13"/>
      <c r="AD657" s="13"/>
      <c r="AE657" s="13"/>
      <c r="AF657" s="47"/>
      <c r="AG657" s="13"/>
      <c r="AH657" s="13"/>
      <c r="AI657" s="13"/>
      <c r="AJ657" s="13"/>
      <c r="AK657" s="15"/>
    </row>
    <row r="658" s="12" customFormat="1" customHeight="1" spans="1:37">
      <c r="A658" s="31"/>
      <c r="G658" s="26"/>
      <c r="H658" s="21"/>
      <c r="AA658" s="14"/>
      <c r="AB658" s="13"/>
      <c r="AD658" s="13"/>
      <c r="AE658" s="13"/>
      <c r="AF658" s="47"/>
      <c r="AG658" s="13"/>
      <c r="AH658" s="13"/>
      <c r="AI658" s="13"/>
      <c r="AJ658" s="13"/>
      <c r="AK658" s="15"/>
    </row>
    <row r="659" s="12" customFormat="1" customHeight="1" spans="1:37">
      <c r="A659" s="31"/>
      <c r="G659" s="26"/>
      <c r="H659" s="21"/>
      <c r="AA659" s="14"/>
      <c r="AB659" s="13"/>
      <c r="AD659" s="13"/>
      <c r="AE659" s="13"/>
      <c r="AF659" s="47"/>
      <c r="AG659" s="13"/>
      <c r="AH659" s="13"/>
      <c r="AI659" s="13"/>
      <c r="AJ659" s="13"/>
      <c r="AK659" s="15"/>
    </row>
    <row r="660" s="12" customFormat="1" customHeight="1" spans="1:37">
      <c r="A660" s="31"/>
      <c r="G660" s="26"/>
      <c r="H660" s="21"/>
      <c r="AA660" s="14"/>
      <c r="AB660" s="13"/>
      <c r="AD660" s="13"/>
      <c r="AE660" s="13"/>
      <c r="AF660" s="47"/>
      <c r="AG660" s="13"/>
      <c r="AH660" s="13"/>
      <c r="AI660" s="13"/>
      <c r="AJ660" s="13"/>
      <c r="AK660" s="15"/>
    </row>
    <row r="661" s="12" customFormat="1" customHeight="1" spans="1:37">
      <c r="A661" s="31"/>
      <c r="G661" s="26"/>
      <c r="H661" s="21"/>
      <c r="AA661" s="14"/>
      <c r="AB661" s="13"/>
      <c r="AD661" s="13"/>
      <c r="AE661" s="13"/>
      <c r="AF661" s="47"/>
      <c r="AG661" s="13"/>
      <c r="AH661" s="13"/>
      <c r="AI661" s="13"/>
      <c r="AJ661" s="13"/>
      <c r="AK661" s="15"/>
    </row>
    <row r="662" s="12" customFormat="1" customHeight="1" spans="1:37">
      <c r="A662" s="31"/>
      <c r="G662" s="26"/>
      <c r="H662" s="21"/>
      <c r="AA662" s="14"/>
      <c r="AB662" s="13"/>
      <c r="AD662" s="13"/>
      <c r="AE662" s="13"/>
      <c r="AF662" s="47"/>
      <c r="AG662" s="13"/>
      <c r="AH662" s="13"/>
      <c r="AI662" s="13"/>
      <c r="AJ662" s="13"/>
      <c r="AK662" s="15"/>
    </row>
    <row r="663" s="12" customFormat="1" customHeight="1" spans="1:37">
      <c r="A663" s="31"/>
      <c r="G663" s="26"/>
      <c r="H663" s="21"/>
      <c r="AA663" s="14"/>
      <c r="AB663" s="13"/>
      <c r="AD663" s="13"/>
      <c r="AE663" s="13"/>
      <c r="AF663" s="47"/>
      <c r="AG663" s="13"/>
      <c r="AH663" s="13"/>
      <c r="AI663" s="13"/>
      <c r="AJ663" s="13"/>
      <c r="AK663" s="15"/>
    </row>
    <row r="664" s="12" customFormat="1" customHeight="1" spans="1:37">
      <c r="A664" s="31"/>
      <c r="G664" s="26"/>
      <c r="H664" s="21"/>
      <c r="AA664" s="14"/>
      <c r="AB664" s="13"/>
      <c r="AD664" s="13"/>
      <c r="AE664" s="13"/>
      <c r="AF664" s="47"/>
      <c r="AG664" s="13"/>
      <c r="AH664" s="13"/>
      <c r="AI664" s="13"/>
      <c r="AJ664" s="13"/>
      <c r="AK664" s="15"/>
    </row>
    <row r="665" s="12" customFormat="1" customHeight="1" spans="1:37">
      <c r="A665" s="31"/>
      <c r="G665" s="26"/>
      <c r="H665" s="21"/>
      <c r="AA665" s="14"/>
      <c r="AB665" s="13"/>
      <c r="AD665" s="13"/>
      <c r="AE665" s="13"/>
      <c r="AF665" s="47"/>
      <c r="AG665" s="13"/>
      <c r="AH665" s="13"/>
      <c r="AI665" s="13"/>
      <c r="AJ665" s="13"/>
      <c r="AK665" s="15"/>
    </row>
    <row r="666" s="12" customFormat="1" customHeight="1" spans="1:37">
      <c r="A666" s="31"/>
      <c r="G666" s="26"/>
      <c r="H666" s="21"/>
      <c r="AA666" s="14"/>
      <c r="AB666" s="13"/>
      <c r="AD666" s="13"/>
      <c r="AE666" s="13"/>
      <c r="AF666" s="47"/>
      <c r="AG666" s="13"/>
      <c r="AH666" s="13"/>
      <c r="AI666" s="13"/>
      <c r="AJ666" s="13"/>
      <c r="AK666" s="15"/>
    </row>
    <row r="667" s="12" customFormat="1" customHeight="1" spans="1:37">
      <c r="A667" s="31"/>
      <c r="G667" s="26"/>
      <c r="H667" s="21"/>
      <c r="AA667" s="14"/>
      <c r="AB667" s="13"/>
      <c r="AD667" s="13"/>
      <c r="AE667" s="13"/>
      <c r="AF667" s="47"/>
      <c r="AG667" s="13"/>
      <c r="AH667" s="13"/>
      <c r="AI667" s="13"/>
      <c r="AJ667" s="13"/>
      <c r="AK667" s="15"/>
    </row>
    <row r="668" s="12" customFormat="1" customHeight="1" spans="1:37">
      <c r="A668" s="31"/>
      <c r="G668" s="26"/>
      <c r="H668" s="21"/>
      <c r="AA668" s="14"/>
      <c r="AB668" s="13"/>
      <c r="AD668" s="13"/>
      <c r="AE668" s="13"/>
      <c r="AF668" s="47"/>
      <c r="AG668" s="13"/>
      <c r="AH668" s="13"/>
      <c r="AI668" s="13"/>
      <c r="AJ668" s="13"/>
      <c r="AK668" s="15"/>
    </row>
    <row r="669" s="12" customFormat="1" customHeight="1" spans="1:37">
      <c r="A669" s="31"/>
      <c r="G669" s="26"/>
      <c r="H669" s="21"/>
      <c r="AA669" s="14"/>
      <c r="AB669" s="13"/>
      <c r="AD669" s="13"/>
      <c r="AE669" s="13"/>
      <c r="AF669" s="47"/>
      <c r="AG669" s="13"/>
      <c r="AH669" s="13"/>
      <c r="AI669" s="13"/>
      <c r="AJ669" s="13"/>
      <c r="AK669" s="15"/>
    </row>
    <row r="670" s="12" customFormat="1" customHeight="1" spans="1:37">
      <c r="A670" s="31"/>
      <c r="G670" s="26"/>
      <c r="H670" s="21"/>
      <c r="AA670" s="14"/>
      <c r="AB670" s="13"/>
      <c r="AD670" s="13"/>
      <c r="AE670" s="13"/>
      <c r="AF670" s="47"/>
      <c r="AG670" s="13"/>
      <c r="AH670" s="13"/>
      <c r="AI670" s="13"/>
      <c r="AJ670" s="13"/>
      <c r="AK670" s="15"/>
    </row>
    <row r="671" s="12" customFormat="1" customHeight="1" spans="1:37">
      <c r="A671" s="31"/>
      <c r="G671" s="26"/>
      <c r="H671" s="21"/>
      <c r="AA671" s="14"/>
      <c r="AB671" s="13"/>
      <c r="AD671" s="13"/>
      <c r="AE671" s="13"/>
      <c r="AF671" s="47"/>
      <c r="AG671" s="13"/>
      <c r="AH671" s="13"/>
      <c r="AI671" s="13"/>
      <c r="AJ671" s="13"/>
      <c r="AK671" s="15"/>
    </row>
    <row r="672" s="12" customFormat="1" customHeight="1" spans="1:37">
      <c r="A672" s="31"/>
      <c r="G672" s="26"/>
      <c r="H672" s="21"/>
      <c r="AA672" s="14"/>
      <c r="AB672" s="13"/>
      <c r="AD672" s="13"/>
      <c r="AE672" s="13"/>
      <c r="AF672" s="47"/>
      <c r="AG672" s="13"/>
      <c r="AH672" s="13"/>
      <c r="AI672" s="13"/>
      <c r="AJ672" s="13"/>
      <c r="AK672" s="15"/>
    </row>
    <row r="673" s="12" customFormat="1" customHeight="1" spans="1:37">
      <c r="A673" s="31"/>
      <c r="G673" s="26"/>
      <c r="H673" s="21"/>
      <c r="AA673" s="14"/>
      <c r="AB673" s="13"/>
      <c r="AD673" s="13"/>
      <c r="AE673" s="13"/>
      <c r="AF673" s="47"/>
      <c r="AG673" s="13"/>
      <c r="AH673" s="13"/>
      <c r="AI673" s="13"/>
      <c r="AJ673" s="13"/>
      <c r="AK673" s="15"/>
    </row>
    <row r="674" s="12" customFormat="1" customHeight="1" spans="1:37">
      <c r="A674" s="31"/>
      <c r="G674" s="26"/>
      <c r="H674" s="21"/>
      <c r="AA674" s="14"/>
      <c r="AB674" s="13"/>
      <c r="AD674" s="13"/>
      <c r="AE674" s="13"/>
      <c r="AF674" s="47"/>
      <c r="AG674" s="13"/>
      <c r="AH674" s="13"/>
      <c r="AI674" s="13"/>
      <c r="AJ674" s="13"/>
      <c r="AK674" s="15"/>
    </row>
    <row r="675" s="12" customFormat="1" customHeight="1" spans="1:37">
      <c r="A675" s="31"/>
      <c r="G675" s="26"/>
      <c r="H675" s="21"/>
      <c r="AA675" s="14"/>
      <c r="AB675" s="13"/>
      <c r="AD675" s="13"/>
      <c r="AE675" s="13"/>
      <c r="AF675" s="47"/>
      <c r="AG675" s="13"/>
      <c r="AH675" s="13"/>
      <c r="AI675" s="13"/>
      <c r="AJ675" s="13"/>
      <c r="AK675" s="15"/>
    </row>
    <row r="676" s="12" customFormat="1" customHeight="1" spans="1:37">
      <c r="A676" s="31"/>
      <c r="G676" s="26"/>
      <c r="H676" s="21"/>
      <c r="AA676" s="14"/>
      <c r="AB676" s="13"/>
      <c r="AD676" s="13"/>
      <c r="AE676" s="13"/>
      <c r="AF676" s="47"/>
      <c r="AG676" s="13"/>
      <c r="AH676" s="13"/>
      <c r="AI676" s="13"/>
      <c r="AJ676" s="13"/>
      <c r="AK676" s="15"/>
    </row>
    <row r="677" s="12" customFormat="1" customHeight="1" spans="1:37">
      <c r="A677" s="31"/>
      <c r="G677" s="26"/>
      <c r="H677" s="21"/>
      <c r="AA677" s="14"/>
      <c r="AB677" s="13"/>
      <c r="AD677" s="13"/>
      <c r="AE677" s="13"/>
      <c r="AF677" s="47"/>
      <c r="AG677" s="13"/>
      <c r="AH677" s="13"/>
      <c r="AI677" s="13"/>
      <c r="AJ677" s="13"/>
      <c r="AK677" s="15"/>
    </row>
    <row r="678" s="12" customFormat="1" customHeight="1" spans="1:37">
      <c r="A678" s="31"/>
      <c r="G678" s="26"/>
      <c r="H678" s="21"/>
      <c r="AA678" s="14"/>
      <c r="AB678" s="13"/>
      <c r="AD678" s="13"/>
      <c r="AE678" s="13"/>
      <c r="AF678" s="47"/>
      <c r="AG678" s="13"/>
      <c r="AH678" s="13"/>
      <c r="AI678" s="13"/>
      <c r="AJ678" s="13"/>
      <c r="AK678" s="15"/>
    </row>
    <row r="679" s="12" customFormat="1" customHeight="1" spans="1:37">
      <c r="A679" s="31"/>
      <c r="G679" s="26"/>
      <c r="H679" s="21"/>
      <c r="AA679" s="14"/>
      <c r="AB679" s="13"/>
      <c r="AD679" s="13"/>
      <c r="AE679" s="13"/>
      <c r="AF679" s="47"/>
      <c r="AG679" s="13"/>
      <c r="AH679" s="13"/>
      <c r="AI679" s="13"/>
      <c r="AJ679" s="13"/>
      <c r="AK679" s="15"/>
    </row>
    <row r="680" s="12" customFormat="1" customHeight="1" spans="1:37">
      <c r="A680" s="31"/>
      <c r="G680" s="26"/>
      <c r="H680" s="21"/>
      <c r="AA680" s="14"/>
      <c r="AB680" s="13"/>
      <c r="AD680" s="13"/>
      <c r="AE680" s="13"/>
      <c r="AF680" s="47"/>
      <c r="AG680" s="13"/>
      <c r="AH680" s="13"/>
      <c r="AI680" s="13"/>
      <c r="AJ680" s="13"/>
      <c r="AK680" s="15"/>
    </row>
    <row r="681" s="12" customFormat="1" customHeight="1" spans="1:37">
      <c r="A681" s="31"/>
      <c r="G681" s="26"/>
      <c r="H681" s="21"/>
      <c r="AA681" s="14"/>
      <c r="AB681" s="13"/>
      <c r="AD681" s="13"/>
      <c r="AE681" s="13"/>
      <c r="AF681" s="47"/>
      <c r="AG681" s="13"/>
      <c r="AH681" s="13"/>
      <c r="AI681" s="13"/>
      <c r="AJ681" s="13"/>
      <c r="AK681" s="15"/>
    </row>
    <row r="682" s="12" customFormat="1" customHeight="1" spans="1:37">
      <c r="A682" s="31"/>
      <c r="G682" s="26"/>
      <c r="H682" s="21"/>
      <c r="AA682" s="14"/>
      <c r="AB682" s="13"/>
      <c r="AD682" s="13"/>
      <c r="AE682" s="13"/>
      <c r="AF682" s="47"/>
      <c r="AG682" s="13"/>
      <c r="AH682" s="13"/>
      <c r="AI682" s="13"/>
      <c r="AJ682" s="13"/>
      <c r="AK682" s="15"/>
    </row>
    <row r="683" s="12" customFormat="1" customHeight="1" spans="1:37">
      <c r="A683" s="31"/>
      <c r="G683" s="26"/>
      <c r="H683" s="21"/>
      <c r="AA683" s="14"/>
      <c r="AB683" s="13"/>
      <c r="AD683" s="13"/>
      <c r="AE683" s="13"/>
      <c r="AF683" s="47"/>
      <c r="AG683" s="13"/>
      <c r="AH683" s="13"/>
      <c r="AI683" s="13"/>
      <c r="AJ683" s="13"/>
      <c r="AK683" s="15"/>
    </row>
    <row r="684" s="12" customFormat="1" customHeight="1" spans="1:37">
      <c r="A684" s="31"/>
      <c r="G684" s="26"/>
      <c r="H684" s="21"/>
      <c r="AA684" s="14"/>
      <c r="AB684" s="13"/>
      <c r="AD684" s="13"/>
      <c r="AE684" s="13"/>
      <c r="AF684" s="47"/>
      <c r="AG684" s="13"/>
      <c r="AH684" s="13"/>
      <c r="AI684" s="13"/>
      <c r="AJ684" s="13"/>
      <c r="AK684" s="15"/>
    </row>
    <row r="685" s="12" customFormat="1" customHeight="1" spans="1:37">
      <c r="A685" s="31"/>
      <c r="G685" s="26"/>
      <c r="H685" s="21"/>
      <c r="AA685" s="14"/>
      <c r="AB685" s="13"/>
      <c r="AD685" s="13"/>
      <c r="AE685" s="13"/>
      <c r="AF685" s="47"/>
      <c r="AG685" s="13"/>
      <c r="AH685" s="13"/>
      <c r="AI685" s="13"/>
      <c r="AJ685" s="13"/>
      <c r="AK685" s="15"/>
    </row>
    <row r="686" s="12" customFormat="1" customHeight="1" spans="1:37">
      <c r="A686" s="31"/>
      <c r="G686" s="26"/>
      <c r="H686" s="21"/>
      <c r="AA686" s="14"/>
      <c r="AB686" s="13"/>
      <c r="AD686" s="13"/>
      <c r="AE686" s="13"/>
      <c r="AF686" s="47"/>
      <c r="AG686" s="13"/>
      <c r="AH686" s="13"/>
      <c r="AI686" s="13"/>
      <c r="AJ686" s="13"/>
      <c r="AK686" s="15"/>
    </row>
    <row r="687" s="12" customFormat="1" customHeight="1" spans="1:37">
      <c r="A687" s="31"/>
      <c r="G687" s="26"/>
      <c r="H687" s="21"/>
      <c r="AA687" s="14"/>
      <c r="AB687" s="13"/>
      <c r="AD687" s="13"/>
      <c r="AE687" s="13"/>
      <c r="AF687" s="47"/>
      <c r="AG687" s="13"/>
      <c r="AH687" s="13"/>
      <c r="AI687" s="13"/>
      <c r="AJ687" s="13"/>
      <c r="AK687" s="15"/>
    </row>
    <row r="688" s="12" customFormat="1" customHeight="1" spans="1:37">
      <c r="A688" s="31"/>
      <c r="G688" s="26"/>
      <c r="H688" s="21"/>
      <c r="AA688" s="14"/>
      <c r="AB688" s="13"/>
      <c r="AD688" s="13"/>
      <c r="AE688" s="13"/>
      <c r="AF688" s="47"/>
      <c r="AG688" s="13"/>
      <c r="AH688" s="13"/>
      <c r="AI688" s="13"/>
      <c r="AJ688" s="13"/>
      <c r="AK688" s="15"/>
    </row>
    <row r="689" s="12" customFormat="1" customHeight="1" spans="1:37">
      <c r="A689" s="31"/>
      <c r="G689" s="26"/>
      <c r="H689" s="21"/>
      <c r="AA689" s="14"/>
      <c r="AB689" s="13"/>
      <c r="AD689" s="13"/>
      <c r="AE689" s="13"/>
      <c r="AF689" s="47"/>
      <c r="AG689" s="13"/>
      <c r="AH689" s="13"/>
      <c r="AI689" s="13"/>
      <c r="AJ689" s="13"/>
      <c r="AK689" s="15"/>
    </row>
    <row r="690" s="12" customFormat="1" customHeight="1" spans="1:37">
      <c r="A690" s="31"/>
      <c r="G690" s="26"/>
      <c r="H690" s="21"/>
      <c r="AA690" s="14"/>
      <c r="AB690" s="13"/>
      <c r="AD690" s="13"/>
      <c r="AE690" s="13"/>
      <c r="AF690" s="47"/>
      <c r="AG690" s="13"/>
      <c r="AH690" s="13"/>
      <c r="AI690" s="13"/>
      <c r="AJ690" s="13"/>
      <c r="AK690" s="15"/>
    </row>
    <row r="691" s="12" customFormat="1" customHeight="1" spans="1:37">
      <c r="A691" s="31"/>
      <c r="G691" s="26"/>
      <c r="H691" s="21"/>
      <c r="AA691" s="14"/>
      <c r="AB691" s="13"/>
      <c r="AD691" s="13"/>
      <c r="AE691" s="13"/>
      <c r="AF691" s="47"/>
      <c r="AG691" s="13"/>
      <c r="AH691" s="13"/>
      <c r="AI691" s="13"/>
      <c r="AJ691" s="13"/>
      <c r="AK691" s="15"/>
    </row>
    <row r="692" s="12" customFormat="1" customHeight="1" spans="1:37">
      <c r="A692" s="31"/>
      <c r="G692" s="26"/>
      <c r="H692" s="21"/>
      <c r="AA692" s="14"/>
      <c r="AB692" s="13"/>
      <c r="AD692" s="13"/>
      <c r="AE692" s="13"/>
      <c r="AF692" s="47"/>
      <c r="AG692" s="13"/>
      <c r="AH692" s="13"/>
      <c r="AI692" s="13"/>
      <c r="AJ692" s="13"/>
      <c r="AK692" s="15"/>
    </row>
    <row r="693" s="12" customFormat="1" customHeight="1" spans="1:37">
      <c r="A693" s="31"/>
      <c r="G693" s="26"/>
      <c r="H693" s="21"/>
      <c r="AA693" s="14"/>
      <c r="AB693" s="13"/>
      <c r="AD693" s="13"/>
      <c r="AE693" s="13"/>
      <c r="AF693" s="47"/>
      <c r="AG693" s="13"/>
      <c r="AH693" s="13"/>
      <c r="AI693" s="13"/>
      <c r="AJ693" s="13"/>
      <c r="AK693" s="15"/>
    </row>
    <row r="694" s="12" customFormat="1" customHeight="1" spans="1:37">
      <c r="A694" s="31"/>
      <c r="G694" s="26"/>
      <c r="H694" s="21"/>
      <c r="AA694" s="14"/>
      <c r="AB694" s="13"/>
      <c r="AD694" s="13"/>
      <c r="AE694" s="13"/>
      <c r="AF694" s="47"/>
      <c r="AG694" s="13"/>
      <c r="AH694" s="13"/>
      <c r="AI694" s="13"/>
      <c r="AJ694" s="13"/>
      <c r="AK694" s="15"/>
    </row>
    <row r="695" s="12" customFormat="1" customHeight="1" spans="1:37">
      <c r="A695" s="31"/>
      <c r="G695" s="26"/>
      <c r="H695" s="21"/>
      <c r="AA695" s="14"/>
      <c r="AB695" s="13"/>
      <c r="AD695" s="13"/>
      <c r="AE695" s="13"/>
      <c r="AF695" s="47"/>
      <c r="AG695" s="13"/>
      <c r="AH695" s="13"/>
      <c r="AI695" s="13"/>
      <c r="AJ695" s="13"/>
      <c r="AK695" s="15"/>
    </row>
    <row r="696" s="12" customFormat="1" customHeight="1" spans="1:37">
      <c r="A696" s="31"/>
      <c r="G696" s="26"/>
      <c r="H696" s="21"/>
      <c r="AA696" s="14"/>
      <c r="AB696" s="13"/>
      <c r="AD696" s="13"/>
      <c r="AE696" s="13"/>
      <c r="AF696" s="47"/>
      <c r="AG696" s="13"/>
      <c r="AH696" s="13"/>
      <c r="AI696" s="13"/>
      <c r="AJ696" s="13"/>
      <c r="AK696" s="15"/>
    </row>
    <row r="697" s="12" customFormat="1" customHeight="1" spans="1:37">
      <c r="A697" s="31"/>
      <c r="G697" s="26"/>
      <c r="H697" s="21"/>
      <c r="AA697" s="14"/>
      <c r="AB697" s="13"/>
      <c r="AD697" s="13"/>
      <c r="AE697" s="13"/>
      <c r="AF697" s="47"/>
      <c r="AG697" s="13"/>
      <c r="AH697" s="13"/>
      <c r="AI697" s="13"/>
      <c r="AJ697" s="13"/>
      <c r="AK697" s="15"/>
    </row>
    <row r="698" s="12" customFormat="1" customHeight="1" spans="1:37">
      <c r="A698" s="31"/>
      <c r="G698" s="26"/>
      <c r="H698" s="21"/>
      <c r="AA698" s="14"/>
      <c r="AB698" s="13"/>
      <c r="AD698" s="13"/>
      <c r="AE698" s="13"/>
      <c r="AF698" s="47"/>
      <c r="AG698" s="13"/>
      <c r="AH698" s="13"/>
      <c r="AI698" s="13"/>
      <c r="AJ698" s="13"/>
      <c r="AK698" s="15"/>
    </row>
    <row r="699" s="12" customFormat="1" customHeight="1" spans="1:37">
      <c r="A699" s="31"/>
      <c r="G699" s="26"/>
      <c r="H699" s="21"/>
      <c r="AA699" s="14"/>
      <c r="AB699" s="13"/>
      <c r="AD699" s="13"/>
      <c r="AE699" s="13"/>
      <c r="AF699" s="47"/>
      <c r="AG699" s="13"/>
      <c r="AH699" s="13"/>
      <c r="AI699" s="13"/>
      <c r="AJ699" s="13"/>
      <c r="AK699" s="15"/>
    </row>
    <row r="700" s="12" customFormat="1" customHeight="1" spans="1:37">
      <c r="A700" s="31"/>
      <c r="G700" s="26"/>
      <c r="H700" s="21"/>
      <c r="AA700" s="14"/>
      <c r="AB700" s="13"/>
      <c r="AD700" s="13"/>
      <c r="AE700" s="13"/>
      <c r="AF700" s="47"/>
      <c r="AG700" s="13"/>
      <c r="AH700" s="13"/>
      <c r="AI700" s="13"/>
      <c r="AJ700" s="13"/>
      <c r="AK700" s="15"/>
    </row>
    <row r="701" s="12" customFormat="1" customHeight="1" spans="1:37">
      <c r="A701" s="31"/>
      <c r="G701" s="26"/>
      <c r="H701" s="21"/>
      <c r="AA701" s="14"/>
      <c r="AB701" s="13"/>
      <c r="AD701" s="13"/>
      <c r="AE701" s="13"/>
      <c r="AF701" s="47"/>
      <c r="AG701" s="13"/>
      <c r="AH701" s="13"/>
      <c r="AI701" s="13"/>
      <c r="AJ701" s="13"/>
      <c r="AK701" s="15"/>
    </row>
    <row r="702" s="12" customFormat="1" customHeight="1" spans="1:37">
      <c r="A702" s="31"/>
      <c r="G702" s="26"/>
      <c r="H702" s="21"/>
      <c r="AA702" s="14"/>
      <c r="AB702" s="13"/>
      <c r="AD702" s="13"/>
      <c r="AE702" s="13"/>
      <c r="AF702" s="47"/>
      <c r="AG702" s="13"/>
      <c r="AH702" s="13"/>
      <c r="AI702" s="13"/>
      <c r="AJ702" s="13"/>
      <c r="AK702" s="15"/>
    </row>
    <row r="703" s="12" customFormat="1" customHeight="1" spans="1:37">
      <c r="A703" s="31"/>
      <c r="G703" s="26"/>
      <c r="H703" s="21"/>
      <c r="AA703" s="14"/>
      <c r="AB703" s="13"/>
      <c r="AD703" s="13"/>
      <c r="AE703" s="13"/>
      <c r="AF703" s="47"/>
      <c r="AG703" s="13"/>
      <c r="AH703" s="13"/>
      <c r="AI703" s="13"/>
      <c r="AJ703" s="13"/>
      <c r="AK703" s="15"/>
    </row>
    <row r="704" s="12" customFormat="1" customHeight="1" spans="1:37">
      <c r="A704" s="31"/>
      <c r="G704" s="26"/>
      <c r="H704" s="21"/>
      <c r="AA704" s="14"/>
      <c r="AB704" s="13"/>
      <c r="AD704" s="13"/>
      <c r="AE704" s="13"/>
      <c r="AF704" s="47"/>
      <c r="AG704" s="13"/>
      <c r="AH704" s="13"/>
      <c r="AI704" s="13"/>
      <c r="AJ704" s="13"/>
      <c r="AK704" s="15"/>
    </row>
    <row r="705" s="12" customFormat="1" customHeight="1" spans="1:37">
      <c r="A705" s="31"/>
      <c r="G705" s="26"/>
      <c r="H705" s="21"/>
      <c r="AA705" s="14"/>
      <c r="AB705" s="13"/>
      <c r="AD705" s="13"/>
      <c r="AE705" s="13"/>
      <c r="AF705" s="47"/>
      <c r="AG705" s="13"/>
      <c r="AH705" s="13"/>
      <c r="AI705" s="13"/>
      <c r="AJ705" s="13"/>
      <c r="AK705" s="15"/>
    </row>
    <row r="706" s="12" customFormat="1" customHeight="1" spans="1:37">
      <c r="A706" s="31"/>
      <c r="G706" s="26"/>
      <c r="H706" s="21"/>
      <c r="AA706" s="14"/>
      <c r="AB706" s="13"/>
      <c r="AD706" s="13"/>
      <c r="AE706" s="13"/>
      <c r="AF706" s="47"/>
      <c r="AG706" s="13"/>
      <c r="AH706" s="13"/>
      <c r="AI706" s="13"/>
      <c r="AJ706" s="13"/>
      <c r="AK706" s="15"/>
    </row>
    <row r="707" s="12" customFormat="1" customHeight="1" spans="1:37">
      <c r="A707" s="31"/>
      <c r="G707" s="26"/>
      <c r="H707" s="21"/>
      <c r="AA707" s="14"/>
      <c r="AB707" s="13"/>
      <c r="AD707" s="13"/>
      <c r="AE707" s="13"/>
      <c r="AF707" s="47"/>
      <c r="AG707" s="13"/>
      <c r="AH707" s="13"/>
      <c r="AI707" s="13"/>
      <c r="AJ707" s="13"/>
      <c r="AK707" s="15"/>
    </row>
    <row r="708" s="12" customFormat="1" customHeight="1" spans="1:37">
      <c r="A708" s="31"/>
      <c r="G708" s="26"/>
      <c r="H708" s="21"/>
      <c r="AA708" s="14"/>
      <c r="AB708" s="13"/>
      <c r="AD708" s="13"/>
      <c r="AE708" s="13"/>
      <c r="AF708" s="47"/>
      <c r="AG708" s="13"/>
      <c r="AH708" s="13"/>
      <c r="AI708" s="13"/>
      <c r="AJ708" s="13"/>
      <c r="AK708" s="15"/>
    </row>
    <row r="709" s="12" customFormat="1" customHeight="1" spans="1:37">
      <c r="A709" s="31"/>
      <c r="G709" s="26"/>
      <c r="H709" s="21"/>
      <c r="AA709" s="14"/>
      <c r="AB709" s="13"/>
      <c r="AD709" s="13"/>
      <c r="AE709" s="13"/>
      <c r="AF709" s="47"/>
      <c r="AG709" s="13"/>
      <c r="AH709" s="13"/>
      <c r="AI709" s="13"/>
      <c r="AJ709" s="13"/>
      <c r="AK709" s="15"/>
    </row>
    <row r="710" s="12" customFormat="1" customHeight="1" spans="1:37">
      <c r="A710" s="31"/>
      <c r="G710" s="26"/>
      <c r="H710" s="21"/>
      <c r="AA710" s="14"/>
      <c r="AB710" s="13"/>
      <c r="AD710" s="13"/>
      <c r="AE710" s="13"/>
      <c r="AF710" s="47"/>
      <c r="AG710" s="13"/>
      <c r="AH710" s="13"/>
      <c r="AI710" s="13"/>
      <c r="AJ710" s="13"/>
      <c r="AK710" s="15"/>
    </row>
    <row r="711" s="12" customFormat="1" customHeight="1" spans="1:37">
      <c r="A711" s="31"/>
      <c r="G711" s="26"/>
      <c r="H711" s="21"/>
      <c r="AA711" s="14"/>
      <c r="AB711" s="13"/>
      <c r="AD711" s="13"/>
      <c r="AE711" s="13"/>
      <c r="AF711" s="47"/>
      <c r="AG711" s="13"/>
      <c r="AH711" s="13"/>
      <c r="AI711" s="13"/>
      <c r="AJ711" s="13"/>
      <c r="AK711" s="15"/>
    </row>
    <row r="712" s="12" customFormat="1" customHeight="1" spans="1:37">
      <c r="A712" s="31"/>
      <c r="G712" s="26"/>
      <c r="H712" s="21"/>
      <c r="AA712" s="14"/>
      <c r="AB712" s="13"/>
      <c r="AD712" s="13"/>
      <c r="AE712" s="13"/>
      <c r="AF712" s="47"/>
      <c r="AG712" s="13"/>
      <c r="AH712" s="13"/>
      <c r="AI712" s="13"/>
      <c r="AJ712" s="13"/>
      <c r="AK712" s="15"/>
    </row>
    <row r="713" s="12" customFormat="1" customHeight="1" spans="1:37">
      <c r="A713" s="31"/>
      <c r="G713" s="26"/>
      <c r="H713" s="21"/>
      <c r="AA713" s="14"/>
      <c r="AB713" s="13"/>
      <c r="AD713" s="13"/>
      <c r="AE713" s="13"/>
      <c r="AF713" s="47"/>
      <c r="AG713" s="13"/>
      <c r="AH713" s="13"/>
      <c r="AI713" s="13"/>
      <c r="AJ713" s="13"/>
      <c r="AK713" s="15"/>
    </row>
    <row r="714" s="12" customFormat="1" customHeight="1" spans="1:37">
      <c r="A714" s="31"/>
      <c r="G714" s="26"/>
      <c r="H714" s="21"/>
      <c r="AA714" s="14"/>
      <c r="AB714" s="13"/>
      <c r="AD714" s="13"/>
      <c r="AE714" s="13"/>
      <c r="AF714" s="47"/>
      <c r="AG714" s="13"/>
      <c r="AH714" s="13"/>
      <c r="AI714" s="13"/>
      <c r="AJ714" s="13"/>
      <c r="AK714" s="15"/>
    </row>
    <row r="715" s="12" customFormat="1" customHeight="1" spans="1:37">
      <c r="A715" s="31"/>
      <c r="G715" s="26"/>
      <c r="H715" s="21"/>
      <c r="AA715" s="14"/>
      <c r="AB715" s="13"/>
      <c r="AD715" s="13"/>
      <c r="AE715" s="13"/>
      <c r="AF715" s="47"/>
      <c r="AG715" s="13"/>
      <c r="AH715" s="13"/>
      <c r="AI715" s="13"/>
      <c r="AJ715" s="13"/>
      <c r="AK715" s="15"/>
    </row>
    <row r="716" s="12" customFormat="1" customHeight="1" spans="1:37">
      <c r="A716" s="31"/>
      <c r="G716" s="26"/>
      <c r="H716" s="21"/>
      <c r="AA716" s="14"/>
      <c r="AB716" s="13"/>
      <c r="AD716" s="13"/>
      <c r="AE716" s="13"/>
      <c r="AF716" s="47"/>
      <c r="AG716" s="13"/>
      <c r="AH716" s="13"/>
      <c r="AI716" s="13"/>
      <c r="AJ716" s="13"/>
      <c r="AK716" s="15"/>
    </row>
    <row r="717" s="12" customFormat="1" customHeight="1" spans="1:37">
      <c r="A717" s="31"/>
      <c r="G717" s="26"/>
      <c r="H717" s="21"/>
      <c r="AA717" s="14"/>
      <c r="AB717" s="13"/>
      <c r="AD717" s="13"/>
      <c r="AE717" s="13"/>
      <c r="AF717" s="47"/>
      <c r="AG717" s="13"/>
      <c r="AH717" s="13"/>
      <c r="AI717" s="13"/>
      <c r="AJ717" s="13"/>
      <c r="AK717" s="15"/>
    </row>
    <row r="718" s="12" customFormat="1" customHeight="1" spans="1:37">
      <c r="A718" s="31"/>
      <c r="G718" s="26"/>
      <c r="H718" s="21"/>
      <c r="AA718" s="14"/>
      <c r="AB718" s="13"/>
      <c r="AD718" s="13"/>
      <c r="AE718" s="13"/>
      <c r="AF718" s="47"/>
      <c r="AG718" s="13"/>
      <c r="AH718" s="13"/>
      <c r="AI718" s="13"/>
      <c r="AJ718" s="13"/>
      <c r="AK718" s="15"/>
    </row>
    <row r="719" s="12" customFormat="1" customHeight="1" spans="1:37">
      <c r="A719" s="31"/>
      <c r="G719" s="26"/>
      <c r="H719" s="21"/>
      <c r="AA719" s="14"/>
      <c r="AB719" s="13"/>
      <c r="AD719" s="13"/>
      <c r="AE719" s="13"/>
      <c r="AF719" s="47"/>
      <c r="AG719" s="13"/>
      <c r="AH719" s="13"/>
      <c r="AI719" s="13"/>
      <c r="AJ719" s="13"/>
      <c r="AK719" s="15"/>
    </row>
    <row r="720" s="12" customFormat="1" customHeight="1" spans="1:37">
      <c r="A720" s="31"/>
      <c r="G720" s="26"/>
      <c r="H720" s="21"/>
      <c r="AA720" s="14"/>
      <c r="AB720" s="13"/>
      <c r="AD720" s="13"/>
      <c r="AE720" s="13"/>
      <c r="AF720" s="47"/>
      <c r="AG720" s="13"/>
      <c r="AH720" s="13"/>
      <c r="AI720" s="13"/>
      <c r="AJ720" s="13"/>
      <c r="AK720" s="15"/>
    </row>
    <row r="721" s="12" customFormat="1" customHeight="1" spans="1:37">
      <c r="A721" s="31"/>
      <c r="G721" s="26"/>
      <c r="H721" s="21"/>
      <c r="AA721" s="14"/>
      <c r="AB721" s="13"/>
      <c r="AD721" s="13"/>
      <c r="AE721" s="13"/>
      <c r="AF721" s="47"/>
      <c r="AG721" s="13"/>
      <c r="AH721" s="13"/>
      <c r="AI721" s="13"/>
      <c r="AJ721" s="13"/>
      <c r="AK721" s="15"/>
    </row>
    <row r="722" s="12" customFormat="1" customHeight="1" spans="1:37">
      <c r="A722" s="31"/>
      <c r="G722" s="26"/>
      <c r="H722" s="21"/>
      <c r="AA722" s="14"/>
      <c r="AB722" s="13"/>
      <c r="AD722" s="13"/>
      <c r="AE722" s="13"/>
      <c r="AF722" s="47"/>
      <c r="AG722" s="13"/>
      <c r="AH722" s="13"/>
      <c r="AI722" s="13"/>
      <c r="AJ722" s="13"/>
      <c r="AK722" s="15"/>
    </row>
    <row r="723" s="12" customFormat="1" customHeight="1" spans="1:37">
      <c r="A723" s="31"/>
      <c r="G723" s="26"/>
      <c r="H723" s="21"/>
      <c r="AA723" s="14"/>
      <c r="AB723" s="13"/>
      <c r="AD723" s="13"/>
      <c r="AE723" s="13"/>
      <c r="AF723" s="47"/>
      <c r="AG723" s="13"/>
      <c r="AH723" s="13"/>
      <c r="AI723" s="13"/>
      <c r="AJ723" s="13"/>
      <c r="AK723" s="15"/>
    </row>
    <row r="724" s="12" customFormat="1" customHeight="1" spans="1:37">
      <c r="A724" s="31"/>
      <c r="G724" s="26"/>
      <c r="H724" s="21"/>
      <c r="AA724" s="14"/>
      <c r="AB724" s="13"/>
      <c r="AD724" s="13"/>
      <c r="AE724" s="13"/>
      <c r="AF724" s="47"/>
      <c r="AG724" s="13"/>
      <c r="AH724" s="13"/>
      <c r="AI724" s="13"/>
      <c r="AJ724" s="13"/>
      <c r="AK724" s="15"/>
    </row>
    <row r="725" s="12" customFormat="1" customHeight="1" spans="1:37">
      <c r="A725" s="31"/>
      <c r="G725" s="26"/>
      <c r="H725" s="21"/>
      <c r="AA725" s="14"/>
      <c r="AB725" s="13"/>
      <c r="AD725" s="13"/>
      <c r="AE725" s="13"/>
      <c r="AF725" s="47"/>
      <c r="AG725" s="13"/>
      <c r="AH725" s="13"/>
      <c r="AI725" s="13"/>
      <c r="AJ725" s="13"/>
      <c r="AK725" s="15"/>
    </row>
    <row r="726" s="12" customFormat="1" customHeight="1" spans="1:37">
      <c r="A726" s="31"/>
      <c r="G726" s="26"/>
      <c r="H726" s="21"/>
      <c r="AA726" s="14"/>
      <c r="AB726" s="13"/>
      <c r="AD726" s="13"/>
      <c r="AE726" s="13"/>
      <c r="AF726" s="47"/>
      <c r="AG726" s="13"/>
      <c r="AH726" s="13"/>
      <c r="AI726" s="13"/>
      <c r="AJ726" s="13"/>
      <c r="AK726" s="15"/>
    </row>
    <row r="727" s="12" customFormat="1" customHeight="1" spans="1:37">
      <c r="A727" s="31"/>
      <c r="G727" s="26"/>
      <c r="H727" s="21"/>
      <c r="AA727" s="14"/>
      <c r="AB727" s="13"/>
      <c r="AD727" s="13"/>
      <c r="AE727" s="13"/>
      <c r="AF727" s="47"/>
      <c r="AG727" s="13"/>
      <c r="AH727" s="13"/>
      <c r="AI727" s="13"/>
      <c r="AJ727" s="13"/>
      <c r="AK727" s="15"/>
    </row>
    <row r="728" s="12" customFormat="1" customHeight="1" spans="1:37">
      <c r="A728" s="31"/>
      <c r="G728" s="26"/>
      <c r="H728" s="21"/>
      <c r="AA728" s="14"/>
      <c r="AB728" s="13"/>
      <c r="AD728" s="13"/>
      <c r="AE728" s="13"/>
      <c r="AF728" s="47"/>
      <c r="AG728" s="13"/>
      <c r="AH728" s="13"/>
      <c r="AI728" s="13"/>
      <c r="AJ728" s="13"/>
      <c r="AK728" s="15"/>
    </row>
    <row r="729" s="12" customFormat="1" customHeight="1" spans="1:37">
      <c r="A729" s="31"/>
      <c r="G729" s="26"/>
      <c r="H729" s="21"/>
      <c r="AA729" s="14"/>
      <c r="AB729" s="13"/>
      <c r="AD729" s="13"/>
      <c r="AE729" s="13"/>
      <c r="AF729" s="47"/>
      <c r="AG729" s="13"/>
      <c r="AH729" s="13"/>
      <c r="AI729" s="13"/>
      <c r="AJ729" s="13"/>
      <c r="AK729" s="15"/>
    </row>
    <row r="730" s="12" customFormat="1" customHeight="1" spans="1:37">
      <c r="A730" s="31"/>
      <c r="G730" s="26"/>
      <c r="H730" s="21"/>
      <c r="AA730" s="14"/>
      <c r="AB730" s="13"/>
      <c r="AD730" s="13"/>
      <c r="AE730" s="13"/>
      <c r="AF730" s="47"/>
      <c r="AG730" s="13"/>
      <c r="AH730" s="13"/>
      <c r="AI730" s="13"/>
      <c r="AJ730" s="13"/>
      <c r="AK730" s="15"/>
    </row>
    <row r="731" s="12" customFormat="1" customHeight="1" spans="1:37">
      <c r="A731" s="31"/>
      <c r="G731" s="26"/>
      <c r="H731" s="21"/>
      <c r="AA731" s="14"/>
      <c r="AB731" s="13"/>
      <c r="AD731" s="13"/>
      <c r="AE731" s="13"/>
      <c r="AF731" s="47"/>
      <c r="AG731" s="13"/>
      <c r="AH731" s="13"/>
      <c r="AI731" s="13"/>
      <c r="AJ731" s="13"/>
      <c r="AK731" s="15"/>
    </row>
    <row r="732" s="12" customFormat="1" customHeight="1" spans="1:37">
      <c r="A732" s="31"/>
      <c r="G732" s="26"/>
      <c r="H732" s="21"/>
      <c r="AA732" s="14"/>
      <c r="AB732" s="13"/>
      <c r="AD732" s="13"/>
      <c r="AE732" s="13"/>
      <c r="AF732" s="47"/>
      <c r="AG732" s="13"/>
      <c r="AH732" s="13"/>
      <c r="AI732" s="13"/>
      <c r="AJ732" s="13"/>
      <c r="AK732" s="15"/>
    </row>
    <row r="733" s="12" customFormat="1" customHeight="1" spans="1:37">
      <c r="A733" s="31"/>
      <c r="G733" s="26"/>
      <c r="H733" s="21"/>
      <c r="AA733" s="14"/>
      <c r="AB733" s="13"/>
      <c r="AD733" s="13"/>
      <c r="AE733" s="13"/>
      <c r="AF733" s="47"/>
      <c r="AG733" s="13"/>
      <c r="AH733" s="13"/>
      <c r="AI733" s="13"/>
      <c r="AJ733" s="13"/>
      <c r="AK733" s="15"/>
    </row>
    <row r="734" s="12" customFormat="1" customHeight="1" spans="1:37">
      <c r="A734" s="31"/>
      <c r="G734" s="26"/>
      <c r="H734" s="21"/>
      <c r="AA734" s="14"/>
      <c r="AB734" s="13"/>
      <c r="AD734" s="13"/>
      <c r="AE734" s="13"/>
      <c r="AF734" s="47"/>
      <c r="AG734" s="13"/>
      <c r="AH734" s="13"/>
      <c r="AI734" s="13"/>
      <c r="AJ734" s="13"/>
      <c r="AK734" s="15"/>
    </row>
    <row r="735" s="12" customFormat="1" customHeight="1" spans="1:37">
      <c r="A735" s="31"/>
      <c r="G735" s="26"/>
      <c r="H735" s="21"/>
      <c r="AA735" s="14"/>
      <c r="AB735" s="13"/>
      <c r="AD735" s="13"/>
      <c r="AE735" s="13"/>
      <c r="AF735" s="47"/>
      <c r="AG735" s="13"/>
      <c r="AH735" s="13"/>
      <c r="AI735" s="13"/>
      <c r="AJ735" s="13"/>
      <c r="AK735" s="15"/>
    </row>
    <row r="736" s="12" customFormat="1" customHeight="1" spans="1:37">
      <c r="A736" s="31"/>
      <c r="G736" s="26"/>
      <c r="H736" s="21"/>
      <c r="AA736" s="14"/>
      <c r="AB736" s="13"/>
      <c r="AD736" s="13"/>
      <c r="AE736" s="13"/>
      <c r="AF736" s="47"/>
      <c r="AG736" s="13"/>
      <c r="AH736" s="13"/>
      <c r="AI736" s="13"/>
      <c r="AJ736" s="13"/>
      <c r="AK736" s="15"/>
    </row>
    <row r="737" s="12" customFormat="1" customHeight="1" spans="1:37">
      <c r="A737" s="31"/>
      <c r="G737" s="26"/>
      <c r="H737" s="21"/>
      <c r="AA737" s="14"/>
      <c r="AB737" s="13"/>
      <c r="AD737" s="13"/>
      <c r="AE737" s="13"/>
      <c r="AF737" s="47"/>
      <c r="AG737" s="13"/>
      <c r="AH737" s="13"/>
      <c r="AI737" s="13"/>
      <c r="AJ737" s="13"/>
      <c r="AK737" s="15"/>
    </row>
    <row r="738" s="12" customFormat="1" customHeight="1" spans="1:37">
      <c r="A738" s="31"/>
      <c r="G738" s="26"/>
      <c r="H738" s="21"/>
      <c r="AA738" s="14"/>
      <c r="AB738" s="13"/>
      <c r="AD738" s="13"/>
      <c r="AE738" s="13"/>
      <c r="AF738" s="47"/>
      <c r="AG738" s="13"/>
      <c r="AH738" s="13"/>
      <c r="AI738" s="13"/>
      <c r="AJ738" s="13"/>
      <c r="AK738" s="15"/>
    </row>
    <row r="739" s="12" customFormat="1" customHeight="1" spans="1:37">
      <c r="A739" s="31"/>
      <c r="G739" s="26"/>
      <c r="H739" s="21"/>
      <c r="AA739" s="14"/>
      <c r="AB739" s="13"/>
      <c r="AD739" s="13"/>
      <c r="AE739" s="13"/>
      <c r="AF739" s="47"/>
      <c r="AG739" s="13"/>
      <c r="AH739" s="13"/>
      <c r="AI739" s="13"/>
      <c r="AJ739" s="13"/>
      <c r="AK739" s="15"/>
    </row>
    <row r="740" s="12" customFormat="1" customHeight="1" spans="1:37">
      <c r="A740" s="31"/>
      <c r="G740" s="26"/>
      <c r="H740" s="21"/>
      <c r="AA740" s="14"/>
      <c r="AB740" s="13"/>
      <c r="AD740" s="13"/>
      <c r="AE740" s="13"/>
      <c r="AF740" s="47"/>
      <c r="AG740" s="13"/>
      <c r="AH740" s="13"/>
      <c r="AI740" s="13"/>
      <c r="AJ740" s="13"/>
      <c r="AK740" s="15"/>
    </row>
    <row r="741" s="12" customFormat="1" customHeight="1" spans="1:37">
      <c r="A741" s="31"/>
      <c r="G741" s="26"/>
      <c r="H741" s="21"/>
      <c r="AA741" s="14"/>
      <c r="AB741" s="13"/>
      <c r="AD741" s="13"/>
      <c r="AE741" s="13"/>
      <c r="AF741" s="47"/>
      <c r="AG741" s="13"/>
      <c r="AH741" s="13"/>
      <c r="AI741" s="13"/>
      <c r="AJ741" s="13"/>
      <c r="AK741" s="15"/>
    </row>
    <row r="742" s="12" customFormat="1" customHeight="1" spans="1:37">
      <c r="A742" s="31"/>
      <c r="G742" s="26"/>
      <c r="H742" s="21"/>
      <c r="AA742" s="14"/>
      <c r="AB742" s="13"/>
      <c r="AD742" s="13"/>
      <c r="AE742" s="13"/>
      <c r="AF742" s="47"/>
      <c r="AG742" s="13"/>
      <c r="AH742" s="13"/>
      <c r="AI742" s="13"/>
      <c r="AJ742" s="13"/>
      <c r="AK742" s="15"/>
    </row>
    <row r="743" s="12" customFormat="1" customHeight="1" spans="1:37">
      <c r="A743" s="31"/>
      <c r="G743" s="26"/>
      <c r="H743" s="21"/>
      <c r="AA743" s="14"/>
      <c r="AB743" s="13"/>
      <c r="AD743" s="13"/>
      <c r="AE743" s="13"/>
      <c r="AF743" s="47"/>
      <c r="AG743" s="13"/>
      <c r="AH743" s="13"/>
      <c r="AI743" s="13"/>
      <c r="AJ743" s="13"/>
      <c r="AK743" s="15"/>
    </row>
    <row r="744" s="12" customFormat="1" customHeight="1" spans="1:37">
      <c r="A744" s="31"/>
      <c r="G744" s="26"/>
      <c r="H744" s="21"/>
      <c r="AA744" s="14"/>
      <c r="AB744" s="13"/>
      <c r="AD744" s="13"/>
      <c r="AE744" s="13"/>
      <c r="AF744" s="47"/>
      <c r="AG744" s="13"/>
      <c r="AH744" s="13"/>
      <c r="AI744" s="13"/>
      <c r="AJ744" s="13"/>
      <c r="AK744" s="15"/>
    </row>
    <row r="745" s="12" customFormat="1" customHeight="1" spans="1:37">
      <c r="A745" s="31"/>
      <c r="G745" s="26"/>
      <c r="H745" s="21"/>
      <c r="AA745" s="14"/>
      <c r="AB745" s="13"/>
      <c r="AD745" s="13"/>
      <c r="AE745" s="13"/>
      <c r="AF745" s="47"/>
      <c r="AG745" s="13"/>
      <c r="AH745" s="13"/>
      <c r="AI745" s="13"/>
      <c r="AJ745" s="13"/>
      <c r="AK745" s="15"/>
    </row>
    <row r="746" s="12" customFormat="1" customHeight="1" spans="1:37">
      <c r="A746" s="31"/>
      <c r="G746" s="26"/>
      <c r="H746" s="21"/>
      <c r="AA746" s="14"/>
      <c r="AB746" s="13"/>
      <c r="AD746" s="13"/>
      <c r="AE746" s="13"/>
      <c r="AF746" s="47"/>
      <c r="AG746" s="13"/>
      <c r="AH746" s="13"/>
      <c r="AI746" s="13"/>
      <c r="AJ746" s="13"/>
      <c r="AK746" s="15"/>
    </row>
    <row r="747" s="12" customFormat="1" customHeight="1" spans="1:37">
      <c r="A747" s="31"/>
      <c r="G747" s="26"/>
      <c r="H747" s="21"/>
      <c r="AA747" s="14"/>
      <c r="AB747" s="13"/>
      <c r="AD747" s="13"/>
      <c r="AE747" s="13"/>
      <c r="AF747" s="47"/>
      <c r="AG747" s="13"/>
      <c r="AH747" s="13"/>
      <c r="AI747" s="13"/>
      <c r="AJ747" s="13"/>
      <c r="AK747" s="15"/>
    </row>
    <row r="748" s="12" customFormat="1" customHeight="1" spans="1:37">
      <c r="A748" s="31"/>
      <c r="G748" s="26"/>
      <c r="H748" s="21"/>
      <c r="AA748" s="14"/>
      <c r="AB748" s="13"/>
      <c r="AD748" s="13"/>
      <c r="AE748" s="13"/>
      <c r="AF748" s="47"/>
      <c r="AG748" s="13"/>
      <c r="AH748" s="13"/>
      <c r="AI748" s="13"/>
      <c r="AJ748" s="13"/>
      <c r="AK748" s="15"/>
    </row>
    <row r="749" s="12" customFormat="1" customHeight="1" spans="1:37">
      <c r="A749" s="31"/>
      <c r="G749" s="26"/>
      <c r="H749" s="21"/>
      <c r="AA749" s="14"/>
      <c r="AB749" s="13"/>
      <c r="AD749" s="13"/>
      <c r="AE749" s="13"/>
      <c r="AF749" s="47"/>
      <c r="AG749" s="13"/>
      <c r="AH749" s="13"/>
      <c r="AI749" s="13"/>
      <c r="AJ749" s="13"/>
      <c r="AK749" s="15"/>
    </row>
    <row r="750" s="12" customFormat="1" customHeight="1" spans="1:37">
      <c r="A750" s="31"/>
      <c r="G750" s="26"/>
      <c r="H750" s="21"/>
      <c r="AA750" s="14"/>
      <c r="AB750" s="13"/>
      <c r="AD750" s="13"/>
      <c r="AE750" s="13"/>
      <c r="AF750" s="47"/>
      <c r="AG750" s="13"/>
      <c r="AH750" s="13"/>
      <c r="AI750" s="13"/>
      <c r="AJ750" s="13"/>
      <c r="AK750" s="15"/>
    </row>
    <row r="751" s="12" customFormat="1" customHeight="1" spans="1:37">
      <c r="A751" s="31"/>
      <c r="G751" s="26"/>
      <c r="H751" s="21"/>
      <c r="AA751" s="14"/>
      <c r="AB751" s="13"/>
      <c r="AD751" s="13"/>
      <c r="AE751" s="13"/>
      <c r="AF751" s="47"/>
      <c r="AG751" s="13"/>
      <c r="AH751" s="13"/>
      <c r="AI751" s="13"/>
      <c r="AJ751" s="13"/>
      <c r="AK751" s="15"/>
    </row>
    <row r="752" s="12" customFormat="1" customHeight="1" spans="1:37">
      <c r="A752" s="31"/>
      <c r="G752" s="26"/>
      <c r="H752" s="21"/>
      <c r="AA752" s="14"/>
      <c r="AB752" s="13"/>
      <c r="AD752" s="13"/>
      <c r="AE752" s="13"/>
      <c r="AF752" s="47"/>
      <c r="AG752" s="13"/>
      <c r="AH752" s="13"/>
      <c r="AI752" s="13"/>
      <c r="AJ752" s="13"/>
      <c r="AK752" s="15"/>
    </row>
    <row r="753" s="12" customFormat="1" customHeight="1" spans="1:37">
      <c r="A753" s="31"/>
      <c r="G753" s="26"/>
      <c r="H753" s="21"/>
      <c r="AA753" s="14"/>
      <c r="AB753" s="13"/>
      <c r="AD753" s="13"/>
      <c r="AE753" s="13"/>
      <c r="AF753" s="47"/>
      <c r="AG753" s="13"/>
      <c r="AH753" s="13"/>
      <c r="AI753" s="13"/>
      <c r="AJ753" s="13"/>
      <c r="AK753" s="15"/>
    </row>
    <row r="754" s="12" customFormat="1" customHeight="1" spans="1:37">
      <c r="A754" s="31"/>
      <c r="G754" s="26"/>
      <c r="H754" s="21"/>
      <c r="AA754" s="14"/>
      <c r="AB754" s="13"/>
      <c r="AD754" s="13"/>
      <c r="AE754" s="13"/>
      <c r="AF754" s="47"/>
      <c r="AG754" s="13"/>
      <c r="AH754" s="13"/>
      <c r="AI754" s="13"/>
      <c r="AJ754" s="13"/>
      <c r="AK754" s="15"/>
    </row>
    <row r="755" s="12" customFormat="1" customHeight="1" spans="1:37">
      <c r="A755" s="31"/>
      <c r="G755" s="26"/>
      <c r="H755" s="21"/>
      <c r="AA755" s="14"/>
      <c r="AB755" s="13"/>
      <c r="AD755" s="13"/>
      <c r="AE755" s="13"/>
      <c r="AF755" s="47"/>
      <c r="AG755" s="13"/>
      <c r="AH755" s="13"/>
      <c r="AI755" s="13"/>
      <c r="AJ755" s="13"/>
      <c r="AK755" s="15"/>
    </row>
    <row r="756" s="12" customFormat="1" customHeight="1" spans="1:37">
      <c r="A756" s="31"/>
      <c r="G756" s="26"/>
      <c r="H756" s="21"/>
      <c r="AA756" s="14"/>
      <c r="AB756" s="13"/>
      <c r="AD756" s="13"/>
      <c r="AE756" s="13"/>
      <c r="AF756" s="47"/>
      <c r="AG756" s="13"/>
      <c r="AH756" s="13"/>
      <c r="AI756" s="13"/>
      <c r="AJ756" s="13"/>
      <c r="AK756" s="15"/>
    </row>
    <row r="757" s="12" customFormat="1" customHeight="1" spans="1:37">
      <c r="A757" s="31"/>
      <c r="G757" s="26"/>
      <c r="H757" s="21"/>
      <c r="AA757" s="14"/>
      <c r="AB757" s="13"/>
      <c r="AD757" s="13"/>
      <c r="AE757" s="13"/>
      <c r="AF757" s="47"/>
      <c r="AG757" s="13"/>
      <c r="AH757" s="13"/>
      <c r="AI757" s="13"/>
      <c r="AJ757" s="13"/>
      <c r="AK757" s="15"/>
    </row>
    <row r="758" s="12" customFormat="1" customHeight="1" spans="1:37">
      <c r="A758" s="31"/>
      <c r="G758" s="26"/>
      <c r="H758" s="21"/>
      <c r="AA758" s="14"/>
      <c r="AB758" s="13"/>
      <c r="AD758" s="13"/>
      <c r="AE758" s="13"/>
      <c r="AF758" s="47"/>
      <c r="AG758" s="13"/>
      <c r="AH758" s="13"/>
      <c r="AI758" s="13"/>
      <c r="AJ758" s="13"/>
      <c r="AK758" s="15"/>
    </row>
    <row r="759" s="12" customFormat="1" customHeight="1" spans="1:37">
      <c r="A759" s="31"/>
      <c r="G759" s="26"/>
      <c r="H759" s="21"/>
      <c r="AA759" s="14"/>
      <c r="AB759" s="13"/>
      <c r="AD759" s="13"/>
      <c r="AE759" s="13"/>
      <c r="AF759" s="47"/>
      <c r="AG759" s="13"/>
      <c r="AH759" s="13"/>
      <c r="AI759" s="13"/>
      <c r="AJ759" s="13"/>
      <c r="AK759" s="15"/>
    </row>
    <row r="760" s="12" customFormat="1" customHeight="1" spans="1:37">
      <c r="A760" s="31"/>
      <c r="G760" s="26"/>
      <c r="H760" s="21"/>
      <c r="AA760" s="14"/>
      <c r="AB760" s="13"/>
      <c r="AD760" s="13"/>
      <c r="AE760" s="13"/>
      <c r="AF760" s="47"/>
      <c r="AG760" s="13"/>
      <c r="AH760" s="13"/>
      <c r="AI760" s="13"/>
      <c r="AJ760" s="13"/>
      <c r="AK760" s="15"/>
    </row>
    <row r="761" s="12" customFormat="1" customHeight="1" spans="1:37">
      <c r="A761" s="31"/>
      <c r="G761" s="26"/>
      <c r="H761" s="21"/>
      <c r="AA761" s="14"/>
      <c r="AB761" s="13"/>
      <c r="AD761" s="13"/>
      <c r="AE761" s="13"/>
      <c r="AF761" s="47"/>
      <c r="AG761" s="13"/>
      <c r="AH761" s="13"/>
      <c r="AI761" s="13"/>
      <c r="AJ761" s="13"/>
      <c r="AK761" s="15"/>
    </row>
    <row r="762" s="12" customFormat="1" customHeight="1" spans="1:37">
      <c r="A762" s="31"/>
      <c r="G762" s="26"/>
      <c r="H762" s="21"/>
      <c r="AA762" s="14"/>
      <c r="AB762" s="13"/>
      <c r="AD762" s="13"/>
      <c r="AE762" s="13"/>
      <c r="AF762" s="47"/>
      <c r="AG762" s="13"/>
      <c r="AH762" s="13"/>
      <c r="AI762" s="13"/>
      <c r="AJ762" s="13"/>
      <c r="AK762" s="15"/>
    </row>
    <row r="763" s="12" customFormat="1" customHeight="1" spans="1:37">
      <c r="A763" s="31"/>
      <c r="G763" s="26"/>
      <c r="H763" s="21"/>
      <c r="AA763" s="14"/>
      <c r="AB763" s="13"/>
      <c r="AD763" s="13"/>
      <c r="AE763" s="13"/>
      <c r="AF763" s="47"/>
      <c r="AG763" s="13"/>
      <c r="AH763" s="13"/>
      <c r="AI763" s="13"/>
      <c r="AJ763" s="13"/>
      <c r="AK763" s="15"/>
    </row>
    <row r="764" s="12" customFormat="1" customHeight="1" spans="1:37">
      <c r="A764" s="31"/>
      <c r="G764" s="26"/>
      <c r="H764" s="21"/>
      <c r="AA764" s="14"/>
      <c r="AB764" s="13"/>
      <c r="AD764" s="13"/>
      <c r="AE764" s="13"/>
      <c r="AF764" s="47"/>
      <c r="AG764" s="13"/>
      <c r="AH764" s="13"/>
      <c r="AI764" s="13"/>
      <c r="AJ764" s="13"/>
      <c r="AK764" s="15"/>
    </row>
    <row r="765" s="12" customFormat="1" customHeight="1" spans="1:37">
      <c r="A765" s="31"/>
      <c r="G765" s="26"/>
      <c r="H765" s="21"/>
      <c r="AA765" s="14"/>
      <c r="AB765" s="13"/>
      <c r="AD765" s="13"/>
      <c r="AE765" s="13"/>
      <c r="AF765" s="47"/>
      <c r="AG765" s="13"/>
      <c r="AH765" s="13"/>
      <c r="AI765" s="13"/>
      <c r="AJ765" s="13"/>
      <c r="AK765" s="15"/>
    </row>
    <row r="766" s="12" customFormat="1" customHeight="1" spans="1:37">
      <c r="A766" s="31"/>
      <c r="G766" s="26"/>
      <c r="H766" s="21"/>
      <c r="AA766" s="14"/>
      <c r="AB766" s="13"/>
      <c r="AD766" s="13"/>
      <c r="AE766" s="13"/>
      <c r="AF766" s="47"/>
      <c r="AG766" s="13"/>
      <c r="AH766" s="13"/>
      <c r="AI766" s="13"/>
      <c r="AJ766" s="13"/>
      <c r="AK766" s="15"/>
    </row>
    <row r="767" s="12" customFormat="1" customHeight="1" spans="1:37">
      <c r="A767" s="31"/>
      <c r="G767" s="26"/>
      <c r="H767" s="21"/>
      <c r="AA767" s="14"/>
      <c r="AB767" s="13"/>
      <c r="AD767" s="13"/>
      <c r="AE767" s="13"/>
      <c r="AF767" s="47"/>
      <c r="AG767" s="13"/>
      <c r="AH767" s="13"/>
      <c r="AI767" s="13"/>
      <c r="AJ767" s="13"/>
      <c r="AK767" s="15"/>
    </row>
    <row r="768" s="12" customFormat="1" customHeight="1" spans="1:37">
      <c r="A768" s="31"/>
      <c r="G768" s="26"/>
      <c r="H768" s="21"/>
      <c r="AA768" s="14"/>
      <c r="AB768" s="13"/>
      <c r="AD768" s="13"/>
      <c r="AE768" s="13"/>
      <c r="AF768" s="47"/>
      <c r="AG768" s="13"/>
      <c r="AH768" s="13"/>
      <c r="AI768" s="13"/>
      <c r="AJ768" s="13"/>
      <c r="AK768" s="15"/>
    </row>
    <row r="769" s="12" customFormat="1" customHeight="1" spans="1:37">
      <c r="A769" s="31"/>
      <c r="G769" s="26"/>
      <c r="H769" s="21"/>
      <c r="AA769" s="14"/>
      <c r="AB769" s="13"/>
      <c r="AD769" s="13"/>
      <c r="AE769" s="13"/>
      <c r="AF769" s="47"/>
      <c r="AG769" s="13"/>
      <c r="AH769" s="13"/>
      <c r="AI769" s="13"/>
      <c r="AJ769" s="13"/>
      <c r="AK769" s="15"/>
    </row>
    <row r="770" s="12" customFormat="1" customHeight="1" spans="1:37">
      <c r="A770" s="31"/>
      <c r="G770" s="26"/>
      <c r="H770" s="21"/>
      <c r="AA770" s="14"/>
      <c r="AB770" s="13"/>
      <c r="AD770" s="13"/>
      <c r="AE770" s="13"/>
      <c r="AF770" s="47"/>
      <c r="AG770" s="13"/>
      <c r="AH770" s="13"/>
      <c r="AI770" s="13"/>
      <c r="AJ770" s="13"/>
      <c r="AK770" s="15"/>
    </row>
    <row r="771" s="12" customFormat="1" customHeight="1" spans="1:37">
      <c r="A771" s="31"/>
      <c r="G771" s="26"/>
      <c r="H771" s="21"/>
      <c r="AA771" s="14"/>
      <c r="AB771" s="13"/>
      <c r="AD771" s="13"/>
      <c r="AE771" s="13"/>
      <c r="AF771" s="47"/>
      <c r="AG771" s="13"/>
      <c r="AH771" s="13"/>
      <c r="AI771" s="13"/>
      <c r="AJ771" s="13"/>
      <c r="AK771" s="15"/>
    </row>
    <row r="772" s="12" customFormat="1" customHeight="1" spans="1:37">
      <c r="A772" s="31"/>
      <c r="G772" s="26"/>
      <c r="H772" s="21"/>
      <c r="AA772" s="14"/>
      <c r="AB772" s="13"/>
      <c r="AD772" s="13"/>
      <c r="AE772" s="13"/>
      <c r="AF772" s="47"/>
      <c r="AG772" s="13"/>
      <c r="AH772" s="13"/>
      <c r="AI772" s="13"/>
      <c r="AJ772" s="13"/>
      <c r="AK772" s="15"/>
    </row>
    <row r="773" s="12" customFormat="1" customHeight="1" spans="1:37">
      <c r="A773" s="31"/>
      <c r="G773" s="26"/>
      <c r="H773" s="21"/>
      <c r="AA773" s="14"/>
      <c r="AB773" s="13"/>
      <c r="AD773" s="13"/>
      <c r="AE773" s="13"/>
      <c r="AF773" s="47"/>
      <c r="AG773" s="13"/>
      <c r="AH773" s="13"/>
      <c r="AI773" s="13"/>
      <c r="AJ773" s="13"/>
      <c r="AK773" s="15"/>
    </row>
    <row r="774" s="12" customFormat="1" customHeight="1" spans="1:37">
      <c r="A774" s="31"/>
      <c r="G774" s="26"/>
      <c r="H774" s="21"/>
      <c r="AA774" s="14"/>
      <c r="AB774" s="13"/>
      <c r="AD774" s="13"/>
      <c r="AE774" s="13"/>
      <c r="AF774" s="47"/>
      <c r="AG774" s="13"/>
      <c r="AH774" s="13"/>
      <c r="AI774" s="13"/>
      <c r="AJ774" s="13"/>
      <c r="AK774" s="15"/>
    </row>
    <row r="775" s="12" customFormat="1" customHeight="1" spans="1:37">
      <c r="A775" s="31"/>
      <c r="G775" s="26"/>
      <c r="H775" s="21"/>
      <c r="AA775" s="14"/>
      <c r="AB775" s="13"/>
      <c r="AD775" s="13"/>
      <c r="AE775" s="13"/>
      <c r="AF775" s="47"/>
      <c r="AG775" s="13"/>
      <c r="AH775" s="13"/>
      <c r="AI775" s="13"/>
      <c r="AJ775" s="13"/>
      <c r="AK775" s="15"/>
    </row>
    <row r="776" s="12" customFormat="1" customHeight="1" spans="1:37">
      <c r="A776" s="31"/>
      <c r="G776" s="26"/>
      <c r="H776" s="21"/>
      <c r="AA776" s="14"/>
      <c r="AB776" s="13"/>
      <c r="AD776" s="13"/>
      <c r="AE776" s="13"/>
      <c r="AF776" s="47"/>
      <c r="AG776" s="13"/>
      <c r="AH776" s="13"/>
      <c r="AI776" s="13"/>
      <c r="AJ776" s="13"/>
      <c r="AK776" s="15"/>
    </row>
    <row r="777" s="12" customFormat="1" customHeight="1" spans="1:37">
      <c r="A777" s="31"/>
      <c r="G777" s="26"/>
      <c r="H777" s="21"/>
      <c r="AA777" s="14"/>
      <c r="AB777" s="13"/>
      <c r="AD777" s="13"/>
      <c r="AE777" s="13"/>
      <c r="AF777" s="47"/>
      <c r="AG777" s="13"/>
      <c r="AH777" s="13"/>
      <c r="AI777" s="13"/>
      <c r="AJ777" s="13"/>
      <c r="AK777" s="15"/>
    </row>
    <row r="778" s="12" customFormat="1" customHeight="1" spans="1:37">
      <c r="A778" s="31"/>
      <c r="G778" s="26"/>
      <c r="H778" s="21"/>
      <c r="AA778" s="14"/>
      <c r="AB778" s="13"/>
      <c r="AD778" s="13"/>
      <c r="AE778" s="13"/>
      <c r="AF778" s="47"/>
      <c r="AG778" s="13"/>
      <c r="AH778" s="13"/>
      <c r="AI778" s="13"/>
      <c r="AJ778" s="13"/>
      <c r="AK778" s="15"/>
    </row>
    <row r="779" s="12" customFormat="1" customHeight="1" spans="1:37">
      <c r="A779" s="31"/>
      <c r="G779" s="26"/>
      <c r="H779" s="21"/>
      <c r="AA779" s="14"/>
      <c r="AB779" s="13"/>
      <c r="AD779" s="13"/>
      <c r="AE779" s="13"/>
      <c r="AF779" s="47"/>
      <c r="AG779" s="13"/>
      <c r="AH779" s="13"/>
      <c r="AI779" s="13"/>
      <c r="AJ779" s="13"/>
      <c r="AK779" s="15"/>
    </row>
    <row r="780" s="12" customFormat="1" customHeight="1" spans="1:37">
      <c r="A780" s="31"/>
      <c r="G780" s="26"/>
      <c r="H780" s="21"/>
      <c r="AA780" s="14"/>
      <c r="AB780" s="13"/>
      <c r="AD780" s="13"/>
      <c r="AE780" s="13"/>
      <c r="AF780" s="47"/>
      <c r="AG780" s="13"/>
      <c r="AH780" s="13"/>
      <c r="AI780" s="13"/>
      <c r="AJ780" s="13"/>
      <c r="AK780" s="15"/>
    </row>
    <row r="781" s="12" customFormat="1" customHeight="1" spans="1:37">
      <c r="A781" s="31"/>
      <c r="G781" s="26"/>
      <c r="H781" s="21"/>
      <c r="AA781" s="14"/>
      <c r="AB781" s="13"/>
      <c r="AD781" s="13"/>
      <c r="AE781" s="13"/>
      <c r="AF781" s="47"/>
      <c r="AG781" s="13"/>
      <c r="AH781" s="13"/>
      <c r="AI781" s="13"/>
      <c r="AJ781" s="13"/>
      <c r="AK781" s="15"/>
    </row>
    <row r="782" s="12" customFormat="1" customHeight="1" spans="1:37">
      <c r="A782" s="31"/>
      <c r="G782" s="26"/>
      <c r="H782" s="21"/>
      <c r="AA782" s="14"/>
      <c r="AB782" s="13"/>
      <c r="AD782" s="13"/>
      <c r="AE782" s="13"/>
      <c r="AF782" s="47"/>
      <c r="AG782" s="13"/>
      <c r="AH782" s="13"/>
      <c r="AI782" s="13"/>
      <c r="AJ782" s="13"/>
      <c r="AK782" s="15"/>
    </row>
    <row r="783" s="12" customFormat="1" customHeight="1" spans="1:37">
      <c r="A783" s="31"/>
      <c r="G783" s="26"/>
      <c r="H783" s="21"/>
      <c r="AA783" s="14"/>
      <c r="AB783" s="13"/>
      <c r="AD783" s="13"/>
      <c r="AE783" s="13"/>
      <c r="AF783" s="47"/>
      <c r="AG783" s="13"/>
      <c r="AH783" s="13"/>
      <c r="AI783" s="13"/>
      <c r="AJ783" s="13"/>
      <c r="AK783" s="15"/>
    </row>
    <row r="784" s="12" customFormat="1" customHeight="1" spans="1:37">
      <c r="A784" s="31"/>
      <c r="G784" s="26"/>
      <c r="H784" s="21"/>
      <c r="AA784" s="14"/>
      <c r="AB784" s="13"/>
      <c r="AD784" s="13"/>
      <c r="AE784" s="13"/>
      <c r="AF784" s="47"/>
      <c r="AG784" s="13"/>
      <c r="AH784" s="13"/>
      <c r="AI784" s="13"/>
      <c r="AJ784" s="13"/>
      <c r="AK784" s="15"/>
    </row>
    <row r="785" s="12" customFormat="1" customHeight="1" spans="1:37">
      <c r="A785" s="31"/>
      <c r="G785" s="26"/>
      <c r="H785" s="21"/>
      <c r="AA785" s="14"/>
      <c r="AB785" s="13"/>
      <c r="AD785" s="13"/>
      <c r="AE785" s="13"/>
      <c r="AF785" s="47"/>
      <c r="AG785" s="13"/>
      <c r="AH785" s="13"/>
      <c r="AI785" s="13"/>
      <c r="AJ785" s="13"/>
      <c r="AK785" s="15"/>
    </row>
    <row r="786" s="12" customFormat="1" customHeight="1" spans="1:37">
      <c r="A786" s="31"/>
      <c r="G786" s="26"/>
      <c r="H786" s="21"/>
      <c r="AA786" s="14"/>
      <c r="AB786" s="13"/>
      <c r="AD786" s="13"/>
      <c r="AE786" s="13"/>
      <c r="AF786" s="47"/>
      <c r="AG786" s="13"/>
      <c r="AH786" s="13"/>
      <c r="AI786" s="13"/>
      <c r="AJ786" s="13"/>
      <c r="AK786" s="15"/>
    </row>
    <row r="787" s="12" customFormat="1" customHeight="1" spans="1:37">
      <c r="A787" s="31"/>
      <c r="G787" s="26"/>
      <c r="H787" s="21"/>
      <c r="AA787" s="14"/>
      <c r="AB787" s="13"/>
      <c r="AD787" s="13"/>
      <c r="AE787" s="13"/>
      <c r="AF787" s="47"/>
      <c r="AG787" s="13"/>
      <c r="AH787" s="13"/>
      <c r="AI787" s="13"/>
      <c r="AJ787" s="13"/>
      <c r="AK787" s="15"/>
    </row>
    <row r="788" s="12" customFormat="1" customHeight="1" spans="1:37">
      <c r="A788" s="31"/>
      <c r="G788" s="26"/>
      <c r="H788" s="21"/>
      <c r="AA788" s="14"/>
      <c r="AB788" s="13"/>
      <c r="AD788" s="13"/>
      <c r="AE788" s="13"/>
      <c r="AF788" s="47"/>
      <c r="AG788" s="13"/>
      <c r="AH788" s="13"/>
      <c r="AI788" s="13"/>
      <c r="AJ788" s="13"/>
      <c r="AK788" s="15"/>
    </row>
    <row r="789" s="12" customFormat="1" customHeight="1" spans="1:37">
      <c r="A789" s="31"/>
      <c r="G789" s="26"/>
      <c r="H789" s="21"/>
      <c r="AA789" s="14"/>
      <c r="AB789" s="13"/>
      <c r="AD789" s="13"/>
      <c r="AE789" s="13"/>
      <c r="AF789" s="47"/>
      <c r="AG789" s="13"/>
      <c r="AH789" s="13"/>
      <c r="AI789" s="13"/>
      <c r="AJ789" s="13"/>
      <c r="AK789" s="15"/>
    </row>
    <row r="790" s="12" customFormat="1" customHeight="1" spans="1:37">
      <c r="A790" s="31"/>
      <c r="G790" s="26"/>
      <c r="H790" s="21"/>
      <c r="AA790" s="14"/>
      <c r="AB790" s="13"/>
      <c r="AD790" s="13"/>
      <c r="AE790" s="13"/>
      <c r="AF790" s="47"/>
      <c r="AG790" s="13"/>
      <c r="AH790" s="13"/>
      <c r="AI790" s="13"/>
      <c r="AJ790" s="13"/>
      <c r="AK790" s="15"/>
    </row>
    <row r="791" s="12" customFormat="1" customHeight="1" spans="1:37">
      <c r="A791" s="31"/>
      <c r="G791" s="26"/>
      <c r="H791" s="21"/>
      <c r="AA791" s="14"/>
      <c r="AB791" s="13"/>
      <c r="AD791" s="13"/>
      <c r="AE791" s="13"/>
      <c r="AF791" s="47"/>
      <c r="AG791" s="13"/>
      <c r="AH791" s="13"/>
      <c r="AI791" s="13"/>
      <c r="AJ791" s="13"/>
      <c r="AK791" s="15"/>
    </row>
    <row r="792" s="12" customFormat="1" customHeight="1" spans="1:37">
      <c r="A792" s="31"/>
      <c r="G792" s="26"/>
      <c r="H792" s="21"/>
      <c r="AA792" s="14"/>
      <c r="AB792" s="13"/>
      <c r="AD792" s="13"/>
      <c r="AE792" s="13"/>
      <c r="AF792" s="47"/>
      <c r="AG792" s="13"/>
      <c r="AH792" s="13"/>
      <c r="AI792" s="13"/>
      <c r="AJ792" s="13"/>
      <c r="AK792" s="15"/>
    </row>
    <row r="793" s="12" customFormat="1" customHeight="1" spans="1:37">
      <c r="A793" s="31"/>
      <c r="G793" s="26"/>
      <c r="H793" s="21"/>
      <c r="AA793" s="14"/>
      <c r="AB793" s="13"/>
      <c r="AD793" s="13"/>
      <c r="AE793" s="13"/>
      <c r="AF793" s="47"/>
      <c r="AG793" s="13"/>
      <c r="AH793" s="13"/>
      <c r="AI793" s="13"/>
      <c r="AJ793" s="13"/>
      <c r="AK793" s="15"/>
    </row>
    <row r="794" s="12" customFormat="1" customHeight="1" spans="1:37">
      <c r="A794" s="31"/>
      <c r="G794" s="26"/>
      <c r="H794" s="21"/>
      <c r="AA794" s="14"/>
      <c r="AB794" s="13"/>
      <c r="AD794" s="13"/>
      <c r="AE794" s="13"/>
      <c r="AF794" s="47"/>
      <c r="AG794" s="13"/>
      <c r="AH794" s="13"/>
      <c r="AI794" s="13"/>
      <c r="AJ794" s="13"/>
      <c r="AK794" s="15"/>
    </row>
    <row r="795" s="12" customFormat="1" customHeight="1" spans="1:37">
      <c r="A795" s="31"/>
      <c r="G795" s="26"/>
      <c r="H795" s="21"/>
      <c r="AA795" s="14"/>
      <c r="AB795" s="13"/>
      <c r="AD795" s="13"/>
      <c r="AE795" s="13"/>
      <c r="AF795" s="47"/>
      <c r="AG795" s="13"/>
      <c r="AH795" s="13"/>
      <c r="AI795" s="13"/>
      <c r="AJ795" s="13"/>
      <c r="AK795" s="15"/>
    </row>
    <row r="796" s="12" customFormat="1" customHeight="1" spans="1:37">
      <c r="A796" s="31"/>
      <c r="G796" s="26"/>
      <c r="H796" s="21"/>
      <c r="AA796" s="14"/>
      <c r="AB796" s="13"/>
      <c r="AD796" s="13"/>
      <c r="AE796" s="13"/>
      <c r="AF796" s="47"/>
      <c r="AG796" s="13"/>
      <c r="AH796" s="13"/>
      <c r="AI796" s="13"/>
      <c r="AJ796" s="13"/>
      <c r="AK796" s="15"/>
    </row>
    <row r="797" s="12" customFormat="1" customHeight="1" spans="1:37">
      <c r="A797" s="31"/>
      <c r="G797" s="26"/>
      <c r="H797" s="21"/>
      <c r="AA797" s="14"/>
      <c r="AB797" s="13"/>
      <c r="AD797" s="13"/>
      <c r="AE797" s="13"/>
      <c r="AF797" s="47"/>
      <c r="AG797" s="13"/>
      <c r="AH797" s="13"/>
      <c r="AI797" s="13"/>
      <c r="AJ797" s="13"/>
      <c r="AK797" s="15"/>
    </row>
    <row r="798" s="12" customFormat="1" customHeight="1" spans="1:37">
      <c r="A798" s="31"/>
      <c r="G798" s="26"/>
      <c r="H798" s="21"/>
      <c r="AA798" s="14"/>
      <c r="AB798" s="13"/>
      <c r="AD798" s="13"/>
      <c r="AE798" s="13"/>
      <c r="AF798" s="47"/>
      <c r="AG798" s="13"/>
      <c r="AH798" s="13"/>
      <c r="AI798" s="13"/>
      <c r="AJ798" s="13"/>
      <c r="AK798" s="15"/>
    </row>
    <row r="799" s="12" customFormat="1" customHeight="1" spans="1:37">
      <c r="A799" s="31"/>
      <c r="G799" s="26"/>
      <c r="H799" s="21"/>
      <c r="AA799" s="14"/>
      <c r="AB799" s="13"/>
      <c r="AD799" s="13"/>
      <c r="AE799" s="13"/>
      <c r="AF799" s="47"/>
      <c r="AG799" s="13"/>
      <c r="AH799" s="13"/>
      <c r="AI799" s="13"/>
      <c r="AJ799" s="13"/>
      <c r="AK799" s="15"/>
    </row>
    <row r="800" s="12" customFormat="1" customHeight="1" spans="1:37">
      <c r="A800" s="31"/>
      <c r="G800" s="26"/>
      <c r="H800" s="21"/>
      <c r="AA800" s="14"/>
      <c r="AB800" s="13"/>
      <c r="AD800" s="13"/>
      <c r="AE800" s="13"/>
      <c r="AF800" s="47"/>
      <c r="AG800" s="13"/>
      <c r="AH800" s="13"/>
      <c r="AI800" s="13"/>
      <c r="AJ800" s="13"/>
      <c r="AK800" s="15"/>
    </row>
    <row r="801" s="12" customFormat="1" customHeight="1" spans="1:37">
      <c r="A801" s="31"/>
      <c r="G801" s="26"/>
      <c r="H801" s="21"/>
      <c r="AA801" s="14"/>
      <c r="AB801" s="13"/>
      <c r="AD801" s="13"/>
      <c r="AE801" s="13"/>
      <c r="AF801" s="47"/>
      <c r="AG801" s="13"/>
      <c r="AH801" s="13"/>
      <c r="AI801" s="13"/>
      <c r="AJ801" s="13"/>
      <c r="AK801" s="15"/>
    </row>
    <row r="802" s="12" customFormat="1" customHeight="1" spans="1:37">
      <c r="A802" s="31"/>
      <c r="G802" s="26"/>
      <c r="H802" s="21"/>
      <c r="AA802" s="14"/>
      <c r="AB802" s="13"/>
      <c r="AD802" s="13"/>
      <c r="AE802" s="13"/>
      <c r="AF802" s="47"/>
      <c r="AG802" s="13"/>
      <c r="AH802" s="13"/>
      <c r="AI802" s="13"/>
      <c r="AJ802" s="13"/>
      <c r="AK802" s="15"/>
    </row>
    <row r="803" s="12" customFormat="1" customHeight="1" spans="1:37">
      <c r="A803" s="31"/>
      <c r="G803" s="26"/>
      <c r="H803" s="21"/>
      <c r="AA803" s="14"/>
      <c r="AB803" s="13"/>
      <c r="AD803" s="13"/>
      <c r="AE803" s="13"/>
      <c r="AF803" s="47"/>
      <c r="AG803" s="13"/>
      <c r="AH803" s="13"/>
      <c r="AI803" s="13"/>
      <c r="AJ803" s="13"/>
      <c r="AK803" s="15"/>
    </row>
    <row r="804" s="12" customFormat="1" customHeight="1" spans="1:37">
      <c r="A804" s="31"/>
      <c r="G804" s="26"/>
      <c r="H804" s="21"/>
      <c r="AA804" s="14"/>
      <c r="AB804" s="13"/>
      <c r="AD804" s="13"/>
      <c r="AE804" s="13"/>
      <c r="AF804" s="47"/>
      <c r="AG804" s="13"/>
      <c r="AH804" s="13"/>
      <c r="AI804" s="13"/>
      <c r="AJ804" s="13"/>
      <c r="AK804" s="15"/>
    </row>
    <row r="805" s="12" customFormat="1" customHeight="1" spans="1:37">
      <c r="A805" s="31"/>
      <c r="G805" s="26"/>
      <c r="H805" s="21"/>
      <c r="AA805" s="14"/>
      <c r="AB805" s="13"/>
      <c r="AD805" s="13"/>
      <c r="AE805" s="13"/>
      <c r="AF805" s="47"/>
      <c r="AG805" s="13"/>
      <c r="AH805" s="13"/>
      <c r="AI805" s="13"/>
      <c r="AJ805" s="13"/>
      <c r="AK805" s="15"/>
    </row>
    <row r="806" s="12" customFormat="1" customHeight="1" spans="1:37">
      <c r="A806" s="31"/>
      <c r="G806" s="26"/>
      <c r="H806" s="21"/>
      <c r="AA806" s="14"/>
      <c r="AB806" s="13"/>
      <c r="AD806" s="13"/>
      <c r="AE806" s="13"/>
      <c r="AF806" s="47"/>
      <c r="AG806" s="13"/>
      <c r="AH806" s="13"/>
      <c r="AI806" s="13"/>
      <c r="AJ806" s="13"/>
      <c r="AK806" s="15"/>
    </row>
    <row r="807" s="12" customFormat="1" customHeight="1" spans="1:37">
      <c r="A807" s="31"/>
      <c r="G807" s="26"/>
      <c r="H807" s="21"/>
      <c r="AA807" s="14"/>
      <c r="AB807" s="13"/>
      <c r="AD807" s="13"/>
      <c r="AE807" s="13"/>
      <c r="AF807" s="47"/>
      <c r="AG807" s="13"/>
      <c r="AH807" s="13"/>
      <c r="AI807" s="13"/>
      <c r="AJ807" s="13"/>
      <c r="AK807" s="15"/>
    </row>
    <row r="808" s="12" customFormat="1" customHeight="1" spans="1:37">
      <c r="A808" s="31"/>
      <c r="G808" s="26"/>
      <c r="H808" s="21"/>
      <c r="AA808" s="14"/>
      <c r="AB808" s="13"/>
      <c r="AD808" s="13"/>
      <c r="AE808" s="13"/>
      <c r="AF808" s="47"/>
      <c r="AG808" s="13"/>
      <c r="AH808" s="13"/>
      <c r="AI808" s="13"/>
      <c r="AJ808" s="13"/>
      <c r="AK808" s="15"/>
    </row>
    <row r="809" s="12" customFormat="1" customHeight="1" spans="1:37">
      <c r="A809" s="31"/>
      <c r="G809" s="26"/>
      <c r="H809" s="21"/>
      <c r="AA809" s="14"/>
      <c r="AB809" s="13"/>
      <c r="AD809" s="13"/>
      <c r="AE809" s="13"/>
      <c r="AF809" s="47"/>
      <c r="AG809" s="13"/>
      <c r="AH809" s="13"/>
      <c r="AI809" s="13"/>
      <c r="AJ809" s="13"/>
      <c r="AK809" s="15"/>
    </row>
    <row r="810" s="12" customFormat="1" customHeight="1" spans="1:37">
      <c r="A810" s="31"/>
      <c r="G810" s="26"/>
      <c r="H810" s="21"/>
      <c r="AA810" s="14"/>
      <c r="AB810" s="13"/>
      <c r="AD810" s="13"/>
      <c r="AE810" s="13"/>
      <c r="AF810" s="47"/>
      <c r="AG810" s="13"/>
      <c r="AH810" s="13"/>
      <c r="AI810" s="13"/>
      <c r="AJ810" s="13"/>
      <c r="AK810" s="15"/>
    </row>
    <row r="811" s="12" customFormat="1" customHeight="1" spans="1:37">
      <c r="A811" s="31"/>
      <c r="G811" s="26"/>
      <c r="H811" s="21"/>
      <c r="AA811" s="14"/>
      <c r="AB811" s="13"/>
      <c r="AD811" s="13"/>
      <c r="AE811" s="13"/>
      <c r="AF811" s="47"/>
      <c r="AG811" s="13"/>
      <c r="AH811" s="13"/>
      <c r="AI811" s="13"/>
      <c r="AJ811" s="13"/>
      <c r="AK811" s="15"/>
    </row>
    <row r="812" s="12" customFormat="1" customHeight="1" spans="1:37">
      <c r="A812" s="31"/>
      <c r="G812" s="26"/>
      <c r="H812" s="21"/>
      <c r="AA812" s="14"/>
      <c r="AB812" s="13"/>
      <c r="AD812" s="13"/>
      <c r="AE812" s="13"/>
      <c r="AF812" s="47"/>
      <c r="AG812" s="13"/>
      <c r="AH812" s="13"/>
      <c r="AI812" s="13"/>
      <c r="AJ812" s="13"/>
      <c r="AK812" s="15"/>
    </row>
    <row r="813" s="12" customFormat="1" customHeight="1" spans="1:37">
      <c r="A813" s="31"/>
      <c r="G813" s="26"/>
      <c r="H813" s="21"/>
      <c r="AA813" s="14"/>
      <c r="AB813" s="13"/>
      <c r="AD813" s="13"/>
      <c r="AE813" s="13"/>
      <c r="AF813" s="47"/>
      <c r="AG813" s="13"/>
      <c r="AH813" s="13"/>
      <c r="AI813" s="13"/>
      <c r="AJ813" s="13"/>
      <c r="AK813" s="15"/>
    </row>
    <row r="814" s="12" customFormat="1" customHeight="1" spans="1:37">
      <c r="A814" s="31"/>
      <c r="G814" s="26"/>
      <c r="H814" s="21"/>
      <c r="AA814" s="14"/>
      <c r="AB814" s="13"/>
      <c r="AD814" s="13"/>
      <c r="AE814" s="13"/>
      <c r="AF814" s="47"/>
      <c r="AG814" s="13"/>
      <c r="AH814" s="13"/>
      <c r="AI814" s="13"/>
      <c r="AJ814" s="13"/>
      <c r="AK814" s="15"/>
    </row>
    <row r="815" s="12" customFormat="1" customHeight="1" spans="1:37">
      <c r="A815" s="31"/>
      <c r="G815" s="26"/>
      <c r="H815" s="21"/>
      <c r="AA815" s="14"/>
      <c r="AB815" s="13"/>
      <c r="AD815" s="13"/>
      <c r="AE815" s="13"/>
      <c r="AF815" s="47"/>
      <c r="AG815" s="13"/>
      <c r="AH815" s="13"/>
      <c r="AI815" s="13"/>
      <c r="AJ815" s="13"/>
      <c r="AK815" s="15"/>
    </row>
    <row r="816" s="12" customFormat="1" customHeight="1" spans="1:37">
      <c r="A816" s="31"/>
      <c r="G816" s="26"/>
      <c r="H816" s="21"/>
      <c r="AA816" s="14"/>
      <c r="AB816" s="13"/>
      <c r="AD816" s="13"/>
      <c r="AE816" s="13"/>
      <c r="AF816" s="47"/>
      <c r="AG816" s="13"/>
      <c r="AH816" s="13"/>
      <c r="AI816" s="13"/>
      <c r="AJ816" s="13"/>
      <c r="AK816" s="15"/>
    </row>
    <row r="817" s="12" customFormat="1" customHeight="1" spans="1:37">
      <c r="A817" s="31"/>
      <c r="G817" s="26"/>
      <c r="H817" s="21"/>
      <c r="AA817" s="14"/>
      <c r="AB817" s="13"/>
      <c r="AD817" s="13"/>
      <c r="AE817" s="13"/>
      <c r="AF817" s="47"/>
      <c r="AG817" s="13"/>
      <c r="AH817" s="13"/>
      <c r="AI817" s="13"/>
      <c r="AJ817" s="13"/>
      <c r="AK817" s="15"/>
    </row>
    <row r="818" s="12" customFormat="1" customHeight="1" spans="1:37">
      <c r="A818" s="31"/>
      <c r="G818" s="26"/>
      <c r="H818" s="21"/>
      <c r="AA818" s="14"/>
      <c r="AB818" s="13"/>
      <c r="AD818" s="13"/>
      <c r="AE818" s="13"/>
      <c r="AF818" s="47"/>
      <c r="AG818" s="13"/>
      <c r="AH818" s="13"/>
      <c r="AI818" s="13"/>
      <c r="AJ818" s="13"/>
      <c r="AK818" s="15"/>
    </row>
    <row r="819" s="12" customFormat="1" customHeight="1" spans="1:37">
      <c r="A819" s="31"/>
      <c r="G819" s="26"/>
      <c r="H819" s="21"/>
      <c r="AA819" s="14"/>
      <c r="AB819" s="13"/>
      <c r="AD819" s="13"/>
      <c r="AE819" s="13"/>
      <c r="AF819" s="47"/>
      <c r="AG819" s="13"/>
      <c r="AH819" s="13"/>
      <c r="AI819" s="13"/>
      <c r="AJ819" s="13"/>
      <c r="AK819" s="15"/>
    </row>
    <row r="820" s="12" customFormat="1" customHeight="1" spans="1:37">
      <c r="A820" s="31"/>
      <c r="G820" s="26"/>
      <c r="H820" s="21"/>
      <c r="AA820" s="14"/>
      <c r="AB820" s="13"/>
      <c r="AD820" s="13"/>
      <c r="AE820" s="13"/>
      <c r="AF820" s="47"/>
      <c r="AG820" s="13"/>
      <c r="AH820" s="13"/>
      <c r="AI820" s="13"/>
      <c r="AJ820" s="13"/>
      <c r="AK820" s="15"/>
    </row>
    <row r="821" s="12" customFormat="1" customHeight="1" spans="1:37">
      <c r="A821" s="31"/>
      <c r="G821" s="26"/>
      <c r="H821" s="21"/>
      <c r="AA821" s="14"/>
      <c r="AB821" s="13"/>
      <c r="AD821" s="13"/>
      <c r="AE821" s="13"/>
      <c r="AF821" s="47"/>
      <c r="AG821" s="13"/>
      <c r="AH821" s="13"/>
      <c r="AI821" s="13"/>
      <c r="AJ821" s="13"/>
      <c r="AK821" s="15"/>
    </row>
    <row r="822" s="12" customFormat="1" customHeight="1" spans="1:37">
      <c r="A822" s="31"/>
      <c r="G822" s="26"/>
      <c r="H822" s="21"/>
      <c r="AA822" s="14"/>
      <c r="AB822" s="13"/>
      <c r="AD822" s="13"/>
      <c r="AE822" s="13"/>
      <c r="AF822" s="47"/>
      <c r="AG822" s="13"/>
      <c r="AH822" s="13"/>
      <c r="AI822" s="13"/>
      <c r="AJ822" s="13"/>
      <c r="AK822" s="15"/>
    </row>
    <row r="823" s="12" customFormat="1" customHeight="1" spans="1:37">
      <c r="A823" s="31"/>
      <c r="G823" s="26"/>
      <c r="H823" s="21"/>
      <c r="AA823" s="14"/>
      <c r="AB823" s="13"/>
      <c r="AD823" s="13"/>
      <c r="AE823" s="13"/>
      <c r="AF823" s="47"/>
      <c r="AG823" s="13"/>
      <c r="AH823" s="13"/>
      <c r="AI823" s="13"/>
      <c r="AJ823" s="13"/>
      <c r="AK823" s="15"/>
    </row>
    <row r="824" s="12" customFormat="1" customHeight="1" spans="1:37">
      <c r="A824" s="31"/>
      <c r="G824" s="26"/>
      <c r="H824" s="21"/>
      <c r="AA824" s="14"/>
      <c r="AB824" s="13"/>
      <c r="AD824" s="13"/>
      <c r="AE824" s="13"/>
      <c r="AF824" s="47"/>
      <c r="AG824" s="13"/>
      <c r="AH824" s="13"/>
      <c r="AI824" s="13"/>
      <c r="AJ824" s="13"/>
      <c r="AK824" s="15"/>
    </row>
    <row r="825" s="12" customFormat="1" customHeight="1" spans="1:37">
      <c r="A825" s="31"/>
      <c r="G825" s="26"/>
      <c r="H825" s="21"/>
      <c r="AA825" s="14"/>
      <c r="AB825" s="13"/>
      <c r="AD825" s="13"/>
      <c r="AE825" s="13"/>
      <c r="AF825" s="47"/>
      <c r="AG825" s="13"/>
      <c r="AH825" s="13"/>
      <c r="AI825" s="13"/>
      <c r="AJ825" s="13"/>
      <c r="AK825" s="15"/>
    </row>
    <row r="826" s="12" customFormat="1" customHeight="1" spans="1:37">
      <c r="A826" s="31"/>
      <c r="G826" s="26"/>
      <c r="H826" s="21"/>
      <c r="AA826" s="14"/>
      <c r="AB826" s="13"/>
      <c r="AD826" s="13"/>
      <c r="AE826" s="13"/>
      <c r="AF826" s="47"/>
      <c r="AG826" s="13"/>
      <c r="AH826" s="13"/>
      <c r="AI826" s="13"/>
      <c r="AJ826" s="13"/>
      <c r="AK826" s="15"/>
    </row>
    <row r="827" s="12" customFormat="1" customHeight="1" spans="1:37">
      <c r="A827" s="31"/>
      <c r="G827" s="26"/>
      <c r="H827" s="21"/>
      <c r="AA827" s="14"/>
      <c r="AB827" s="13"/>
      <c r="AD827" s="13"/>
      <c r="AE827" s="13"/>
      <c r="AF827" s="47"/>
      <c r="AG827" s="13"/>
      <c r="AH827" s="13"/>
      <c r="AI827" s="13"/>
      <c r="AJ827" s="13"/>
      <c r="AK827" s="15"/>
    </row>
    <row r="828" s="12" customFormat="1" customHeight="1" spans="1:37">
      <c r="A828" s="31"/>
      <c r="G828" s="26"/>
      <c r="H828" s="21"/>
      <c r="AA828" s="14"/>
      <c r="AB828" s="13"/>
      <c r="AD828" s="13"/>
      <c r="AE828" s="13"/>
      <c r="AF828" s="47"/>
      <c r="AG828" s="13"/>
      <c r="AH828" s="13"/>
      <c r="AI828" s="13"/>
      <c r="AJ828" s="13"/>
      <c r="AK828" s="15"/>
    </row>
    <row r="829" s="12" customFormat="1" customHeight="1" spans="1:37">
      <c r="A829" s="31"/>
      <c r="G829" s="26"/>
      <c r="H829" s="21"/>
      <c r="AA829" s="14"/>
      <c r="AB829" s="13"/>
      <c r="AD829" s="13"/>
      <c r="AE829" s="13"/>
      <c r="AF829" s="47"/>
      <c r="AG829" s="13"/>
      <c r="AH829" s="13"/>
      <c r="AI829" s="13"/>
      <c r="AJ829" s="13"/>
      <c r="AK829" s="15"/>
    </row>
    <row r="830" s="12" customFormat="1" customHeight="1" spans="1:37">
      <c r="A830" s="31"/>
      <c r="G830" s="26"/>
      <c r="H830" s="21"/>
      <c r="AA830" s="14"/>
      <c r="AB830" s="13"/>
      <c r="AD830" s="13"/>
      <c r="AE830" s="13"/>
      <c r="AF830" s="47"/>
      <c r="AG830" s="13"/>
      <c r="AH830" s="13"/>
      <c r="AI830" s="13"/>
      <c r="AJ830" s="13"/>
      <c r="AK830" s="15"/>
    </row>
    <row r="831" s="12" customFormat="1" customHeight="1" spans="1:37">
      <c r="A831" s="31"/>
      <c r="G831" s="26"/>
      <c r="H831" s="21"/>
      <c r="AA831" s="14"/>
      <c r="AB831" s="13"/>
      <c r="AD831" s="13"/>
      <c r="AE831" s="13"/>
      <c r="AF831" s="47"/>
      <c r="AG831" s="13"/>
      <c r="AH831" s="13"/>
      <c r="AI831" s="13"/>
      <c r="AJ831" s="13"/>
      <c r="AK831" s="15"/>
    </row>
    <row r="832" s="12" customFormat="1" customHeight="1" spans="1:37">
      <c r="A832" s="31"/>
      <c r="G832" s="26"/>
      <c r="H832" s="21"/>
      <c r="AA832" s="14"/>
      <c r="AB832" s="13"/>
      <c r="AD832" s="13"/>
      <c r="AE832" s="13"/>
      <c r="AF832" s="47"/>
      <c r="AG832" s="13"/>
      <c r="AH832" s="13"/>
      <c r="AI832" s="13"/>
      <c r="AJ832" s="13"/>
      <c r="AK832" s="15"/>
    </row>
    <row r="833" s="12" customFormat="1" customHeight="1" spans="1:37">
      <c r="A833" s="31"/>
      <c r="G833" s="26"/>
      <c r="H833" s="21"/>
      <c r="AA833" s="14"/>
      <c r="AB833" s="13"/>
      <c r="AD833" s="13"/>
      <c r="AE833" s="13"/>
      <c r="AF833" s="47"/>
      <c r="AG833" s="13"/>
      <c r="AH833" s="13"/>
      <c r="AI833" s="13"/>
      <c r="AJ833" s="13"/>
      <c r="AK833" s="15"/>
    </row>
    <row r="834" s="12" customFormat="1" customHeight="1" spans="1:37">
      <c r="A834" s="31"/>
      <c r="G834" s="26"/>
      <c r="H834" s="21"/>
      <c r="AA834" s="14"/>
      <c r="AB834" s="13"/>
      <c r="AD834" s="13"/>
      <c r="AE834" s="13"/>
      <c r="AF834" s="47"/>
      <c r="AG834" s="13"/>
      <c r="AH834" s="13"/>
      <c r="AI834" s="13"/>
      <c r="AJ834" s="13"/>
      <c r="AK834" s="15"/>
    </row>
    <row r="835" s="12" customFormat="1" customHeight="1" spans="1:37">
      <c r="A835" s="31"/>
      <c r="G835" s="26"/>
      <c r="H835" s="21"/>
      <c r="AA835" s="14"/>
      <c r="AB835" s="13"/>
      <c r="AD835" s="13"/>
      <c r="AE835" s="13"/>
      <c r="AF835" s="47"/>
      <c r="AG835" s="13"/>
      <c r="AH835" s="13"/>
      <c r="AI835" s="13"/>
      <c r="AJ835" s="13"/>
      <c r="AK835" s="15"/>
    </row>
    <row r="836" s="12" customFormat="1" customHeight="1" spans="1:37">
      <c r="A836" s="31"/>
      <c r="G836" s="26"/>
      <c r="H836" s="21"/>
      <c r="AA836" s="14"/>
      <c r="AB836" s="13"/>
      <c r="AD836" s="13"/>
      <c r="AE836" s="13"/>
      <c r="AF836" s="47"/>
      <c r="AG836" s="13"/>
      <c r="AH836" s="13"/>
      <c r="AI836" s="13"/>
      <c r="AJ836" s="13"/>
      <c r="AK836" s="15"/>
    </row>
    <row r="837" s="12" customFormat="1" customHeight="1" spans="1:37">
      <c r="A837" s="31"/>
      <c r="G837" s="26"/>
      <c r="H837" s="21"/>
      <c r="AA837" s="14"/>
      <c r="AB837" s="13"/>
      <c r="AD837" s="13"/>
      <c r="AE837" s="13"/>
      <c r="AF837" s="47"/>
      <c r="AG837" s="13"/>
      <c r="AH837" s="13"/>
      <c r="AI837" s="13"/>
      <c r="AJ837" s="13"/>
      <c r="AK837" s="15"/>
    </row>
    <row r="838" s="12" customFormat="1" customHeight="1" spans="1:37">
      <c r="A838" s="31"/>
      <c r="G838" s="26"/>
      <c r="H838" s="21"/>
      <c r="AA838" s="14"/>
      <c r="AB838" s="13"/>
      <c r="AD838" s="13"/>
      <c r="AE838" s="13"/>
      <c r="AF838" s="47"/>
      <c r="AG838" s="13"/>
      <c r="AH838" s="13"/>
      <c r="AI838" s="13"/>
      <c r="AJ838" s="13"/>
      <c r="AK838" s="15"/>
    </row>
    <row r="839" s="12" customFormat="1" customHeight="1" spans="1:37">
      <c r="A839" s="31"/>
      <c r="G839" s="26"/>
      <c r="H839" s="21"/>
      <c r="AA839" s="14"/>
      <c r="AB839" s="13"/>
      <c r="AD839" s="13"/>
      <c r="AE839" s="13"/>
      <c r="AF839" s="47"/>
      <c r="AG839" s="13"/>
      <c r="AH839" s="13"/>
      <c r="AI839" s="13"/>
      <c r="AJ839" s="13"/>
      <c r="AK839" s="15"/>
    </row>
    <row r="840" s="12" customFormat="1" customHeight="1" spans="1:37">
      <c r="A840" s="31"/>
      <c r="G840" s="26"/>
      <c r="H840" s="21"/>
      <c r="AA840" s="14"/>
      <c r="AB840" s="13"/>
      <c r="AD840" s="13"/>
      <c r="AE840" s="13"/>
      <c r="AF840" s="47"/>
      <c r="AG840" s="13"/>
      <c r="AH840" s="13"/>
      <c r="AI840" s="13"/>
      <c r="AJ840" s="13"/>
      <c r="AK840" s="15"/>
    </row>
    <row r="841" s="12" customFormat="1" customHeight="1" spans="1:37">
      <c r="A841" s="31"/>
      <c r="G841" s="26"/>
      <c r="H841" s="21"/>
      <c r="AA841" s="14"/>
      <c r="AB841" s="13"/>
      <c r="AD841" s="13"/>
      <c r="AE841" s="13"/>
      <c r="AF841" s="47"/>
      <c r="AG841" s="13"/>
      <c r="AH841" s="13"/>
      <c r="AI841" s="13"/>
      <c r="AJ841" s="13"/>
      <c r="AK841" s="15"/>
    </row>
    <row r="842" s="12" customFormat="1" customHeight="1" spans="1:37">
      <c r="A842" s="31"/>
      <c r="G842" s="26"/>
      <c r="H842" s="21"/>
      <c r="AA842" s="14"/>
      <c r="AB842" s="13"/>
      <c r="AD842" s="13"/>
      <c r="AE842" s="13"/>
      <c r="AF842" s="47"/>
      <c r="AG842" s="13"/>
      <c r="AH842" s="13"/>
      <c r="AI842" s="13"/>
      <c r="AJ842" s="13"/>
      <c r="AK842" s="15"/>
    </row>
    <row r="843" s="12" customFormat="1" customHeight="1" spans="1:37">
      <c r="A843" s="31"/>
      <c r="G843" s="26"/>
      <c r="H843" s="21"/>
      <c r="AA843" s="14"/>
      <c r="AB843" s="13"/>
      <c r="AD843" s="13"/>
      <c r="AE843" s="13"/>
      <c r="AF843" s="47"/>
      <c r="AG843" s="13"/>
      <c r="AH843" s="13"/>
      <c r="AI843" s="13"/>
      <c r="AJ843" s="13"/>
      <c r="AK843" s="15"/>
    </row>
    <row r="844" s="12" customFormat="1" customHeight="1" spans="1:37">
      <c r="A844" s="31"/>
      <c r="G844" s="26"/>
      <c r="H844" s="21"/>
      <c r="AA844" s="14"/>
      <c r="AB844" s="13"/>
      <c r="AD844" s="13"/>
      <c r="AE844" s="13"/>
      <c r="AF844" s="47"/>
      <c r="AG844" s="13"/>
      <c r="AH844" s="13"/>
      <c r="AI844" s="13"/>
      <c r="AJ844" s="13"/>
      <c r="AK844" s="15"/>
    </row>
    <row r="845" s="12" customFormat="1" customHeight="1" spans="1:37">
      <c r="A845" s="31"/>
      <c r="G845" s="26"/>
      <c r="H845" s="21"/>
      <c r="AA845" s="14"/>
      <c r="AB845" s="13"/>
      <c r="AD845" s="13"/>
      <c r="AE845" s="13"/>
      <c r="AF845" s="47"/>
      <c r="AG845" s="13"/>
      <c r="AH845" s="13"/>
      <c r="AI845" s="13"/>
      <c r="AJ845" s="13"/>
      <c r="AK845" s="15"/>
    </row>
    <row r="846" s="12" customFormat="1" customHeight="1" spans="1:37">
      <c r="A846" s="31"/>
      <c r="G846" s="26"/>
      <c r="H846" s="21"/>
      <c r="AA846" s="14"/>
      <c r="AB846" s="13"/>
      <c r="AD846" s="13"/>
      <c r="AE846" s="13"/>
      <c r="AF846" s="47"/>
      <c r="AG846" s="13"/>
      <c r="AH846" s="13"/>
      <c r="AI846" s="13"/>
      <c r="AJ846" s="13"/>
      <c r="AK846" s="15"/>
    </row>
    <row r="847" s="12" customFormat="1" customHeight="1" spans="1:37">
      <c r="A847" s="31"/>
      <c r="G847" s="26"/>
      <c r="H847" s="21"/>
      <c r="AA847" s="14"/>
      <c r="AB847" s="13"/>
      <c r="AD847" s="13"/>
      <c r="AE847" s="13"/>
      <c r="AF847" s="47"/>
      <c r="AG847" s="13"/>
      <c r="AH847" s="13"/>
      <c r="AI847" s="13"/>
      <c r="AJ847" s="13"/>
      <c r="AK847" s="15"/>
    </row>
    <row r="848" s="12" customFormat="1" customHeight="1" spans="1:37">
      <c r="A848" s="31"/>
      <c r="G848" s="26"/>
      <c r="H848" s="21"/>
      <c r="AA848" s="14"/>
      <c r="AB848" s="13"/>
      <c r="AD848" s="13"/>
      <c r="AE848" s="13"/>
      <c r="AF848" s="47"/>
      <c r="AG848" s="13"/>
      <c r="AH848" s="13"/>
      <c r="AI848" s="13"/>
      <c r="AJ848" s="13"/>
      <c r="AK848" s="15"/>
    </row>
    <row r="849" s="12" customFormat="1" customHeight="1" spans="1:37">
      <c r="A849" s="31"/>
      <c r="G849" s="26"/>
      <c r="H849" s="21"/>
      <c r="AA849" s="14"/>
      <c r="AB849" s="13"/>
      <c r="AD849" s="13"/>
      <c r="AE849" s="13"/>
      <c r="AF849" s="47"/>
      <c r="AG849" s="13"/>
      <c r="AH849" s="13"/>
      <c r="AI849" s="13"/>
      <c r="AJ849" s="13"/>
      <c r="AK849" s="15"/>
    </row>
    <row r="850" s="12" customFormat="1" customHeight="1" spans="1:37">
      <c r="A850" s="31"/>
      <c r="G850" s="26"/>
      <c r="H850" s="21"/>
      <c r="AA850" s="14"/>
      <c r="AB850" s="13"/>
      <c r="AD850" s="13"/>
      <c r="AE850" s="13"/>
      <c r="AF850" s="47"/>
      <c r="AG850" s="13"/>
      <c r="AH850" s="13"/>
      <c r="AI850" s="13"/>
      <c r="AJ850" s="13"/>
      <c r="AK850" s="15"/>
    </row>
    <row r="851" s="12" customFormat="1" customHeight="1" spans="1:37">
      <c r="A851" s="31"/>
      <c r="G851" s="26"/>
      <c r="H851" s="21"/>
      <c r="AA851" s="14"/>
      <c r="AB851" s="13"/>
      <c r="AD851" s="13"/>
      <c r="AE851" s="13"/>
      <c r="AF851" s="47"/>
      <c r="AG851" s="13"/>
      <c r="AH851" s="13"/>
      <c r="AI851" s="13"/>
      <c r="AJ851" s="13"/>
      <c r="AK851" s="15"/>
    </row>
    <row r="852" s="12" customFormat="1" customHeight="1" spans="1:37">
      <c r="A852" s="31"/>
      <c r="G852" s="26"/>
      <c r="H852" s="21"/>
      <c r="AA852" s="14"/>
      <c r="AB852" s="13"/>
      <c r="AD852" s="13"/>
      <c r="AE852" s="13"/>
      <c r="AF852" s="47"/>
      <c r="AG852" s="13"/>
      <c r="AH852" s="13"/>
      <c r="AI852" s="13"/>
      <c r="AJ852" s="13"/>
      <c r="AK852" s="15"/>
    </row>
    <row r="853" s="12" customFormat="1" customHeight="1" spans="1:37">
      <c r="A853" s="31"/>
      <c r="G853" s="26"/>
      <c r="H853" s="21"/>
      <c r="AA853" s="14"/>
      <c r="AB853" s="13"/>
      <c r="AD853" s="13"/>
      <c r="AE853" s="13"/>
      <c r="AF853" s="47"/>
      <c r="AG853" s="13"/>
      <c r="AH853" s="13"/>
      <c r="AI853" s="13"/>
      <c r="AJ853" s="13"/>
      <c r="AK853" s="15"/>
    </row>
    <row r="854" s="12" customFormat="1" customHeight="1" spans="1:37">
      <c r="A854" s="31"/>
      <c r="G854" s="26"/>
      <c r="H854" s="21"/>
      <c r="AA854" s="14"/>
      <c r="AB854" s="13"/>
      <c r="AD854" s="13"/>
      <c r="AE854" s="13"/>
      <c r="AF854" s="47"/>
      <c r="AG854" s="13"/>
      <c r="AH854" s="13"/>
      <c r="AI854" s="13"/>
      <c r="AJ854" s="13"/>
      <c r="AK854" s="15"/>
    </row>
    <row r="855" s="12" customFormat="1" customHeight="1" spans="1:37">
      <c r="A855" s="31"/>
      <c r="G855" s="26"/>
      <c r="H855" s="21"/>
      <c r="AA855" s="14"/>
      <c r="AB855" s="13"/>
      <c r="AD855" s="13"/>
      <c r="AE855" s="13"/>
      <c r="AF855" s="47"/>
      <c r="AG855" s="13"/>
      <c r="AH855" s="13"/>
      <c r="AI855" s="13"/>
      <c r="AJ855" s="13"/>
      <c r="AK855" s="15"/>
    </row>
    <row r="856" s="12" customFormat="1" customHeight="1" spans="1:37">
      <c r="A856" s="31"/>
      <c r="G856" s="26"/>
      <c r="H856" s="21"/>
      <c r="AA856" s="14"/>
      <c r="AB856" s="13"/>
      <c r="AD856" s="13"/>
      <c r="AE856" s="13"/>
      <c r="AF856" s="47"/>
      <c r="AG856" s="13"/>
      <c r="AH856" s="13"/>
      <c r="AI856" s="13"/>
      <c r="AJ856" s="13"/>
      <c r="AK856" s="15"/>
    </row>
    <row r="857" s="12" customFormat="1" customHeight="1" spans="1:37">
      <c r="A857" s="31"/>
      <c r="G857" s="26"/>
      <c r="H857" s="21"/>
      <c r="AA857" s="14"/>
      <c r="AB857" s="13"/>
      <c r="AD857" s="13"/>
      <c r="AE857" s="13"/>
      <c r="AF857" s="47"/>
      <c r="AG857" s="13"/>
      <c r="AH857" s="13"/>
      <c r="AI857" s="13"/>
      <c r="AJ857" s="13"/>
      <c r="AK857" s="15"/>
    </row>
    <row r="858" s="12" customFormat="1" customHeight="1" spans="1:37">
      <c r="A858" s="31"/>
      <c r="G858" s="26"/>
      <c r="H858" s="21"/>
      <c r="AA858" s="14"/>
      <c r="AB858" s="13"/>
      <c r="AD858" s="13"/>
      <c r="AE858" s="13"/>
      <c r="AF858" s="47"/>
      <c r="AG858" s="13"/>
      <c r="AH858" s="13"/>
      <c r="AI858" s="13"/>
      <c r="AJ858" s="13"/>
      <c r="AK858" s="15"/>
    </row>
    <row r="859" s="12" customFormat="1" customHeight="1" spans="1:37">
      <c r="A859" s="31"/>
      <c r="G859" s="26"/>
      <c r="H859" s="21"/>
      <c r="AA859" s="14"/>
      <c r="AB859" s="13"/>
      <c r="AD859" s="13"/>
      <c r="AE859" s="13"/>
      <c r="AF859" s="47"/>
      <c r="AG859" s="13"/>
      <c r="AH859" s="13"/>
      <c r="AI859" s="13"/>
      <c r="AJ859" s="13"/>
      <c r="AK859" s="15"/>
    </row>
    <row r="860" s="12" customFormat="1" customHeight="1" spans="1:37">
      <c r="A860" s="31"/>
      <c r="G860" s="26"/>
      <c r="H860" s="21"/>
      <c r="AA860" s="14"/>
      <c r="AB860" s="13"/>
      <c r="AD860" s="13"/>
      <c r="AE860" s="13"/>
      <c r="AF860" s="47"/>
      <c r="AG860" s="13"/>
      <c r="AH860" s="13"/>
      <c r="AI860" s="13"/>
      <c r="AJ860" s="13"/>
      <c r="AK860" s="15"/>
    </row>
    <row r="861" s="12" customFormat="1" customHeight="1" spans="1:37">
      <c r="A861" s="31"/>
      <c r="G861" s="26"/>
      <c r="H861" s="21"/>
      <c r="AA861" s="14"/>
      <c r="AB861" s="13"/>
      <c r="AD861" s="13"/>
      <c r="AE861" s="13"/>
      <c r="AF861" s="47"/>
      <c r="AG861" s="13"/>
      <c r="AH861" s="13"/>
      <c r="AI861" s="13"/>
      <c r="AJ861" s="13"/>
      <c r="AK861" s="15"/>
    </row>
    <row r="862" s="12" customFormat="1" customHeight="1" spans="1:37">
      <c r="A862" s="31"/>
      <c r="G862" s="26"/>
      <c r="H862" s="21"/>
      <c r="AA862" s="14"/>
      <c r="AB862" s="13"/>
      <c r="AD862" s="13"/>
      <c r="AE862" s="13"/>
      <c r="AF862" s="47"/>
      <c r="AG862" s="13"/>
      <c r="AH862" s="13"/>
      <c r="AI862" s="13"/>
      <c r="AJ862" s="13"/>
      <c r="AK862" s="15"/>
    </row>
    <row r="863" s="12" customFormat="1" customHeight="1" spans="1:37">
      <c r="A863" s="31"/>
      <c r="G863" s="26"/>
      <c r="H863" s="21"/>
      <c r="AA863" s="14"/>
      <c r="AB863" s="13"/>
      <c r="AD863" s="13"/>
      <c r="AE863" s="13"/>
      <c r="AF863" s="47"/>
      <c r="AG863" s="13"/>
      <c r="AH863" s="13"/>
      <c r="AI863" s="13"/>
      <c r="AJ863" s="13"/>
      <c r="AK863" s="15"/>
    </row>
    <row r="864" s="12" customFormat="1" customHeight="1" spans="1:37">
      <c r="A864" s="31"/>
      <c r="G864" s="26"/>
      <c r="H864" s="21"/>
      <c r="AA864" s="14"/>
      <c r="AB864" s="13"/>
      <c r="AD864" s="13"/>
      <c r="AE864" s="13"/>
      <c r="AF864" s="47"/>
      <c r="AG864" s="13"/>
      <c r="AH864" s="13"/>
      <c r="AI864" s="13"/>
      <c r="AJ864" s="13"/>
      <c r="AK864" s="15"/>
    </row>
    <row r="865" s="12" customFormat="1" customHeight="1" spans="1:37">
      <c r="A865" s="31"/>
      <c r="G865" s="26"/>
      <c r="H865" s="21"/>
      <c r="AA865" s="14"/>
      <c r="AB865" s="13"/>
      <c r="AD865" s="13"/>
      <c r="AE865" s="13"/>
      <c r="AF865" s="47"/>
      <c r="AG865" s="13"/>
      <c r="AH865" s="13"/>
      <c r="AI865" s="13"/>
      <c r="AJ865" s="13"/>
      <c r="AK865" s="15"/>
    </row>
    <row r="866" s="12" customFormat="1" customHeight="1" spans="1:37">
      <c r="A866" s="31"/>
      <c r="G866" s="26"/>
      <c r="H866" s="21"/>
      <c r="AA866" s="14"/>
      <c r="AB866" s="13"/>
      <c r="AD866" s="13"/>
      <c r="AE866" s="13"/>
      <c r="AF866" s="47"/>
      <c r="AG866" s="13"/>
      <c r="AH866" s="13"/>
      <c r="AI866" s="13"/>
      <c r="AJ866" s="13"/>
      <c r="AK866" s="15"/>
    </row>
    <row r="867" s="12" customFormat="1" customHeight="1" spans="1:37">
      <c r="A867" s="31"/>
      <c r="G867" s="26"/>
      <c r="H867" s="21"/>
      <c r="AA867" s="14"/>
      <c r="AB867" s="13"/>
      <c r="AD867" s="13"/>
      <c r="AE867" s="13"/>
      <c r="AF867" s="47"/>
      <c r="AG867" s="13"/>
      <c r="AH867" s="13"/>
      <c r="AI867" s="13"/>
      <c r="AJ867" s="13"/>
      <c r="AK867" s="15"/>
    </row>
    <row r="868" s="12" customFormat="1" customHeight="1" spans="1:37">
      <c r="A868" s="31"/>
      <c r="G868" s="26"/>
      <c r="H868" s="21"/>
      <c r="AA868" s="14"/>
      <c r="AB868" s="13"/>
      <c r="AD868" s="13"/>
      <c r="AE868" s="13"/>
      <c r="AF868" s="47"/>
      <c r="AG868" s="13"/>
      <c r="AH868" s="13"/>
      <c r="AI868" s="13"/>
      <c r="AJ868" s="13"/>
      <c r="AK868" s="15"/>
    </row>
    <row r="869" s="12" customFormat="1" customHeight="1" spans="1:37">
      <c r="A869" s="31"/>
      <c r="G869" s="26"/>
      <c r="H869" s="21"/>
      <c r="AA869" s="14"/>
      <c r="AB869" s="13"/>
      <c r="AD869" s="13"/>
      <c r="AE869" s="13"/>
      <c r="AF869" s="47"/>
      <c r="AG869" s="13"/>
      <c r="AH869" s="13"/>
      <c r="AI869" s="13"/>
      <c r="AJ869" s="13"/>
      <c r="AK869" s="15"/>
    </row>
    <row r="870" s="12" customFormat="1" customHeight="1" spans="1:37">
      <c r="A870" s="31"/>
      <c r="G870" s="26"/>
      <c r="H870" s="21"/>
      <c r="AA870" s="14"/>
      <c r="AB870" s="13"/>
      <c r="AD870" s="13"/>
      <c r="AE870" s="13"/>
      <c r="AF870" s="47"/>
      <c r="AG870" s="13"/>
      <c r="AH870" s="13"/>
      <c r="AI870" s="13"/>
      <c r="AJ870" s="13"/>
      <c r="AK870" s="15"/>
    </row>
    <row r="871" s="12" customFormat="1" customHeight="1" spans="1:37">
      <c r="A871" s="31"/>
      <c r="G871" s="26"/>
      <c r="H871" s="21"/>
      <c r="AA871" s="14"/>
      <c r="AB871" s="13"/>
      <c r="AD871" s="13"/>
      <c r="AE871" s="13"/>
      <c r="AF871" s="47"/>
      <c r="AG871" s="13"/>
      <c r="AH871" s="13"/>
      <c r="AI871" s="13"/>
      <c r="AJ871" s="13"/>
      <c r="AK871" s="15"/>
    </row>
    <row r="872" s="12" customFormat="1" customHeight="1" spans="1:37">
      <c r="A872" s="31"/>
      <c r="G872" s="26"/>
      <c r="H872" s="21"/>
      <c r="AA872" s="14"/>
      <c r="AB872" s="13"/>
      <c r="AD872" s="13"/>
      <c r="AE872" s="13"/>
      <c r="AF872" s="47"/>
      <c r="AG872" s="13"/>
      <c r="AH872" s="13"/>
      <c r="AI872" s="13"/>
      <c r="AJ872" s="13"/>
      <c r="AK872" s="15"/>
    </row>
    <row r="873" s="12" customFormat="1" customHeight="1" spans="1:37">
      <c r="A873" s="31"/>
      <c r="G873" s="26"/>
      <c r="H873" s="21"/>
      <c r="AA873" s="14"/>
      <c r="AB873" s="13"/>
      <c r="AD873" s="13"/>
      <c r="AE873" s="13"/>
      <c r="AF873" s="47"/>
      <c r="AG873" s="13"/>
      <c r="AH873" s="13"/>
      <c r="AI873" s="13"/>
      <c r="AJ873" s="13"/>
      <c r="AK873" s="15"/>
    </row>
    <row r="874" s="12" customFormat="1" customHeight="1" spans="1:37">
      <c r="A874" s="31"/>
      <c r="G874" s="26"/>
      <c r="H874" s="21"/>
      <c r="AA874" s="14"/>
      <c r="AB874" s="13"/>
      <c r="AD874" s="13"/>
      <c r="AE874" s="13"/>
      <c r="AF874" s="47"/>
      <c r="AG874" s="13"/>
      <c r="AH874" s="13"/>
      <c r="AI874" s="13"/>
      <c r="AJ874" s="13"/>
      <c r="AK874" s="15"/>
    </row>
    <row r="875" s="12" customFormat="1" customHeight="1" spans="1:37">
      <c r="A875" s="31"/>
      <c r="G875" s="26"/>
      <c r="H875" s="21"/>
      <c r="AA875" s="14"/>
      <c r="AB875" s="13"/>
      <c r="AD875" s="13"/>
      <c r="AE875" s="13"/>
      <c r="AF875" s="47"/>
      <c r="AG875" s="13"/>
      <c r="AH875" s="13"/>
      <c r="AI875" s="13"/>
      <c r="AJ875" s="13"/>
      <c r="AK875" s="15"/>
    </row>
    <row r="876" s="12" customFormat="1" customHeight="1" spans="1:37">
      <c r="A876" s="31"/>
      <c r="G876" s="26"/>
      <c r="H876" s="21"/>
      <c r="AA876" s="14"/>
      <c r="AB876" s="13"/>
      <c r="AD876" s="13"/>
      <c r="AE876" s="13"/>
      <c r="AF876" s="47"/>
      <c r="AG876" s="13"/>
      <c r="AH876" s="13"/>
      <c r="AI876" s="13"/>
      <c r="AJ876" s="13"/>
      <c r="AK876" s="15"/>
    </row>
    <row r="877" s="12" customFormat="1" customHeight="1" spans="1:37">
      <c r="A877" s="31"/>
      <c r="G877" s="26"/>
      <c r="H877" s="21"/>
      <c r="AA877" s="14"/>
      <c r="AB877" s="13"/>
      <c r="AD877" s="13"/>
      <c r="AE877" s="13"/>
      <c r="AF877" s="47"/>
      <c r="AG877" s="13"/>
      <c r="AH877" s="13"/>
      <c r="AI877" s="13"/>
      <c r="AJ877" s="13"/>
      <c r="AK877" s="15"/>
    </row>
    <row r="878" s="12" customFormat="1" customHeight="1" spans="1:37">
      <c r="A878" s="31"/>
      <c r="G878" s="26"/>
      <c r="H878" s="21"/>
      <c r="AA878" s="14"/>
      <c r="AB878" s="13"/>
      <c r="AD878" s="13"/>
      <c r="AE878" s="13"/>
      <c r="AF878" s="47"/>
      <c r="AG878" s="13"/>
      <c r="AH878" s="13"/>
      <c r="AI878" s="13"/>
      <c r="AJ878" s="13"/>
      <c r="AK878" s="15"/>
    </row>
    <row r="879" s="12" customFormat="1" customHeight="1" spans="1:37">
      <c r="A879" s="31"/>
      <c r="G879" s="26"/>
      <c r="H879" s="21"/>
      <c r="AA879" s="14"/>
      <c r="AB879" s="13"/>
      <c r="AD879" s="13"/>
      <c r="AE879" s="13"/>
      <c r="AF879" s="47"/>
      <c r="AG879" s="13"/>
      <c r="AH879" s="13"/>
      <c r="AI879" s="13"/>
      <c r="AJ879" s="13"/>
      <c r="AK879" s="15"/>
    </row>
    <row r="880" s="12" customFormat="1" customHeight="1" spans="1:37">
      <c r="A880" s="31"/>
      <c r="G880" s="26"/>
      <c r="H880" s="21"/>
      <c r="AA880" s="14"/>
      <c r="AB880" s="13"/>
      <c r="AD880" s="13"/>
      <c r="AE880" s="13"/>
      <c r="AF880" s="47"/>
      <c r="AG880" s="13"/>
      <c r="AH880" s="13"/>
      <c r="AI880" s="13"/>
      <c r="AJ880" s="13"/>
      <c r="AK880" s="15"/>
    </row>
    <row r="881" s="12" customFormat="1" customHeight="1" spans="1:37">
      <c r="A881" s="31"/>
      <c r="G881" s="26"/>
      <c r="H881" s="21"/>
      <c r="AA881" s="14"/>
      <c r="AB881" s="13"/>
      <c r="AD881" s="13"/>
      <c r="AE881" s="13"/>
      <c r="AF881" s="47"/>
      <c r="AG881" s="13"/>
      <c r="AH881" s="13"/>
      <c r="AI881" s="13"/>
      <c r="AJ881" s="13"/>
      <c r="AK881" s="15"/>
    </row>
    <row r="882" s="12" customFormat="1" customHeight="1" spans="1:37">
      <c r="A882" s="31"/>
      <c r="G882" s="26"/>
      <c r="H882" s="21"/>
      <c r="AA882" s="14"/>
      <c r="AB882" s="13"/>
      <c r="AD882" s="13"/>
      <c r="AE882" s="13"/>
      <c r="AF882" s="47"/>
      <c r="AG882" s="13"/>
      <c r="AH882" s="13"/>
      <c r="AI882" s="13"/>
      <c r="AJ882" s="13"/>
      <c r="AK882" s="15"/>
    </row>
    <row r="883" s="12" customFormat="1" customHeight="1" spans="1:37">
      <c r="A883" s="31"/>
      <c r="G883" s="26"/>
      <c r="H883" s="21"/>
      <c r="AA883" s="14"/>
      <c r="AB883" s="13"/>
      <c r="AD883" s="13"/>
      <c r="AE883" s="13"/>
      <c r="AF883" s="47"/>
      <c r="AG883" s="13"/>
      <c r="AH883" s="13"/>
      <c r="AI883" s="13"/>
      <c r="AJ883" s="13"/>
      <c r="AK883" s="15"/>
    </row>
    <row r="884" s="12" customFormat="1" customHeight="1" spans="1:37">
      <c r="A884" s="31"/>
      <c r="G884" s="26"/>
      <c r="H884" s="21"/>
      <c r="AA884" s="14"/>
      <c r="AB884" s="13"/>
      <c r="AD884" s="13"/>
      <c r="AE884" s="13"/>
      <c r="AF884" s="47"/>
      <c r="AG884" s="13"/>
      <c r="AH884" s="13"/>
      <c r="AI884" s="13"/>
      <c r="AJ884" s="13"/>
      <c r="AK884" s="15"/>
    </row>
    <row r="885" s="12" customFormat="1" customHeight="1" spans="1:37">
      <c r="A885" s="31"/>
      <c r="G885" s="26"/>
      <c r="H885" s="21"/>
      <c r="AA885" s="14"/>
      <c r="AB885" s="13"/>
      <c r="AD885" s="13"/>
      <c r="AE885" s="13"/>
      <c r="AF885" s="47"/>
      <c r="AG885" s="13"/>
      <c r="AH885" s="13"/>
      <c r="AI885" s="13"/>
      <c r="AJ885" s="13"/>
      <c r="AK885" s="15"/>
    </row>
    <row r="886" s="12" customFormat="1" customHeight="1" spans="1:37">
      <c r="A886" s="31"/>
      <c r="G886" s="26"/>
      <c r="H886" s="21"/>
      <c r="AA886" s="14"/>
      <c r="AB886" s="13"/>
      <c r="AD886" s="13"/>
      <c r="AE886" s="13"/>
      <c r="AF886" s="47"/>
      <c r="AG886" s="13"/>
      <c r="AH886" s="13"/>
      <c r="AI886" s="13"/>
      <c r="AJ886" s="13"/>
      <c r="AK886" s="15"/>
    </row>
    <row r="887" s="12" customFormat="1" customHeight="1" spans="1:37">
      <c r="A887" s="31"/>
      <c r="G887" s="26"/>
      <c r="H887" s="21"/>
      <c r="AA887" s="14"/>
      <c r="AB887" s="13"/>
      <c r="AD887" s="13"/>
      <c r="AE887" s="13"/>
      <c r="AF887" s="47"/>
      <c r="AG887" s="13"/>
      <c r="AH887" s="13"/>
      <c r="AI887" s="13"/>
      <c r="AJ887" s="13"/>
      <c r="AK887" s="15"/>
    </row>
    <row r="888" s="12" customFormat="1" customHeight="1" spans="1:37">
      <c r="A888" s="31"/>
      <c r="G888" s="26"/>
      <c r="H888" s="21"/>
      <c r="AA888" s="14"/>
      <c r="AB888" s="13"/>
      <c r="AD888" s="13"/>
      <c r="AE888" s="13"/>
      <c r="AF888" s="47"/>
      <c r="AG888" s="13"/>
      <c r="AH888" s="13"/>
      <c r="AI888" s="13"/>
      <c r="AJ888" s="13"/>
      <c r="AK888" s="15"/>
    </row>
    <row r="889" s="12" customFormat="1" customHeight="1" spans="1:37">
      <c r="A889" s="31"/>
      <c r="G889" s="26"/>
      <c r="H889" s="21"/>
      <c r="AA889" s="14"/>
      <c r="AB889" s="13"/>
      <c r="AD889" s="13"/>
      <c r="AE889" s="13"/>
      <c r="AF889" s="47"/>
      <c r="AG889" s="13"/>
      <c r="AH889" s="13"/>
      <c r="AI889" s="13"/>
      <c r="AJ889" s="13"/>
      <c r="AK889" s="15"/>
    </row>
    <row r="890" s="12" customFormat="1" customHeight="1" spans="1:37">
      <c r="A890" s="31"/>
      <c r="G890" s="26"/>
      <c r="H890" s="21"/>
      <c r="AA890" s="14"/>
      <c r="AB890" s="13"/>
      <c r="AD890" s="13"/>
      <c r="AE890" s="13"/>
      <c r="AF890" s="47"/>
      <c r="AG890" s="13"/>
      <c r="AH890" s="13"/>
      <c r="AI890" s="13"/>
      <c r="AJ890" s="13"/>
      <c r="AK890" s="15"/>
    </row>
    <row r="891" s="12" customFormat="1" customHeight="1" spans="1:37">
      <c r="A891" s="31"/>
      <c r="G891" s="26"/>
      <c r="H891" s="21"/>
      <c r="AA891" s="14"/>
      <c r="AB891" s="13"/>
      <c r="AD891" s="13"/>
      <c r="AE891" s="13"/>
      <c r="AF891" s="47"/>
      <c r="AG891" s="13"/>
      <c r="AH891" s="13"/>
      <c r="AI891" s="13"/>
      <c r="AJ891" s="13"/>
      <c r="AK891" s="15"/>
    </row>
    <row r="892" s="12" customFormat="1" customHeight="1" spans="1:37">
      <c r="A892" s="31"/>
      <c r="G892" s="26"/>
      <c r="H892" s="21"/>
      <c r="AA892" s="14"/>
      <c r="AB892" s="13"/>
      <c r="AD892" s="13"/>
      <c r="AE892" s="13"/>
      <c r="AF892" s="47"/>
      <c r="AG892" s="13"/>
      <c r="AH892" s="13"/>
      <c r="AI892" s="13"/>
      <c r="AJ892" s="13"/>
      <c r="AK892" s="15"/>
    </row>
    <row r="893" s="12" customFormat="1" customHeight="1" spans="1:37">
      <c r="A893" s="31"/>
      <c r="G893" s="26"/>
      <c r="H893" s="21"/>
      <c r="AA893" s="14"/>
      <c r="AB893" s="13"/>
      <c r="AD893" s="13"/>
      <c r="AE893" s="13"/>
      <c r="AF893" s="47"/>
      <c r="AG893" s="13"/>
      <c r="AH893" s="13"/>
      <c r="AI893" s="13"/>
      <c r="AJ893" s="13"/>
      <c r="AK893" s="15"/>
    </row>
    <row r="894" s="12" customFormat="1" customHeight="1" spans="1:37">
      <c r="A894" s="31"/>
      <c r="G894" s="26"/>
      <c r="H894" s="21"/>
      <c r="AA894" s="14"/>
      <c r="AB894" s="13"/>
      <c r="AD894" s="13"/>
      <c r="AE894" s="13"/>
      <c r="AF894" s="47"/>
      <c r="AG894" s="13"/>
      <c r="AH894" s="13"/>
      <c r="AI894" s="13"/>
      <c r="AJ894" s="13"/>
      <c r="AK894" s="15"/>
    </row>
    <row r="895" s="12" customFormat="1" customHeight="1" spans="1:37">
      <c r="A895" s="31"/>
      <c r="G895" s="26"/>
      <c r="H895" s="21"/>
      <c r="AA895" s="14"/>
      <c r="AB895" s="13"/>
      <c r="AD895" s="13"/>
      <c r="AE895" s="13"/>
      <c r="AF895" s="47"/>
      <c r="AG895" s="13"/>
      <c r="AH895" s="13"/>
      <c r="AI895" s="13"/>
      <c r="AJ895" s="13"/>
      <c r="AK895" s="15"/>
    </row>
    <row r="896" s="12" customFormat="1" customHeight="1" spans="1:37">
      <c r="A896" s="31"/>
      <c r="G896" s="26"/>
      <c r="H896" s="21"/>
      <c r="AA896" s="14"/>
      <c r="AB896" s="13"/>
      <c r="AD896" s="13"/>
      <c r="AE896" s="13"/>
      <c r="AF896" s="47"/>
      <c r="AG896" s="13"/>
      <c r="AH896" s="13"/>
      <c r="AI896" s="13"/>
      <c r="AJ896" s="13"/>
      <c r="AK896" s="15"/>
    </row>
    <row r="897" s="12" customFormat="1" customHeight="1" spans="1:37">
      <c r="A897" s="31"/>
      <c r="G897" s="26"/>
      <c r="H897" s="21"/>
      <c r="AA897" s="14"/>
      <c r="AB897" s="13"/>
      <c r="AD897" s="13"/>
      <c r="AE897" s="13"/>
      <c r="AF897" s="47"/>
      <c r="AG897" s="13"/>
      <c r="AH897" s="13"/>
      <c r="AI897" s="13"/>
      <c r="AJ897" s="13"/>
      <c r="AK897" s="15"/>
    </row>
    <row r="898" s="12" customFormat="1" customHeight="1" spans="1:37">
      <c r="A898" s="31"/>
      <c r="G898" s="26"/>
      <c r="H898" s="21"/>
      <c r="AA898" s="14"/>
      <c r="AB898" s="13"/>
      <c r="AD898" s="13"/>
      <c r="AE898" s="13"/>
      <c r="AF898" s="47"/>
      <c r="AG898" s="13"/>
      <c r="AH898" s="13"/>
      <c r="AI898" s="13"/>
      <c r="AJ898" s="13"/>
      <c r="AK898" s="15"/>
    </row>
    <row r="899" s="12" customFormat="1" customHeight="1" spans="1:37">
      <c r="A899" s="31"/>
      <c r="G899" s="26"/>
      <c r="H899" s="21"/>
      <c r="AA899" s="14"/>
      <c r="AB899" s="13"/>
      <c r="AD899" s="13"/>
      <c r="AE899" s="13"/>
      <c r="AF899" s="47"/>
      <c r="AG899" s="13"/>
      <c r="AH899" s="13"/>
      <c r="AI899" s="13"/>
      <c r="AJ899" s="13"/>
      <c r="AK899" s="15"/>
    </row>
    <row r="900" s="12" customFormat="1" customHeight="1" spans="1:37">
      <c r="A900" s="31"/>
      <c r="G900" s="26"/>
      <c r="H900" s="21"/>
      <c r="AA900" s="14"/>
      <c r="AB900" s="13"/>
      <c r="AD900" s="13"/>
      <c r="AE900" s="13"/>
      <c r="AF900" s="47"/>
      <c r="AG900" s="13"/>
      <c r="AH900" s="13"/>
      <c r="AI900" s="13"/>
      <c r="AJ900" s="13"/>
      <c r="AK900" s="15"/>
    </row>
    <row r="901" s="12" customFormat="1" customHeight="1" spans="1:37">
      <c r="A901" s="31"/>
      <c r="G901" s="26"/>
      <c r="H901" s="21"/>
      <c r="AA901" s="14"/>
      <c r="AB901" s="13"/>
      <c r="AD901" s="13"/>
      <c r="AE901" s="13"/>
      <c r="AF901" s="47"/>
      <c r="AG901" s="13"/>
      <c r="AH901" s="13"/>
      <c r="AI901" s="13"/>
      <c r="AJ901" s="13"/>
      <c r="AK901" s="15"/>
    </row>
    <row r="902" s="12" customFormat="1" customHeight="1" spans="1:37">
      <c r="A902" s="31"/>
      <c r="G902" s="26"/>
      <c r="H902" s="21"/>
      <c r="AA902" s="14"/>
      <c r="AB902" s="13"/>
      <c r="AD902" s="13"/>
      <c r="AE902" s="13"/>
      <c r="AF902" s="47"/>
      <c r="AG902" s="13"/>
      <c r="AH902" s="13"/>
      <c r="AI902" s="13"/>
      <c r="AJ902" s="13"/>
      <c r="AK902" s="15"/>
    </row>
    <row r="903" s="12" customFormat="1" customHeight="1" spans="1:37">
      <c r="A903" s="31"/>
      <c r="G903" s="26"/>
      <c r="H903" s="21"/>
      <c r="AA903" s="14"/>
      <c r="AB903" s="13"/>
      <c r="AD903" s="13"/>
      <c r="AE903" s="13"/>
      <c r="AF903" s="47"/>
      <c r="AG903" s="13"/>
      <c r="AH903" s="13"/>
      <c r="AI903" s="13"/>
      <c r="AJ903" s="13"/>
      <c r="AK903" s="15"/>
    </row>
    <row r="904" s="12" customFormat="1" customHeight="1" spans="1:37">
      <c r="A904" s="31"/>
      <c r="G904" s="26"/>
      <c r="H904" s="21"/>
      <c r="AA904" s="14"/>
      <c r="AB904" s="13"/>
      <c r="AD904" s="13"/>
      <c r="AE904" s="13"/>
      <c r="AF904" s="47"/>
      <c r="AG904" s="13"/>
      <c r="AH904" s="13"/>
      <c r="AI904" s="13"/>
      <c r="AJ904" s="13"/>
      <c r="AK904" s="15"/>
    </row>
    <row r="905" s="12" customFormat="1" customHeight="1" spans="1:37">
      <c r="A905" s="31"/>
      <c r="G905" s="26"/>
      <c r="H905" s="21"/>
      <c r="AA905" s="14"/>
      <c r="AB905" s="13"/>
      <c r="AD905" s="13"/>
      <c r="AE905" s="13"/>
      <c r="AF905" s="47"/>
      <c r="AG905" s="13"/>
      <c r="AH905" s="13"/>
      <c r="AI905" s="13"/>
      <c r="AJ905" s="13"/>
      <c r="AK905" s="15"/>
    </row>
    <row r="906" s="12" customFormat="1" customHeight="1" spans="1:37">
      <c r="A906" s="31"/>
      <c r="G906" s="26"/>
      <c r="H906" s="21"/>
      <c r="AA906" s="14"/>
      <c r="AB906" s="13"/>
      <c r="AD906" s="13"/>
      <c r="AE906" s="13"/>
      <c r="AF906" s="47"/>
      <c r="AG906" s="13"/>
      <c r="AH906" s="13"/>
      <c r="AI906" s="13"/>
      <c r="AJ906" s="13"/>
      <c r="AK906" s="15"/>
    </row>
    <row r="907" s="12" customFormat="1" customHeight="1" spans="1:37">
      <c r="A907" s="31"/>
      <c r="G907" s="26"/>
      <c r="H907" s="21"/>
      <c r="AA907" s="14"/>
      <c r="AB907" s="13"/>
      <c r="AD907" s="13"/>
      <c r="AE907" s="13"/>
      <c r="AF907" s="47"/>
      <c r="AG907" s="13"/>
      <c r="AH907" s="13"/>
      <c r="AI907" s="13"/>
      <c r="AJ907" s="13"/>
      <c r="AK907" s="15"/>
    </row>
    <row r="908" s="12" customFormat="1" customHeight="1" spans="1:37">
      <c r="A908" s="31"/>
      <c r="G908" s="26"/>
      <c r="H908" s="21"/>
      <c r="AA908" s="14"/>
      <c r="AB908" s="13"/>
      <c r="AD908" s="13"/>
      <c r="AE908" s="13"/>
      <c r="AF908" s="47"/>
      <c r="AG908" s="13"/>
      <c r="AH908" s="13"/>
      <c r="AI908" s="13"/>
      <c r="AJ908" s="13"/>
      <c r="AK908" s="15"/>
    </row>
    <row r="909" s="12" customFormat="1" customHeight="1" spans="1:37">
      <c r="A909" s="31"/>
      <c r="G909" s="26"/>
      <c r="H909" s="21"/>
      <c r="AA909" s="14"/>
      <c r="AB909" s="13"/>
      <c r="AD909" s="13"/>
      <c r="AE909" s="13"/>
      <c r="AF909" s="47"/>
      <c r="AG909" s="13"/>
      <c r="AH909" s="13"/>
      <c r="AI909" s="13"/>
      <c r="AJ909" s="13"/>
      <c r="AK909" s="15"/>
    </row>
    <row r="910" s="12" customFormat="1" customHeight="1" spans="1:37">
      <c r="A910" s="31"/>
      <c r="G910" s="26"/>
      <c r="H910" s="21"/>
      <c r="AA910" s="14"/>
      <c r="AB910" s="13"/>
      <c r="AD910" s="13"/>
      <c r="AE910" s="13"/>
      <c r="AF910" s="47"/>
      <c r="AG910" s="13"/>
      <c r="AH910" s="13"/>
      <c r="AI910" s="13"/>
      <c r="AJ910" s="13"/>
      <c r="AK910" s="15"/>
    </row>
    <row r="911" s="12" customFormat="1" customHeight="1" spans="1:37">
      <c r="A911" s="31"/>
      <c r="G911" s="26"/>
      <c r="H911" s="21"/>
      <c r="AA911" s="14"/>
      <c r="AB911" s="13"/>
      <c r="AD911" s="13"/>
      <c r="AE911" s="13"/>
      <c r="AF911" s="47"/>
      <c r="AG911" s="13"/>
      <c r="AH911" s="13"/>
      <c r="AI911" s="13"/>
      <c r="AJ911" s="13"/>
      <c r="AK911" s="15"/>
    </row>
    <row r="912" s="12" customFormat="1" customHeight="1" spans="1:37">
      <c r="A912" s="31"/>
      <c r="G912" s="26"/>
      <c r="H912" s="21"/>
      <c r="AA912" s="14"/>
      <c r="AB912" s="13"/>
      <c r="AD912" s="13"/>
      <c r="AE912" s="13"/>
      <c r="AF912" s="47"/>
      <c r="AG912" s="13"/>
      <c r="AH912" s="13"/>
      <c r="AI912" s="13"/>
      <c r="AJ912" s="13"/>
      <c r="AK912" s="15"/>
    </row>
    <row r="913" s="12" customFormat="1" customHeight="1" spans="1:37">
      <c r="A913" s="31"/>
      <c r="G913" s="26"/>
      <c r="H913" s="21"/>
      <c r="AA913" s="14"/>
      <c r="AB913" s="13"/>
      <c r="AD913" s="13"/>
      <c r="AE913" s="13"/>
      <c r="AF913" s="47"/>
      <c r="AG913" s="13"/>
      <c r="AH913" s="13"/>
      <c r="AI913" s="13"/>
      <c r="AJ913" s="13"/>
      <c r="AK913" s="15"/>
    </row>
    <row r="914" s="12" customFormat="1" customHeight="1" spans="1:37">
      <c r="A914" s="31"/>
      <c r="G914" s="26"/>
      <c r="H914" s="21"/>
      <c r="AA914" s="14"/>
      <c r="AB914" s="13"/>
      <c r="AD914" s="13"/>
      <c r="AE914" s="13"/>
      <c r="AF914" s="47"/>
      <c r="AG914" s="13"/>
      <c r="AH914" s="13"/>
      <c r="AI914" s="13"/>
      <c r="AJ914" s="13"/>
      <c r="AK914" s="15"/>
    </row>
    <row r="915" s="12" customFormat="1" customHeight="1" spans="1:37">
      <c r="A915" s="31"/>
      <c r="G915" s="26"/>
      <c r="H915" s="21"/>
      <c r="AA915" s="14"/>
      <c r="AB915" s="13"/>
      <c r="AD915" s="13"/>
      <c r="AE915" s="13"/>
      <c r="AF915" s="47"/>
      <c r="AG915" s="13"/>
      <c r="AH915" s="13"/>
      <c r="AI915" s="13"/>
      <c r="AJ915" s="13"/>
      <c r="AK915" s="15"/>
    </row>
    <row r="916" s="12" customFormat="1" customHeight="1" spans="1:37">
      <c r="A916" s="31"/>
      <c r="G916" s="26"/>
      <c r="H916" s="21"/>
      <c r="AA916" s="14"/>
      <c r="AB916" s="13"/>
      <c r="AD916" s="13"/>
      <c r="AE916" s="13"/>
      <c r="AF916" s="47"/>
      <c r="AG916" s="13"/>
      <c r="AH916" s="13"/>
      <c r="AI916" s="13"/>
      <c r="AJ916" s="13"/>
      <c r="AK916" s="15"/>
    </row>
    <row r="917" s="12" customFormat="1" customHeight="1" spans="1:37">
      <c r="A917" s="31"/>
      <c r="G917" s="26"/>
      <c r="H917" s="21"/>
      <c r="AA917" s="14"/>
      <c r="AB917" s="13"/>
      <c r="AD917" s="13"/>
      <c r="AE917" s="13"/>
      <c r="AF917" s="47"/>
      <c r="AG917" s="13"/>
      <c r="AH917" s="13"/>
      <c r="AI917" s="13"/>
      <c r="AJ917" s="13"/>
      <c r="AK917" s="15"/>
    </row>
    <row r="918" s="12" customFormat="1" customHeight="1" spans="1:37">
      <c r="A918" s="31"/>
      <c r="G918" s="26"/>
      <c r="H918" s="21"/>
      <c r="AA918" s="14"/>
      <c r="AB918" s="13"/>
      <c r="AD918" s="13"/>
      <c r="AE918" s="13"/>
      <c r="AF918" s="47"/>
      <c r="AG918" s="13"/>
      <c r="AH918" s="13"/>
      <c r="AI918" s="13"/>
      <c r="AJ918" s="13"/>
      <c r="AK918" s="15"/>
    </row>
    <row r="919" s="12" customFormat="1" customHeight="1" spans="1:37">
      <c r="A919" s="31"/>
      <c r="G919" s="26"/>
      <c r="H919" s="21"/>
      <c r="AA919" s="14"/>
      <c r="AB919" s="13"/>
      <c r="AD919" s="13"/>
      <c r="AE919" s="13"/>
      <c r="AF919" s="47"/>
      <c r="AG919" s="13"/>
      <c r="AH919" s="13"/>
      <c r="AI919" s="13"/>
      <c r="AJ919" s="13"/>
      <c r="AK919" s="15"/>
    </row>
    <row r="920" s="12" customFormat="1" customHeight="1" spans="1:37">
      <c r="A920" s="31"/>
      <c r="G920" s="26"/>
      <c r="H920" s="21"/>
      <c r="AA920" s="14"/>
      <c r="AB920" s="13"/>
      <c r="AD920" s="13"/>
      <c r="AE920" s="13"/>
      <c r="AF920" s="47"/>
      <c r="AG920" s="13"/>
      <c r="AH920" s="13"/>
      <c r="AI920" s="13"/>
      <c r="AJ920" s="13"/>
      <c r="AK920" s="15"/>
    </row>
    <row r="921" s="12" customFormat="1" customHeight="1" spans="1:37">
      <c r="A921" s="31"/>
      <c r="G921" s="26"/>
      <c r="H921" s="21"/>
      <c r="AA921" s="14"/>
      <c r="AB921" s="13"/>
      <c r="AD921" s="13"/>
      <c r="AE921" s="13"/>
      <c r="AF921" s="47"/>
      <c r="AG921" s="13"/>
      <c r="AH921" s="13"/>
      <c r="AI921" s="13"/>
      <c r="AJ921" s="13"/>
      <c r="AK921" s="15"/>
    </row>
    <row r="922" s="12" customFormat="1" customHeight="1" spans="1:37">
      <c r="A922" s="31"/>
      <c r="G922" s="26"/>
      <c r="H922" s="21"/>
      <c r="AA922" s="14"/>
      <c r="AB922" s="13"/>
      <c r="AD922" s="13"/>
      <c r="AE922" s="13"/>
      <c r="AF922" s="47"/>
      <c r="AG922" s="13"/>
      <c r="AH922" s="13"/>
      <c r="AI922" s="13"/>
      <c r="AJ922" s="13"/>
      <c r="AK922" s="15"/>
    </row>
    <row r="923" s="12" customFormat="1" customHeight="1" spans="1:37">
      <c r="A923" s="31"/>
      <c r="G923" s="26"/>
      <c r="H923" s="21"/>
      <c r="AA923" s="14"/>
      <c r="AB923" s="13"/>
      <c r="AD923" s="13"/>
      <c r="AE923" s="13"/>
      <c r="AF923" s="47"/>
      <c r="AG923" s="13"/>
      <c r="AH923" s="13"/>
      <c r="AI923" s="13"/>
      <c r="AJ923" s="13"/>
      <c r="AK923" s="15"/>
    </row>
    <row r="924" s="12" customFormat="1" customHeight="1" spans="1:37">
      <c r="A924" s="31"/>
      <c r="G924" s="26"/>
      <c r="H924" s="21"/>
      <c r="AA924" s="14"/>
      <c r="AB924" s="13"/>
      <c r="AD924" s="13"/>
      <c r="AE924" s="13"/>
      <c r="AF924" s="47"/>
      <c r="AG924" s="13"/>
      <c r="AH924" s="13"/>
      <c r="AI924" s="13"/>
      <c r="AJ924" s="13"/>
      <c r="AK924" s="15"/>
    </row>
    <row r="925" s="12" customFormat="1" customHeight="1" spans="1:37">
      <c r="A925" s="31"/>
      <c r="G925" s="26"/>
      <c r="H925" s="21"/>
      <c r="AA925" s="14"/>
      <c r="AB925" s="13"/>
      <c r="AD925" s="13"/>
      <c r="AE925" s="13"/>
      <c r="AF925" s="47"/>
      <c r="AG925" s="13"/>
      <c r="AH925" s="13"/>
      <c r="AI925" s="13"/>
      <c r="AJ925" s="13"/>
      <c r="AK925" s="15"/>
    </row>
    <row r="926" s="12" customFormat="1" customHeight="1" spans="1:37">
      <c r="A926" s="31"/>
      <c r="G926" s="26"/>
      <c r="H926" s="21"/>
      <c r="AA926" s="14"/>
      <c r="AB926" s="13"/>
      <c r="AD926" s="13"/>
      <c r="AE926" s="13"/>
      <c r="AF926" s="47"/>
      <c r="AG926" s="13"/>
      <c r="AH926" s="13"/>
      <c r="AI926" s="13"/>
      <c r="AJ926" s="13"/>
      <c r="AK926" s="15"/>
    </row>
    <row r="927" s="12" customFormat="1" customHeight="1" spans="1:37">
      <c r="A927" s="31"/>
      <c r="G927" s="26"/>
      <c r="H927" s="21"/>
      <c r="AA927" s="14"/>
      <c r="AB927" s="13"/>
      <c r="AD927" s="13"/>
      <c r="AE927" s="13"/>
      <c r="AF927" s="47"/>
      <c r="AG927" s="13"/>
      <c r="AH927" s="13"/>
      <c r="AI927" s="13"/>
      <c r="AJ927" s="13"/>
      <c r="AK927" s="15"/>
    </row>
    <row r="928" s="12" customFormat="1" customHeight="1" spans="1:37">
      <c r="A928" s="31"/>
      <c r="G928" s="26"/>
      <c r="H928" s="21"/>
      <c r="AA928" s="14"/>
      <c r="AB928" s="13"/>
      <c r="AD928" s="13"/>
      <c r="AE928" s="13"/>
      <c r="AF928" s="47"/>
      <c r="AG928" s="13"/>
      <c r="AH928" s="13"/>
      <c r="AI928" s="13"/>
      <c r="AJ928" s="13"/>
      <c r="AK928" s="15"/>
    </row>
    <row r="929" s="12" customFormat="1" customHeight="1" spans="1:37">
      <c r="A929" s="31"/>
      <c r="G929" s="26"/>
      <c r="H929" s="21"/>
      <c r="AA929" s="14"/>
      <c r="AB929" s="13"/>
      <c r="AD929" s="13"/>
      <c r="AE929" s="13"/>
      <c r="AF929" s="47"/>
      <c r="AG929" s="13"/>
      <c r="AH929" s="13"/>
      <c r="AI929" s="13"/>
      <c r="AJ929" s="13"/>
      <c r="AK929" s="15"/>
    </row>
    <row r="930" s="12" customFormat="1" customHeight="1" spans="1:37">
      <c r="A930" s="31"/>
      <c r="G930" s="26"/>
      <c r="H930" s="21"/>
      <c r="AA930" s="14"/>
      <c r="AB930" s="13"/>
      <c r="AD930" s="13"/>
      <c r="AE930" s="13"/>
      <c r="AF930" s="47"/>
      <c r="AG930" s="13"/>
      <c r="AH930" s="13"/>
      <c r="AI930" s="13"/>
      <c r="AJ930" s="13"/>
      <c r="AK930" s="15"/>
    </row>
    <row r="931" s="12" customFormat="1" customHeight="1" spans="1:37">
      <c r="A931" s="31"/>
      <c r="G931" s="26"/>
      <c r="H931" s="21"/>
      <c r="AA931" s="14"/>
      <c r="AB931" s="13"/>
      <c r="AD931" s="13"/>
      <c r="AE931" s="13"/>
      <c r="AF931" s="47"/>
      <c r="AG931" s="13"/>
      <c r="AH931" s="13"/>
      <c r="AI931" s="13"/>
      <c r="AJ931" s="13"/>
      <c r="AK931" s="15"/>
    </row>
    <row r="932" s="12" customFormat="1" customHeight="1" spans="1:37">
      <c r="A932" s="31"/>
      <c r="G932" s="26"/>
      <c r="H932" s="21"/>
      <c r="AA932" s="14"/>
      <c r="AB932" s="13"/>
      <c r="AD932" s="13"/>
      <c r="AE932" s="13"/>
      <c r="AF932" s="47"/>
      <c r="AG932" s="13"/>
      <c r="AH932" s="13"/>
      <c r="AI932" s="13"/>
      <c r="AJ932" s="13"/>
      <c r="AK932" s="15"/>
    </row>
    <row r="933" s="12" customFormat="1" customHeight="1" spans="1:37">
      <c r="A933" s="31"/>
      <c r="G933" s="26"/>
      <c r="H933" s="21"/>
      <c r="AA933" s="14"/>
      <c r="AB933" s="13"/>
      <c r="AD933" s="13"/>
      <c r="AE933" s="13"/>
      <c r="AF933" s="47"/>
      <c r="AG933" s="13"/>
      <c r="AH933" s="13"/>
      <c r="AI933" s="13"/>
      <c r="AJ933" s="13"/>
      <c r="AK933" s="15"/>
    </row>
    <row r="934" s="12" customFormat="1" customHeight="1" spans="1:37">
      <c r="A934" s="31"/>
      <c r="G934" s="26"/>
      <c r="H934" s="21"/>
      <c r="AA934" s="14"/>
      <c r="AB934" s="13"/>
      <c r="AD934" s="13"/>
      <c r="AE934" s="13"/>
      <c r="AF934" s="47"/>
      <c r="AG934" s="13"/>
      <c r="AH934" s="13"/>
      <c r="AI934" s="13"/>
      <c r="AJ934" s="13"/>
      <c r="AK934" s="15"/>
    </row>
    <row r="935" s="12" customFormat="1" customHeight="1" spans="1:37">
      <c r="A935" s="31"/>
      <c r="G935" s="26"/>
      <c r="H935" s="21"/>
      <c r="AA935" s="14"/>
      <c r="AB935" s="13"/>
      <c r="AD935" s="13"/>
      <c r="AE935" s="13"/>
      <c r="AF935" s="47"/>
      <c r="AG935" s="13"/>
      <c r="AH935" s="13"/>
      <c r="AI935" s="13"/>
      <c r="AJ935" s="13"/>
      <c r="AK935" s="15"/>
    </row>
    <row r="936" s="12" customFormat="1" customHeight="1" spans="1:37">
      <c r="A936" s="31"/>
      <c r="G936" s="26"/>
      <c r="H936" s="21"/>
      <c r="AA936" s="14"/>
      <c r="AB936" s="13"/>
      <c r="AD936" s="13"/>
      <c r="AE936" s="13"/>
      <c r="AF936" s="47"/>
      <c r="AG936" s="13"/>
      <c r="AH936" s="13"/>
      <c r="AI936" s="13"/>
      <c r="AJ936" s="13"/>
      <c r="AK936" s="15"/>
    </row>
    <row r="937" s="12" customFormat="1" customHeight="1" spans="1:37">
      <c r="A937" s="31"/>
      <c r="G937" s="26"/>
      <c r="H937" s="21"/>
      <c r="AA937" s="14"/>
      <c r="AB937" s="13"/>
      <c r="AD937" s="13"/>
      <c r="AE937" s="13"/>
      <c r="AF937" s="47"/>
      <c r="AG937" s="13"/>
      <c r="AH937" s="13"/>
      <c r="AI937" s="13"/>
      <c r="AJ937" s="13"/>
      <c r="AK937" s="15"/>
    </row>
    <row r="938" s="12" customFormat="1" customHeight="1" spans="1:37">
      <c r="A938" s="31"/>
      <c r="G938" s="26"/>
      <c r="H938" s="21"/>
      <c r="AA938" s="14"/>
      <c r="AB938" s="13"/>
      <c r="AD938" s="13"/>
      <c r="AE938" s="13"/>
      <c r="AF938" s="47"/>
      <c r="AG938" s="13"/>
      <c r="AH938" s="13"/>
      <c r="AI938" s="13"/>
      <c r="AJ938" s="13"/>
      <c r="AK938" s="15"/>
    </row>
    <row r="939" s="12" customFormat="1" customHeight="1" spans="1:37">
      <c r="A939" s="31"/>
      <c r="G939" s="26"/>
      <c r="H939" s="21"/>
      <c r="AA939" s="14"/>
      <c r="AB939" s="13"/>
      <c r="AD939" s="13"/>
      <c r="AE939" s="13"/>
      <c r="AF939" s="47"/>
      <c r="AG939" s="13"/>
      <c r="AH939" s="13"/>
      <c r="AI939" s="13"/>
      <c r="AJ939" s="13"/>
      <c r="AK939" s="15"/>
    </row>
    <row r="940" s="12" customFormat="1" customHeight="1" spans="1:37">
      <c r="A940" s="31"/>
      <c r="G940" s="26"/>
      <c r="H940" s="21"/>
      <c r="AA940" s="14"/>
      <c r="AB940" s="13"/>
      <c r="AD940" s="13"/>
      <c r="AE940" s="13"/>
      <c r="AF940" s="47"/>
      <c r="AG940" s="13"/>
      <c r="AH940" s="13"/>
      <c r="AI940" s="13"/>
      <c r="AJ940" s="13"/>
      <c r="AK940" s="15"/>
    </row>
    <row r="941" s="12" customFormat="1" customHeight="1" spans="1:37">
      <c r="A941" s="31"/>
      <c r="G941" s="26"/>
      <c r="H941" s="21"/>
      <c r="AA941" s="14"/>
      <c r="AB941" s="13"/>
      <c r="AD941" s="13"/>
      <c r="AE941" s="13"/>
      <c r="AF941" s="47"/>
      <c r="AG941" s="13"/>
      <c r="AH941" s="13"/>
      <c r="AI941" s="13"/>
      <c r="AJ941" s="13"/>
      <c r="AK941" s="15"/>
    </row>
    <row r="942" s="12" customFormat="1" customHeight="1" spans="1:37">
      <c r="A942" s="31"/>
      <c r="G942" s="26"/>
      <c r="H942" s="21"/>
      <c r="AA942" s="14"/>
      <c r="AB942" s="13"/>
      <c r="AD942" s="13"/>
      <c r="AE942" s="13"/>
      <c r="AF942" s="47"/>
      <c r="AG942" s="13"/>
      <c r="AH942" s="13"/>
      <c r="AI942" s="13"/>
      <c r="AJ942" s="13"/>
      <c r="AK942" s="15"/>
    </row>
    <row r="943" s="12" customFormat="1" customHeight="1" spans="1:37">
      <c r="A943" s="31"/>
      <c r="G943" s="26"/>
      <c r="H943" s="21"/>
      <c r="AA943" s="14"/>
      <c r="AB943" s="13"/>
      <c r="AD943" s="13"/>
      <c r="AE943" s="13"/>
      <c r="AF943" s="47"/>
      <c r="AG943" s="13"/>
      <c r="AH943" s="13"/>
      <c r="AI943" s="13"/>
      <c r="AJ943" s="13"/>
      <c r="AK943" s="15"/>
    </row>
    <row r="944" s="12" customFormat="1" customHeight="1" spans="1:37">
      <c r="A944" s="31"/>
      <c r="G944" s="26"/>
      <c r="H944" s="21"/>
      <c r="AA944" s="14"/>
      <c r="AB944" s="13"/>
      <c r="AD944" s="13"/>
      <c r="AE944" s="13"/>
      <c r="AF944" s="47"/>
      <c r="AG944" s="13"/>
      <c r="AH944" s="13"/>
      <c r="AI944" s="13"/>
      <c r="AJ944" s="13"/>
      <c r="AK944" s="15"/>
    </row>
    <row r="945" s="12" customFormat="1" customHeight="1" spans="1:37">
      <c r="A945" s="31"/>
      <c r="G945" s="26"/>
      <c r="H945" s="21"/>
      <c r="AA945" s="14"/>
      <c r="AB945" s="13"/>
      <c r="AD945" s="13"/>
      <c r="AE945" s="13"/>
      <c r="AF945" s="47"/>
      <c r="AG945" s="13"/>
      <c r="AH945" s="13"/>
      <c r="AI945" s="13"/>
      <c r="AJ945" s="13"/>
      <c r="AK945" s="15"/>
    </row>
    <row r="946" s="12" customFormat="1" customHeight="1" spans="1:37">
      <c r="A946" s="31"/>
      <c r="G946" s="26"/>
      <c r="H946" s="21"/>
      <c r="AA946" s="14"/>
      <c r="AB946" s="13"/>
      <c r="AD946" s="13"/>
      <c r="AE946" s="13"/>
      <c r="AF946" s="47"/>
      <c r="AG946" s="13"/>
      <c r="AH946" s="13"/>
      <c r="AI946" s="13"/>
      <c r="AJ946" s="13"/>
      <c r="AK946" s="15"/>
    </row>
    <row r="947" s="12" customFormat="1" customHeight="1" spans="1:37">
      <c r="A947" s="31"/>
      <c r="G947" s="26"/>
      <c r="H947" s="21"/>
      <c r="AA947" s="14"/>
      <c r="AB947" s="13"/>
      <c r="AD947" s="13"/>
      <c r="AE947" s="13"/>
      <c r="AF947" s="47"/>
      <c r="AG947" s="13"/>
      <c r="AH947" s="13"/>
      <c r="AI947" s="13"/>
      <c r="AJ947" s="13"/>
      <c r="AK947" s="15"/>
    </row>
    <row r="948" s="12" customFormat="1" customHeight="1" spans="1:37">
      <c r="A948" s="31"/>
      <c r="G948" s="26"/>
      <c r="H948" s="21"/>
      <c r="AA948" s="14"/>
      <c r="AB948" s="13"/>
      <c r="AD948" s="13"/>
      <c r="AE948" s="13"/>
      <c r="AF948" s="47"/>
      <c r="AG948" s="13"/>
      <c r="AH948" s="13"/>
      <c r="AI948" s="13"/>
      <c r="AJ948" s="13"/>
      <c r="AK948" s="15"/>
    </row>
    <row r="949" s="12" customFormat="1" customHeight="1" spans="1:37">
      <c r="A949" s="31"/>
      <c r="G949" s="26"/>
      <c r="H949" s="21"/>
      <c r="AA949" s="14"/>
      <c r="AB949" s="13"/>
      <c r="AD949" s="13"/>
      <c r="AE949" s="13"/>
      <c r="AF949" s="47"/>
      <c r="AG949" s="13"/>
      <c r="AH949" s="13"/>
      <c r="AI949" s="13"/>
      <c r="AJ949" s="13"/>
      <c r="AK949" s="15"/>
    </row>
    <row r="950" s="12" customFormat="1" customHeight="1" spans="1:37">
      <c r="A950" s="31"/>
      <c r="G950" s="26"/>
      <c r="H950" s="21"/>
      <c r="AA950" s="14"/>
      <c r="AB950" s="13"/>
      <c r="AD950" s="13"/>
      <c r="AE950" s="13"/>
      <c r="AF950" s="47"/>
      <c r="AG950" s="13"/>
      <c r="AH950" s="13"/>
      <c r="AI950" s="13"/>
      <c r="AJ950" s="13"/>
      <c r="AK950" s="15"/>
    </row>
    <row r="951" s="12" customFormat="1" customHeight="1" spans="1:37">
      <c r="A951" s="31"/>
      <c r="G951" s="26"/>
      <c r="H951" s="21"/>
      <c r="AA951" s="14"/>
      <c r="AB951" s="13"/>
      <c r="AD951" s="13"/>
      <c r="AE951" s="13"/>
      <c r="AF951" s="47"/>
      <c r="AG951" s="13"/>
      <c r="AH951" s="13"/>
      <c r="AI951" s="13"/>
      <c r="AJ951" s="13"/>
      <c r="AK951" s="15"/>
    </row>
    <row r="952" s="12" customFormat="1" customHeight="1" spans="1:37">
      <c r="A952" s="31"/>
      <c r="G952" s="26"/>
      <c r="H952" s="21"/>
      <c r="AA952" s="14"/>
      <c r="AB952" s="13"/>
      <c r="AD952" s="13"/>
      <c r="AE952" s="13"/>
      <c r="AF952" s="47"/>
      <c r="AG952" s="13"/>
      <c r="AH952" s="13"/>
      <c r="AI952" s="13"/>
      <c r="AJ952" s="13"/>
      <c r="AK952" s="15"/>
    </row>
    <row r="953" s="12" customFormat="1" customHeight="1" spans="1:37">
      <c r="A953" s="31"/>
      <c r="G953" s="26"/>
      <c r="H953" s="21"/>
      <c r="AA953" s="14"/>
      <c r="AB953" s="13"/>
      <c r="AD953" s="13"/>
      <c r="AE953" s="13"/>
      <c r="AF953" s="47"/>
      <c r="AG953" s="13"/>
      <c r="AH953" s="13"/>
      <c r="AI953" s="13"/>
      <c r="AJ953" s="13"/>
      <c r="AK953" s="15"/>
    </row>
    <row r="954" s="12" customFormat="1" customHeight="1" spans="1:37">
      <c r="A954" s="31"/>
      <c r="G954" s="26"/>
      <c r="H954" s="21"/>
      <c r="AA954" s="14"/>
      <c r="AB954" s="13"/>
      <c r="AD954" s="13"/>
      <c r="AE954" s="13"/>
      <c r="AF954" s="47"/>
      <c r="AG954" s="13"/>
      <c r="AH954" s="13"/>
      <c r="AI954" s="13"/>
      <c r="AJ954" s="13"/>
      <c r="AK954" s="15"/>
    </row>
    <row r="955" s="12" customFormat="1" customHeight="1" spans="1:37">
      <c r="A955" s="31"/>
      <c r="G955" s="26"/>
      <c r="H955" s="21"/>
      <c r="AA955" s="14"/>
      <c r="AB955" s="13"/>
      <c r="AD955" s="13"/>
      <c r="AE955" s="13"/>
      <c r="AF955" s="47"/>
      <c r="AG955" s="13"/>
      <c r="AH955" s="13"/>
      <c r="AI955" s="13"/>
      <c r="AJ955" s="13"/>
      <c r="AK955" s="15"/>
    </row>
    <row r="956" s="12" customFormat="1" customHeight="1" spans="1:37">
      <c r="A956" s="31"/>
      <c r="G956" s="26"/>
      <c r="H956" s="21"/>
      <c r="AA956" s="14"/>
      <c r="AB956" s="13"/>
      <c r="AD956" s="13"/>
      <c r="AE956" s="13"/>
      <c r="AF956" s="47"/>
      <c r="AG956" s="13"/>
      <c r="AH956" s="13"/>
      <c r="AI956" s="13"/>
      <c r="AJ956" s="13"/>
      <c r="AK956" s="15"/>
    </row>
    <row r="957" s="12" customFormat="1" customHeight="1" spans="1:37">
      <c r="A957" s="31"/>
      <c r="G957" s="26"/>
      <c r="H957" s="21"/>
      <c r="AA957" s="14"/>
      <c r="AB957" s="13"/>
      <c r="AD957" s="13"/>
      <c r="AE957" s="13"/>
      <c r="AF957" s="47"/>
      <c r="AG957" s="13"/>
      <c r="AH957" s="13"/>
      <c r="AI957" s="13"/>
      <c r="AJ957" s="13"/>
      <c r="AK957" s="15"/>
    </row>
    <row r="958" s="12" customFormat="1" customHeight="1" spans="1:37">
      <c r="A958" s="31"/>
      <c r="G958" s="26"/>
      <c r="H958" s="21"/>
      <c r="AA958" s="14"/>
      <c r="AB958" s="13"/>
      <c r="AD958" s="13"/>
      <c r="AE958" s="13"/>
      <c r="AF958" s="47"/>
      <c r="AG958" s="13"/>
      <c r="AH958" s="13"/>
      <c r="AI958" s="13"/>
      <c r="AJ958" s="13"/>
      <c r="AK958" s="15"/>
    </row>
    <row r="959" s="12" customFormat="1" customHeight="1" spans="1:37">
      <c r="A959" s="31"/>
      <c r="G959" s="26"/>
      <c r="H959" s="21"/>
      <c r="AA959" s="14"/>
      <c r="AB959" s="13"/>
      <c r="AD959" s="13"/>
      <c r="AE959" s="13"/>
      <c r="AF959" s="47"/>
      <c r="AG959" s="13"/>
      <c r="AH959" s="13"/>
      <c r="AI959" s="13"/>
      <c r="AJ959" s="13"/>
      <c r="AK959" s="15"/>
    </row>
    <row r="960" s="12" customFormat="1" customHeight="1" spans="1:37">
      <c r="A960" s="31"/>
      <c r="G960" s="26"/>
      <c r="H960" s="21"/>
      <c r="AA960" s="14"/>
      <c r="AB960" s="13"/>
      <c r="AD960" s="13"/>
      <c r="AE960" s="13"/>
      <c r="AF960" s="47"/>
      <c r="AG960" s="13"/>
      <c r="AH960" s="13"/>
      <c r="AI960" s="13"/>
      <c r="AJ960" s="13"/>
      <c r="AK960" s="15"/>
    </row>
    <row r="961" s="12" customFormat="1" customHeight="1" spans="1:37">
      <c r="A961" s="31"/>
      <c r="G961" s="26"/>
      <c r="H961" s="21"/>
      <c r="AA961" s="14"/>
      <c r="AB961" s="13"/>
      <c r="AD961" s="13"/>
      <c r="AE961" s="13"/>
      <c r="AF961" s="47"/>
      <c r="AG961" s="13"/>
      <c r="AH961" s="13"/>
      <c r="AI961" s="13"/>
      <c r="AJ961" s="13"/>
      <c r="AK961" s="15"/>
    </row>
    <row r="962" s="12" customFormat="1" customHeight="1" spans="1:37">
      <c r="A962" s="31"/>
      <c r="G962" s="26"/>
      <c r="H962" s="21"/>
      <c r="AA962" s="14"/>
      <c r="AB962" s="13"/>
      <c r="AD962" s="13"/>
      <c r="AE962" s="13"/>
      <c r="AF962" s="47"/>
      <c r="AG962" s="13"/>
      <c r="AH962" s="13"/>
      <c r="AI962" s="13"/>
      <c r="AJ962" s="13"/>
      <c r="AK962" s="15"/>
    </row>
    <row r="963" s="12" customFormat="1" customHeight="1" spans="1:37">
      <c r="A963" s="31"/>
      <c r="G963" s="26"/>
      <c r="H963" s="21"/>
      <c r="AA963" s="14"/>
      <c r="AB963" s="13"/>
      <c r="AD963" s="13"/>
      <c r="AE963" s="13"/>
      <c r="AF963" s="47"/>
      <c r="AG963" s="13"/>
      <c r="AH963" s="13"/>
      <c r="AI963" s="13"/>
      <c r="AJ963" s="13"/>
      <c r="AK963" s="15"/>
    </row>
    <row r="964" s="12" customFormat="1" customHeight="1" spans="1:37">
      <c r="A964" s="31"/>
      <c r="G964" s="26"/>
      <c r="H964" s="21"/>
      <c r="AA964" s="14"/>
      <c r="AB964" s="13"/>
      <c r="AD964" s="13"/>
      <c r="AE964" s="13"/>
      <c r="AF964" s="47"/>
      <c r="AG964" s="13"/>
      <c r="AH964" s="13"/>
      <c r="AI964" s="13"/>
      <c r="AJ964" s="13"/>
      <c r="AK964" s="15"/>
    </row>
    <row r="965" s="12" customFormat="1" customHeight="1" spans="1:37">
      <c r="A965" s="31"/>
      <c r="G965" s="26"/>
      <c r="H965" s="21"/>
      <c r="AA965" s="14"/>
      <c r="AB965" s="13"/>
      <c r="AD965" s="13"/>
      <c r="AE965" s="13"/>
      <c r="AF965" s="47"/>
      <c r="AG965" s="13"/>
      <c r="AH965" s="13"/>
      <c r="AI965" s="13"/>
      <c r="AJ965" s="13"/>
      <c r="AK965" s="15"/>
    </row>
    <row r="966" s="12" customFormat="1" customHeight="1" spans="1:37">
      <c r="A966" s="31"/>
      <c r="G966" s="26"/>
      <c r="H966" s="21"/>
      <c r="AA966" s="14"/>
      <c r="AB966" s="13"/>
      <c r="AD966" s="13"/>
      <c r="AE966" s="13"/>
      <c r="AF966" s="47"/>
      <c r="AG966" s="13"/>
      <c r="AH966" s="13"/>
      <c r="AI966" s="13"/>
      <c r="AJ966" s="13"/>
      <c r="AK966" s="15"/>
    </row>
    <row r="967" s="12" customFormat="1" customHeight="1" spans="1:37">
      <c r="A967" s="31"/>
      <c r="G967" s="26"/>
      <c r="H967" s="21"/>
      <c r="AA967" s="14"/>
      <c r="AB967" s="13"/>
      <c r="AD967" s="13"/>
      <c r="AE967" s="13"/>
      <c r="AF967" s="47"/>
      <c r="AG967" s="13"/>
      <c r="AH967" s="13"/>
      <c r="AI967" s="13"/>
      <c r="AJ967" s="13"/>
      <c r="AK967" s="15"/>
    </row>
    <row r="968" s="12" customFormat="1" customHeight="1" spans="1:37">
      <c r="A968" s="31"/>
      <c r="G968" s="26"/>
      <c r="H968" s="21"/>
      <c r="AA968" s="14"/>
      <c r="AB968" s="13"/>
      <c r="AD968" s="13"/>
      <c r="AE968" s="13"/>
      <c r="AF968" s="47"/>
      <c r="AG968" s="13"/>
      <c r="AH968" s="13"/>
      <c r="AI968" s="13"/>
      <c r="AJ968" s="13"/>
      <c r="AK968" s="15"/>
    </row>
    <row r="969" s="12" customFormat="1" customHeight="1" spans="1:37">
      <c r="A969" s="31"/>
      <c r="G969" s="26"/>
      <c r="H969" s="21"/>
      <c r="AA969" s="14"/>
      <c r="AB969" s="13"/>
      <c r="AD969" s="13"/>
      <c r="AE969" s="13"/>
      <c r="AF969" s="47"/>
      <c r="AG969" s="13"/>
      <c r="AH969" s="13"/>
      <c r="AI969" s="13"/>
      <c r="AJ969" s="13"/>
      <c r="AK969" s="15"/>
    </row>
    <row r="970" s="12" customFormat="1" customHeight="1" spans="1:37">
      <c r="A970" s="31"/>
      <c r="G970" s="26"/>
      <c r="H970" s="21"/>
      <c r="AA970" s="14"/>
      <c r="AB970" s="13"/>
      <c r="AD970" s="13"/>
      <c r="AE970" s="13"/>
      <c r="AF970" s="47"/>
      <c r="AG970" s="13"/>
      <c r="AH970" s="13"/>
      <c r="AI970" s="13"/>
      <c r="AJ970" s="13"/>
      <c r="AK970" s="15"/>
    </row>
    <row r="971" s="12" customFormat="1" customHeight="1" spans="1:37">
      <c r="A971" s="31"/>
      <c r="G971" s="26"/>
      <c r="H971" s="21"/>
      <c r="AA971" s="14"/>
      <c r="AB971" s="13"/>
      <c r="AD971" s="13"/>
      <c r="AE971" s="13"/>
      <c r="AF971" s="47"/>
      <c r="AG971" s="13"/>
      <c r="AH971" s="13"/>
      <c r="AI971" s="13"/>
      <c r="AJ971" s="13"/>
      <c r="AK971" s="15"/>
    </row>
    <row r="972" s="12" customFormat="1" customHeight="1" spans="1:37">
      <c r="A972" s="31"/>
      <c r="G972" s="26"/>
      <c r="H972" s="21"/>
      <c r="AA972" s="14"/>
      <c r="AB972" s="13"/>
      <c r="AD972" s="13"/>
      <c r="AE972" s="13"/>
      <c r="AF972" s="47"/>
      <c r="AG972" s="13"/>
      <c r="AH972" s="13"/>
      <c r="AI972" s="13"/>
      <c r="AJ972" s="13"/>
      <c r="AK972" s="15"/>
    </row>
    <row r="973" s="12" customFormat="1" customHeight="1" spans="1:37">
      <c r="A973" s="31"/>
      <c r="G973" s="26"/>
      <c r="H973" s="21"/>
      <c r="AA973" s="14"/>
      <c r="AB973" s="13"/>
      <c r="AD973" s="13"/>
      <c r="AE973" s="13"/>
      <c r="AF973" s="47"/>
      <c r="AG973" s="13"/>
      <c r="AH973" s="13"/>
      <c r="AI973" s="13"/>
      <c r="AJ973" s="13"/>
      <c r="AK973" s="15"/>
    </row>
    <row r="974" s="12" customFormat="1" customHeight="1" spans="1:37">
      <c r="A974" s="31"/>
      <c r="G974" s="26"/>
      <c r="H974" s="21"/>
      <c r="AA974" s="14"/>
      <c r="AB974" s="13"/>
      <c r="AD974" s="13"/>
      <c r="AE974" s="13"/>
      <c r="AF974" s="47"/>
      <c r="AG974" s="13"/>
      <c r="AH974" s="13"/>
      <c r="AI974" s="13"/>
      <c r="AJ974" s="13"/>
      <c r="AK974" s="15"/>
    </row>
    <row r="975" s="12" customFormat="1" customHeight="1" spans="1:37">
      <c r="A975" s="31"/>
      <c r="G975" s="26"/>
      <c r="H975" s="21"/>
      <c r="AA975" s="14"/>
      <c r="AB975" s="13"/>
      <c r="AD975" s="13"/>
      <c r="AE975" s="13"/>
      <c r="AF975" s="47"/>
      <c r="AG975" s="13"/>
      <c r="AH975" s="13"/>
      <c r="AI975" s="13"/>
      <c r="AJ975" s="13"/>
      <c r="AK975" s="15"/>
    </row>
    <row r="976" s="12" customFormat="1" customHeight="1" spans="1:37">
      <c r="A976" s="31"/>
      <c r="G976" s="26"/>
      <c r="H976" s="21"/>
      <c r="AA976" s="14"/>
      <c r="AB976" s="13"/>
      <c r="AD976" s="13"/>
      <c r="AE976" s="13"/>
      <c r="AF976" s="47"/>
      <c r="AG976" s="13"/>
      <c r="AH976" s="13"/>
      <c r="AI976" s="13"/>
      <c r="AJ976" s="13"/>
      <c r="AK976" s="15"/>
    </row>
    <row r="977" s="12" customFormat="1" customHeight="1" spans="1:37">
      <c r="A977" s="31"/>
      <c r="G977" s="26"/>
      <c r="H977" s="21"/>
      <c r="AA977" s="14"/>
      <c r="AB977" s="13"/>
      <c r="AD977" s="13"/>
      <c r="AE977" s="13"/>
      <c r="AF977" s="47"/>
      <c r="AG977" s="13"/>
      <c r="AH977" s="13"/>
      <c r="AI977" s="13"/>
      <c r="AJ977" s="13"/>
      <c r="AK977" s="15"/>
    </row>
    <row r="978" s="12" customFormat="1" customHeight="1" spans="1:37">
      <c r="A978" s="31"/>
      <c r="G978" s="26"/>
      <c r="H978" s="21"/>
      <c r="AA978" s="14"/>
      <c r="AB978" s="13"/>
      <c r="AD978" s="13"/>
      <c r="AE978" s="13"/>
      <c r="AF978" s="47"/>
      <c r="AG978" s="13"/>
      <c r="AH978" s="13"/>
      <c r="AI978" s="13"/>
      <c r="AJ978" s="13"/>
      <c r="AK978" s="15"/>
    </row>
    <row r="979" s="12" customFormat="1" customHeight="1" spans="1:37">
      <c r="A979" s="31"/>
      <c r="G979" s="26"/>
      <c r="H979" s="21"/>
      <c r="AA979" s="14"/>
      <c r="AB979" s="13"/>
      <c r="AD979" s="13"/>
      <c r="AE979" s="13"/>
      <c r="AF979" s="47"/>
      <c r="AG979" s="13"/>
      <c r="AH979" s="13"/>
      <c r="AI979" s="13"/>
      <c r="AJ979" s="13"/>
      <c r="AK979" s="15"/>
    </row>
    <row r="980" s="12" customFormat="1" customHeight="1" spans="1:37">
      <c r="A980" s="31"/>
      <c r="G980" s="26"/>
      <c r="H980" s="21"/>
      <c r="AA980" s="14"/>
      <c r="AB980" s="13"/>
      <c r="AD980" s="13"/>
      <c r="AE980" s="13"/>
      <c r="AF980" s="47"/>
      <c r="AG980" s="13"/>
      <c r="AH980" s="13"/>
      <c r="AI980" s="13"/>
      <c r="AJ980" s="13"/>
      <c r="AK980" s="15"/>
    </row>
    <row r="981" s="12" customFormat="1" customHeight="1" spans="1:37">
      <c r="A981" s="31"/>
      <c r="G981" s="26"/>
      <c r="H981" s="21"/>
      <c r="AA981" s="14"/>
      <c r="AB981" s="13"/>
      <c r="AD981" s="13"/>
      <c r="AE981" s="13"/>
      <c r="AF981" s="47"/>
      <c r="AG981" s="13"/>
      <c r="AH981" s="13"/>
      <c r="AI981" s="13"/>
      <c r="AJ981" s="13"/>
      <c r="AK981" s="15"/>
    </row>
    <row r="982" s="12" customFormat="1" customHeight="1" spans="1:37">
      <c r="A982" s="31"/>
      <c r="G982" s="26"/>
      <c r="H982" s="21"/>
      <c r="AA982" s="14"/>
      <c r="AB982" s="13"/>
      <c r="AD982" s="13"/>
      <c r="AE982" s="13"/>
      <c r="AF982" s="47"/>
      <c r="AG982" s="13"/>
      <c r="AH982" s="13"/>
      <c r="AI982" s="13"/>
      <c r="AJ982" s="13"/>
      <c r="AK982" s="15"/>
    </row>
    <row r="983" s="12" customFormat="1" customHeight="1" spans="1:37">
      <c r="A983" s="31"/>
      <c r="G983" s="26"/>
      <c r="H983" s="21"/>
      <c r="AA983" s="14"/>
      <c r="AB983" s="13"/>
      <c r="AD983" s="13"/>
      <c r="AE983" s="13"/>
      <c r="AF983" s="47"/>
      <c r="AG983" s="13"/>
      <c r="AH983" s="13"/>
      <c r="AI983" s="13"/>
      <c r="AJ983" s="13"/>
      <c r="AK983" s="15"/>
    </row>
    <row r="984" s="12" customFormat="1" customHeight="1" spans="1:37">
      <c r="A984" s="31"/>
      <c r="G984" s="26"/>
      <c r="H984" s="21"/>
      <c r="AA984" s="14"/>
      <c r="AB984" s="13"/>
      <c r="AD984" s="13"/>
      <c r="AE984" s="13"/>
      <c r="AF984" s="47"/>
      <c r="AG984" s="13"/>
      <c r="AH984" s="13"/>
      <c r="AI984" s="13"/>
      <c r="AJ984" s="13"/>
      <c r="AK984" s="15"/>
    </row>
    <row r="985" s="12" customFormat="1" customHeight="1" spans="1:37">
      <c r="A985" s="31"/>
      <c r="G985" s="26"/>
      <c r="H985" s="21"/>
      <c r="AA985" s="14"/>
      <c r="AB985" s="13"/>
      <c r="AD985" s="13"/>
      <c r="AE985" s="13"/>
      <c r="AF985" s="47"/>
      <c r="AG985" s="13"/>
      <c r="AH985" s="13"/>
      <c r="AI985" s="13"/>
      <c r="AJ985" s="13"/>
      <c r="AK985" s="15"/>
    </row>
    <row r="986" s="12" customFormat="1" customHeight="1" spans="1:37">
      <c r="A986" s="31"/>
      <c r="G986" s="26"/>
      <c r="H986" s="21"/>
      <c r="AA986" s="14"/>
      <c r="AB986" s="13"/>
      <c r="AD986" s="13"/>
      <c r="AE986" s="13"/>
      <c r="AF986" s="47"/>
      <c r="AG986" s="13"/>
      <c r="AH986" s="13"/>
      <c r="AI986" s="13"/>
      <c r="AJ986" s="13"/>
      <c r="AK986" s="15"/>
    </row>
    <row r="987" s="12" customFormat="1" customHeight="1" spans="1:37">
      <c r="A987" s="31"/>
      <c r="G987" s="26"/>
      <c r="H987" s="21"/>
      <c r="AA987" s="14"/>
      <c r="AB987" s="13"/>
      <c r="AD987" s="13"/>
      <c r="AE987" s="13"/>
      <c r="AF987" s="47"/>
      <c r="AG987" s="13"/>
      <c r="AH987" s="13"/>
      <c r="AI987" s="13"/>
      <c r="AJ987" s="13"/>
      <c r="AK987" s="15"/>
    </row>
    <row r="988" s="12" customFormat="1" customHeight="1" spans="1:37">
      <c r="A988" s="31"/>
      <c r="G988" s="26"/>
      <c r="H988" s="21"/>
      <c r="AA988" s="14"/>
      <c r="AB988" s="13"/>
      <c r="AD988" s="13"/>
      <c r="AE988" s="13"/>
      <c r="AF988" s="47"/>
      <c r="AG988" s="13"/>
      <c r="AH988" s="13"/>
      <c r="AI988" s="13"/>
      <c r="AJ988" s="13"/>
      <c r="AK988" s="15"/>
    </row>
    <row r="989" s="12" customFormat="1" customHeight="1" spans="1:37">
      <c r="A989" s="31"/>
      <c r="G989" s="26"/>
      <c r="H989" s="21"/>
      <c r="AA989" s="14"/>
      <c r="AB989" s="13"/>
      <c r="AD989" s="13"/>
      <c r="AE989" s="13"/>
      <c r="AF989" s="47"/>
      <c r="AG989" s="13"/>
      <c r="AH989" s="13"/>
      <c r="AI989" s="13"/>
      <c r="AJ989" s="13"/>
      <c r="AK989" s="15"/>
    </row>
    <row r="990" s="12" customFormat="1" customHeight="1" spans="1:37">
      <c r="A990" s="31"/>
      <c r="G990" s="26"/>
      <c r="H990" s="21"/>
      <c r="AA990" s="14"/>
      <c r="AB990" s="13"/>
      <c r="AD990" s="13"/>
      <c r="AE990" s="13"/>
      <c r="AF990" s="47"/>
      <c r="AG990" s="13"/>
      <c r="AH990" s="13"/>
      <c r="AI990" s="13"/>
      <c r="AJ990" s="13"/>
      <c r="AK990" s="15"/>
    </row>
    <row r="991" s="12" customFormat="1" customHeight="1" spans="1:37">
      <c r="A991" s="31"/>
      <c r="G991" s="26"/>
      <c r="H991" s="21"/>
      <c r="AA991" s="14"/>
      <c r="AB991" s="13"/>
      <c r="AD991" s="13"/>
      <c r="AE991" s="13"/>
      <c r="AF991" s="47"/>
      <c r="AG991" s="13"/>
      <c r="AH991" s="13"/>
      <c r="AI991" s="13"/>
      <c r="AJ991" s="13"/>
      <c r="AK991" s="15"/>
    </row>
    <row r="992" s="12" customFormat="1" customHeight="1" spans="1:37">
      <c r="A992" s="31"/>
      <c r="G992" s="26"/>
      <c r="H992" s="21"/>
      <c r="AA992" s="14"/>
      <c r="AB992" s="13"/>
      <c r="AD992" s="13"/>
      <c r="AE992" s="13"/>
      <c r="AF992" s="47"/>
      <c r="AG992" s="13"/>
      <c r="AH992" s="13"/>
      <c r="AI992" s="13"/>
      <c r="AJ992" s="13"/>
      <c r="AK992" s="15"/>
    </row>
    <row r="993" s="12" customFormat="1" customHeight="1" spans="1:37">
      <c r="A993" s="31"/>
      <c r="G993" s="26"/>
      <c r="H993" s="21"/>
      <c r="AA993" s="14"/>
      <c r="AB993" s="13"/>
      <c r="AD993" s="13"/>
      <c r="AE993" s="13"/>
      <c r="AF993" s="47"/>
      <c r="AG993" s="13"/>
      <c r="AH993" s="13"/>
      <c r="AI993" s="13"/>
      <c r="AJ993" s="13"/>
      <c r="AK993" s="15"/>
    </row>
    <row r="994" s="12" customFormat="1" customHeight="1" spans="1:37">
      <c r="A994" s="31"/>
      <c r="G994" s="26"/>
      <c r="H994" s="21"/>
      <c r="AA994" s="14"/>
      <c r="AB994" s="13"/>
      <c r="AD994" s="13"/>
      <c r="AE994" s="13"/>
      <c r="AF994" s="47"/>
      <c r="AG994" s="13"/>
      <c r="AH994" s="13"/>
      <c r="AI994" s="13"/>
      <c r="AJ994" s="13"/>
      <c r="AK994" s="15"/>
    </row>
    <row r="995" s="12" customFormat="1" customHeight="1" spans="1:37">
      <c r="A995" s="31"/>
      <c r="G995" s="26"/>
      <c r="H995" s="21"/>
      <c r="AA995" s="14"/>
      <c r="AB995" s="13"/>
      <c r="AD995" s="13"/>
      <c r="AE995" s="13"/>
      <c r="AF995" s="47"/>
      <c r="AG995" s="13"/>
      <c r="AH995" s="13"/>
      <c r="AI995" s="13"/>
      <c r="AJ995" s="13"/>
      <c r="AK995" s="15"/>
    </row>
    <row r="996" s="12" customFormat="1" customHeight="1" spans="1:37">
      <c r="A996" s="31"/>
      <c r="G996" s="26"/>
      <c r="H996" s="21"/>
      <c r="AA996" s="14"/>
      <c r="AB996" s="13"/>
      <c r="AD996" s="13"/>
      <c r="AE996" s="13"/>
      <c r="AF996" s="47"/>
      <c r="AG996" s="13"/>
      <c r="AH996" s="13"/>
      <c r="AI996" s="13"/>
      <c r="AJ996" s="13"/>
      <c r="AK996" s="15"/>
    </row>
    <row r="997" s="12" customFormat="1" customHeight="1" spans="1:37">
      <c r="A997" s="31"/>
      <c r="G997" s="26"/>
      <c r="H997" s="21"/>
      <c r="AA997" s="14"/>
      <c r="AB997" s="13"/>
      <c r="AD997" s="13"/>
      <c r="AE997" s="13"/>
      <c r="AF997" s="47"/>
      <c r="AG997" s="13"/>
      <c r="AH997" s="13"/>
      <c r="AI997" s="13"/>
      <c r="AJ997" s="13"/>
      <c r="AK997" s="15"/>
    </row>
    <row r="998" s="12" customFormat="1" customHeight="1" spans="1:37">
      <c r="A998" s="31"/>
      <c r="G998" s="26"/>
      <c r="H998" s="21"/>
      <c r="AA998" s="14"/>
      <c r="AB998" s="13"/>
      <c r="AD998" s="13"/>
      <c r="AE998" s="13"/>
      <c r="AF998" s="47"/>
      <c r="AG998" s="13"/>
      <c r="AH998" s="13"/>
      <c r="AI998" s="13"/>
      <c r="AJ998" s="13"/>
      <c r="AK998" s="15"/>
    </row>
    <row r="999" s="12" customFormat="1" customHeight="1" spans="1:37">
      <c r="A999" s="31"/>
      <c r="G999" s="26"/>
      <c r="H999" s="21"/>
      <c r="AA999" s="14"/>
      <c r="AB999" s="13"/>
      <c r="AD999" s="13"/>
      <c r="AE999" s="13"/>
      <c r="AF999" s="47"/>
      <c r="AG999" s="13"/>
      <c r="AH999" s="13"/>
      <c r="AI999" s="13"/>
      <c r="AJ999" s="13"/>
      <c r="AK999" s="15"/>
    </row>
    <row r="1000" s="12" customFormat="1" customHeight="1" spans="1:37">
      <c r="A1000" s="31"/>
      <c r="G1000" s="26"/>
      <c r="H1000" s="21"/>
      <c r="AA1000" s="14"/>
      <c r="AB1000" s="13"/>
      <c r="AD1000" s="13"/>
      <c r="AE1000" s="13"/>
      <c r="AF1000" s="47"/>
      <c r="AG1000" s="13"/>
      <c r="AH1000" s="13"/>
      <c r="AI1000" s="13"/>
      <c r="AJ1000" s="13"/>
      <c r="AK1000" s="15"/>
    </row>
  </sheetData>
  <sheetProtection sheet="1" objects="1"/>
  <mergeCells count="38">
    <mergeCell ref="D1:E1"/>
    <mergeCell ref="AA1:AK1"/>
    <mergeCell ref="AI2:AJ2"/>
    <mergeCell ref="D3:E3"/>
    <mergeCell ref="I8:J8"/>
    <mergeCell ref="AA4:AA5"/>
    <mergeCell ref="AA6:AA7"/>
    <mergeCell ref="AA9:AA10"/>
    <mergeCell ref="AB4:AB5"/>
    <mergeCell ref="AB6:AB7"/>
    <mergeCell ref="AB9:AB10"/>
    <mergeCell ref="AC4:AC5"/>
    <mergeCell ref="AC6:AC7"/>
    <mergeCell ref="AC9:AC10"/>
    <mergeCell ref="AD4:AD5"/>
    <mergeCell ref="AD6:AD7"/>
    <mergeCell ref="AD9:AD10"/>
    <mergeCell ref="AE4:AE5"/>
    <mergeCell ref="AE6:AE7"/>
    <mergeCell ref="AE9:AE10"/>
    <mergeCell ref="AF4:AF5"/>
    <mergeCell ref="AF6:AF7"/>
    <mergeCell ref="AF9:AF10"/>
    <mergeCell ref="AG4:AG5"/>
    <mergeCell ref="AG6:AG7"/>
    <mergeCell ref="AG9:AG10"/>
    <mergeCell ref="AH4:AH5"/>
    <mergeCell ref="AH6:AH7"/>
    <mergeCell ref="AH9:AH10"/>
    <mergeCell ref="AI4:AI5"/>
    <mergeCell ref="AI6:AI7"/>
    <mergeCell ref="AI9:AI10"/>
    <mergeCell ref="AJ4:AJ5"/>
    <mergeCell ref="AJ6:AJ7"/>
    <mergeCell ref="AJ9:AJ10"/>
    <mergeCell ref="AK4:AK5"/>
    <mergeCell ref="AK6:AK7"/>
    <mergeCell ref="AK9:AK10"/>
  </mergeCells>
  <pageMargins left="0.75" right="0.75" top="1" bottom="1" header="0.511805555555556" footer="0.511805555555556"/>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5.75" customHeight="1"/>
  <cols>
    <col min="1" max="1" width="32.1428571428571" style="12" customWidth="1"/>
    <col min="2" max="2" width="21.5714285714286" style="12" customWidth="1"/>
    <col min="3" max="3" width="11.4285714285714" style="12" customWidth="1"/>
    <col min="4" max="4" width="17.4285714285714" style="12" customWidth="1"/>
    <col min="5" max="5" width="22.8571428571429" style="12" customWidth="1"/>
    <col min="6" max="6" width="9.42857142857143"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79</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[DMKCharacterProgress_WIP.xlsx]Overview!$B$71</v>
      </c>
      <c r="G1" s="12" t="s">
        <v>124</v>
      </c>
      <c r="H1" s="21"/>
      <c r="AA1" s="34" t="str">
        <f>$B$1&amp;"'s Activities"</f>
        <v>Roz's Activities</v>
      </c>
      <c r="AB1" s="34"/>
      <c r="AC1" s="34"/>
      <c r="AD1" s="34"/>
      <c r="AE1" s="34"/>
      <c r="AF1" s="34"/>
      <c r="AG1" s="34"/>
      <c r="AH1" s="34"/>
      <c r="AI1" s="34"/>
      <c r="AJ1" s="34"/>
      <c r="AK1" s="34"/>
    </row>
    <row r="2" ht="20.25" spans="1:37">
      <c r="A2" s="16" t="s">
        <v>125</v>
      </c>
      <c r="B2" s="17" t="s">
        <v>683</v>
      </c>
      <c r="F2" s="22" t="str">
        <f ca="1">"'"&amp;SUBSTITUTE($F$1,"Overview","Overview (Mine)'")</f>
        <v>'[DMKCharacterProgress_WIP.xlsx]Overview (Mine)'!$B$71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43" t="s">
        <v>742</v>
      </c>
      <c r="AB4" s="32">
        <v>1</v>
      </c>
      <c r="AC4" s="17"/>
      <c r="AD4" s="32"/>
      <c r="AE4" s="32"/>
      <c r="AF4" s="43"/>
      <c r="AG4" s="32" t="s">
        <v>178</v>
      </c>
      <c r="AH4" s="32"/>
      <c r="AI4" s="32">
        <v>7</v>
      </c>
      <c r="AJ4" s="32">
        <v>40</v>
      </c>
      <c r="AK4" s="46" t="s">
        <v>686</v>
      </c>
    </row>
    <row r="5" ht="12.75" spans="1:37">
      <c r="A5" s="16" t="s">
        <v>148</v>
      </c>
      <c r="B5" s="17" t="s">
        <v>686</v>
      </c>
      <c r="G5" s="26"/>
      <c r="H5" s="21"/>
      <c r="AA5" s="43" t="s">
        <v>743</v>
      </c>
      <c r="AB5" s="32"/>
      <c r="AC5" s="17" t="s">
        <v>702</v>
      </c>
      <c r="AD5" s="32"/>
      <c r="AE5" s="32"/>
      <c r="AF5" s="43" t="s">
        <v>696</v>
      </c>
      <c r="AG5" s="32" t="s">
        <v>183</v>
      </c>
      <c r="AH5" s="32"/>
      <c r="AI5" s="32">
        <v>13</v>
      </c>
      <c r="AJ5" s="32">
        <v>100</v>
      </c>
      <c r="AK5" s="17"/>
    </row>
    <row r="6" ht="12.75" spans="1:37">
      <c r="A6" s="16" t="s">
        <v>150</v>
      </c>
      <c r="B6" s="17" t="s">
        <v>735</v>
      </c>
      <c r="G6" s="26"/>
      <c r="H6" s="21"/>
      <c r="AA6" s="43" t="s">
        <v>744</v>
      </c>
      <c r="AB6" s="32">
        <v>3</v>
      </c>
      <c r="AC6" s="17"/>
      <c r="AD6" s="32"/>
      <c r="AE6" s="32"/>
      <c r="AF6" s="43" t="s">
        <v>698</v>
      </c>
      <c r="AG6" s="32" t="s">
        <v>154</v>
      </c>
      <c r="AH6" s="32"/>
      <c r="AI6" s="32">
        <v>13</v>
      </c>
      <c r="AJ6" s="32">
        <v>110</v>
      </c>
      <c r="AK6" s="17" t="s">
        <v>745</v>
      </c>
    </row>
    <row r="7" ht="12.75" spans="1:37">
      <c r="A7" s="16" t="s">
        <v>157</v>
      </c>
      <c r="B7" s="17" t="s">
        <v>380</v>
      </c>
      <c r="G7" s="26"/>
      <c r="H7" s="21"/>
      <c r="AA7" s="43" t="s">
        <v>322</v>
      </c>
      <c r="AB7" s="32">
        <v>7</v>
      </c>
      <c r="AC7" s="17"/>
      <c r="AD7" s="32"/>
      <c r="AE7" s="32"/>
      <c r="AF7" s="43" t="s">
        <v>685</v>
      </c>
      <c r="AG7" s="32" t="s">
        <v>154</v>
      </c>
      <c r="AH7" s="32"/>
      <c r="AI7" s="32">
        <v>13</v>
      </c>
      <c r="AJ7" s="32">
        <v>110</v>
      </c>
      <c r="AK7" s="17"/>
    </row>
    <row r="8" ht="12.75" spans="1:37">
      <c r="A8" s="16" t="s">
        <v>159</v>
      </c>
      <c r="B8" s="17">
        <v>6</v>
      </c>
      <c r="C8" s="27"/>
      <c r="D8" s="27"/>
      <c r="E8" s="27"/>
      <c r="F8" s="27"/>
      <c r="G8" s="28"/>
      <c r="H8" s="29"/>
      <c r="I8" s="33" t="s">
        <v>131</v>
      </c>
      <c r="J8" s="33"/>
      <c r="AA8" s="43" t="s">
        <v>746</v>
      </c>
      <c r="AB8" s="32">
        <v>3</v>
      </c>
      <c r="AC8" s="17" t="s">
        <v>682</v>
      </c>
      <c r="AD8" s="32"/>
      <c r="AE8" s="32"/>
      <c r="AF8" s="43"/>
      <c r="AG8" s="32" t="s">
        <v>193</v>
      </c>
      <c r="AH8" s="32"/>
      <c r="AI8" s="32">
        <v>20</v>
      </c>
      <c r="AJ8" s="32">
        <v>210</v>
      </c>
      <c r="AK8" s="17" t="s">
        <v>708</v>
      </c>
    </row>
    <row r="9" ht="12.75" spans="1:39">
      <c r="A9" s="16" t="s">
        <v>162</v>
      </c>
      <c r="B9" s="56" t="s">
        <v>163</v>
      </c>
      <c r="C9" s="16" t="s">
        <v>164</v>
      </c>
      <c r="D9" s="16" t="str">
        <f>$B$5</f>
        <v>Scream Canister</v>
      </c>
      <c r="E9" s="16" t="str">
        <f>$B$6</f>
        <v>Horn-Rimmed Glasses</v>
      </c>
      <c r="F9" s="16" t="str">
        <f>$B$7</f>
        <v>Roz Ears</v>
      </c>
      <c r="G9" s="30" t="s">
        <v>165</v>
      </c>
      <c r="H9" s="29" t="s">
        <v>137</v>
      </c>
      <c r="I9" s="16" t="s">
        <v>166</v>
      </c>
      <c r="J9" s="16" t="s">
        <v>139</v>
      </c>
      <c r="K9" s="31"/>
      <c r="L9" s="31"/>
      <c r="M9" s="31"/>
      <c r="N9" s="31"/>
      <c r="O9" s="31"/>
      <c r="P9" s="31"/>
      <c r="Q9" s="31"/>
      <c r="R9" s="31"/>
      <c r="S9" s="31"/>
      <c r="T9" s="31"/>
      <c r="U9" s="31"/>
      <c r="V9" s="31"/>
      <c r="W9" s="31"/>
      <c r="X9" s="31"/>
      <c r="Y9" s="31"/>
      <c r="Z9" s="31"/>
      <c r="AA9" s="43" t="s">
        <v>747</v>
      </c>
      <c r="AB9" s="32">
        <v>10</v>
      </c>
      <c r="AC9" s="17"/>
      <c r="AD9" s="32"/>
      <c r="AE9" s="32"/>
      <c r="AF9" s="43"/>
      <c r="AG9" s="32" t="s">
        <v>197</v>
      </c>
      <c r="AH9" s="32"/>
      <c r="AI9" s="32">
        <v>20</v>
      </c>
      <c r="AJ9" s="32">
        <v>200</v>
      </c>
      <c r="AK9" s="46"/>
      <c r="AL9" s="31"/>
      <c r="AM9" s="31"/>
    </row>
    <row r="10" ht="12.75" spans="1:37">
      <c r="A10" s="31"/>
      <c r="B10" s="17">
        <v>0</v>
      </c>
      <c r="C10" s="17">
        <v>1</v>
      </c>
      <c r="D10" s="17">
        <v>15</v>
      </c>
      <c r="E10" s="17">
        <v>8</v>
      </c>
      <c r="F10" s="17">
        <v>6</v>
      </c>
      <c r="G10" s="26">
        <v>30000</v>
      </c>
      <c r="H10" s="32" t="s">
        <v>197</v>
      </c>
      <c r="AA10" s="43" t="s">
        <v>748</v>
      </c>
      <c r="AB10" s="32">
        <v>1</v>
      </c>
      <c r="AC10" s="17"/>
      <c r="AD10" s="32"/>
      <c r="AE10" s="32"/>
      <c r="AF10" s="43" t="s">
        <v>696</v>
      </c>
      <c r="AG10" s="32" t="s">
        <v>205</v>
      </c>
      <c r="AH10" s="32"/>
      <c r="AI10" s="32">
        <v>29</v>
      </c>
      <c r="AJ10" s="32">
        <v>275</v>
      </c>
      <c r="AK10" s="17"/>
    </row>
    <row r="11" ht="12.75" spans="1:37">
      <c r="A11" s="31"/>
      <c r="B11" s="17">
        <v>1</v>
      </c>
      <c r="C11" s="17">
        <v>2</v>
      </c>
      <c r="D11" s="17">
        <v>5</v>
      </c>
      <c r="E11" s="17">
        <v>1</v>
      </c>
      <c r="F11" s="17"/>
      <c r="G11" s="26">
        <v>1800</v>
      </c>
      <c r="H11" s="32" t="s">
        <v>199</v>
      </c>
      <c r="I11" s="17">
        <v>1</v>
      </c>
      <c r="J11" s="17">
        <v>10</v>
      </c>
      <c r="AA11" s="43" t="s">
        <v>749</v>
      </c>
      <c r="AB11" s="32">
        <v>4</v>
      </c>
      <c r="AC11" s="43" t="s">
        <v>77</v>
      </c>
      <c r="AD11" s="32"/>
      <c r="AE11" s="32"/>
      <c r="AF11" s="43"/>
      <c r="AG11" s="32" t="s">
        <v>205</v>
      </c>
      <c r="AH11" s="32"/>
      <c r="AI11" s="32">
        <v>37</v>
      </c>
      <c r="AJ11" s="32">
        <v>370</v>
      </c>
      <c r="AK11" s="46"/>
    </row>
    <row r="12" ht="12.75" spans="1:37">
      <c r="A12" s="31"/>
      <c r="B12" s="17">
        <v>2</v>
      </c>
      <c r="C12" s="17">
        <v>3</v>
      </c>
      <c r="D12" s="17">
        <v>5</v>
      </c>
      <c r="E12" s="17">
        <v>2</v>
      </c>
      <c r="F12" s="17">
        <v>1</v>
      </c>
      <c r="G12" s="26">
        <v>2700</v>
      </c>
      <c r="H12" s="32" t="s">
        <v>202</v>
      </c>
      <c r="I12" s="17">
        <v>1</v>
      </c>
      <c r="J12" s="17">
        <v>12</v>
      </c>
      <c r="AA12" s="43" t="s">
        <v>750</v>
      </c>
      <c r="AB12" s="32">
        <v>1</v>
      </c>
      <c r="AC12" s="17" t="s">
        <v>692</v>
      </c>
      <c r="AD12" s="32">
        <v>1</v>
      </c>
      <c r="AE12" s="32"/>
      <c r="AF12" s="43" t="s">
        <v>696</v>
      </c>
      <c r="AG12" s="32" t="s">
        <v>169</v>
      </c>
      <c r="AH12" s="32"/>
      <c r="AI12" s="32">
        <v>57</v>
      </c>
      <c r="AJ12" s="32">
        <v>500</v>
      </c>
      <c r="AK12" s="46"/>
    </row>
    <row r="13" ht="12.75" spans="1:37">
      <c r="A13" s="31"/>
      <c r="B13" s="17">
        <v>3</v>
      </c>
      <c r="C13" s="17">
        <v>4</v>
      </c>
      <c r="D13" s="17">
        <v>7</v>
      </c>
      <c r="E13" s="17">
        <v>3</v>
      </c>
      <c r="F13" s="17">
        <v>1</v>
      </c>
      <c r="G13" s="26">
        <v>4050</v>
      </c>
      <c r="H13" s="32" t="s">
        <v>206</v>
      </c>
      <c r="I13" s="17">
        <v>1</v>
      </c>
      <c r="J13" s="17">
        <v>14</v>
      </c>
      <c r="AA13" s="43"/>
      <c r="AB13" s="32"/>
      <c r="AC13" s="17"/>
      <c r="AD13" s="32"/>
      <c r="AE13" s="32"/>
      <c r="AF13" s="43"/>
      <c r="AG13" s="32"/>
      <c r="AH13" s="32"/>
      <c r="AI13" s="32"/>
      <c r="AJ13" s="32"/>
      <c r="AK13" s="17"/>
    </row>
    <row r="14" ht="12.75" spans="1:37">
      <c r="A14" s="31"/>
      <c r="B14" s="17">
        <v>4</v>
      </c>
      <c r="C14" s="17">
        <v>5</v>
      </c>
      <c r="D14" s="17">
        <v>7</v>
      </c>
      <c r="E14" s="17">
        <v>4</v>
      </c>
      <c r="F14" s="17">
        <v>2</v>
      </c>
      <c r="G14" s="26">
        <v>5250</v>
      </c>
      <c r="H14" s="32" t="s">
        <v>178</v>
      </c>
      <c r="I14" s="17">
        <v>2</v>
      </c>
      <c r="J14" s="17">
        <v>16</v>
      </c>
      <c r="AA14" s="43"/>
      <c r="AB14" s="32"/>
      <c r="AC14" s="17"/>
      <c r="AD14" s="32"/>
      <c r="AE14" s="32"/>
      <c r="AF14" s="43"/>
      <c r="AG14" s="32"/>
      <c r="AH14" s="32"/>
      <c r="AI14" s="32"/>
      <c r="AJ14" s="32"/>
      <c r="AK14" s="17"/>
    </row>
    <row r="15" ht="12.75" spans="1:37">
      <c r="A15" s="31"/>
      <c r="B15" s="17">
        <v>5</v>
      </c>
      <c r="C15" s="17">
        <v>6</v>
      </c>
      <c r="D15" s="17">
        <v>10</v>
      </c>
      <c r="E15" s="17">
        <v>5</v>
      </c>
      <c r="F15" s="17">
        <v>3</v>
      </c>
      <c r="G15" s="26">
        <v>6850</v>
      </c>
      <c r="H15" s="32" t="s">
        <v>183</v>
      </c>
      <c r="I15" s="17">
        <v>2</v>
      </c>
      <c r="J15" s="17">
        <v>18</v>
      </c>
      <c r="AA15" s="43"/>
      <c r="AB15" s="32"/>
      <c r="AC15" s="17"/>
      <c r="AD15" s="32"/>
      <c r="AE15" s="32"/>
      <c r="AF15" s="43"/>
      <c r="AG15" s="32"/>
      <c r="AH15" s="32"/>
      <c r="AI15" s="32"/>
      <c r="AJ15" s="32"/>
      <c r="AK15" s="46"/>
    </row>
    <row r="16" ht="12.75" spans="1:37">
      <c r="A16" s="31"/>
      <c r="B16" s="17">
        <v>6</v>
      </c>
      <c r="C16" s="17">
        <v>7</v>
      </c>
      <c r="D16" s="17">
        <v>12</v>
      </c>
      <c r="E16" s="17">
        <v>6</v>
      </c>
      <c r="F16" s="17">
        <v>4</v>
      </c>
      <c r="G16" s="26">
        <v>8900</v>
      </c>
      <c r="H16" s="32" t="s">
        <v>154</v>
      </c>
      <c r="I16" s="17">
        <v>3</v>
      </c>
      <c r="J16" s="17">
        <v>20</v>
      </c>
      <c r="AA16" s="43"/>
      <c r="AB16" s="32"/>
      <c r="AC16" s="17"/>
      <c r="AD16" s="32"/>
      <c r="AE16" s="32"/>
      <c r="AF16" s="43"/>
      <c r="AG16" s="32"/>
      <c r="AH16" s="32"/>
      <c r="AI16" s="32"/>
      <c r="AJ16" s="32"/>
      <c r="AK16" s="46"/>
    </row>
    <row r="17" ht="12.75" spans="1:37">
      <c r="A17" s="31"/>
      <c r="B17" s="17">
        <v>7</v>
      </c>
      <c r="C17" s="17">
        <v>8</v>
      </c>
      <c r="D17" s="17">
        <v>14</v>
      </c>
      <c r="E17" s="17">
        <v>8</v>
      </c>
      <c r="F17" s="17">
        <v>5</v>
      </c>
      <c r="G17" s="26">
        <v>11550</v>
      </c>
      <c r="H17" s="32" t="s">
        <v>197</v>
      </c>
      <c r="I17" s="17">
        <v>3</v>
      </c>
      <c r="J17" s="17">
        <v>22</v>
      </c>
      <c r="AA17" s="43"/>
      <c r="AB17" s="32"/>
      <c r="AC17" s="17"/>
      <c r="AD17" s="32"/>
      <c r="AE17" s="32"/>
      <c r="AF17" s="43"/>
      <c r="AG17" s="32"/>
      <c r="AH17" s="32"/>
      <c r="AI17" s="32"/>
      <c r="AJ17" s="32"/>
      <c r="AK17" s="46"/>
    </row>
    <row r="18" ht="12.75" spans="1:37">
      <c r="A18" s="31"/>
      <c r="B18" s="17">
        <v>8</v>
      </c>
      <c r="C18" s="17">
        <v>9</v>
      </c>
      <c r="D18" s="17">
        <v>16</v>
      </c>
      <c r="E18" s="17">
        <v>10</v>
      </c>
      <c r="F18" s="17">
        <v>6</v>
      </c>
      <c r="G18" s="26">
        <v>15000</v>
      </c>
      <c r="H18" s="32" t="s">
        <v>209</v>
      </c>
      <c r="I18" s="17">
        <v>3</v>
      </c>
      <c r="J18" s="17">
        <v>24</v>
      </c>
      <c r="AA18" s="43"/>
      <c r="AB18" s="32"/>
      <c r="AC18" s="17"/>
      <c r="AD18" s="32"/>
      <c r="AE18" s="32"/>
      <c r="AF18" s="43"/>
      <c r="AG18" s="32"/>
      <c r="AH18" s="32"/>
      <c r="AI18" s="32"/>
      <c r="AJ18" s="32"/>
      <c r="AK18" s="46"/>
    </row>
    <row r="19" ht="12.75" spans="1:37">
      <c r="A19" s="31"/>
      <c r="B19" s="17">
        <v>9</v>
      </c>
      <c r="C19" s="17">
        <v>10</v>
      </c>
      <c r="D19" s="17">
        <v>20</v>
      </c>
      <c r="E19" s="17">
        <v>12</v>
      </c>
      <c r="F19" s="17">
        <v>8</v>
      </c>
      <c r="G19" s="26">
        <v>19500</v>
      </c>
      <c r="H19" s="32" t="s">
        <v>169</v>
      </c>
      <c r="I19" s="17">
        <v>5</v>
      </c>
      <c r="J19" s="17">
        <v>26</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K21" s="48"/>
    </row>
    <row r="22" ht="12.75" spans="1:37">
      <c r="A22" s="31"/>
      <c r="G22" s="26"/>
      <c r="H22" s="21"/>
      <c r="AK22" s="48"/>
    </row>
    <row r="23" ht="12.75" spans="1:37">
      <c r="A23" s="31"/>
      <c r="G23" s="26"/>
      <c r="H23" s="21"/>
      <c r="AK23" s="48"/>
    </row>
    <row r="24" ht="12.75" spans="1:37">
      <c r="A24" s="31"/>
      <c r="G24" s="26"/>
      <c r="H24" s="21"/>
      <c r="AK24" s="47"/>
    </row>
    <row r="25" ht="12.75" spans="1:37">
      <c r="A25" s="31"/>
      <c r="G25" s="26"/>
      <c r="H25" s="21"/>
      <c r="AA25" s="48"/>
      <c r="AD25" s="12"/>
      <c r="AE25" s="12"/>
      <c r="AF25" s="48"/>
      <c r="AG25" s="12"/>
      <c r="AH25" s="12"/>
      <c r="AK25" s="48"/>
    </row>
    <row r="26" ht="12.75" spans="1:37">
      <c r="A26" s="31"/>
      <c r="G26" s="26"/>
      <c r="H26" s="21"/>
      <c r="AF26" s="15"/>
      <c r="AG26" s="12"/>
      <c r="AH26" s="12"/>
      <c r="AK26" s="46"/>
    </row>
    <row r="27" ht="12.75" spans="1:37">
      <c r="A27" s="31"/>
      <c r="G27" s="26"/>
      <c r="H27" s="21"/>
      <c r="AC27" s="17"/>
      <c r="AD27" s="32"/>
      <c r="AE27" s="12"/>
      <c r="AG27" s="12"/>
      <c r="AH27" s="12"/>
      <c r="AK27" s="46"/>
    </row>
    <row r="28" ht="12.75" spans="1:37">
      <c r="A28" s="31"/>
      <c r="G28" s="26"/>
      <c r="H28" s="21"/>
      <c r="AF28" s="15"/>
      <c r="AK28" s="46"/>
    </row>
    <row r="29" ht="12.75" spans="1:37">
      <c r="A29" s="31"/>
      <c r="G29" s="26"/>
      <c r="H29" s="21"/>
      <c r="AF29" s="15"/>
      <c r="AK29" s="46"/>
    </row>
    <row r="30" ht="12.75" spans="1:37">
      <c r="A30" s="31"/>
      <c r="G30" s="26"/>
      <c r="H30" s="21"/>
      <c r="AF30" s="15"/>
      <c r="AG30" s="12"/>
      <c r="AH30" s="12"/>
      <c r="AK30" s="48"/>
    </row>
    <row r="31" ht="12.75" spans="1:37">
      <c r="A31" s="31"/>
      <c r="G31" s="26"/>
      <c r="H31" s="21"/>
      <c r="AF31" s="15"/>
      <c r="AG31" s="12"/>
      <c r="AH31" s="12"/>
      <c r="AK31" s="48"/>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6.1428571428571" style="12" customWidth="1"/>
    <col min="3" max="3" width="11.4285714285714" style="12" customWidth="1"/>
    <col min="4" max="4" width="17.4285714285714" style="12" customWidth="1"/>
    <col min="5" max="5" width="16.1428571428571" style="12" customWidth="1"/>
    <col min="6" max="6" width="15.7142857142857"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47"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692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[DMKCharacterProgress_WIP.xlsx]Overview!$B$73</v>
      </c>
      <c r="G1" s="12" t="s">
        <v>124</v>
      </c>
      <c r="H1" s="21"/>
      <c r="AA1" s="34" t="str">
        <f>$B$1&amp;"'s Activities"</f>
        <v>Celia Mae's Activities</v>
      </c>
      <c r="AB1" s="34"/>
      <c r="AC1" s="34"/>
      <c r="AD1" s="34"/>
      <c r="AE1" s="34"/>
      <c r="AF1" s="34"/>
      <c r="AG1" s="34"/>
      <c r="AH1" s="34"/>
      <c r="AI1" s="34"/>
      <c r="AJ1" s="34"/>
      <c r="AK1" s="34"/>
    </row>
    <row r="2" ht="20.25" spans="1:37">
      <c r="A2" s="16" t="s">
        <v>125</v>
      </c>
      <c r="B2" s="17" t="s">
        <v>683</v>
      </c>
      <c r="F2" s="22" t="str">
        <f ca="1">"'"&amp;SUBSTITUTE($F$1,"Overview","Overview (Mine)'")</f>
        <v>'[DMKCharacterProgress_WIP.xlsx]Overview (Mine)'!$B$73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43" t="s">
        <v>751</v>
      </c>
      <c r="AB4" s="32">
        <v>1</v>
      </c>
      <c r="AC4" s="17"/>
      <c r="AD4" s="32"/>
      <c r="AE4" s="32" t="s">
        <v>51</v>
      </c>
      <c r="AF4" s="43"/>
      <c r="AG4" s="32" t="s">
        <v>178</v>
      </c>
      <c r="AH4" s="32"/>
      <c r="AI4" s="32">
        <v>7</v>
      </c>
      <c r="AJ4" s="32">
        <v>40</v>
      </c>
      <c r="AK4" s="46" t="s">
        <v>752</v>
      </c>
    </row>
    <row r="5" spans="1:37">
      <c r="A5" s="16" t="s">
        <v>148</v>
      </c>
      <c r="B5" s="17" t="s">
        <v>686</v>
      </c>
      <c r="G5" s="26"/>
      <c r="H5" s="21"/>
      <c r="AA5" s="43" t="s">
        <v>691</v>
      </c>
      <c r="AB5" s="32">
        <v>2</v>
      </c>
      <c r="AC5" s="17" t="s">
        <v>682</v>
      </c>
      <c r="AD5" s="32"/>
      <c r="AE5" s="32"/>
      <c r="AF5" s="43"/>
      <c r="AG5" s="32" t="s">
        <v>183</v>
      </c>
      <c r="AH5" s="32"/>
      <c r="AI5" s="32">
        <v>13</v>
      </c>
      <c r="AJ5" s="32">
        <v>100</v>
      </c>
      <c r="AK5" s="17" t="s">
        <v>693</v>
      </c>
    </row>
    <row r="6" spans="1:37">
      <c r="A6" s="16" t="s">
        <v>150</v>
      </c>
      <c r="B6" s="17" t="s">
        <v>740</v>
      </c>
      <c r="G6" s="26"/>
      <c r="H6" s="21"/>
      <c r="AA6" s="43" t="s">
        <v>753</v>
      </c>
      <c r="AB6" s="32">
        <v>4</v>
      </c>
      <c r="AC6" s="17"/>
      <c r="AD6" s="32"/>
      <c r="AE6" s="32"/>
      <c r="AF6" s="43" t="s">
        <v>698</v>
      </c>
      <c r="AG6" s="32" t="s">
        <v>154</v>
      </c>
      <c r="AH6" s="32"/>
      <c r="AI6" s="32">
        <v>13</v>
      </c>
      <c r="AJ6" s="32">
        <v>110</v>
      </c>
      <c r="AK6" s="17" t="s">
        <v>754</v>
      </c>
    </row>
    <row r="7" spans="1:37">
      <c r="A7" s="16" t="s">
        <v>157</v>
      </c>
      <c r="B7" s="17" t="s">
        <v>755</v>
      </c>
      <c r="C7" s="55"/>
      <c r="G7" s="26"/>
      <c r="H7" s="21"/>
      <c r="AA7" s="43" t="s">
        <v>756</v>
      </c>
      <c r="AB7" s="32">
        <v>2</v>
      </c>
      <c r="AC7" s="17" t="s">
        <v>682</v>
      </c>
      <c r="AD7" s="32"/>
      <c r="AE7" s="32"/>
      <c r="AF7" s="43" t="s">
        <v>698</v>
      </c>
      <c r="AG7" s="32" t="s">
        <v>154</v>
      </c>
      <c r="AH7" s="32"/>
      <c r="AI7" s="32">
        <v>17</v>
      </c>
      <c r="AJ7" s="32">
        <v>150</v>
      </c>
      <c r="AK7" s="17" t="s">
        <v>378</v>
      </c>
    </row>
    <row r="8" spans="1:37">
      <c r="A8" s="16" t="s">
        <v>159</v>
      </c>
      <c r="B8" s="17">
        <v>6</v>
      </c>
      <c r="C8" s="27"/>
      <c r="D8" s="27"/>
      <c r="E8" s="27"/>
      <c r="F8" s="27"/>
      <c r="G8" s="28"/>
      <c r="H8" s="29"/>
      <c r="I8" s="33" t="s">
        <v>131</v>
      </c>
      <c r="J8" s="33"/>
      <c r="AA8" s="43" t="s">
        <v>322</v>
      </c>
      <c r="AB8" s="32">
        <v>2</v>
      </c>
      <c r="AC8" s="17"/>
      <c r="AD8" s="32"/>
      <c r="AE8" s="32"/>
      <c r="AF8" s="43" t="s">
        <v>685</v>
      </c>
      <c r="AG8" s="32" t="s">
        <v>193</v>
      </c>
      <c r="AH8" s="32"/>
      <c r="AI8" s="32">
        <v>16</v>
      </c>
      <c r="AJ8" s="32">
        <v>155</v>
      </c>
      <c r="AK8" s="17" t="s">
        <v>757</v>
      </c>
    </row>
    <row r="9" spans="1:39">
      <c r="A9" s="16" t="s">
        <v>162</v>
      </c>
      <c r="B9" s="16" t="s">
        <v>163</v>
      </c>
      <c r="C9" s="16" t="s">
        <v>164</v>
      </c>
      <c r="D9" s="16" t="str">
        <f>$B$5</f>
        <v>Scream Canister</v>
      </c>
      <c r="E9" s="16" t="str">
        <f>$B$6</f>
        <v>Celia's Headset</v>
      </c>
      <c r="F9" s="16" t="str">
        <f>$B$7</f>
        <v>Celia Mae Ears</v>
      </c>
      <c r="G9" s="30" t="s">
        <v>165</v>
      </c>
      <c r="H9" s="29" t="s">
        <v>137</v>
      </c>
      <c r="I9" s="16" t="s">
        <v>166</v>
      </c>
      <c r="J9" s="16" t="s">
        <v>139</v>
      </c>
      <c r="K9" s="31"/>
      <c r="L9" s="31"/>
      <c r="M9" s="31"/>
      <c r="N9" s="31"/>
      <c r="O9" s="31"/>
      <c r="P9" s="31"/>
      <c r="Q9" s="31"/>
      <c r="R9" s="31"/>
      <c r="S9" s="31"/>
      <c r="T9" s="31"/>
      <c r="U9" s="31"/>
      <c r="V9" s="31"/>
      <c r="W9" s="31"/>
      <c r="X9" s="31"/>
      <c r="Y9" s="31"/>
      <c r="Z9" s="31"/>
      <c r="AA9" s="43" t="s">
        <v>758</v>
      </c>
      <c r="AB9" s="32">
        <v>10</v>
      </c>
      <c r="AC9" s="17"/>
      <c r="AD9" s="32"/>
      <c r="AE9" s="32"/>
      <c r="AF9" s="43" t="s">
        <v>685</v>
      </c>
      <c r="AG9" s="32" t="s">
        <v>197</v>
      </c>
      <c r="AH9" s="32"/>
      <c r="AI9" s="32">
        <v>20</v>
      </c>
      <c r="AJ9" s="32">
        <v>200</v>
      </c>
      <c r="AK9" s="46" t="s">
        <v>332</v>
      </c>
      <c r="AL9" s="31"/>
      <c r="AM9" s="31"/>
    </row>
    <row r="10" spans="1:37">
      <c r="A10" s="31"/>
      <c r="B10" s="17">
        <v>0</v>
      </c>
      <c r="C10" s="17">
        <v>1</v>
      </c>
      <c r="D10" s="17">
        <v>15</v>
      </c>
      <c r="E10" s="17">
        <v>6</v>
      </c>
      <c r="F10" s="17">
        <v>6</v>
      </c>
      <c r="G10" s="26">
        <v>26500</v>
      </c>
      <c r="H10" s="32" t="s">
        <v>154</v>
      </c>
      <c r="AA10" s="43" t="s">
        <v>759</v>
      </c>
      <c r="AB10" s="32">
        <v>5</v>
      </c>
      <c r="AC10" s="17"/>
      <c r="AD10" s="32"/>
      <c r="AE10" s="32"/>
      <c r="AF10" s="43" t="s">
        <v>696</v>
      </c>
      <c r="AG10" s="32" t="s">
        <v>205</v>
      </c>
      <c r="AH10" s="32"/>
      <c r="AI10" s="32">
        <v>29</v>
      </c>
      <c r="AJ10" s="32">
        <v>275</v>
      </c>
      <c r="AK10" s="17"/>
    </row>
    <row r="11" spans="1:37">
      <c r="A11" s="31"/>
      <c r="B11" s="17">
        <v>1</v>
      </c>
      <c r="C11" s="17">
        <v>2</v>
      </c>
      <c r="D11" s="17">
        <v>5</v>
      </c>
      <c r="E11" s="17">
        <v>1</v>
      </c>
      <c r="F11" s="17">
        <v>1</v>
      </c>
      <c r="G11" s="26">
        <v>1550</v>
      </c>
      <c r="H11" s="32" t="s">
        <v>199</v>
      </c>
      <c r="I11" s="17">
        <v>1</v>
      </c>
      <c r="J11" s="17">
        <v>10</v>
      </c>
      <c r="AA11" s="43" t="s">
        <v>750</v>
      </c>
      <c r="AB11" s="32">
        <v>1</v>
      </c>
      <c r="AC11" s="43" t="s">
        <v>79</v>
      </c>
      <c r="AD11" s="32">
        <v>1</v>
      </c>
      <c r="AE11" s="32"/>
      <c r="AF11" s="43" t="s">
        <v>696</v>
      </c>
      <c r="AG11" s="32" t="s">
        <v>169</v>
      </c>
      <c r="AH11" s="32"/>
      <c r="AI11" s="32">
        <v>57</v>
      </c>
      <c r="AJ11" s="32">
        <v>500</v>
      </c>
      <c r="AK11" s="46"/>
    </row>
    <row r="12" spans="1:37">
      <c r="A12" s="31"/>
      <c r="B12" s="17">
        <v>2</v>
      </c>
      <c r="C12" s="17">
        <v>3</v>
      </c>
      <c r="D12" s="17">
        <v>6</v>
      </c>
      <c r="E12" s="17">
        <v>2</v>
      </c>
      <c r="F12" s="17">
        <v>1</v>
      </c>
      <c r="G12" s="26">
        <v>2350</v>
      </c>
      <c r="H12" s="32" t="s">
        <v>202</v>
      </c>
      <c r="I12" s="17">
        <v>1</v>
      </c>
      <c r="J12" s="17">
        <v>12</v>
      </c>
      <c r="AA12" s="43"/>
      <c r="AB12" s="32"/>
      <c r="AC12" s="17"/>
      <c r="AD12" s="32"/>
      <c r="AE12" s="32"/>
      <c r="AF12" s="43"/>
      <c r="AG12" s="32"/>
      <c r="AH12" s="32"/>
      <c r="AI12" s="32"/>
      <c r="AJ12" s="32"/>
      <c r="AK12" s="46"/>
    </row>
    <row r="13" spans="1:37">
      <c r="A13" s="31"/>
      <c r="B13" s="17">
        <v>3</v>
      </c>
      <c r="C13" s="17">
        <v>4</v>
      </c>
      <c r="D13" s="17">
        <v>7</v>
      </c>
      <c r="E13" s="17">
        <v>2</v>
      </c>
      <c r="F13" s="17">
        <v>2</v>
      </c>
      <c r="G13" s="26">
        <v>3550</v>
      </c>
      <c r="H13" s="32" t="s">
        <v>206</v>
      </c>
      <c r="I13" s="17">
        <v>1</v>
      </c>
      <c r="J13" s="17">
        <v>14</v>
      </c>
      <c r="AA13" s="43"/>
      <c r="AB13" s="32"/>
      <c r="AC13" s="17"/>
      <c r="AD13" s="32"/>
      <c r="AE13" s="32"/>
      <c r="AF13" s="43"/>
      <c r="AG13" s="32"/>
      <c r="AH13" s="32"/>
      <c r="AI13" s="32"/>
      <c r="AJ13" s="32"/>
      <c r="AK13" s="17"/>
    </row>
    <row r="14" spans="1:37">
      <c r="A14" s="31"/>
      <c r="B14" s="17">
        <v>4</v>
      </c>
      <c r="C14" s="17">
        <v>5</v>
      </c>
      <c r="D14" s="17">
        <v>8</v>
      </c>
      <c r="E14" s="17">
        <v>3</v>
      </c>
      <c r="F14" s="17">
        <v>2</v>
      </c>
      <c r="G14" s="26">
        <v>4600</v>
      </c>
      <c r="H14" s="32" t="s">
        <v>178</v>
      </c>
      <c r="I14" s="17">
        <v>2</v>
      </c>
      <c r="J14" s="17">
        <v>16</v>
      </c>
      <c r="AA14" s="43"/>
      <c r="AB14" s="32"/>
      <c r="AC14" s="17"/>
      <c r="AD14" s="32"/>
      <c r="AE14" s="32"/>
      <c r="AF14" s="43"/>
      <c r="AG14" s="32"/>
      <c r="AH14" s="32"/>
      <c r="AI14" s="32"/>
      <c r="AJ14" s="32"/>
      <c r="AK14" s="17"/>
    </row>
    <row r="15" spans="1:37">
      <c r="A15" s="31"/>
      <c r="B15" s="17">
        <v>5</v>
      </c>
      <c r="C15" s="17">
        <v>6</v>
      </c>
      <c r="D15" s="17">
        <v>10</v>
      </c>
      <c r="E15" s="17">
        <v>4</v>
      </c>
      <c r="F15" s="17">
        <v>3</v>
      </c>
      <c r="G15" s="26">
        <v>6000</v>
      </c>
      <c r="H15" s="32" t="s">
        <v>183</v>
      </c>
      <c r="I15" s="17">
        <v>2</v>
      </c>
      <c r="J15" s="17">
        <v>18</v>
      </c>
      <c r="AA15" s="43"/>
      <c r="AB15" s="32"/>
      <c r="AC15" s="17"/>
      <c r="AD15" s="32"/>
      <c r="AE15" s="32"/>
      <c r="AF15" s="43"/>
      <c r="AG15" s="32"/>
      <c r="AH15" s="32"/>
      <c r="AI15" s="32"/>
      <c r="AJ15" s="32"/>
      <c r="AK15" s="46"/>
    </row>
    <row r="16" spans="1:37">
      <c r="A16" s="31"/>
      <c r="B16" s="17">
        <v>6</v>
      </c>
      <c r="C16" s="17">
        <v>7</v>
      </c>
      <c r="D16" s="17">
        <v>12</v>
      </c>
      <c r="E16" s="17">
        <v>5</v>
      </c>
      <c r="F16" s="17">
        <v>4</v>
      </c>
      <c r="G16" s="26">
        <v>7800</v>
      </c>
      <c r="H16" s="32" t="s">
        <v>154</v>
      </c>
      <c r="I16" s="17">
        <v>3</v>
      </c>
      <c r="J16" s="17">
        <v>20</v>
      </c>
      <c r="AA16" s="43"/>
      <c r="AB16" s="32"/>
      <c r="AC16" s="17"/>
      <c r="AD16" s="32"/>
      <c r="AE16" s="32"/>
      <c r="AF16" s="43"/>
      <c r="AG16" s="32"/>
      <c r="AH16" s="32"/>
      <c r="AI16" s="32"/>
      <c r="AJ16" s="32"/>
      <c r="AK16" s="46"/>
    </row>
    <row r="17" spans="1:37">
      <c r="A17" s="31"/>
      <c r="B17" s="17">
        <v>7</v>
      </c>
      <c r="C17" s="17">
        <v>8</v>
      </c>
      <c r="D17" s="17">
        <v>14</v>
      </c>
      <c r="E17" s="17">
        <v>6</v>
      </c>
      <c r="F17" s="17">
        <v>5</v>
      </c>
      <c r="G17" s="26">
        <v>10150</v>
      </c>
      <c r="H17" s="32" t="s">
        <v>197</v>
      </c>
      <c r="I17" s="17">
        <v>3</v>
      </c>
      <c r="J17" s="17">
        <v>22</v>
      </c>
      <c r="AA17" s="43"/>
      <c r="AB17" s="32"/>
      <c r="AC17" s="17"/>
      <c r="AD17" s="32"/>
      <c r="AE17" s="32"/>
      <c r="AF17" s="43"/>
      <c r="AG17" s="32"/>
      <c r="AH17" s="32"/>
      <c r="AI17" s="32"/>
      <c r="AJ17" s="32"/>
      <c r="AK17" s="46"/>
    </row>
    <row r="18" spans="1:37">
      <c r="A18" s="31"/>
      <c r="B18" s="17">
        <v>8</v>
      </c>
      <c r="C18" s="17">
        <v>9</v>
      </c>
      <c r="D18" s="17">
        <v>16</v>
      </c>
      <c r="E18" s="17">
        <v>8</v>
      </c>
      <c r="F18" s="17">
        <v>6</v>
      </c>
      <c r="G18" s="26">
        <v>13200</v>
      </c>
      <c r="H18" s="32" t="s">
        <v>209</v>
      </c>
      <c r="I18" s="17">
        <v>3</v>
      </c>
      <c r="J18" s="17">
        <v>24</v>
      </c>
      <c r="AA18" s="43"/>
      <c r="AB18" s="32"/>
      <c r="AC18" s="17"/>
      <c r="AD18" s="32"/>
      <c r="AE18" s="32"/>
      <c r="AF18" s="43"/>
      <c r="AG18" s="32"/>
      <c r="AH18" s="32"/>
      <c r="AI18" s="32"/>
      <c r="AJ18" s="32"/>
      <c r="AK18" s="46"/>
    </row>
    <row r="19" spans="1:37">
      <c r="A19" s="31"/>
      <c r="B19" s="17">
        <v>9</v>
      </c>
      <c r="C19" s="17">
        <v>10</v>
      </c>
      <c r="D19" s="17">
        <v>20</v>
      </c>
      <c r="E19" s="17">
        <v>10</v>
      </c>
      <c r="F19" s="17">
        <v>10</v>
      </c>
      <c r="G19" s="26">
        <v>17150</v>
      </c>
      <c r="H19" s="32" t="s">
        <v>169</v>
      </c>
      <c r="I19" s="17">
        <v>5</v>
      </c>
      <c r="J19" s="17">
        <v>26</v>
      </c>
      <c r="AA19" s="43"/>
      <c r="AB19" s="32"/>
      <c r="AC19" s="17"/>
      <c r="AD19" s="32"/>
      <c r="AE19" s="32"/>
      <c r="AF19" s="43"/>
      <c r="AG19" s="32"/>
      <c r="AH19" s="32"/>
      <c r="AI19" s="32"/>
      <c r="AJ19" s="32"/>
      <c r="AK19" s="46"/>
    </row>
    <row r="20" spans="1:37">
      <c r="A20" s="31"/>
      <c r="B20" s="17">
        <v>10</v>
      </c>
      <c r="C20" s="17"/>
      <c r="G20" s="26"/>
      <c r="H20" s="21"/>
      <c r="AA20" s="43"/>
      <c r="AB20" s="32"/>
      <c r="AC20" s="17"/>
      <c r="AD20" s="32"/>
      <c r="AE20" s="32"/>
      <c r="AF20" s="43"/>
      <c r="AG20" s="32"/>
      <c r="AH20" s="32"/>
      <c r="AI20" s="32"/>
      <c r="AJ20" s="32"/>
      <c r="AK20" s="46"/>
    </row>
    <row r="21" spans="1:37">
      <c r="A21" s="31"/>
      <c r="G21" s="26"/>
      <c r="H21" s="21"/>
      <c r="AK21" s="48"/>
    </row>
    <row r="22" spans="1:37">
      <c r="A22" s="31"/>
      <c r="G22" s="26"/>
      <c r="H22" s="21"/>
      <c r="AK22" s="48"/>
    </row>
    <row r="23" spans="1:37">
      <c r="A23" s="31"/>
      <c r="G23" s="26"/>
      <c r="H23" s="21"/>
      <c r="AK23" s="48"/>
    </row>
    <row r="24" spans="1:37">
      <c r="A24" s="31"/>
      <c r="G24" s="26"/>
      <c r="H24" s="21"/>
      <c r="AK24" s="47"/>
    </row>
    <row r="25" spans="1:37">
      <c r="A25" s="31"/>
      <c r="G25" s="26"/>
      <c r="H25" s="21"/>
      <c r="AA25" s="48"/>
      <c r="AD25" s="12"/>
      <c r="AE25" s="12"/>
      <c r="AF25" s="48"/>
      <c r="AG25" s="12"/>
      <c r="AH25" s="12"/>
      <c r="AK25" s="48"/>
    </row>
    <row r="26" spans="1:37">
      <c r="A26" s="31"/>
      <c r="G26" s="26"/>
      <c r="H26" s="21"/>
      <c r="AF26" s="15"/>
      <c r="AG26" s="12"/>
      <c r="AH26" s="12"/>
      <c r="AK26" s="46"/>
    </row>
    <row r="27" spans="1:37">
      <c r="A27" s="31"/>
      <c r="G27" s="26"/>
      <c r="H27" s="21"/>
      <c r="AC27" s="17"/>
      <c r="AD27" s="32"/>
      <c r="AE27" s="12"/>
      <c r="AG27" s="12"/>
      <c r="AH27" s="12"/>
      <c r="AK27" s="46"/>
    </row>
    <row r="28" spans="1:37">
      <c r="A28" s="31"/>
      <c r="G28" s="26"/>
      <c r="H28" s="21"/>
      <c r="AF28" s="15"/>
      <c r="AK28" s="46"/>
    </row>
    <row r="29" spans="1:37">
      <c r="A29" s="31"/>
      <c r="G29" s="26"/>
      <c r="H29" s="21"/>
      <c r="AF29" s="15"/>
      <c r="AK29" s="46"/>
    </row>
    <row r="30" spans="1:37">
      <c r="A30" s="31"/>
      <c r="G30" s="26"/>
      <c r="H30" s="21"/>
      <c r="AF30" s="15"/>
      <c r="AG30" s="12"/>
      <c r="AH30" s="12"/>
      <c r="AK30" s="48"/>
    </row>
    <row r="31" spans="1:37">
      <c r="A31" s="31"/>
      <c r="G31" s="26"/>
      <c r="H31" s="21"/>
      <c r="AF31" s="15"/>
      <c r="AG31" s="12"/>
      <c r="AH31" s="12"/>
      <c r="AK31" s="48"/>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3.4285714285714" style="12" customWidth="1"/>
    <col min="3" max="3" width="11.4285714285714" style="12" customWidth="1"/>
    <col min="4" max="4" width="17.4285714285714" style="12" customWidth="1"/>
    <col min="5" max="5" width="26.2857142857143" style="12" customWidth="1"/>
    <col min="6" max="6" width="13.4285714285714"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702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[DMKCharacterProgress_WIP.xlsx]Overview!$B$75</v>
      </c>
      <c r="G1" s="12" t="s">
        <v>124</v>
      </c>
      <c r="H1" s="21"/>
      <c r="AA1" s="34" t="str">
        <f>$B$1&amp;"'s Activities"</f>
        <v>Randall Boggs's Activities</v>
      </c>
      <c r="AB1" s="34"/>
      <c r="AC1" s="34"/>
      <c r="AD1" s="34"/>
      <c r="AE1" s="34"/>
      <c r="AF1" s="34"/>
      <c r="AG1" s="34"/>
      <c r="AH1" s="34"/>
      <c r="AI1" s="34"/>
      <c r="AJ1" s="34"/>
      <c r="AK1" s="34"/>
    </row>
    <row r="2" ht="20.25" spans="1:37">
      <c r="A2" s="16" t="s">
        <v>125</v>
      </c>
      <c r="B2" s="17" t="s">
        <v>683</v>
      </c>
      <c r="F2" s="22" t="str">
        <f ca="1">"'"&amp;SUBSTITUTE($F$1,"Overview","Overview (Mine)'")</f>
        <v>'[DMKCharacterProgress_WIP.xlsx]Overview (Mine)'!$B$75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43" t="s">
        <v>760</v>
      </c>
      <c r="AB4" s="32">
        <v>1</v>
      </c>
      <c r="AC4" s="17"/>
      <c r="AD4" s="32"/>
      <c r="AE4" s="32"/>
      <c r="AF4" s="43"/>
      <c r="AG4" s="32" t="s">
        <v>427</v>
      </c>
      <c r="AH4" s="32"/>
      <c r="AI4" s="32">
        <v>5</v>
      </c>
      <c r="AJ4" s="32">
        <v>19</v>
      </c>
      <c r="AK4" s="46"/>
    </row>
    <row r="5" ht="12.75" spans="1:37">
      <c r="A5" s="16" t="s">
        <v>148</v>
      </c>
      <c r="B5" s="17" t="s">
        <v>686</v>
      </c>
      <c r="G5" s="26"/>
      <c r="H5" s="21"/>
      <c r="AA5" s="43" t="s">
        <v>761</v>
      </c>
      <c r="AB5" s="32">
        <v>2</v>
      </c>
      <c r="AC5" s="17"/>
      <c r="AD5" s="32"/>
      <c r="AE5" s="32"/>
      <c r="AF5" s="43" t="s">
        <v>698</v>
      </c>
      <c r="AG5" s="32" t="s">
        <v>178</v>
      </c>
      <c r="AH5" s="32"/>
      <c r="AI5" s="32">
        <v>7</v>
      </c>
      <c r="AJ5" s="32">
        <v>40</v>
      </c>
      <c r="AK5" s="17" t="s">
        <v>686</v>
      </c>
    </row>
    <row r="6" ht="12.75" spans="1:37">
      <c r="A6" s="16" t="s">
        <v>150</v>
      </c>
      <c r="B6" s="17" t="s">
        <v>565</v>
      </c>
      <c r="G6" s="26"/>
      <c r="H6" s="21"/>
      <c r="AA6" s="43" t="s">
        <v>762</v>
      </c>
      <c r="AB6" s="32"/>
      <c r="AC6" s="17" t="s">
        <v>79</v>
      </c>
      <c r="AD6" s="32"/>
      <c r="AE6" s="32"/>
      <c r="AF6" s="43" t="s">
        <v>696</v>
      </c>
      <c r="AG6" s="32" t="s">
        <v>183</v>
      </c>
      <c r="AH6" s="32"/>
      <c r="AI6" s="32">
        <v>13</v>
      </c>
      <c r="AJ6" s="32">
        <v>100</v>
      </c>
      <c r="AK6" s="17"/>
    </row>
    <row r="7" ht="12.75" spans="1:37">
      <c r="A7" s="16" t="s">
        <v>157</v>
      </c>
      <c r="B7" s="17" t="s">
        <v>763</v>
      </c>
      <c r="G7" s="26"/>
      <c r="H7" s="21"/>
      <c r="AA7" s="43" t="s">
        <v>764</v>
      </c>
      <c r="AB7" s="32">
        <v>1</v>
      </c>
      <c r="AC7" s="17"/>
      <c r="AD7" s="32"/>
      <c r="AE7" s="32"/>
      <c r="AF7" s="43" t="s">
        <v>698</v>
      </c>
      <c r="AG7" s="32" t="s">
        <v>154</v>
      </c>
      <c r="AH7" s="32"/>
      <c r="AI7" s="32">
        <v>13</v>
      </c>
      <c r="AJ7" s="32">
        <v>110</v>
      </c>
      <c r="AK7" s="17" t="s">
        <v>765</v>
      </c>
    </row>
    <row r="8" ht="12.75" spans="1:37">
      <c r="A8" s="16" t="s">
        <v>159</v>
      </c>
      <c r="B8" s="17">
        <v>6</v>
      </c>
      <c r="C8" s="27"/>
      <c r="D8" s="27"/>
      <c r="E8" s="27"/>
      <c r="F8" s="27"/>
      <c r="G8" s="28"/>
      <c r="H8" s="29"/>
      <c r="I8" s="33" t="s">
        <v>131</v>
      </c>
      <c r="J8" s="33"/>
      <c r="AA8" s="43" t="s">
        <v>701</v>
      </c>
      <c r="AB8" s="32">
        <v>2</v>
      </c>
      <c r="AC8" s="17" t="s">
        <v>682</v>
      </c>
      <c r="AD8" s="32">
        <v>4</v>
      </c>
      <c r="AE8" s="32"/>
      <c r="AF8" s="43" t="s">
        <v>685</v>
      </c>
      <c r="AG8" s="32" t="s">
        <v>154</v>
      </c>
      <c r="AH8" s="32"/>
      <c r="AI8" s="32">
        <v>17</v>
      </c>
      <c r="AJ8" s="32">
        <v>150</v>
      </c>
      <c r="AK8" s="17" t="s">
        <v>510</v>
      </c>
    </row>
    <row r="9" ht="12.75" spans="1:40">
      <c r="A9" s="16" t="s">
        <v>162</v>
      </c>
      <c r="B9" s="16" t="s">
        <v>163</v>
      </c>
      <c r="C9" s="16" t="s">
        <v>164</v>
      </c>
      <c r="D9" s="16" t="str">
        <f>$B$5</f>
        <v>Scream Canister</v>
      </c>
      <c r="E9" s="16" t="str">
        <f>$B$6</f>
        <v>Boo's Drawing of Randall</v>
      </c>
      <c r="F9" s="16" t="str">
        <f>$B$7</f>
        <v>Randall Ears</v>
      </c>
      <c r="G9" s="30" t="s">
        <v>165</v>
      </c>
      <c r="H9" s="29" t="s">
        <v>137</v>
      </c>
      <c r="I9" s="16" t="s">
        <v>166</v>
      </c>
      <c r="J9" s="16" t="s">
        <v>139</v>
      </c>
      <c r="K9" s="31"/>
      <c r="L9" s="31"/>
      <c r="M9" s="31"/>
      <c r="N9" s="31"/>
      <c r="O9" s="31"/>
      <c r="P9" s="31"/>
      <c r="Q9" s="31"/>
      <c r="R9" s="31"/>
      <c r="S9" s="31"/>
      <c r="T9" s="31"/>
      <c r="U9" s="31"/>
      <c r="V9" s="31"/>
      <c r="W9" s="31"/>
      <c r="X9" s="31"/>
      <c r="Y9" s="31"/>
      <c r="Z9" s="31"/>
      <c r="AA9" s="43" t="s">
        <v>766</v>
      </c>
      <c r="AB9" s="32"/>
      <c r="AC9" s="17" t="s">
        <v>77</v>
      </c>
      <c r="AD9" s="32">
        <v>8</v>
      </c>
      <c r="AE9" s="32"/>
      <c r="AF9" s="43" t="s">
        <v>696</v>
      </c>
      <c r="AG9" s="32" t="s">
        <v>193</v>
      </c>
      <c r="AH9" s="32"/>
      <c r="AI9" s="32">
        <v>20</v>
      </c>
      <c r="AJ9" s="32">
        <v>210</v>
      </c>
      <c r="AK9" s="46" t="s">
        <v>649</v>
      </c>
      <c r="AL9" s="31"/>
      <c r="AM9" s="31"/>
      <c r="AN9" s="31"/>
    </row>
    <row r="10" ht="12.75" spans="1:37">
      <c r="A10" s="31"/>
      <c r="B10" s="17">
        <v>0</v>
      </c>
      <c r="C10" s="17">
        <v>1</v>
      </c>
      <c r="D10" s="17">
        <v>18</v>
      </c>
      <c r="E10" s="17">
        <v>8</v>
      </c>
      <c r="F10" s="17">
        <v>8</v>
      </c>
      <c r="G10" s="26">
        <v>35000</v>
      </c>
      <c r="H10" s="32" t="s">
        <v>183</v>
      </c>
      <c r="AA10" s="43" t="s">
        <v>709</v>
      </c>
      <c r="AB10" s="32"/>
      <c r="AC10" s="17" t="s">
        <v>682</v>
      </c>
      <c r="AD10" s="32">
        <v>8</v>
      </c>
      <c r="AE10" s="32"/>
      <c r="AF10" s="43"/>
      <c r="AG10" s="32" t="s">
        <v>197</v>
      </c>
      <c r="AH10" s="32"/>
      <c r="AI10" s="32">
        <v>25</v>
      </c>
      <c r="AJ10" s="32">
        <v>270</v>
      </c>
      <c r="AK10" s="17"/>
    </row>
    <row r="11" ht="12.75" spans="1:37">
      <c r="A11" s="31"/>
      <c r="B11" s="17">
        <v>1</v>
      </c>
      <c r="C11" s="17">
        <v>2</v>
      </c>
      <c r="D11" s="17">
        <v>5</v>
      </c>
      <c r="E11" s="17">
        <v>1</v>
      </c>
      <c r="F11" s="17">
        <v>1</v>
      </c>
      <c r="G11" s="26">
        <v>2050</v>
      </c>
      <c r="H11" s="32" t="s">
        <v>199</v>
      </c>
      <c r="I11" s="17">
        <v>1</v>
      </c>
      <c r="J11" s="17">
        <v>15</v>
      </c>
      <c r="AA11" s="43" t="s">
        <v>767</v>
      </c>
      <c r="AB11" s="32">
        <v>1</v>
      </c>
      <c r="AC11" s="43"/>
      <c r="AD11" s="32"/>
      <c r="AE11" s="32"/>
      <c r="AF11" s="43" t="s">
        <v>685</v>
      </c>
      <c r="AG11" s="32" t="s">
        <v>205</v>
      </c>
      <c r="AH11" s="32"/>
      <c r="AI11" s="32">
        <v>29</v>
      </c>
      <c r="AJ11" s="32">
        <v>275</v>
      </c>
      <c r="AK11" s="46" t="s">
        <v>768</v>
      </c>
    </row>
    <row r="12" ht="12.75" spans="1:37">
      <c r="A12" s="31"/>
      <c r="B12" s="17">
        <v>2</v>
      </c>
      <c r="C12" s="17">
        <v>3</v>
      </c>
      <c r="D12" s="17">
        <v>6</v>
      </c>
      <c r="E12" s="17">
        <v>2</v>
      </c>
      <c r="F12" s="17">
        <v>2</v>
      </c>
      <c r="G12" s="26">
        <v>3100</v>
      </c>
      <c r="H12" s="32" t="s">
        <v>202</v>
      </c>
      <c r="I12" s="17">
        <v>1</v>
      </c>
      <c r="J12" s="17">
        <v>18</v>
      </c>
      <c r="AA12" s="43" t="s">
        <v>769</v>
      </c>
      <c r="AB12" s="32">
        <v>1</v>
      </c>
      <c r="AC12" s="17" t="s">
        <v>682</v>
      </c>
      <c r="AD12" s="32">
        <v>1</v>
      </c>
      <c r="AE12" s="32"/>
      <c r="AF12" s="43" t="s">
        <v>696</v>
      </c>
      <c r="AG12" s="32" t="s">
        <v>205</v>
      </c>
      <c r="AH12" s="32"/>
      <c r="AI12" s="32">
        <v>37</v>
      </c>
      <c r="AJ12" s="32">
        <v>370</v>
      </c>
      <c r="AK12" s="46"/>
    </row>
    <row r="13" ht="12.75" spans="1:37">
      <c r="A13" s="31"/>
      <c r="B13" s="17">
        <v>3</v>
      </c>
      <c r="C13" s="17">
        <v>4</v>
      </c>
      <c r="D13" s="17">
        <v>7</v>
      </c>
      <c r="E13" s="17">
        <v>3</v>
      </c>
      <c r="F13" s="17">
        <v>3</v>
      </c>
      <c r="G13" s="26">
        <v>4650</v>
      </c>
      <c r="H13" s="32" t="s">
        <v>206</v>
      </c>
      <c r="I13" s="17">
        <v>1</v>
      </c>
      <c r="J13" s="17">
        <v>21</v>
      </c>
      <c r="AA13" s="43" t="s">
        <v>729</v>
      </c>
      <c r="AB13" s="32">
        <v>10</v>
      </c>
      <c r="AC13" s="17" t="s">
        <v>77</v>
      </c>
      <c r="AD13" s="32"/>
      <c r="AE13" s="32"/>
      <c r="AF13" s="43" t="s">
        <v>698</v>
      </c>
      <c r="AG13" s="32" t="s">
        <v>169</v>
      </c>
      <c r="AH13" s="32"/>
      <c r="AI13" s="32">
        <v>57</v>
      </c>
      <c r="AJ13" s="32">
        <v>500</v>
      </c>
      <c r="AK13" s="17"/>
    </row>
    <row r="14" ht="12.75" spans="1:37">
      <c r="A14" s="31"/>
      <c r="B14" s="17">
        <v>4</v>
      </c>
      <c r="C14" s="17">
        <v>5</v>
      </c>
      <c r="D14" s="17">
        <v>8</v>
      </c>
      <c r="E14" s="17">
        <v>5</v>
      </c>
      <c r="F14" s="17">
        <v>4</v>
      </c>
      <c r="G14" s="26">
        <v>6050</v>
      </c>
      <c r="H14" s="32" t="s">
        <v>178</v>
      </c>
      <c r="I14" s="17">
        <v>2</v>
      </c>
      <c r="J14" s="17">
        <v>24</v>
      </c>
      <c r="AA14" s="43"/>
      <c r="AB14" s="32"/>
      <c r="AC14" s="17"/>
      <c r="AD14" s="32"/>
      <c r="AE14" s="32"/>
      <c r="AF14" s="43"/>
      <c r="AG14" s="32"/>
      <c r="AH14" s="32"/>
      <c r="AI14" s="32"/>
      <c r="AJ14" s="32"/>
      <c r="AK14" s="46"/>
    </row>
    <row r="15" ht="12.75" spans="1:37">
      <c r="A15" s="31"/>
      <c r="B15" s="17">
        <v>5</v>
      </c>
      <c r="C15" s="17">
        <v>6</v>
      </c>
      <c r="D15" s="17">
        <v>10</v>
      </c>
      <c r="E15" s="17">
        <v>6</v>
      </c>
      <c r="F15" s="17">
        <v>5</v>
      </c>
      <c r="G15" s="26">
        <v>7850</v>
      </c>
      <c r="H15" s="32" t="s">
        <v>183</v>
      </c>
      <c r="I15" s="17">
        <v>2</v>
      </c>
      <c r="J15" s="17">
        <v>27</v>
      </c>
      <c r="AA15" s="43"/>
      <c r="AB15" s="32"/>
      <c r="AC15" s="17"/>
      <c r="AD15" s="32"/>
      <c r="AE15" s="32"/>
      <c r="AF15" s="43"/>
      <c r="AG15" s="32"/>
      <c r="AH15" s="32"/>
      <c r="AI15" s="32"/>
      <c r="AJ15" s="32"/>
      <c r="AK15" s="46"/>
    </row>
    <row r="16" ht="12.75" spans="1:37">
      <c r="A16" s="31"/>
      <c r="B16" s="17">
        <v>6</v>
      </c>
      <c r="C16" s="17">
        <v>7</v>
      </c>
      <c r="D16" s="17">
        <v>15</v>
      </c>
      <c r="E16" s="17">
        <v>8</v>
      </c>
      <c r="F16" s="17">
        <v>6</v>
      </c>
      <c r="G16" s="26">
        <v>10200</v>
      </c>
      <c r="H16" s="32" t="s">
        <v>154</v>
      </c>
      <c r="I16" s="17">
        <v>3</v>
      </c>
      <c r="J16" s="17">
        <v>30</v>
      </c>
      <c r="AA16" s="43"/>
      <c r="AB16" s="32"/>
      <c r="AC16" s="17"/>
      <c r="AD16" s="32"/>
      <c r="AE16" s="32"/>
      <c r="AF16" s="43"/>
      <c r="AG16" s="32"/>
      <c r="AH16" s="32"/>
      <c r="AI16" s="32"/>
      <c r="AJ16" s="32"/>
      <c r="AK16" s="46"/>
    </row>
    <row r="17" ht="12.75" spans="1:37">
      <c r="A17" s="31"/>
      <c r="B17" s="17">
        <v>7</v>
      </c>
      <c r="C17" s="17">
        <v>8</v>
      </c>
      <c r="D17" s="17">
        <v>20</v>
      </c>
      <c r="E17" s="17">
        <v>10</v>
      </c>
      <c r="F17" s="17">
        <v>8</v>
      </c>
      <c r="G17" s="26">
        <v>13250</v>
      </c>
      <c r="H17" s="32" t="s">
        <v>197</v>
      </c>
      <c r="I17" s="17">
        <v>3</v>
      </c>
      <c r="J17" s="17">
        <v>33</v>
      </c>
      <c r="AA17" s="43"/>
      <c r="AB17" s="32"/>
      <c r="AC17" s="17"/>
      <c r="AD17" s="32"/>
      <c r="AE17" s="32"/>
      <c r="AF17" s="43"/>
      <c r="AG17" s="32"/>
      <c r="AH17" s="32"/>
      <c r="AI17" s="32"/>
      <c r="AJ17" s="32"/>
      <c r="AK17" s="46"/>
    </row>
    <row r="18" ht="12.75" spans="1:37">
      <c r="A18" s="31"/>
      <c r="B18" s="17">
        <v>8</v>
      </c>
      <c r="C18" s="17">
        <v>9</v>
      </c>
      <c r="D18" s="17">
        <v>25</v>
      </c>
      <c r="E18" s="17">
        <v>12</v>
      </c>
      <c r="F18" s="17">
        <v>10</v>
      </c>
      <c r="G18" s="26">
        <v>17250</v>
      </c>
      <c r="H18" s="32" t="s">
        <v>209</v>
      </c>
      <c r="I18" s="17">
        <v>3</v>
      </c>
      <c r="J18" s="17">
        <v>36</v>
      </c>
      <c r="AA18" s="43"/>
      <c r="AB18" s="32"/>
      <c r="AC18" s="17"/>
      <c r="AD18" s="32"/>
      <c r="AE18" s="32"/>
      <c r="AF18" s="43"/>
      <c r="AG18" s="32"/>
      <c r="AH18" s="32"/>
      <c r="AI18" s="32"/>
      <c r="AJ18" s="32"/>
      <c r="AK18" s="46"/>
    </row>
    <row r="19" ht="12.75" spans="1:37">
      <c r="A19" s="31"/>
      <c r="B19" s="17">
        <v>9</v>
      </c>
      <c r="C19" s="17">
        <v>10</v>
      </c>
      <c r="D19" s="17">
        <v>30</v>
      </c>
      <c r="E19" s="17">
        <v>15</v>
      </c>
      <c r="F19" s="17">
        <v>12</v>
      </c>
      <c r="G19" s="26">
        <v>22450</v>
      </c>
      <c r="H19" s="32" t="s">
        <v>169</v>
      </c>
      <c r="I19" s="17">
        <v>5</v>
      </c>
      <c r="J19" s="17">
        <v>39</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8">
      <c r="A25" s="31"/>
      <c r="G25" s="26"/>
      <c r="H25" s="21"/>
    </row>
    <row r="26" ht="12.75" spans="1:8">
      <c r="A26" s="31"/>
      <c r="G26" s="26"/>
      <c r="H26" s="21"/>
    </row>
    <row r="27" ht="12.75" spans="1:37">
      <c r="A27" s="31"/>
      <c r="G27" s="26"/>
      <c r="H27" s="21"/>
      <c r="AC27" s="43"/>
      <c r="AD27" s="32"/>
      <c r="AE27" s="12"/>
      <c r="AF27" s="12"/>
      <c r="AG27" s="12"/>
      <c r="AH27" s="12"/>
      <c r="AI27" s="12"/>
      <c r="AJ27" s="12"/>
      <c r="AK27" s="46"/>
    </row>
    <row r="28" ht="12.75" spans="1:37">
      <c r="A28" s="31"/>
      <c r="G28" s="26"/>
      <c r="H28" s="21"/>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16.2857142857143" style="12" customWidth="1"/>
    <col min="3" max="3" width="11.4285714285714" style="12" customWidth="1"/>
    <col min="4" max="4" width="14.1428571428571" style="12" customWidth="1"/>
    <col min="5" max="5" width="17.8571428571429" style="12" customWidth="1"/>
    <col min="6" max="6" width="13.5714285714286"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770</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[DMKCharacterProgress_WIP.xlsx]Overview!$B$79</v>
      </c>
      <c r="G1" s="12" t="s">
        <v>124</v>
      </c>
      <c r="H1" s="21"/>
      <c r="AA1" s="34" t="str">
        <f>$B$1&amp;"'s Activities"</f>
        <v>WALL-E's Activities</v>
      </c>
      <c r="AB1" s="34"/>
      <c r="AC1" s="34"/>
      <c r="AD1" s="34"/>
      <c r="AE1" s="34"/>
      <c r="AF1" s="34"/>
      <c r="AG1" s="34"/>
      <c r="AH1" s="34"/>
      <c r="AI1" s="34"/>
      <c r="AJ1" s="34"/>
      <c r="AK1" s="34"/>
    </row>
    <row r="2" ht="20.25" spans="1:37">
      <c r="A2" s="16" t="s">
        <v>125</v>
      </c>
      <c r="B2" s="17" t="s">
        <v>770</v>
      </c>
      <c r="F2" s="22" t="str">
        <f ca="1">"'"&amp;SUBSTITUTE($F$1,"Overview","Overview (Mine)'")</f>
        <v>'[DMKCharacterProgress_WIP.xlsx]Overview (Mine)'!$B$79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475</v>
      </c>
      <c r="G4" s="26"/>
      <c r="H4" s="21"/>
      <c r="AA4" s="43" t="s">
        <v>771</v>
      </c>
      <c r="AB4" s="32">
        <v>1</v>
      </c>
      <c r="AC4" s="17"/>
      <c r="AD4" s="32"/>
      <c r="AE4" s="32"/>
      <c r="AF4" s="43"/>
      <c r="AG4" s="32" t="s">
        <v>178</v>
      </c>
      <c r="AH4" s="32"/>
      <c r="AI4" s="32">
        <v>7</v>
      </c>
      <c r="AJ4" s="32">
        <v>40</v>
      </c>
      <c r="AK4" s="46" t="s">
        <v>772</v>
      </c>
    </row>
    <row r="5" ht="12.75" spans="1:37">
      <c r="A5" s="16" t="s">
        <v>148</v>
      </c>
      <c r="B5" s="17" t="s">
        <v>773</v>
      </c>
      <c r="G5" s="26"/>
      <c r="H5" s="21"/>
      <c r="AA5" s="43" t="s">
        <v>774</v>
      </c>
      <c r="AB5" s="32"/>
      <c r="AC5" s="17" t="s">
        <v>83</v>
      </c>
      <c r="AD5" s="32">
        <v>7</v>
      </c>
      <c r="AE5" s="32"/>
      <c r="AF5" s="43"/>
      <c r="AG5" s="32" t="s">
        <v>183</v>
      </c>
      <c r="AH5" s="32"/>
      <c r="AI5" s="32">
        <v>13</v>
      </c>
      <c r="AJ5" s="32">
        <v>100</v>
      </c>
      <c r="AK5" s="17"/>
    </row>
    <row r="6" ht="12.75" spans="1:37">
      <c r="A6" s="16" t="s">
        <v>150</v>
      </c>
      <c r="B6" s="17" t="s">
        <v>500</v>
      </c>
      <c r="G6" s="26"/>
      <c r="H6" s="21"/>
      <c r="AA6" s="43" t="s">
        <v>775</v>
      </c>
      <c r="AB6" s="32">
        <v>2</v>
      </c>
      <c r="AC6" s="17"/>
      <c r="AD6" s="32"/>
      <c r="AE6" s="32"/>
      <c r="AF6" s="43" t="s">
        <v>495</v>
      </c>
      <c r="AG6" s="32" t="s">
        <v>154</v>
      </c>
      <c r="AH6" s="32"/>
      <c r="AI6" s="32">
        <v>13</v>
      </c>
      <c r="AJ6" s="32">
        <v>110</v>
      </c>
      <c r="AK6" s="17" t="s">
        <v>776</v>
      </c>
    </row>
    <row r="7" ht="12.75" spans="1:37">
      <c r="A7" s="16" t="s">
        <v>157</v>
      </c>
      <c r="B7" s="17" t="s">
        <v>777</v>
      </c>
      <c r="G7" s="26"/>
      <c r="H7" s="21"/>
      <c r="AA7" s="43" t="s">
        <v>778</v>
      </c>
      <c r="AB7" s="32">
        <v>1</v>
      </c>
      <c r="AC7" s="17"/>
      <c r="AD7" s="32"/>
      <c r="AE7" s="32"/>
      <c r="AF7" s="43"/>
      <c r="AG7" s="32" t="s">
        <v>193</v>
      </c>
      <c r="AH7" s="32"/>
      <c r="AI7" s="32">
        <v>16</v>
      </c>
      <c r="AJ7" s="32">
        <v>155</v>
      </c>
      <c r="AK7" s="17" t="s">
        <v>532</v>
      </c>
    </row>
    <row r="8" ht="12.75" spans="1:37">
      <c r="A8" s="16" t="s">
        <v>159</v>
      </c>
      <c r="B8" s="17">
        <v>2</v>
      </c>
      <c r="C8" s="27"/>
      <c r="D8" s="27"/>
      <c r="E8" s="27"/>
      <c r="F8" s="27"/>
      <c r="G8" s="28"/>
      <c r="H8" s="29"/>
      <c r="I8" s="33" t="s">
        <v>131</v>
      </c>
      <c r="J8" s="33"/>
      <c r="AA8" s="43" t="s">
        <v>779</v>
      </c>
      <c r="AB8" s="32"/>
      <c r="AC8" s="17"/>
      <c r="AD8" s="32"/>
      <c r="AE8" s="32"/>
      <c r="AF8" s="43" t="s">
        <v>780</v>
      </c>
      <c r="AG8" s="32" t="s">
        <v>197</v>
      </c>
      <c r="AH8" s="32"/>
      <c r="AI8" s="32">
        <v>20</v>
      </c>
      <c r="AJ8" s="32">
        <v>200</v>
      </c>
      <c r="AK8" s="17"/>
    </row>
    <row r="9" ht="12.75" spans="1:40">
      <c r="A9" s="16" t="s">
        <v>162</v>
      </c>
      <c r="B9" s="16" t="s">
        <v>163</v>
      </c>
      <c r="C9" s="16" t="s">
        <v>164</v>
      </c>
      <c r="D9" s="16" t="str">
        <f>$B$5</f>
        <v>Plant Symbol</v>
      </c>
      <c r="E9" s="16" t="str">
        <f>$B$6</f>
        <v>Fire Extinguisher</v>
      </c>
      <c r="F9" s="16" t="str">
        <f>$B$7</f>
        <v>WALL-E Ears</v>
      </c>
      <c r="G9" s="30" t="s">
        <v>165</v>
      </c>
      <c r="H9" s="29" t="s">
        <v>137</v>
      </c>
      <c r="I9" s="16" t="s">
        <v>166</v>
      </c>
      <c r="J9" s="16" t="s">
        <v>139</v>
      </c>
      <c r="K9" s="31"/>
      <c r="L9" s="31"/>
      <c r="M9" s="31"/>
      <c r="N9" s="31"/>
      <c r="O9" s="31"/>
      <c r="P9" s="31"/>
      <c r="Q9" s="31"/>
      <c r="R9" s="31"/>
      <c r="S9" s="31"/>
      <c r="T9" s="31"/>
      <c r="U9" s="31"/>
      <c r="V9" s="31"/>
      <c r="W9" s="31"/>
      <c r="X9" s="31"/>
      <c r="Y9" s="31"/>
      <c r="Z9" s="31"/>
      <c r="AA9" s="43" t="s">
        <v>781</v>
      </c>
      <c r="AB9" s="32">
        <v>7</v>
      </c>
      <c r="AC9" s="43" t="s">
        <v>83</v>
      </c>
      <c r="AD9" s="32"/>
      <c r="AE9" s="32"/>
      <c r="AF9" s="12"/>
      <c r="AG9" s="32" t="s">
        <v>197</v>
      </c>
      <c r="AH9" s="32"/>
      <c r="AI9" s="32">
        <v>25</v>
      </c>
      <c r="AJ9" s="32">
        <v>270</v>
      </c>
      <c r="AK9" s="46"/>
      <c r="AL9" s="31"/>
      <c r="AM9" s="31"/>
      <c r="AN9" s="31"/>
    </row>
    <row r="10" ht="12.75" spans="1:37">
      <c r="A10" s="31"/>
      <c r="B10" s="17">
        <v>0</v>
      </c>
      <c r="C10" s="17">
        <v>1</v>
      </c>
      <c r="D10" s="17"/>
      <c r="E10" s="17"/>
      <c r="F10" s="17"/>
      <c r="G10" s="26"/>
      <c r="H10" s="32" t="s">
        <v>145</v>
      </c>
      <c r="AA10" s="43" t="s">
        <v>782</v>
      </c>
      <c r="AB10" s="32"/>
      <c r="AC10" s="17" t="s">
        <v>83</v>
      </c>
      <c r="AD10" s="32">
        <v>3</v>
      </c>
      <c r="AE10" s="32"/>
      <c r="AF10" s="43"/>
      <c r="AG10" s="32" t="s">
        <v>205</v>
      </c>
      <c r="AH10" s="32"/>
      <c r="AI10" s="32">
        <v>37</v>
      </c>
      <c r="AJ10" s="32">
        <v>370</v>
      </c>
      <c r="AK10" s="17"/>
    </row>
    <row r="11" ht="12.75" spans="1:37">
      <c r="A11" s="31"/>
      <c r="B11" s="17">
        <v>1</v>
      </c>
      <c r="C11" s="17">
        <v>2</v>
      </c>
      <c r="D11" s="17">
        <v>2</v>
      </c>
      <c r="E11" s="17">
        <v>1</v>
      </c>
      <c r="F11" s="17"/>
      <c r="G11" s="26">
        <v>900</v>
      </c>
      <c r="H11" s="32" t="s">
        <v>199</v>
      </c>
      <c r="I11" s="17">
        <v>1</v>
      </c>
      <c r="J11" s="17">
        <v>10</v>
      </c>
      <c r="AA11" s="43" t="s">
        <v>783</v>
      </c>
      <c r="AB11" s="32"/>
      <c r="AC11" s="43" t="s">
        <v>83</v>
      </c>
      <c r="AD11" s="32">
        <v>5</v>
      </c>
      <c r="AE11" s="32"/>
      <c r="AF11" s="43" t="s">
        <v>495</v>
      </c>
      <c r="AG11" s="32" t="s">
        <v>205</v>
      </c>
      <c r="AH11" s="32"/>
      <c r="AI11" s="32">
        <v>37</v>
      </c>
      <c r="AJ11" s="32">
        <v>370</v>
      </c>
      <c r="AK11" s="46"/>
    </row>
    <row r="12" ht="12.75" spans="1:37">
      <c r="A12" s="31"/>
      <c r="B12" s="17">
        <v>2</v>
      </c>
      <c r="C12" s="17">
        <v>3</v>
      </c>
      <c r="D12" s="17">
        <v>2</v>
      </c>
      <c r="E12" s="17">
        <v>2</v>
      </c>
      <c r="F12" s="17"/>
      <c r="G12" s="26">
        <v>1350</v>
      </c>
      <c r="H12" s="32" t="s">
        <v>202</v>
      </c>
      <c r="I12" s="17">
        <v>1</v>
      </c>
      <c r="J12" s="17">
        <v>12</v>
      </c>
      <c r="AA12" s="43" t="s">
        <v>784</v>
      </c>
      <c r="AB12" s="32">
        <v>4</v>
      </c>
      <c r="AC12" s="17" t="s">
        <v>83</v>
      </c>
      <c r="AD12" s="32"/>
      <c r="AE12" s="32"/>
      <c r="AF12" s="43" t="s">
        <v>780</v>
      </c>
      <c r="AG12" s="32" t="s">
        <v>209</v>
      </c>
      <c r="AH12" s="32"/>
      <c r="AI12" s="32">
        <v>43</v>
      </c>
      <c r="AJ12" s="32">
        <v>400</v>
      </c>
      <c r="AK12" s="46"/>
    </row>
    <row r="13" ht="12.75" spans="1:37">
      <c r="A13" s="31"/>
      <c r="B13" s="17">
        <v>3</v>
      </c>
      <c r="C13" s="17">
        <v>4</v>
      </c>
      <c r="D13" s="17">
        <v>3</v>
      </c>
      <c r="E13" s="17">
        <v>2</v>
      </c>
      <c r="F13" s="17">
        <v>1</v>
      </c>
      <c r="G13" s="26">
        <v>2050</v>
      </c>
      <c r="H13" s="32" t="s">
        <v>206</v>
      </c>
      <c r="I13" s="17">
        <v>1</v>
      </c>
      <c r="J13" s="17">
        <v>14</v>
      </c>
      <c r="AA13" s="43" t="s">
        <v>785</v>
      </c>
      <c r="AB13" s="32">
        <v>10</v>
      </c>
      <c r="AC13" s="17"/>
      <c r="AD13" s="32"/>
      <c r="AE13" s="32"/>
      <c r="AF13" s="43" t="s">
        <v>432</v>
      </c>
      <c r="AG13" s="32" t="s">
        <v>341</v>
      </c>
      <c r="AH13" s="32"/>
      <c r="AI13" s="32">
        <v>39</v>
      </c>
      <c r="AJ13" s="32">
        <v>325</v>
      </c>
      <c r="AK13" s="17"/>
    </row>
    <row r="14" ht="12.75" spans="1:37">
      <c r="A14" s="31"/>
      <c r="B14" s="17">
        <v>4</v>
      </c>
      <c r="C14" s="17">
        <v>5</v>
      </c>
      <c r="D14" s="17">
        <v>3</v>
      </c>
      <c r="E14" s="17">
        <v>3</v>
      </c>
      <c r="F14" s="17">
        <v>1</v>
      </c>
      <c r="G14" s="26">
        <v>2650</v>
      </c>
      <c r="H14" s="32" t="s">
        <v>178</v>
      </c>
      <c r="I14" s="17">
        <v>2</v>
      </c>
      <c r="J14" s="17">
        <v>16</v>
      </c>
      <c r="AA14" s="43" t="s">
        <v>786</v>
      </c>
      <c r="AB14" s="32"/>
      <c r="AC14" s="17"/>
      <c r="AD14" s="32"/>
      <c r="AE14" s="32"/>
      <c r="AF14" s="43" t="s">
        <v>780</v>
      </c>
      <c r="AG14" s="32" t="s">
        <v>169</v>
      </c>
      <c r="AH14" s="32"/>
      <c r="AI14" s="32">
        <v>45</v>
      </c>
      <c r="AJ14" s="32">
        <v>375</v>
      </c>
      <c r="AK14" s="17"/>
    </row>
    <row r="15" ht="12.75" spans="1:37">
      <c r="A15" s="31"/>
      <c r="B15" s="17">
        <v>5</v>
      </c>
      <c r="C15" s="17">
        <v>6</v>
      </c>
      <c r="D15" s="17">
        <v>4</v>
      </c>
      <c r="E15" s="17">
        <v>4</v>
      </c>
      <c r="F15" s="17">
        <v>2</v>
      </c>
      <c r="G15" s="26">
        <v>3450</v>
      </c>
      <c r="H15" s="32" t="s">
        <v>183</v>
      </c>
      <c r="I15" s="17">
        <v>2</v>
      </c>
      <c r="J15" s="17">
        <v>18</v>
      </c>
      <c r="AA15" s="43"/>
      <c r="AB15" s="32"/>
      <c r="AC15" s="17"/>
      <c r="AD15" s="32"/>
      <c r="AE15" s="32"/>
      <c r="AF15" s="43"/>
      <c r="AG15" s="32"/>
      <c r="AH15" s="32"/>
      <c r="AI15" s="32"/>
      <c r="AJ15" s="32"/>
      <c r="AK15" s="46"/>
    </row>
    <row r="16" ht="12.75" spans="1:37">
      <c r="A16" s="31"/>
      <c r="B16" s="17">
        <v>6</v>
      </c>
      <c r="C16" s="17">
        <v>7</v>
      </c>
      <c r="D16" s="17">
        <v>4</v>
      </c>
      <c r="E16" s="17">
        <v>5</v>
      </c>
      <c r="F16" s="17">
        <v>2</v>
      </c>
      <c r="G16" s="26">
        <v>4500</v>
      </c>
      <c r="H16" s="32" t="s">
        <v>154</v>
      </c>
      <c r="I16" s="17">
        <v>3</v>
      </c>
      <c r="J16" s="17">
        <v>20</v>
      </c>
      <c r="AA16" s="43"/>
      <c r="AB16" s="32"/>
      <c r="AC16" s="17"/>
      <c r="AD16" s="32"/>
      <c r="AE16" s="32"/>
      <c r="AF16" s="43"/>
      <c r="AG16" s="32"/>
      <c r="AH16" s="32"/>
      <c r="AI16" s="32"/>
      <c r="AJ16" s="32"/>
      <c r="AK16" s="46"/>
    </row>
    <row r="17" ht="12.75" spans="1:37">
      <c r="A17" s="31"/>
      <c r="B17" s="17">
        <v>7</v>
      </c>
      <c r="C17" s="17">
        <v>8</v>
      </c>
      <c r="D17" s="17">
        <v>6</v>
      </c>
      <c r="E17" s="17">
        <v>6</v>
      </c>
      <c r="F17" s="17">
        <v>4</v>
      </c>
      <c r="G17" s="26">
        <v>5850</v>
      </c>
      <c r="H17" s="32" t="s">
        <v>197</v>
      </c>
      <c r="I17" s="17">
        <v>3</v>
      </c>
      <c r="J17" s="17">
        <v>22</v>
      </c>
      <c r="AA17" s="43"/>
      <c r="AB17" s="32"/>
      <c r="AC17" s="17"/>
      <c r="AD17" s="32"/>
      <c r="AE17" s="32"/>
      <c r="AF17" s="43"/>
      <c r="AG17" s="32"/>
      <c r="AH17" s="32"/>
      <c r="AI17" s="32"/>
      <c r="AJ17" s="32"/>
      <c r="AK17" s="46"/>
    </row>
    <row r="18" ht="12.75" spans="1:37">
      <c r="A18" s="31"/>
      <c r="B18" s="17">
        <v>8</v>
      </c>
      <c r="C18" s="17">
        <v>9</v>
      </c>
      <c r="D18" s="17">
        <v>6</v>
      </c>
      <c r="E18" s="17">
        <v>8</v>
      </c>
      <c r="F18" s="17">
        <v>4</v>
      </c>
      <c r="G18" s="26">
        <v>7600</v>
      </c>
      <c r="H18" s="32" t="s">
        <v>209</v>
      </c>
      <c r="I18" s="17">
        <v>3</v>
      </c>
      <c r="J18" s="17">
        <v>24</v>
      </c>
      <c r="AA18" s="43"/>
      <c r="AB18" s="32"/>
      <c r="AC18" s="17"/>
      <c r="AD18" s="32"/>
      <c r="AE18" s="32"/>
      <c r="AF18" s="43"/>
      <c r="AG18" s="32"/>
      <c r="AH18" s="32"/>
      <c r="AI18" s="32"/>
      <c r="AJ18" s="32"/>
      <c r="AK18" s="46"/>
    </row>
    <row r="19" ht="12.75" spans="1:37">
      <c r="A19" s="31"/>
      <c r="B19" s="17">
        <v>9</v>
      </c>
      <c r="C19" s="17">
        <v>10</v>
      </c>
      <c r="D19" s="17">
        <v>10</v>
      </c>
      <c r="E19" s="17">
        <v>10</v>
      </c>
      <c r="F19" s="17">
        <v>6</v>
      </c>
      <c r="G19" s="26">
        <v>9900</v>
      </c>
      <c r="H19" s="32" t="s">
        <v>169</v>
      </c>
      <c r="I19" s="17">
        <v>5</v>
      </c>
      <c r="J19" s="17">
        <v>26</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8">
      <c r="A25" s="31"/>
      <c r="G25" s="26"/>
      <c r="H25" s="21"/>
    </row>
    <row r="26" ht="12.75" spans="1:8">
      <c r="A26" s="31"/>
      <c r="G26" s="26"/>
      <c r="H26" s="21"/>
    </row>
    <row r="27" ht="12.75" spans="1:37">
      <c r="A27" s="31"/>
      <c r="G27" s="26"/>
      <c r="H27" s="21"/>
      <c r="AC27" s="43"/>
      <c r="AD27" s="32"/>
      <c r="AE27" s="12"/>
      <c r="AF27" s="12"/>
      <c r="AG27" s="12"/>
      <c r="AH27" s="12"/>
      <c r="AI27" s="12"/>
      <c r="AJ27" s="12"/>
      <c r="AK27" s="46"/>
    </row>
    <row r="28" ht="12.75" spans="1:37">
      <c r="A28" s="31"/>
      <c r="G28" s="26"/>
      <c r="H28" s="21"/>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14.2857142857143" style="12" customWidth="1"/>
    <col min="3" max="3" width="11.4285714285714" style="12" customWidth="1"/>
    <col min="4" max="4" width="14.1428571428571" style="12" customWidth="1"/>
    <col min="5" max="5" width="11.8571428571429" style="12" customWidth="1"/>
    <col min="6" max="6" width="9.57142857142857"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83</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[DMKCharacterProgress_WIP.xlsx]Overview!$B$81</v>
      </c>
      <c r="G1" s="12" t="s">
        <v>124</v>
      </c>
      <c r="H1" s="21"/>
      <c r="AA1" s="34" t="str">
        <f>$B$1&amp;"'s Activities"</f>
        <v>EVE's Activities</v>
      </c>
      <c r="AB1" s="34"/>
      <c r="AC1" s="34"/>
      <c r="AD1" s="34"/>
      <c r="AE1" s="34"/>
      <c r="AF1" s="34"/>
      <c r="AG1" s="34"/>
      <c r="AH1" s="34"/>
      <c r="AI1" s="34"/>
      <c r="AJ1" s="34"/>
      <c r="AK1" s="34"/>
    </row>
    <row r="2" ht="20.25" spans="1:37">
      <c r="A2" s="16" t="s">
        <v>125</v>
      </c>
      <c r="B2" s="17" t="s">
        <v>770</v>
      </c>
      <c r="F2" s="22" t="str">
        <f ca="1">"'"&amp;SUBSTITUTE($F$1,"Overview","Overview (Mine)'")</f>
        <v>'[DMKCharacterProgress_WIP.xlsx]Overview (Mine)'!$B$81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43" t="s">
        <v>787</v>
      </c>
      <c r="AB4" s="32">
        <v>1</v>
      </c>
      <c r="AC4" s="17"/>
      <c r="AD4" s="32"/>
      <c r="AE4" s="32"/>
      <c r="AF4" s="43"/>
      <c r="AG4" s="32" t="s">
        <v>178</v>
      </c>
      <c r="AH4" s="32"/>
      <c r="AI4" s="32">
        <v>7</v>
      </c>
      <c r="AJ4" s="32">
        <v>40</v>
      </c>
      <c r="AK4" s="46" t="s">
        <v>773</v>
      </c>
    </row>
    <row r="5" ht="12.75" spans="1:37">
      <c r="A5" s="16" t="s">
        <v>148</v>
      </c>
      <c r="B5" s="17" t="s">
        <v>773</v>
      </c>
      <c r="G5" s="26"/>
      <c r="H5" s="21"/>
      <c r="AA5" s="43" t="s">
        <v>774</v>
      </c>
      <c r="AB5" s="32">
        <v>7</v>
      </c>
      <c r="AC5" s="17" t="s">
        <v>770</v>
      </c>
      <c r="AD5" s="32"/>
      <c r="AE5" s="32"/>
      <c r="AF5" s="43"/>
      <c r="AG5" s="32" t="s">
        <v>183</v>
      </c>
      <c r="AH5" s="32"/>
      <c r="AI5" s="32">
        <v>13</v>
      </c>
      <c r="AJ5" s="32">
        <v>100</v>
      </c>
      <c r="AK5" s="17"/>
    </row>
    <row r="6" ht="12.75" spans="1:37">
      <c r="A6" s="16" t="s">
        <v>150</v>
      </c>
      <c r="B6" s="17" t="s">
        <v>788</v>
      </c>
      <c r="G6" s="26"/>
      <c r="H6" s="21"/>
      <c r="AA6" s="43" t="s">
        <v>789</v>
      </c>
      <c r="AB6" s="32">
        <v>2</v>
      </c>
      <c r="AC6" s="17"/>
      <c r="AD6" s="32"/>
      <c r="AE6" s="32"/>
      <c r="AF6" s="43" t="s">
        <v>495</v>
      </c>
      <c r="AG6" s="32" t="s">
        <v>154</v>
      </c>
      <c r="AH6" s="32"/>
      <c r="AI6" s="32">
        <v>13</v>
      </c>
      <c r="AJ6" s="32">
        <v>110</v>
      </c>
      <c r="AK6" s="17" t="s">
        <v>790</v>
      </c>
    </row>
    <row r="7" ht="12.75" spans="1:37">
      <c r="A7" s="16" t="s">
        <v>157</v>
      </c>
      <c r="B7" s="17" t="s">
        <v>791</v>
      </c>
      <c r="G7" s="26"/>
      <c r="H7" s="21"/>
      <c r="AA7" s="43" t="s">
        <v>792</v>
      </c>
      <c r="AB7" s="32">
        <v>10</v>
      </c>
      <c r="AC7" s="17"/>
      <c r="AD7" s="32"/>
      <c r="AE7" s="32"/>
      <c r="AF7" s="43" t="s">
        <v>432</v>
      </c>
      <c r="AG7" s="32" t="s">
        <v>193</v>
      </c>
      <c r="AH7" s="32"/>
      <c r="AI7" s="32">
        <v>16</v>
      </c>
      <c r="AJ7" s="32">
        <v>155</v>
      </c>
      <c r="AK7" s="17" t="s">
        <v>376</v>
      </c>
    </row>
    <row r="8" ht="12.75" spans="1:37">
      <c r="A8" s="16" t="s">
        <v>159</v>
      </c>
      <c r="B8" s="17">
        <v>2</v>
      </c>
      <c r="C8" s="27"/>
      <c r="D8" s="27"/>
      <c r="E8" s="27"/>
      <c r="F8" s="27"/>
      <c r="G8" s="28"/>
      <c r="H8" s="29"/>
      <c r="I8" s="33" t="s">
        <v>131</v>
      </c>
      <c r="J8" s="33"/>
      <c r="AA8" s="43" t="s">
        <v>793</v>
      </c>
      <c r="AB8" s="32">
        <v>1</v>
      </c>
      <c r="AC8" s="17"/>
      <c r="AD8" s="32"/>
      <c r="AE8" s="32"/>
      <c r="AF8" s="43" t="s">
        <v>432</v>
      </c>
      <c r="AG8" s="32" t="s">
        <v>197</v>
      </c>
      <c r="AH8" s="32"/>
      <c r="AI8" s="32">
        <v>20</v>
      </c>
      <c r="AJ8" s="32">
        <v>200</v>
      </c>
      <c r="AK8" s="17" t="s">
        <v>794</v>
      </c>
    </row>
    <row r="9" ht="12.75" spans="1:40">
      <c r="A9" s="16" t="s">
        <v>162</v>
      </c>
      <c r="B9" s="16" t="s">
        <v>163</v>
      </c>
      <c r="C9" s="16" t="s">
        <v>164</v>
      </c>
      <c r="D9" s="16" t="str">
        <f>$B$5</f>
        <v>Plant Symbol</v>
      </c>
      <c r="E9" s="16" t="str">
        <f>$B$6</f>
        <v>EVE's Plant</v>
      </c>
      <c r="F9" s="16" t="str">
        <f>$B$7</f>
        <v>EVE Ears</v>
      </c>
      <c r="G9" s="30" t="s">
        <v>165</v>
      </c>
      <c r="H9" s="29" t="s">
        <v>137</v>
      </c>
      <c r="I9" s="16" t="s">
        <v>166</v>
      </c>
      <c r="J9" s="16" t="s">
        <v>139</v>
      </c>
      <c r="K9" s="31"/>
      <c r="L9" s="31"/>
      <c r="M9" s="31"/>
      <c r="N9" s="31"/>
      <c r="O9" s="31"/>
      <c r="P9" s="31"/>
      <c r="Q9" s="31"/>
      <c r="R9" s="31"/>
      <c r="S9" s="31"/>
      <c r="T9" s="31"/>
      <c r="U9" s="31"/>
      <c r="V9" s="31"/>
      <c r="W9" s="31"/>
      <c r="X9" s="31"/>
      <c r="Y9" s="31"/>
      <c r="Z9" s="31"/>
      <c r="AA9" s="43" t="s">
        <v>781</v>
      </c>
      <c r="AB9" s="32"/>
      <c r="AC9" s="43" t="s">
        <v>770</v>
      </c>
      <c r="AD9" s="32">
        <v>7</v>
      </c>
      <c r="AE9" s="32"/>
      <c r="AF9" s="12"/>
      <c r="AG9" s="32" t="s">
        <v>197</v>
      </c>
      <c r="AH9" s="32"/>
      <c r="AI9" s="32">
        <v>25</v>
      </c>
      <c r="AJ9" s="32">
        <v>270</v>
      </c>
      <c r="AK9" s="46"/>
      <c r="AL9" s="31"/>
      <c r="AM9" s="31"/>
      <c r="AN9" s="31"/>
    </row>
    <row r="10" ht="12.75" spans="1:37">
      <c r="A10" s="31"/>
      <c r="B10" s="17">
        <v>0</v>
      </c>
      <c r="C10" s="17">
        <v>1</v>
      </c>
      <c r="D10" s="17">
        <v>15</v>
      </c>
      <c r="E10" s="17">
        <v>12</v>
      </c>
      <c r="F10" s="17">
        <v>8</v>
      </c>
      <c r="G10" s="26">
        <v>45000</v>
      </c>
      <c r="H10" s="32" t="s">
        <v>197</v>
      </c>
      <c r="AA10" s="43" t="s">
        <v>795</v>
      </c>
      <c r="AB10" s="32">
        <v>3</v>
      </c>
      <c r="AC10" s="17" t="s">
        <v>770</v>
      </c>
      <c r="AD10" s="32"/>
      <c r="AE10" s="32"/>
      <c r="AF10" s="43"/>
      <c r="AG10" s="32" t="s">
        <v>205</v>
      </c>
      <c r="AH10" s="32"/>
      <c r="AI10" s="32">
        <v>37</v>
      </c>
      <c r="AJ10" s="32">
        <v>370</v>
      </c>
      <c r="AK10" s="17"/>
    </row>
    <row r="11" ht="12.75" spans="1:37">
      <c r="A11" s="31"/>
      <c r="B11" s="17">
        <v>1</v>
      </c>
      <c r="C11" s="17">
        <v>2</v>
      </c>
      <c r="D11" s="17">
        <v>1</v>
      </c>
      <c r="E11" s="17">
        <v>2</v>
      </c>
      <c r="F11" s="17">
        <v>1</v>
      </c>
      <c r="G11" s="26">
        <v>1000</v>
      </c>
      <c r="H11" s="32" t="s">
        <v>199</v>
      </c>
      <c r="I11" s="17">
        <v>1</v>
      </c>
      <c r="J11" s="17">
        <v>10</v>
      </c>
      <c r="AA11" s="43" t="s">
        <v>796</v>
      </c>
      <c r="AB11" s="32">
        <v>5</v>
      </c>
      <c r="AC11" s="43" t="s">
        <v>770</v>
      </c>
      <c r="AD11" s="32"/>
      <c r="AE11" s="32"/>
      <c r="AF11" s="43" t="s">
        <v>495</v>
      </c>
      <c r="AG11" s="32" t="s">
        <v>205</v>
      </c>
      <c r="AH11" s="32"/>
      <c r="AI11" s="32">
        <v>37</v>
      </c>
      <c r="AJ11" s="32">
        <v>370</v>
      </c>
      <c r="AK11" s="46"/>
    </row>
    <row r="12" ht="12.75" spans="1:37">
      <c r="A12" s="31"/>
      <c r="B12" s="17">
        <v>2</v>
      </c>
      <c r="C12" s="17">
        <v>3</v>
      </c>
      <c r="D12" s="17">
        <v>2</v>
      </c>
      <c r="E12" s="17">
        <v>3</v>
      </c>
      <c r="F12" s="17">
        <v>1</v>
      </c>
      <c r="G12" s="26">
        <v>1500</v>
      </c>
      <c r="H12" s="32" t="s">
        <v>202</v>
      </c>
      <c r="I12" s="17">
        <v>1</v>
      </c>
      <c r="J12" s="17">
        <v>12</v>
      </c>
      <c r="AA12" s="43" t="s">
        <v>784</v>
      </c>
      <c r="AB12" s="32"/>
      <c r="AC12" s="17" t="s">
        <v>770</v>
      </c>
      <c r="AD12" s="32">
        <v>4</v>
      </c>
      <c r="AE12" s="32"/>
      <c r="AF12" s="43" t="s">
        <v>780</v>
      </c>
      <c r="AG12" s="32" t="s">
        <v>209</v>
      </c>
      <c r="AH12" s="32"/>
      <c r="AI12" s="32">
        <v>43</v>
      </c>
      <c r="AJ12" s="32">
        <v>400</v>
      </c>
      <c r="AK12" s="46"/>
    </row>
    <row r="13" ht="12.75" spans="1:37">
      <c r="A13" s="31"/>
      <c r="B13" s="17">
        <v>3</v>
      </c>
      <c r="C13" s="17">
        <v>4</v>
      </c>
      <c r="D13" s="17">
        <v>3</v>
      </c>
      <c r="E13" s="17">
        <v>4</v>
      </c>
      <c r="F13" s="17">
        <v>1</v>
      </c>
      <c r="G13" s="26">
        <v>2250</v>
      </c>
      <c r="H13" s="32" t="s">
        <v>206</v>
      </c>
      <c r="I13" s="17">
        <v>1</v>
      </c>
      <c r="J13" s="17">
        <v>14</v>
      </c>
      <c r="AA13" s="43" t="s">
        <v>797</v>
      </c>
      <c r="AB13" s="32"/>
      <c r="AC13" s="17"/>
      <c r="AD13" s="32"/>
      <c r="AE13" s="32"/>
      <c r="AF13" s="43" t="s">
        <v>780</v>
      </c>
      <c r="AG13" s="32" t="s">
        <v>169</v>
      </c>
      <c r="AH13" s="32"/>
      <c r="AI13" s="32">
        <v>45</v>
      </c>
      <c r="AJ13" s="32">
        <v>375</v>
      </c>
      <c r="AK13" s="17"/>
    </row>
    <row r="14" ht="12.75" spans="1:37">
      <c r="A14" s="31"/>
      <c r="B14" s="17">
        <v>4</v>
      </c>
      <c r="C14" s="17">
        <v>5</v>
      </c>
      <c r="D14" s="17">
        <v>4</v>
      </c>
      <c r="E14" s="17">
        <v>5</v>
      </c>
      <c r="F14" s="17">
        <v>2</v>
      </c>
      <c r="G14" s="26">
        <v>2950</v>
      </c>
      <c r="H14" s="32" t="s">
        <v>178</v>
      </c>
      <c r="I14" s="17">
        <v>2</v>
      </c>
      <c r="J14" s="17">
        <v>16</v>
      </c>
      <c r="AA14" s="43"/>
      <c r="AB14" s="32"/>
      <c r="AC14" s="17"/>
      <c r="AD14" s="32"/>
      <c r="AE14" s="32"/>
      <c r="AF14" s="43"/>
      <c r="AG14" s="32"/>
      <c r="AH14" s="32"/>
      <c r="AI14" s="32"/>
      <c r="AJ14" s="32"/>
      <c r="AK14" s="46"/>
    </row>
    <row r="15" ht="12.75" spans="1:37">
      <c r="A15" s="31"/>
      <c r="B15" s="17">
        <v>5</v>
      </c>
      <c r="C15" s="17">
        <v>6</v>
      </c>
      <c r="D15" s="17">
        <v>5</v>
      </c>
      <c r="E15" s="17">
        <v>6</v>
      </c>
      <c r="F15" s="17">
        <v>3</v>
      </c>
      <c r="G15" s="26">
        <v>3850</v>
      </c>
      <c r="H15" s="32" t="s">
        <v>183</v>
      </c>
      <c r="I15" s="17">
        <v>2</v>
      </c>
      <c r="J15" s="17">
        <v>18</v>
      </c>
      <c r="AA15" s="43"/>
      <c r="AB15" s="32"/>
      <c r="AC15" s="17"/>
      <c r="AD15" s="32"/>
      <c r="AE15" s="32"/>
      <c r="AF15" s="43"/>
      <c r="AG15" s="32"/>
      <c r="AH15" s="32"/>
      <c r="AI15" s="32"/>
      <c r="AJ15" s="32"/>
      <c r="AK15" s="46"/>
    </row>
    <row r="16" ht="12.75" spans="1:37">
      <c r="A16" s="31"/>
      <c r="B16" s="17">
        <v>6</v>
      </c>
      <c r="C16" s="17">
        <v>7</v>
      </c>
      <c r="D16" s="17">
        <v>6</v>
      </c>
      <c r="E16" s="17">
        <v>7</v>
      </c>
      <c r="F16" s="17">
        <v>3</v>
      </c>
      <c r="G16" s="26">
        <v>5000</v>
      </c>
      <c r="H16" s="32" t="s">
        <v>154</v>
      </c>
      <c r="I16" s="17">
        <v>3</v>
      </c>
      <c r="J16" s="17">
        <v>20</v>
      </c>
      <c r="AA16" s="43"/>
      <c r="AB16" s="32"/>
      <c r="AC16" s="17"/>
      <c r="AD16" s="32"/>
      <c r="AE16" s="32"/>
      <c r="AF16" s="43"/>
      <c r="AG16" s="32"/>
      <c r="AH16" s="32"/>
      <c r="AI16" s="32"/>
      <c r="AJ16" s="32"/>
      <c r="AK16" s="46"/>
    </row>
    <row r="17" ht="12.75" spans="1:37">
      <c r="A17" s="31"/>
      <c r="B17" s="17">
        <v>7</v>
      </c>
      <c r="C17" s="17">
        <v>8</v>
      </c>
      <c r="D17" s="17">
        <v>7</v>
      </c>
      <c r="E17" s="17">
        <v>8</v>
      </c>
      <c r="F17" s="17">
        <v>4</v>
      </c>
      <c r="G17" s="26">
        <v>6500</v>
      </c>
      <c r="H17" s="32" t="s">
        <v>197</v>
      </c>
      <c r="I17" s="17">
        <v>3</v>
      </c>
      <c r="J17" s="17">
        <v>22</v>
      </c>
      <c r="AA17" s="43"/>
      <c r="AB17" s="32"/>
      <c r="AC17" s="17"/>
      <c r="AD17" s="32"/>
      <c r="AE17" s="32"/>
      <c r="AF17" s="43"/>
      <c r="AG17" s="32"/>
      <c r="AH17" s="32"/>
      <c r="AI17" s="32"/>
      <c r="AJ17" s="32"/>
      <c r="AK17" s="46"/>
    </row>
    <row r="18" ht="12.75" spans="1:37">
      <c r="A18" s="31"/>
      <c r="B18" s="17">
        <v>8</v>
      </c>
      <c r="C18" s="17">
        <v>9</v>
      </c>
      <c r="D18" s="17">
        <v>8</v>
      </c>
      <c r="E18" s="17">
        <v>9</v>
      </c>
      <c r="F18" s="17">
        <v>4</v>
      </c>
      <c r="G18" s="26">
        <v>8450</v>
      </c>
      <c r="H18" s="32" t="s">
        <v>209</v>
      </c>
      <c r="I18" s="17">
        <v>3</v>
      </c>
      <c r="J18" s="17">
        <v>24</v>
      </c>
      <c r="AA18" s="43"/>
      <c r="AB18" s="32"/>
      <c r="AC18" s="17"/>
      <c r="AD18" s="32"/>
      <c r="AE18" s="32"/>
      <c r="AF18" s="43"/>
      <c r="AG18" s="32"/>
      <c r="AH18" s="32"/>
      <c r="AI18" s="32"/>
      <c r="AJ18" s="32"/>
      <c r="AK18" s="46"/>
    </row>
    <row r="19" ht="12.75" spans="1:37">
      <c r="A19" s="31"/>
      <c r="B19" s="17">
        <v>9</v>
      </c>
      <c r="C19" s="17">
        <v>10</v>
      </c>
      <c r="D19" s="17">
        <v>10</v>
      </c>
      <c r="E19" s="17">
        <v>10</v>
      </c>
      <c r="F19" s="17">
        <v>6</v>
      </c>
      <c r="G19" s="26">
        <v>11000</v>
      </c>
      <c r="H19" s="32" t="s">
        <v>169</v>
      </c>
      <c r="I19" s="17">
        <v>5</v>
      </c>
      <c r="J19" s="17">
        <v>26</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8">
      <c r="A25" s="31"/>
      <c r="G25" s="26"/>
      <c r="H25" s="21"/>
    </row>
    <row r="26" ht="12.75" spans="1:8">
      <c r="A26" s="31"/>
      <c r="G26" s="26"/>
      <c r="H26" s="21"/>
    </row>
    <row r="27" ht="12.75" spans="1:37">
      <c r="A27" s="31"/>
      <c r="G27" s="26"/>
      <c r="H27" s="21"/>
      <c r="AC27" s="17"/>
      <c r="AD27" s="32"/>
      <c r="AE27" s="12"/>
      <c r="AF27" s="43"/>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5714285714286" style="12" customWidth="1"/>
    <col min="3" max="3" width="11.4285714285714" style="12" customWidth="1"/>
    <col min="4" max="4" width="22.8571428571429" style="12" customWidth="1"/>
    <col min="5" max="5" width="8.14285714285714" style="12" customWidth="1"/>
    <col min="6" max="6" width="20"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798</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[DMKCharacterProgress_WIP.xlsx]Overview!$B$85</v>
      </c>
      <c r="G1" s="12" t="s">
        <v>124</v>
      </c>
      <c r="H1" s="21"/>
      <c r="AA1" s="34" t="str">
        <f>$B$1&amp;"'s Activities"</f>
        <v>Mother Gothel's Activities</v>
      </c>
      <c r="AB1" s="34"/>
      <c r="AC1" s="34"/>
      <c r="AD1" s="34"/>
      <c r="AE1" s="34"/>
      <c r="AF1" s="34"/>
      <c r="AG1" s="34"/>
      <c r="AH1" s="34"/>
      <c r="AI1" s="34"/>
      <c r="AJ1" s="34"/>
      <c r="AK1" s="34"/>
    </row>
    <row r="2" ht="20.25" spans="1:37">
      <c r="A2" s="16" t="s">
        <v>125</v>
      </c>
      <c r="B2" s="17" t="s">
        <v>799</v>
      </c>
      <c r="F2" s="22" t="str">
        <f ca="1">"'"&amp;SUBSTITUTE($F$1,"Overview","Overview (Mine)'")</f>
        <v>'[DMKCharacterProgress_WIP.xlsx]Overview (Mine)'!$B$85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43" t="s">
        <v>800</v>
      </c>
      <c r="AB4" s="32">
        <v>10</v>
      </c>
      <c r="AC4" s="17" t="s">
        <v>86</v>
      </c>
      <c r="AD4" s="32"/>
      <c r="AE4" s="32"/>
      <c r="AF4" s="43"/>
      <c r="AG4" s="32" t="s">
        <v>178</v>
      </c>
      <c r="AH4" s="32"/>
      <c r="AI4" s="32">
        <v>9</v>
      </c>
      <c r="AJ4" s="32">
        <v>55</v>
      </c>
      <c r="AK4" s="46" t="s">
        <v>302</v>
      </c>
    </row>
    <row r="5" ht="12.75" spans="1:37">
      <c r="A5" s="16" t="s">
        <v>148</v>
      </c>
      <c r="B5" s="17" t="s">
        <v>801</v>
      </c>
      <c r="G5" s="26"/>
      <c r="H5" s="21"/>
      <c r="AA5" s="43" t="s">
        <v>802</v>
      </c>
      <c r="AB5" s="32"/>
      <c r="AC5" s="17" t="s">
        <v>86</v>
      </c>
      <c r="AD5" s="32"/>
      <c r="AE5" s="32"/>
      <c r="AF5" s="43" t="s">
        <v>803</v>
      </c>
      <c r="AG5" s="32" t="s">
        <v>183</v>
      </c>
      <c r="AH5" s="32"/>
      <c r="AI5" s="32">
        <v>13</v>
      </c>
      <c r="AJ5" s="32">
        <v>100</v>
      </c>
      <c r="AK5" s="17"/>
    </row>
    <row r="6" ht="12.75" spans="1:37">
      <c r="A6" s="16" t="s">
        <v>150</v>
      </c>
      <c r="B6" s="17" t="s">
        <v>399</v>
      </c>
      <c r="G6" s="26"/>
      <c r="H6" s="21"/>
      <c r="AA6" s="43" t="s">
        <v>804</v>
      </c>
      <c r="AB6" s="32">
        <v>3</v>
      </c>
      <c r="AC6" s="17"/>
      <c r="AD6" s="32"/>
      <c r="AE6" s="32" t="s">
        <v>51</v>
      </c>
      <c r="AF6" s="43"/>
      <c r="AG6" s="32" t="s">
        <v>154</v>
      </c>
      <c r="AH6" s="32"/>
      <c r="AI6" s="32">
        <v>13</v>
      </c>
      <c r="AJ6" s="32">
        <v>110</v>
      </c>
      <c r="AK6" s="17" t="s">
        <v>805</v>
      </c>
    </row>
    <row r="7" ht="12.75" spans="1:37">
      <c r="A7" s="16" t="s">
        <v>157</v>
      </c>
      <c r="B7" s="17" t="s">
        <v>649</v>
      </c>
      <c r="G7" s="26"/>
      <c r="H7" s="21"/>
      <c r="AA7" s="43" t="s">
        <v>806</v>
      </c>
      <c r="AB7" s="32"/>
      <c r="AC7" s="17"/>
      <c r="AD7" s="32"/>
      <c r="AE7" s="32"/>
      <c r="AF7" s="43" t="s">
        <v>620</v>
      </c>
      <c r="AG7" s="32" t="s">
        <v>193</v>
      </c>
      <c r="AH7" s="32"/>
      <c r="AI7" s="32">
        <v>16</v>
      </c>
      <c r="AJ7" s="32">
        <v>155</v>
      </c>
      <c r="AK7" s="17"/>
    </row>
    <row r="8" ht="12.75" spans="1:37">
      <c r="A8" s="16" t="s">
        <v>159</v>
      </c>
      <c r="B8" s="17">
        <v>4</v>
      </c>
      <c r="C8" s="27"/>
      <c r="D8" s="27"/>
      <c r="E8" s="27"/>
      <c r="F8" s="27"/>
      <c r="G8" s="28"/>
      <c r="H8" s="29"/>
      <c r="I8" s="33" t="s">
        <v>131</v>
      </c>
      <c r="J8" s="33"/>
      <c r="AA8" s="43" t="s">
        <v>807</v>
      </c>
      <c r="AB8" s="32"/>
      <c r="AC8" s="17"/>
      <c r="AD8" s="32"/>
      <c r="AE8" s="32"/>
      <c r="AF8" s="43" t="s">
        <v>808</v>
      </c>
      <c r="AG8" s="32" t="s">
        <v>197</v>
      </c>
      <c r="AH8" s="32"/>
      <c r="AI8" s="32">
        <v>20</v>
      </c>
      <c r="AJ8" s="32">
        <v>200</v>
      </c>
      <c r="AK8" s="17" t="s">
        <v>532</v>
      </c>
    </row>
    <row r="9" ht="12.75" spans="1:40">
      <c r="A9" s="16" t="s">
        <v>162</v>
      </c>
      <c r="B9" s="16" t="s">
        <v>163</v>
      </c>
      <c r="C9" s="16" t="s">
        <v>164</v>
      </c>
      <c r="D9" s="16" t="str">
        <f>$B$5</f>
        <v>Corona Kingdom Flag</v>
      </c>
      <c r="E9" s="16" t="str">
        <f>$B$6</f>
        <v>Dagger</v>
      </c>
      <c r="F9" s="16" t="str">
        <f>$B$7</f>
        <v>Mother Gothel Ears</v>
      </c>
      <c r="G9" s="30" t="s">
        <v>165</v>
      </c>
      <c r="H9" s="29" t="s">
        <v>137</v>
      </c>
      <c r="I9" s="16" t="s">
        <v>166</v>
      </c>
      <c r="J9" s="16" t="s">
        <v>139</v>
      </c>
      <c r="K9" s="31"/>
      <c r="L9" s="31"/>
      <c r="M9" s="31"/>
      <c r="N9" s="31"/>
      <c r="O9" s="31"/>
      <c r="P9" s="31"/>
      <c r="Q9" s="31"/>
      <c r="R9" s="31"/>
      <c r="S9" s="31"/>
      <c r="T9" s="31"/>
      <c r="U9" s="31"/>
      <c r="V9" s="31"/>
      <c r="W9" s="31"/>
      <c r="X9" s="31"/>
      <c r="Y9" s="31"/>
      <c r="Z9" s="31"/>
      <c r="AA9" s="43" t="s">
        <v>809</v>
      </c>
      <c r="AB9" s="32">
        <v>3</v>
      </c>
      <c r="AC9" s="43"/>
      <c r="AD9" s="32"/>
      <c r="AE9" s="32"/>
      <c r="AF9" s="14" t="s">
        <v>803</v>
      </c>
      <c r="AG9" s="32" t="s">
        <v>205</v>
      </c>
      <c r="AH9" s="32"/>
      <c r="AI9" s="32">
        <v>29</v>
      </c>
      <c r="AJ9" s="32">
        <v>275</v>
      </c>
      <c r="AK9" s="46" t="s">
        <v>273</v>
      </c>
      <c r="AL9" s="31"/>
      <c r="AM9" s="31"/>
      <c r="AN9" s="31"/>
    </row>
    <row r="10" ht="12.75" spans="1:37">
      <c r="A10" s="31"/>
      <c r="B10" s="17">
        <v>0</v>
      </c>
      <c r="C10" s="17">
        <v>1</v>
      </c>
      <c r="D10" s="17">
        <v>30</v>
      </c>
      <c r="E10" s="17">
        <v>20</v>
      </c>
      <c r="F10" s="17">
        <v>10</v>
      </c>
      <c r="G10" s="26">
        <v>95000</v>
      </c>
      <c r="H10" s="32" t="s">
        <v>169</v>
      </c>
      <c r="AA10" s="43"/>
      <c r="AB10" s="32"/>
      <c r="AC10" s="43"/>
      <c r="AD10" s="32"/>
      <c r="AE10" s="32"/>
      <c r="AF10" s="43"/>
      <c r="AG10" s="32"/>
      <c r="AH10" s="32"/>
      <c r="AI10" s="32"/>
      <c r="AJ10" s="32"/>
      <c r="AK10" s="46"/>
    </row>
    <row r="11" ht="12.75" spans="1:37">
      <c r="A11" s="31"/>
      <c r="B11" s="17">
        <v>1</v>
      </c>
      <c r="C11" s="17">
        <v>2</v>
      </c>
      <c r="D11" s="17">
        <v>5</v>
      </c>
      <c r="E11" s="17">
        <v>1</v>
      </c>
      <c r="F11" s="17"/>
      <c r="G11" s="26">
        <v>2850</v>
      </c>
      <c r="H11" s="32" t="s">
        <v>199</v>
      </c>
      <c r="I11" s="17">
        <v>1</v>
      </c>
      <c r="J11" s="17">
        <v>15</v>
      </c>
      <c r="AA11" s="43"/>
      <c r="AB11" s="32"/>
      <c r="AC11" s="17"/>
      <c r="AD11" s="32"/>
      <c r="AE11" s="32"/>
      <c r="AF11" s="43"/>
      <c r="AG11" s="32"/>
      <c r="AH11" s="32"/>
      <c r="AI11" s="32"/>
      <c r="AJ11" s="32"/>
      <c r="AK11" s="46"/>
    </row>
    <row r="12" ht="12.75" spans="1:37">
      <c r="A12" s="31"/>
      <c r="B12" s="17">
        <v>2</v>
      </c>
      <c r="C12" s="17">
        <v>3</v>
      </c>
      <c r="D12" s="17">
        <v>5</v>
      </c>
      <c r="E12" s="17">
        <v>1</v>
      </c>
      <c r="F12" s="17">
        <v>1</v>
      </c>
      <c r="G12" s="26">
        <v>4300</v>
      </c>
      <c r="H12" s="32" t="s">
        <v>202</v>
      </c>
      <c r="I12" s="17">
        <v>1</v>
      </c>
      <c r="J12" s="17">
        <v>18</v>
      </c>
      <c r="AA12" s="43"/>
      <c r="AB12" s="32"/>
      <c r="AC12" s="17"/>
      <c r="AD12" s="32"/>
      <c r="AE12" s="32"/>
      <c r="AF12" s="43"/>
      <c r="AG12" s="32"/>
      <c r="AH12" s="32"/>
      <c r="AI12" s="32"/>
      <c r="AJ12" s="32"/>
      <c r="AK12" s="17"/>
    </row>
    <row r="13" ht="12.75" spans="1:37">
      <c r="A13" s="31"/>
      <c r="B13" s="17">
        <v>3</v>
      </c>
      <c r="C13" s="17">
        <v>4</v>
      </c>
      <c r="D13" s="17">
        <v>6</v>
      </c>
      <c r="E13" s="17">
        <v>2</v>
      </c>
      <c r="F13" s="17">
        <v>1</v>
      </c>
      <c r="G13" s="26">
        <v>6450</v>
      </c>
      <c r="H13" s="32" t="s">
        <v>206</v>
      </c>
      <c r="I13" s="17">
        <v>1</v>
      </c>
      <c r="J13" s="17">
        <v>21</v>
      </c>
      <c r="AA13" s="43"/>
      <c r="AB13" s="32"/>
      <c r="AC13" s="17"/>
      <c r="AD13" s="32"/>
      <c r="AE13" s="32"/>
      <c r="AF13" s="43"/>
      <c r="AG13" s="32"/>
      <c r="AH13" s="32"/>
      <c r="AI13" s="32"/>
      <c r="AJ13" s="32"/>
      <c r="AK13" s="17"/>
    </row>
    <row r="14" ht="12.75" spans="1:37">
      <c r="A14" s="31"/>
      <c r="B14" s="17">
        <v>4</v>
      </c>
      <c r="C14" s="17">
        <v>5</v>
      </c>
      <c r="D14" s="17">
        <v>6</v>
      </c>
      <c r="E14" s="17">
        <v>3</v>
      </c>
      <c r="F14" s="17">
        <v>1</v>
      </c>
      <c r="G14" s="26">
        <v>8400</v>
      </c>
      <c r="H14" s="32" t="s">
        <v>178</v>
      </c>
      <c r="I14" s="17">
        <v>2</v>
      </c>
      <c r="J14" s="17">
        <v>24</v>
      </c>
      <c r="AA14" s="43"/>
      <c r="AB14" s="32"/>
      <c r="AC14" s="17"/>
      <c r="AD14" s="32"/>
      <c r="AE14" s="32"/>
      <c r="AF14" s="43"/>
      <c r="AG14" s="32"/>
      <c r="AH14" s="32"/>
      <c r="AI14" s="32"/>
      <c r="AJ14" s="32"/>
      <c r="AK14" s="46"/>
    </row>
    <row r="15" ht="12.75" spans="1:37">
      <c r="A15" s="31"/>
      <c r="B15" s="17">
        <v>5</v>
      </c>
      <c r="C15" s="17">
        <v>6</v>
      </c>
      <c r="D15" s="17">
        <v>8</v>
      </c>
      <c r="E15" s="17">
        <v>3</v>
      </c>
      <c r="F15" s="17">
        <v>2</v>
      </c>
      <c r="G15" s="26">
        <v>10900</v>
      </c>
      <c r="H15" s="32" t="s">
        <v>183</v>
      </c>
      <c r="I15" s="17">
        <v>2</v>
      </c>
      <c r="J15" s="17">
        <v>27</v>
      </c>
      <c r="AA15" s="43"/>
      <c r="AB15" s="32"/>
      <c r="AC15" s="17"/>
      <c r="AD15" s="32"/>
      <c r="AE15" s="32"/>
      <c r="AF15" s="43"/>
      <c r="AG15" s="32"/>
      <c r="AH15" s="32"/>
      <c r="AI15" s="32"/>
      <c r="AJ15" s="32"/>
      <c r="AK15" s="46"/>
    </row>
    <row r="16" ht="12.75" spans="1:37">
      <c r="A16" s="31"/>
      <c r="B16" s="17">
        <v>6</v>
      </c>
      <c r="C16" s="17">
        <v>7</v>
      </c>
      <c r="D16" s="17">
        <v>8</v>
      </c>
      <c r="E16" s="17">
        <v>4</v>
      </c>
      <c r="F16" s="17">
        <v>2</v>
      </c>
      <c r="G16" s="26">
        <v>14150</v>
      </c>
      <c r="H16" s="32" t="s">
        <v>154</v>
      </c>
      <c r="I16" s="17">
        <v>3</v>
      </c>
      <c r="J16" s="17">
        <v>30</v>
      </c>
      <c r="AA16" s="43"/>
      <c r="AB16" s="32"/>
      <c r="AC16" s="17"/>
      <c r="AD16" s="32"/>
      <c r="AE16" s="32"/>
      <c r="AF16" s="43"/>
      <c r="AG16" s="32"/>
      <c r="AH16" s="32"/>
      <c r="AI16" s="32"/>
      <c r="AJ16" s="32"/>
      <c r="AK16" s="46"/>
    </row>
    <row r="17" ht="12.75" spans="1:37">
      <c r="A17" s="31"/>
      <c r="B17" s="17">
        <v>7</v>
      </c>
      <c r="C17" s="17">
        <v>8</v>
      </c>
      <c r="D17" s="17">
        <v>10</v>
      </c>
      <c r="E17" s="17">
        <v>5</v>
      </c>
      <c r="F17" s="17">
        <v>3</v>
      </c>
      <c r="G17" s="26">
        <v>18400</v>
      </c>
      <c r="H17" s="32" t="s">
        <v>197</v>
      </c>
      <c r="I17" s="17">
        <v>3</v>
      </c>
      <c r="J17" s="17">
        <v>33</v>
      </c>
      <c r="AA17" s="43"/>
      <c r="AB17" s="32"/>
      <c r="AC17" s="17"/>
      <c r="AD17" s="32"/>
      <c r="AE17" s="32"/>
      <c r="AF17" s="43"/>
      <c r="AG17" s="32"/>
      <c r="AH17" s="32"/>
      <c r="AI17" s="32"/>
      <c r="AJ17" s="32"/>
      <c r="AK17" s="46"/>
    </row>
    <row r="18" ht="12.75" spans="1:37">
      <c r="A18" s="31"/>
      <c r="B18" s="17">
        <v>8</v>
      </c>
      <c r="C18" s="17">
        <v>9</v>
      </c>
      <c r="D18" s="17">
        <v>12</v>
      </c>
      <c r="E18" s="17">
        <v>6</v>
      </c>
      <c r="F18" s="17">
        <v>3</v>
      </c>
      <c r="G18" s="26">
        <v>23900</v>
      </c>
      <c r="H18" s="32" t="s">
        <v>209</v>
      </c>
      <c r="I18" s="17">
        <v>3</v>
      </c>
      <c r="J18" s="17">
        <v>36</v>
      </c>
      <c r="AA18" s="43"/>
      <c r="AB18" s="32"/>
      <c r="AC18" s="17"/>
      <c r="AD18" s="32"/>
      <c r="AE18" s="32"/>
      <c r="AF18" s="43"/>
      <c r="AG18" s="32"/>
      <c r="AH18" s="32"/>
      <c r="AI18" s="32"/>
      <c r="AJ18" s="32"/>
      <c r="AK18" s="46"/>
    </row>
    <row r="19" ht="12.75" spans="1:37">
      <c r="A19" s="31"/>
      <c r="B19" s="17">
        <v>9</v>
      </c>
      <c r="C19" s="17">
        <v>10</v>
      </c>
      <c r="D19" s="17">
        <v>15</v>
      </c>
      <c r="E19" s="17">
        <v>8</v>
      </c>
      <c r="F19" s="17">
        <v>5</v>
      </c>
      <c r="G19" s="26">
        <v>31050</v>
      </c>
      <c r="H19" s="32" t="s">
        <v>169</v>
      </c>
      <c r="I19" s="17">
        <v>5</v>
      </c>
      <c r="J19" s="17">
        <v>39</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8">
      <c r="A25" s="31"/>
      <c r="G25" s="26"/>
      <c r="H25" s="21"/>
    </row>
    <row r="26" ht="12.75" spans="1:8">
      <c r="A26" s="31"/>
      <c r="G26" s="26"/>
      <c r="H26" s="21"/>
    </row>
    <row r="27" ht="12.75" spans="1:37">
      <c r="A27" s="31"/>
      <c r="G27" s="26"/>
      <c r="H27" s="21"/>
      <c r="AC27" s="17"/>
      <c r="AD27" s="32"/>
      <c r="AE27" s="12"/>
      <c r="AF27" s="43"/>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5714285714286" style="12" customWidth="1"/>
    <col min="3" max="3" width="11.4285714285714" style="12" customWidth="1"/>
    <col min="4" max="4" width="22.8571428571429" style="12" customWidth="1"/>
    <col min="5" max="5" width="16.7142857142857" style="12" customWidth="1"/>
    <col min="6" max="6" width="11.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85</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[DMKCharacterProgress_WIP.xlsx]Overview!$B$87</v>
      </c>
      <c r="G1" s="12" t="s">
        <v>124</v>
      </c>
      <c r="H1" s="21"/>
      <c r="AA1" s="34" t="str">
        <f>$B$1&amp;"'s Activities"</f>
        <v>Flynn's Activities</v>
      </c>
      <c r="AB1" s="34"/>
      <c r="AC1" s="34"/>
      <c r="AD1" s="34"/>
      <c r="AE1" s="34"/>
      <c r="AF1" s="34"/>
      <c r="AG1" s="34"/>
      <c r="AH1" s="34"/>
      <c r="AI1" s="34"/>
      <c r="AJ1" s="34"/>
      <c r="AK1" s="34"/>
    </row>
    <row r="2" ht="20.25" spans="1:37">
      <c r="A2" s="16" t="s">
        <v>125</v>
      </c>
      <c r="B2" s="17" t="s">
        <v>799</v>
      </c>
      <c r="F2" s="22" t="str">
        <f ca="1">"'"&amp;SUBSTITUTE($F$1,"Overview","Overview (Mine)'")</f>
        <v>'[DMKCharacterProgress_WIP.xlsx]Overview (Mine)'!$B$87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43" t="s">
        <v>810</v>
      </c>
      <c r="AB4" s="32">
        <v>1</v>
      </c>
      <c r="AC4" s="17"/>
      <c r="AD4" s="32"/>
      <c r="AE4" s="32"/>
      <c r="AF4" s="43"/>
      <c r="AG4" s="32" t="s">
        <v>183</v>
      </c>
      <c r="AH4" s="32"/>
      <c r="AI4" s="32">
        <v>10</v>
      </c>
      <c r="AJ4" s="32">
        <v>75</v>
      </c>
      <c r="AK4" s="46" t="s">
        <v>811</v>
      </c>
    </row>
    <row r="5" ht="12.75" spans="1:37">
      <c r="A5" s="16" t="s">
        <v>148</v>
      </c>
      <c r="B5" s="17" t="s">
        <v>801</v>
      </c>
      <c r="G5" s="26"/>
      <c r="H5" s="21"/>
      <c r="AA5" s="43" t="s">
        <v>812</v>
      </c>
      <c r="AB5" s="32">
        <v>10</v>
      </c>
      <c r="AC5" s="17" t="s">
        <v>86</v>
      </c>
      <c r="AD5" s="32"/>
      <c r="AE5" s="32"/>
      <c r="AF5" s="43" t="s">
        <v>803</v>
      </c>
      <c r="AG5" s="32" t="s">
        <v>183</v>
      </c>
      <c r="AH5" s="32"/>
      <c r="AI5" s="32">
        <v>13</v>
      </c>
      <c r="AJ5" s="32">
        <v>100</v>
      </c>
      <c r="AK5" s="17"/>
    </row>
    <row r="6" ht="12.75" spans="1:37">
      <c r="A6" s="16" t="s">
        <v>150</v>
      </c>
      <c r="B6" s="17" t="s">
        <v>260</v>
      </c>
      <c r="G6" s="26"/>
      <c r="H6" s="21"/>
      <c r="AA6" s="43" t="s">
        <v>813</v>
      </c>
      <c r="AB6" s="32">
        <v>3</v>
      </c>
      <c r="AC6" s="17" t="s">
        <v>86</v>
      </c>
      <c r="AD6" s="32"/>
      <c r="AE6" s="32"/>
      <c r="AF6" s="43" t="s">
        <v>808</v>
      </c>
      <c r="AG6" s="32" t="s">
        <v>154</v>
      </c>
      <c r="AH6" s="32"/>
      <c r="AI6" s="32">
        <v>17</v>
      </c>
      <c r="AJ6" s="32">
        <v>150</v>
      </c>
      <c r="AK6" s="17" t="s">
        <v>410</v>
      </c>
    </row>
    <row r="7" ht="12.75" spans="1:37">
      <c r="A7" s="16" t="s">
        <v>157</v>
      </c>
      <c r="B7" s="17" t="s">
        <v>532</v>
      </c>
      <c r="G7" s="26"/>
      <c r="H7" s="21"/>
      <c r="AA7" s="43" t="s">
        <v>664</v>
      </c>
      <c r="AB7" s="32"/>
      <c r="AC7" s="17" t="s">
        <v>87</v>
      </c>
      <c r="AD7" s="32"/>
      <c r="AE7" s="32"/>
      <c r="AF7" s="43"/>
      <c r="AG7" s="32" t="s">
        <v>154</v>
      </c>
      <c r="AH7" s="32"/>
      <c r="AI7" s="32">
        <v>17</v>
      </c>
      <c r="AJ7" s="32">
        <v>150</v>
      </c>
      <c r="AK7" s="17"/>
    </row>
    <row r="8" ht="12.75" spans="1:37">
      <c r="A8" s="16" t="s">
        <v>159</v>
      </c>
      <c r="B8" s="17">
        <v>4</v>
      </c>
      <c r="C8" s="27"/>
      <c r="D8" s="27"/>
      <c r="E8" s="27"/>
      <c r="F8" s="27"/>
      <c r="G8" s="28"/>
      <c r="H8" s="29"/>
      <c r="I8" s="33" t="s">
        <v>131</v>
      </c>
      <c r="J8" s="33"/>
      <c r="AA8" s="43" t="s">
        <v>814</v>
      </c>
      <c r="AB8" s="32"/>
      <c r="AC8" s="17"/>
      <c r="AD8" s="32"/>
      <c r="AE8" s="32"/>
      <c r="AF8" s="43" t="s">
        <v>622</v>
      </c>
      <c r="AG8" s="32" t="s">
        <v>193</v>
      </c>
      <c r="AH8" s="32"/>
      <c r="AI8" s="32">
        <v>16</v>
      </c>
      <c r="AJ8" s="32">
        <v>155</v>
      </c>
      <c r="AK8" s="17"/>
    </row>
    <row r="9" ht="12.75" spans="1:40">
      <c r="A9" s="16" t="s">
        <v>162</v>
      </c>
      <c r="B9" s="16" t="s">
        <v>163</v>
      </c>
      <c r="C9" s="16" t="s">
        <v>164</v>
      </c>
      <c r="D9" s="16" t="str">
        <f>$B$5</f>
        <v>Corona Kingdom Flag</v>
      </c>
      <c r="E9" s="16" t="str">
        <f>$B$6</f>
        <v>Wanted Satchel</v>
      </c>
      <c r="F9" s="16" t="str">
        <f>$B$7</f>
        <v>Flynn Ears</v>
      </c>
      <c r="G9" s="30" t="s">
        <v>165</v>
      </c>
      <c r="H9" s="29" t="s">
        <v>137</v>
      </c>
      <c r="I9" s="16" t="s">
        <v>166</v>
      </c>
      <c r="J9" s="16" t="s">
        <v>139</v>
      </c>
      <c r="K9" s="31"/>
      <c r="L9" s="31"/>
      <c r="M9" s="31"/>
      <c r="N9" s="31"/>
      <c r="O9" s="31"/>
      <c r="P9" s="31"/>
      <c r="Q9" s="31"/>
      <c r="R9" s="31"/>
      <c r="S9" s="31"/>
      <c r="T9" s="31"/>
      <c r="U9" s="31"/>
      <c r="V9" s="31"/>
      <c r="W9" s="31"/>
      <c r="X9" s="31"/>
      <c r="Y9" s="31"/>
      <c r="Z9" s="31"/>
      <c r="AA9" s="43" t="s">
        <v>815</v>
      </c>
      <c r="AB9" s="32"/>
      <c r="AC9" s="43" t="s">
        <v>86</v>
      </c>
      <c r="AD9" s="32"/>
      <c r="AE9" s="32"/>
      <c r="AF9" s="12"/>
      <c r="AG9" s="32" t="s">
        <v>193</v>
      </c>
      <c r="AH9" s="32"/>
      <c r="AI9" s="32">
        <v>20</v>
      </c>
      <c r="AJ9" s="32">
        <v>210</v>
      </c>
      <c r="AK9" s="46" t="s">
        <v>412</v>
      </c>
      <c r="AL9" s="31"/>
      <c r="AM9" s="31"/>
      <c r="AN9" s="31"/>
    </row>
    <row r="10" ht="12.75" spans="1:37">
      <c r="A10" s="31"/>
      <c r="B10" s="17">
        <v>0</v>
      </c>
      <c r="C10" s="17">
        <v>1</v>
      </c>
      <c r="D10" s="17">
        <v>14</v>
      </c>
      <c r="E10" s="17">
        <v>13</v>
      </c>
      <c r="F10" s="17">
        <v>12</v>
      </c>
      <c r="G10" s="26">
        <v>40000</v>
      </c>
      <c r="H10" s="32" t="s">
        <v>169</v>
      </c>
      <c r="AA10" s="43" t="s">
        <v>816</v>
      </c>
      <c r="AB10" s="32"/>
      <c r="AC10" s="17" t="s">
        <v>87</v>
      </c>
      <c r="AD10" s="32"/>
      <c r="AE10" s="32"/>
      <c r="AF10" s="43" t="s">
        <v>808</v>
      </c>
      <c r="AG10" s="32" t="s">
        <v>193</v>
      </c>
      <c r="AH10" s="32"/>
      <c r="AI10" s="32">
        <v>20</v>
      </c>
      <c r="AJ10" s="32">
        <v>210</v>
      </c>
      <c r="AK10" s="17"/>
    </row>
    <row r="11" ht="12.75" spans="1:37">
      <c r="A11" s="31"/>
      <c r="B11" s="17">
        <v>1</v>
      </c>
      <c r="C11" s="17">
        <v>2</v>
      </c>
      <c r="D11" s="17">
        <v>3</v>
      </c>
      <c r="E11" s="17">
        <v>1</v>
      </c>
      <c r="F11" s="17">
        <v>1</v>
      </c>
      <c r="G11" s="26">
        <v>1850</v>
      </c>
      <c r="H11" s="32" t="s">
        <v>199</v>
      </c>
      <c r="I11" s="17">
        <v>1</v>
      </c>
      <c r="J11" s="17">
        <v>15</v>
      </c>
      <c r="AA11" s="43" t="s">
        <v>817</v>
      </c>
      <c r="AB11" s="32">
        <v>2</v>
      </c>
      <c r="AC11" s="43"/>
      <c r="AD11" s="32"/>
      <c r="AE11" s="32"/>
      <c r="AF11" s="43"/>
      <c r="AG11" s="32" t="s">
        <v>197</v>
      </c>
      <c r="AH11" s="32"/>
      <c r="AI11" s="32">
        <v>20</v>
      </c>
      <c r="AJ11" s="32">
        <v>200</v>
      </c>
      <c r="AK11" s="46" t="s">
        <v>818</v>
      </c>
    </row>
    <row r="12" ht="12.75" spans="1:37">
      <c r="A12" s="31"/>
      <c r="B12" s="17">
        <v>2</v>
      </c>
      <c r="C12" s="17">
        <v>3</v>
      </c>
      <c r="D12" s="17">
        <v>5</v>
      </c>
      <c r="E12" s="17">
        <v>1</v>
      </c>
      <c r="F12" s="17">
        <v>1</v>
      </c>
      <c r="G12" s="26">
        <v>2800</v>
      </c>
      <c r="H12" s="32" t="s">
        <v>202</v>
      </c>
      <c r="I12" s="17">
        <v>1</v>
      </c>
      <c r="J12" s="17">
        <v>18</v>
      </c>
      <c r="AA12" s="43" t="s">
        <v>819</v>
      </c>
      <c r="AB12" s="32"/>
      <c r="AC12" s="17" t="s">
        <v>86</v>
      </c>
      <c r="AD12" s="32"/>
      <c r="AE12" s="32"/>
      <c r="AF12" s="43" t="s">
        <v>622</v>
      </c>
      <c r="AG12" s="32" t="s">
        <v>382</v>
      </c>
      <c r="AH12" s="32"/>
      <c r="AI12" s="32">
        <v>30</v>
      </c>
      <c r="AJ12" s="32">
        <v>320</v>
      </c>
      <c r="AK12" s="46"/>
    </row>
    <row r="13" ht="12.75" spans="1:37">
      <c r="A13" s="31"/>
      <c r="B13" s="17">
        <v>3</v>
      </c>
      <c r="C13" s="17">
        <v>4</v>
      </c>
      <c r="D13" s="17">
        <v>5</v>
      </c>
      <c r="E13" s="17">
        <v>2</v>
      </c>
      <c r="F13" s="17">
        <v>1</v>
      </c>
      <c r="G13" s="26">
        <v>4200</v>
      </c>
      <c r="H13" s="32" t="s">
        <v>206</v>
      </c>
      <c r="I13" s="17">
        <v>1</v>
      </c>
      <c r="J13" s="17">
        <v>21</v>
      </c>
      <c r="AA13" s="43" t="s">
        <v>820</v>
      </c>
      <c r="AB13" s="32">
        <v>2</v>
      </c>
      <c r="AC13" s="17"/>
      <c r="AD13" s="32"/>
      <c r="AE13" s="32"/>
      <c r="AF13" s="43" t="s">
        <v>803</v>
      </c>
      <c r="AG13" s="32" t="s">
        <v>205</v>
      </c>
      <c r="AH13" s="32"/>
      <c r="AI13" s="32">
        <v>29</v>
      </c>
      <c r="AJ13" s="32">
        <v>275</v>
      </c>
      <c r="AK13" s="17" t="s">
        <v>821</v>
      </c>
    </row>
    <row r="14" ht="12.75" spans="1:37">
      <c r="A14" s="31"/>
      <c r="B14" s="17">
        <v>4</v>
      </c>
      <c r="C14" s="17">
        <v>5</v>
      </c>
      <c r="D14" s="17">
        <v>6</v>
      </c>
      <c r="E14" s="17">
        <v>2</v>
      </c>
      <c r="F14" s="17">
        <v>2</v>
      </c>
      <c r="G14" s="26">
        <v>5450</v>
      </c>
      <c r="H14" s="32" t="s">
        <v>178</v>
      </c>
      <c r="I14" s="17">
        <v>2</v>
      </c>
      <c r="J14" s="17">
        <v>24</v>
      </c>
      <c r="AA14" s="43" t="s">
        <v>822</v>
      </c>
      <c r="AB14" s="32">
        <v>3</v>
      </c>
      <c r="AC14" s="17"/>
      <c r="AD14" s="32"/>
      <c r="AE14" s="32"/>
      <c r="AF14" s="43" t="s">
        <v>808</v>
      </c>
      <c r="AG14" s="32" t="s">
        <v>205</v>
      </c>
      <c r="AH14" s="32"/>
      <c r="AI14" s="32">
        <v>29</v>
      </c>
      <c r="AJ14" s="32">
        <v>275</v>
      </c>
      <c r="AK14" s="17"/>
    </row>
    <row r="15" ht="12.75" spans="1:37">
      <c r="A15" s="31"/>
      <c r="B15" s="17">
        <v>5</v>
      </c>
      <c r="C15" s="17">
        <v>6</v>
      </c>
      <c r="D15" s="17">
        <v>8</v>
      </c>
      <c r="E15" s="17">
        <v>3</v>
      </c>
      <c r="F15" s="17">
        <v>2</v>
      </c>
      <c r="G15" s="26">
        <v>7100</v>
      </c>
      <c r="H15" s="32" t="s">
        <v>183</v>
      </c>
      <c r="I15" s="17">
        <v>2</v>
      </c>
      <c r="J15" s="17">
        <v>27</v>
      </c>
      <c r="AA15" s="43" t="s">
        <v>823</v>
      </c>
      <c r="AB15" s="32">
        <v>6</v>
      </c>
      <c r="AC15" s="17" t="s">
        <v>87</v>
      </c>
      <c r="AD15" s="32"/>
      <c r="AE15" s="32"/>
      <c r="AF15" s="43"/>
      <c r="AG15" s="32" t="s">
        <v>205</v>
      </c>
      <c r="AH15" s="32"/>
      <c r="AI15" s="32">
        <v>37</v>
      </c>
      <c r="AJ15" s="32">
        <v>370</v>
      </c>
      <c r="AK15" s="46"/>
    </row>
    <row r="16" ht="12.75" spans="1:37">
      <c r="A16" s="31"/>
      <c r="B16" s="17">
        <v>6</v>
      </c>
      <c r="C16" s="17">
        <v>7</v>
      </c>
      <c r="D16" s="17">
        <v>10</v>
      </c>
      <c r="E16" s="17">
        <v>3</v>
      </c>
      <c r="F16" s="17">
        <v>3</v>
      </c>
      <c r="G16" s="26">
        <v>9250</v>
      </c>
      <c r="H16" s="32" t="s">
        <v>154</v>
      </c>
      <c r="I16" s="17">
        <v>3</v>
      </c>
      <c r="J16" s="17">
        <v>30</v>
      </c>
      <c r="AA16" s="43" t="s">
        <v>824</v>
      </c>
      <c r="AB16" s="32"/>
      <c r="AC16" s="17" t="s">
        <v>86</v>
      </c>
      <c r="AD16" s="32"/>
      <c r="AE16" s="32"/>
      <c r="AF16" s="43" t="s">
        <v>825</v>
      </c>
      <c r="AG16" s="32" t="s">
        <v>205</v>
      </c>
      <c r="AH16" s="32"/>
      <c r="AI16" s="32">
        <v>37</v>
      </c>
      <c r="AJ16" s="32">
        <v>370</v>
      </c>
      <c r="AK16" s="46"/>
    </row>
    <row r="17" ht="12.75" spans="1:37">
      <c r="A17" s="31"/>
      <c r="B17" s="17">
        <v>7</v>
      </c>
      <c r="C17" s="17">
        <v>8</v>
      </c>
      <c r="D17" s="17">
        <v>12</v>
      </c>
      <c r="E17" s="17">
        <v>5</v>
      </c>
      <c r="F17" s="17">
        <v>5</v>
      </c>
      <c r="G17" s="26">
        <v>12050</v>
      </c>
      <c r="H17" s="32" t="s">
        <v>197</v>
      </c>
      <c r="I17" s="17">
        <v>3</v>
      </c>
      <c r="J17" s="17">
        <v>33</v>
      </c>
      <c r="AA17" s="43" t="s">
        <v>826</v>
      </c>
      <c r="AB17" s="32"/>
      <c r="AC17" s="17"/>
      <c r="AD17" s="32"/>
      <c r="AE17" s="32"/>
      <c r="AF17" s="43" t="s">
        <v>622</v>
      </c>
      <c r="AG17" s="32" t="s">
        <v>209</v>
      </c>
      <c r="AH17" s="32"/>
      <c r="AI17" s="32">
        <v>34</v>
      </c>
      <c r="AJ17" s="32">
        <v>300</v>
      </c>
      <c r="AK17" s="46"/>
    </row>
    <row r="18" ht="12.75" spans="1:37">
      <c r="A18" s="31"/>
      <c r="B18" s="17">
        <v>8</v>
      </c>
      <c r="C18" s="17">
        <v>9</v>
      </c>
      <c r="D18" s="17">
        <v>14</v>
      </c>
      <c r="E18" s="17">
        <v>7</v>
      </c>
      <c r="F18" s="17">
        <v>7</v>
      </c>
      <c r="G18" s="26">
        <v>15650</v>
      </c>
      <c r="H18" s="32" t="s">
        <v>209</v>
      </c>
      <c r="I18" s="17">
        <v>3</v>
      </c>
      <c r="J18" s="17">
        <v>36</v>
      </c>
      <c r="AA18" s="43" t="s">
        <v>827</v>
      </c>
      <c r="AB18" s="32">
        <v>5</v>
      </c>
      <c r="AC18" s="17"/>
      <c r="AD18" s="32"/>
      <c r="AE18" s="32"/>
      <c r="AF18" s="43" t="s">
        <v>620</v>
      </c>
      <c r="AG18" s="32" t="s">
        <v>169</v>
      </c>
      <c r="AH18" s="32"/>
      <c r="AI18" s="32">
        <v>45</v>
      </c>
      <c r="AJ18" s="32">
        <v>375</v>
      </c>
      <c r="AK18" s="46" t="s">
        <v>726</v>
      </c>
    </row>
    <row r="19" ht="12.75" spans="1:37">
      <c r="A19" s="31"/>
      <c r="B19" s="17">
        <v>9</v>
      </c>
      <c r="C19" s="17">
        <v>10</v>
      </c>
      <c r="D19" s="17">
        <v>15</v>
      </c>
      <c r="E19" s="17">
        <v>10</v>
      </c>
      <c r="F19" s="17">
        <v>10</v>
      </c>
      <c r="G19" s="26">
        <v>20350</v>
      </c>
      <c r="H19" s="32" t="s">
        <v>169</v>
      </c>
      <c r="I19" s="17">
        <v>5</v>
      </c>
      <c r="J19" s="17">
        <v>39</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32">
      <c r="A25" s="31"/>
      <c r="G25" s="26"/>
      <c r="H25" s="21"/>
      <c r="AC25" s="17"/>
      <c r="AF25" s="43"/>
    </row>
    <row r="26" ht="12.75" spans="1:32">
      <c r="A26" s="31"/>
      <c r="G26" s="26"/>
      <c r="H26" s="21"/>
      <c r="AC26" s="17"/>
      <c r="AF26" s="43"/>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5714285714286" style="12" customWidth="1"/>
    <col min="3" max="3" width="11.4285714285714" style="12" customWidth="1"/>
    <col min="4" max="4" width="22.8571428571429" style="12" customWidth="1"/>
    <col min="5" max="5" width="17.5714285714286" style="12" customWidth="1"/>
    <col min="6" max="6" width="15.1428571428571" style="12" customWidth="1"/>
    <col min="7" max="7" width="9.71428571428571" style="49" customWidth="1"/>
    <col min="8" max="8" width="9.28571428571429" style="13" customWidth="1"/>
    <col min="9" max="9" width="6.57142857142857" style="12" customWidth="1"/>
    <col min="10" max="10" width="3.85714285714286"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86</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[DMKCharacterProgress_WIP.xlsx]Overview!$B$89</v>
      </c>
      <c r="G1" s="12" t="s">
        <v>124</v>
      </c>
      <c r="H1" s="21"/>
      <c r="AA1" s="34" t="str">
        <f>$B$1&amp;"'s Activities"</f>
        <v>Rapunzel's Activities</v>
      </c>
      <c r="AB1" s="34"/>
      <c r="AC1" s="34"/>
      <c r="AD1" s="34"/>
      <c r="AE1" s="34"/>
      <c r="AF1" s="34"/>
      <c r="AG1" s="34"/>
      <c r="AH1" s="34"/>
      <c r="AI1" s="34"/>
      <c r="AJ1" s="34"/>
      <c r="AK1" s="34"/>
    </row>
    <row r="2" ht="20.25" spans="1:37">
      <c r="A2" s="16" t="s">
        <v>125</v>
      </c>
      <c r="B2" s="17" t="s">
        <v>799</v>
      </c>
      <c r="F2" s="22" t="str">
        <f ca="1">"'"&amp;SUBSTITUTE($F$1,"Overview","Overview (Mine)'")</f>
        <v>'[DMKCharacterProgress_WIP.xlsx]Overview (Mine)'!$B$89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43" t="s">
        <v>828</v>
      </c>
      <c r="AB4" s="32">
        <v>1</v>
      </c>
      <c r="AC4" s="17"/>
      <c r="AD4" s="32"/>
      <c r="AE4" s="32"/>
      <c r="AF4" s="43"/>
      <c r="AG4" s="32" t="s">
        <v>178</v>
      </c>
      <c r="AH4" s="32"/>
      <c r="AI4" s="32">
        <v>7</v>
      </c>
      <c r="AJ4" s="32">
        <v>40</v>
      </c>
      <c r="AK4" s="46" t="s">
        <v>829</v>
      </c>
    </row>
    <row r="5" ht="12.75" spans="1:37">
      <c r="A5" s="16" t="s">
        <v>148</v>
      </c>
      <c r="B5" s="17" t="s">
        <v>801</v>
      </c>
      <c r="G5" s="26"/>
      <c r="H5" s="21"/>
      <c r="AA5" s="43" t="s">
        <v>800</v>
      </c>
      <c r="AB5" s="32"/>
      <c r="AC5" s="17" t="s">
        <v>798</v>
      </c>
      <c r="AD5" s="32">
        <v>10</v>
      </c>
      <c r="AE5" s="32"/>
      <c r="AF5" s="43"/>
      <c r="AG5" s="32" t="s">
        <v>178</v>
      </c>
      <c r="AH5" s="32"/>
      <c r="AI5" s="32">
        <v>9</v>
      </c>
      <c r="AJ5" s="32">
        <v>55</v>
      </c>
      <c r="AK5" s="17" t="s">
        <v>302</v>
      </c>
    </row>
    <row r="6" ht="12.75" spans="1:37">
      <c r="A6" s="16" t="s">
        <v>150</v>
      </c>
      <c r="B6" s="17" t="s">
        <v>302</v>
      </c>
      <c r="G6" s="26"/>
      <c r="H6" s="21"/>
      <c r="AA6" s="43" t="s">
        <v>812</v>
      </c>
      <c r="AB6" s="32"/>
      <c r="AC6" s="17" t="s">
        <v>85</v>
      </c>
      <c r="AD6" s="32">
        <v>10</v>
      </c>
      <c r="AE6" s="32"/>
      <c r="AF6" s="43" t="s">
        <v>803</v>
      </c>
      <c r="AG6" s="32" t="s">
        <v>183</v>
      </c>
      <c r="AH6" s="32"/>
      <c r="AI6" s="32">
        <v>13</v>
      </c>
      <c r="AJ6" s="32">
        <v>100</v>
      </c>
      <c r="AK6" s="17"/>
    </row>
    <row r="7" ht="12.75" spans="1:37">
      <c r="A7" s="16" t="s">
        <v>157</v>
      </c>
      <c r="B7" s="17" t="s">
        <v>510</v>
      </c>
      <c r="G7" s="26"/>
      <c r="H7" s="21"/>
      <c r="AA7" s="43" t="s">
        <v>802</v>
      </c>
      <c r="AB7" s="32"/>
      <c r="AC7" s="17" t="s">
        <v>798</v>
      </c>
      <c r="AD7" s="32">
        <v>2</v>
      </c>
      <c r="AE7" s="32"/>
      <c r="AF7" s="43" t="s">
        <v>803</v>
      </c>
      <c r="AG7" s="32" t="s">
        <v>183</v>
      </c>
      <c r="AH7" s="32"/>
      <c r="AI7" s="32">
        <v>13</v>
      </c>
      <c r="AJ7" s="32">
        <v>100</v>
      </c>
      <c r="AK7" s="17"/>
    </row>
    <row r="8" ht="12.75" spans="1:37">
      <c r="A8" s="16" t="s">
        <v>159</v>
      </c>
      <c r="B8" s="17">
        <v>4</v>
      </c>
      <c r="C8" s="27"/>
      <c r="D8" s="27"/>
      <c r="E8" s="27"/>
      <c r="F8" s="27"/>
      <c r="G8" s="28"/>
      <c r="H8" s="29"/>
      <c r="I8" s="33" t="s">
        <v>131</v>
      </c>
      <c r="J8" s="33"/>
      <c r="AA8" s="43" t="s">
        <v>830</v>
      </c>
      <c r="AB8" s="32"/>
      <c r="AC8" s="17"/>
      <c r="AD8" s="32"/>
      <c r="AE8" s="32"/>
      <c r="AF8" s="43" t="s">
        <v>622</v>
      </c>
      <c r="AG8" s="32" t="s">
        <v>154</v>
      </c>
      <c r="AH8" s="32"/>
      <c r="AI8" s="32">
        <v>13</v>
      </c>
      <c r="AJ8" s="32">
        <v>110</v>
      </c>
      <c r="AK8" s="17" t="s">
        <v>831</v>
      </c>
    </row>
    <row r="9" ht="12.75" spans="1:40">
      <c r="A9" s="16" t="s">
        <v>162</v>
      </c>
      <c r="B9" s="16" t="s">
        <v>163</v>
      </c>
      <c r="C9" s="16" t="s">
        <v>164</v>
      </c>
      <c r="D9" s="16" t="str">
        <f>$B$5</f>
        <v>Corona Kingdom Flag</v>
      </c>
      <c r="E9" s="16" t="str">
        <f>$B$6</f>
        <v>Glowing Lantern</v>
      </c>
      <c r="F9" s="16" t="str">
        <f>$B$7</f>
        <v>Rapunzel Ears</v>
      </c>
      <c r="G9" s="30" t="s">
        <v>165</v>
      </c>
      <c r="H9" s="29" t="s">
        <v>137</v>
      </c>
      <c r="I9" s="16" t="s">
        <v>166</v>
      </c>
      <c r="J9" s="16" t="s">
        <v>139</v>
      </c>
      <c r="K9" s="31"/>
      <c r="L9" s="31"/>
      <c r="M9" s="31"/>
      <c r="N9" s="31"/>
      <c r="O9" s="31"/>
      <c r="P9" s="31"/>
      <c r="Q9" s="31"/>
      <c r="R9" s="31"/>
      <c r="S9" s="31"/>
      <c r="T9" s="31"/>
      <c r="U9" s="31"/>
      <c r="V9" s="31"/>
      <c r="W9" s="31"/>
      <c r="X9" s="31"/>
      <c r="Y9" s="31"/>
      <c r="Z9" s="31"/>
      <c r="AA9" s="43" t="s">
        <v>813</v>
      </c>
      <c r="AB9" s="32"/>
      <c r="AC9" s="43" t="s">
        <v>85</v>
      </c>
      <c r="AD9" s="32">
        <v>3</v>
      </c>
      <c r="AE9" s="32"/>
      <c r="AF9" s="14" t="s">
        <v>808</v>
      </c>
      <c r="AG9" s="32" t="s">
        <v>154</v>
      </c>
      <c r="AH9" s="32"/>
      <c r="AI9" s="32">
        <v>17</v>
      </c>
      <c r="AJ9" s="32">
        <v>150</v>
      </c>
      <c r="AK9" s="46" t="s">
        <v>410</v>
      </c>
      <c r="AL9" s="31"/>
      <c r="AM9" s="31"/>
      <c r="AN9" s="31"/>
    </row>
    <row r="10" ht="12.75" spans="1:37">
      <c r="A10" s="31"/>
      <c r="B10" s="17">
        <v>0</v>
      </c>
      <c r="C10" s="17">
        <v>1</v>
      </c>
      <c r="D10" s="17">
        <v>15</v>
      </c>
      <c r="E10" s="17">
        <v>12</v>
      </c>
      <c r="F10" s="17">
        <v>8</v>
      </c>
      <c r="G10" s="26">
        <v>45000</v>
      </c>
      <c r="H10" s="32" t="s">
        <v>169</v>
      </c>
      <c r="AA10" s="43" t="s">
        <v>832</v>
      </c>
      <c r="AB10" s="32">
        <v>6</v>
      </c>
      <c r="AC10" s="17"/>
      <c r="AD10" s="32"/>
      <c r="AE10" s="32"/>
      <c r="AF10" s="43" t="s">
        <v>622</v>
      </c>
      <c r="AG10" s="32" t="s">
        <v>193</v>
      </c>
      <c r="AH10" s="32"/>
      <c r="AI10" s="32">
        <v>16</v>
      </c>
      <c r="AJ10" s="32">
        <v>155</v>
      </c>
      <c r="AK10" s="17"/>
    </row>
    <row r="11" ht="12.75" spans="1:37">
      <c r="A11" s="31"/>
      <c r="B11" s="17">
        <v>1</v>
      </c>
      <c r="C11" s="17">
        <v>2</v>
      </c>
      <c r="D11" s="17">
        <v>5</v>
      </c>
      <c r="E11" s="17">
        <v>1</v>
      </c>
      <c r="F11" s="17"/>
      <c r="G11" s="26">
        <v>1600</v>
      </c>
      <c r="H11" s="32" t="s">
        <v>199</v>
      </c>
      <c r="I11" s="17">
        <v>1</v>
      </c>
      <c r="J11" s="17">
        <v>15</v>
      </c>
      <c r="AA11" s="43" t="s">
        <v>833</v>
      </c>
      <c r="AB11" s="32"/>
      <c r="AC11" s="43"/>
      <c r="AD11" s="32"/>
      <c r="AE11" s="32" t="s">
        <v>51</v>
      </c>
      <c r="AF11" s="43"/>
      <c r="AG11" s="32" t="s">
        <v>193</v>
      </c>
      <c r="AH11" s="32"/>
      <c r="AI11" s="32">
        <v>16</v>
      </c>
      <c r="AJ11" s="32">
        <v>155</v>
      </c>
      <c r="AK11" s="46" t="s">
        <v>834</v>
      </c>
    </row>
    <row r="12" ht="12.75" spans="1:37">
      <c r="A12" s="31"/>
      <c r="B12" s="17">
        <v>2</v>
      </c>
      <c r="C12" s="17">
        <v>3</v>
      </c>
      <c r="D12" s="17">
        <v>6</v>
      </c>
      <c r="E12" s="17">
        <v>1</v>
      </c>
      <c r="F12" s="17">
        <v>1</v>
      </c>
      <c r="G12" s="26">
        <v>2400</v>
      </c>
      <c r="H12" s="32" t="s">
        <v>202</v>
      </c>
      <c r="I12" s="17">
        <v>1</v>
      </c>
      <c r="J12" s="17">
        <v>18</v>
      </c>
      <c r="AA12" s="43" t="s">
        <v>815</v>
      </c>
      <c r="AB12" s="32">
        <v>4</v>
      </c>
      <c r="AC12" s="17" t="s">
        <v>85</v>
      </c>
      <c r="AD12" s="32"/>
      <c r="AE12" s="32"/>
      <c r="AF12" s="43"/>
      <c r="AG12" s="32" t="s">
        <v>193</v>
      </c>
      <c r="AH12" s="32"/>
      <c r="AI12" s="32">
        <v>20</v>
      </c>
      <c r="AJ12" s="32">
        <v>210</v>
      </c>
      <c r="AK12" s="46" t="s">
        <v>412</v>
      </c>
    </row>
    <row r="13" ht="12.75" spans="1:37">
      <c r="A13" s="31"/>
      <c r="B13" s="17">
        <v>3</v>
      </c>
      <c r="C13" s="17">
        <v>4</v>
      </c>
      <c r="D13" s="17">
        <v>7</v>
      </c>
      <c r="E13" s="17">
        <v>3</v>
      </c>
      <c r="F13" s="17">
        <v>1</v>
      </c>
      <c r="G13" s="26">
        <v>3600</v>
      </c>
      <c r="H13" s="32" t="s">
        <v>206</v>
      </c>
      <c r="I13" s="17">
        <v>1</v>
      </c>
      <c r="J13" s="17">
        <v>21</v>
      </c>
      <c r="AA13" s="43" t="s">
        <v>835</v>
      </c>
      <c r="AB13" s="32"/>
      <c r="AC13" s="17" t="s">
        <v>87</v>
      </c>
      <c r="AD13" s="32"/>
      <c r="AE13" s="32"/>
      <c r="AF13" s="43"/>
      <c r="AG13" s="32" t="s">
        <v>197</v>
      </c>
      <c r="AH13" s="32"/>
      <c r="AI13" s="32">
        <v>25</v>
      </c>
      <c r="AJ13" s="32">
        <v>270</v>
      </c>
      <c r="AK13" s="17" t="s">
        <v>283</v>
      </c>
    </row>
    <row r="14" ht="12.75" spans="1:37">
      <c r="A14" s="31"/>
      <c r="B14" s="17">
        <v>4</v>
      </c>
      <c r="C14" s="17">
        <v>5</v>
      </c>
      <c r="D14" s="17">
        <v>8</v>
      </c>
      <c r="E14" s="17">
        <v>3</v>
      </c>
      <c r="F14" s="17">
        <v>2</v>
      </c>
      <c r="G14" s="26">
        <v>4700</v>
      </c>
      <c r="H14" s="32" t="s">
        <v>178</v>
      </c>
      <c r="I14" s="17">
        <v>2</v>
      </c>
      <c r="J14" s="17">
        <v>24</v>
      </c>
      <c r="AA14" s="43" t="s">
        <v>836</v>
      </c>
      <c r="AB14" s="32">
        <v>10</v>
      </c>
      <c r="AC14" s="17"/>
      <c r="AD14" s="32"/>
      <c r="AE14" s="32"/>
      <c r="AF14" s="43"/>
      <c r="AG14" s="32" t="s">
        <v>382</v>
      </c>
      <c r="AH14" s="32"/>
      <c r="AI14" s="32">
        <v>24</v>
      </c>
      <c r="AJ14" s="32">
        <v>240</v>
      </c>
      <c r="AK14" s="17"/>
    </row>
    <row r="15" ht="12.75" spans="1:37">
      <c r="A15" s="31"/>
      <c r="B15" s="17">
        <v>5</v>
      </c>
      <c r="C15" s="17">
        <v>6</v>
      </c>
      <c r="D15" s="17">
        <v>10</v>
      </c>
      <c r="E15" s="17">
        <v>5</v>
      </c>
      <c r="F15" s="17">
        <v>2</v>
      </c>
      <c r="G15" s="26">
        <v>6100</v>
      </c>
      <c r="H15" s="32" t="s">
        <v>183</v>
      </c>
      <c r="I15" s="17">
        <v>2</v>
      </c>
      <c r="J15" s="17">
        <v>27</v>
      </c>
      <c r="AA15" s="43" t="s">
        <v>819</v>
      </c>
      <c r="AB15" s="32"/>
      <c r="AC15" s="17" t="s">
        <v>85</v>
      </c>
      <c r="AD15" s="32"/>
      <c r="AE15" s="32"/>
      <c r="AF15" s="43" t="s">
        <v>622</v>
      </c>
      <c r="AG15" s="32" t="s">
        <v>382</v>
      </c>
      <c r="AH15" s="32"/>
      <c r="AI15" s="32">
        <v>30</v>
      </c>
      <c r="AJ15" s="32">
        <v>320</v>
      </c>
      <c r="AK15" s="46"/>
    </row>
    <row r="16" ht="12.75" spans="1:37">
      <c r="A16" s="31"/>
      <c r="B16" s="17">
        <v>6</v>
      </c>
      <c r="C16" s="17">
        <v>7</v>
      </c>
      <c r="D16" s="17">
        <v>12</v>
      </c>
      <c r="E16" s="17">
        <v>6</v>
      </c>
      <c r="F16" s="17">
        <v>3</v>
      </c>
      <c r="G16" s="26">
        <v>7950</v>
      </c>
      <c r="H16" s="32" t="s">
        <v>154</v>
      </c>
      <c r="I16" s="17">
        <v>3</v>
      </c>
      <c r="J16" s="17">
        <v>30</v>
      </c>
      <c r="AA16" s="43" t="s">
        <v>837</v>
      </c>
      <c r="AB16" s="32"/>
      <c r="AC16" s="17" t="s">
        <v>87</v>
      </c>
      <c r="AD16" s="32"/>
      <c r="AE16" s="32"/>
      <c r="AF16" s="43"/>
      <c r="AG16" s="32" t="s">
        <v>382</v>
      </c>
      <c r="AH16" s="32"/>
      <c r="AI16" s="32">
        <v>30</v>
      </c>
      <c r="AJ16" s="32">
        <v>320</v>
      </c>
      <c r="AK16" s="46"/>
    </row>
    <row r="17" ht="12.75" spans="1:37">
      <c r="A17" s="31"/>
      <c r="B17" s="17">
        <v>7</v>
      </c>
      <c r="C17" s="17">
        <v>8</v>
      </c>
      <c r="D17" s="17">
        <v>14</v>
      </c>
      <c r="E17" s="17">
        <v>8</v>
      </c>
      <c r="F17" s="17">
        <v>4</v>
      </c>
      <c r="G17" s="26">
        <v>10350</v>
      </c>
      <c r="H17" s="32" t="s">
        <v>197</v>
      </c>
      <c r="I17" s="17">
        <v>3</v>
      </c>
      <c r="J17" s="17">
        <v>33</v>
      </c>
      <c r="AA17" s="43" t="s">
        <v>838</v>
      </c>
      <c r="AB17" s="32">
        <v>7</v>
      </c>
      <c r="AC17" s="17"/>
      <c r="AD17" s="32"/>
      <c r="AE17" s="32"/>
      <c r="AF17" s="43" t="s">
        <v>808</v>
      </c>
      <c r="AG17" s="32" t="s">
        <v>205</v>
      </c>
      <c r="AH17" s="32"/>
      <c r="AI17" s="32">
        <v>29</v>
      </c>
      <c r="AJ17" s="32">
        <v>275</v>
      </c>
      <c r="AK17" s="46" t="s">
        <v>399</v>
      </c>
    </row>
    <row r="18" ht="12.75" spans="1:37">
      <c r="A18" s="31"/>
      <c r="B18" s="17">
        <v>8</v>
      </c>
      <c r="C18" s="17">
        <v>9</v>
      </c>
      <c r="D18" s="17">
        <v>16</v>
      </c>
      <c r="E18" s="17">
        <v>10</v>
      </c>
      <c r="F18" s="17">
        <v>8</v>
      </c>
      <c r="G18" s="26">
        <v>13450</v>
      </c>
      <c r="H18" s="32" t="s">
        <v>209</v>
      </c>
      <c r="I18" s="17">
        <v>3</v>
      </c>
      <c r="J18" s="17">
        <v>36</v>
      </c>
      <c r="AA18" s="43" t="s">
        <v>824</v>
      </c>
      <c r="AB18" s="32"/>
      <c r="AC18" s="17" t="s">
        <v>85</v>
      </c>
      <c r="AD18" s="32"/>
      <c r="AE18" s="32"/>
      <c r="AF18" s="43" t="s">
        <v>825</v>
      </c>
      <c r="AG18" s="32" t="s">
        <v>205</v>
      </c>
      <c r="AH18" s="32"/>
      <c r="AI18" s="32">
        <v>37</v>
      </c>
      <c r="AJ18" s="32">
        <v>370</v>
      </c>
      <c r="AK18" s="46"/>
    </row>
    <row r="19" ht="12.75" spans="1:37">
      <c r="A19" s="31"/>
      <c r="B19" s="17">
        <v>9</v>
      </c>
      <c r="C19" s="17">
        <v>10</v>
      </c>
      <c r="D19" s="17">
        <v>20</v>
      </c>
      <c r="E19" s="17">
        <v>15</v>
      </c>
      <c r="F19" s="17">
        <v>10</v>
      </c>
      <c r="G19" s="26">
        <v>17500</v>
      </c>
      <c r="H19" s="32" t="s">
        <v>169</v>
      </c>
      <c r="I19" s="17">
        <v>5</v>
      </c>
      <c r="J19" s="17">
        <v>39</v>
      </c>
      <c r="AA19" s="43" t="s">
        <v>839</v>
      </c>
      <c r="AB19" s="32">
        <v>8</v>
      </c>
      <c r="AC19" s="17"/>
      <c r="AD19" s="32"/>
      <c r="AE19" s="32"/>
      <c r="AF19" s="43" t="s">
        <v>620</v>
      </c>
      <c r="AG19" s="32" t="s">
        <v>385</v>
      </c>
      <c r="AH19" s="32"/>
      <c r="AI19" s="32">
        <v>43</v>
      </c>
      <c r="AJ19" s="32">
        <v>350</v>
      </c>
      <c r="AK19" s="46"/>
    </row>
    <row r="20" ht="12.75" spans="1:37">
      <c r="A20" s="31"/>
      <c r="B20" s="17">
        <v>10</v>
      </c>
      <c r="C20" s="17"/>
      <c r="G20" s="26"/>
      <c r="H20" s="21"/>
      <c r="AA20" s="43" t="s">
        <v>840</v>
      </c>
      <c r="AB20" s="32"/>
      <c r="AC20" s="17"/>
      <c r="AD20" s="32"/>
      <c r="AE20" s="32"/>
      <c r="AF20" s="43" t="s">
        <v>803</v>
      </c>
      <c r="AG20" s="32" t="s">
        <v>169</v>
      </c>
      <c r="AH20" s="32"/>
      <c r="AI20" s="32">
        <v>45</v>
      </c>
      <c r="AJ20" s="32">
        <v>375</v>
      </c>
      <c r="AK20" s="46"/>
    </row>
    <row r="21" ht="12.75" spans="1:37">
      <c r="A21" s="31"/>
      <c r="G21" s="26"/>
      <c r="H21" s="21"/>
      <c r="AA21" s="43" t="s">
        <v>841</v>
      </c>
      <c r="AB21" s="32">
        <v>8</v>
      </c>
      <c r="AC21" s="17" t="s">
        <v>87</v>
      </c>
      <c r="AD21" s="32">
        <v>10</v>
      </c>
      <c r="AE21" s="32"/>
      <c r="AF21" s="43" t="s">
        <v>808</v>
      </c>
      <c r="AG21" s="32" t="s">
        <v>169</v>
      </c>
      <c r="AH21" s="32"/>
      <c r="AI21" s="32">
        <v>57</v>
      </c>
      <c r="AJ21" s="32">
        <v>500</v>
      </c>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32">
      <c r="A25" s="31"/>
      <c r="G25" s="26"/>
      <c r="H25" s="21"/>
      <c r="AC25" s="17"/>
      <c r="AF25" s="43"/>
    </row>
    <row r="26" ht="12.75" spans="1:32">
      <c r="A26" s="31"/>
      <c r="G26" s="26"/>
      <c r="H26" s="21"/>
      <c r="AC26" s="17"/>
      <c r="AF26" s="43"/>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5714285714286" style="12" customWidth="1"/>
    <col min="3" max="3" width="11.4285714285714" style="12" customWidth="1"/>
    <col min="4" max="4" width="22.8571428571429" style="12" customWidth="1"/>
    <col min="5" max="5" width="11.1428571428571" style="12" customWidth="1"/>
    <col min="6" max="6" width="14.7142857142857"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87</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[DMKCharacterProgress_WIP.xlsx]Overview!$B$91</v>
      </c>
      <c r="G1" s="12" t="s">
        <v>124</v>
      </c>
      <c r="H1" s="21"/>
      <c r="AA1" s="34" t="str">
        <f>$B$1&amp;"'s Activities"</f>
        <v>Maximus's Activities</v>
      </c>
      <c r="AB1" s="34"/>
      <c r="AC1" s="34"/>
      <c r="AD1" s="34"/>
      <c r="AE1" s="34"/>
      <c r="AF1" s="34"/>
      <c r="AG1" s="34"/>
      <c r="AH1" s="34"/>
      <c r="AI1" s="34"/>
      <c r="AJ1" s="34"/>
      <c r="AK1" s="34"/>
    </row>
    <row r="2" ht="20.25" spans="1:37">
      <c r="A2" s="16" t="s">
        <v>125</v>
      </c>
      <c r="B2" s="17" t="s">
        <v>799</v>
      </c>
      <c r="F2" s="22" t="str">
        <f ca="1">"'"&amp;SUBSTITUTE($F$1,"Overview","Overview (Mine)'")</f>
        <v>'[DMKCharacterProgress_WIP.xlsx]Overview (Mine)'!$B$91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575</v>
      </c>
      <c r="G4" s="26"/>
      <c r="H4" s="21"/>
      <c r="AA4" s="43" t="s">
        <v>842</v>
      </c>
      <c r="AB4" s="32"/>
      <c r="AC4" s="17"/>
      <c r="AD4" s="32"/>
      <c r="AE4" s="32"/>
      <c r="AF4" s="43" t="s">
        <v>620</v>
      </c>
      <c r="AG4" s="32" t="s">
        <v>183</v>
      </c>
      <c r="AH4" s="32"/>
      <c r="AI4" s="32">
        <v>10</v>
      </c>
      <c r="AJ4" s="32">
        <v>75</v>
      </c>
      <c r="AK4" s="46" t="s">
        <v>801</v>
      </c>
    </row>
    <row r="5" ht="12.75" spans="1:37">
      <c r="A5" s="16" t="s">
        <v>148</v>
      </c>
      <c r="B5" s="17" t="s">
        <v>801</v>
      </c>
      <c r="G5" s="26"/>
      <c r="H5" s="21"/>
      <c r="AA5" s="43" t="s">
        <v>843</v>
      </c>
      <c r="AB5" s="32"/>
      <c r="AC5" s="17"/>
      <c r="AD5" s="32"/>
      <c r="AE5" s="32"/>
      <c r="AF5" s="43"/>
      <c r="AG5" s="32" t="s">
        <v>154</v>
      </c>
      <c r="AH5" s="32"/>
      <c r="AI5" s="32">
        <v>13</v>
      </c>
      <c r="AJ5" s="32">
        <v>110</v>
      </c>
      <c r="AK5" s="17" t="s">
        <v>844</v>
      </c>
    </row>
    <row r="6" ht="12.75" spans="1:37">
      <c r="A6" s="16" t="s">
        <v>150</v>
      </c>
      <c r="B6" s="17" t="s">
        <v>248</v>
      </c>
      <c r="G6" s="26"/>
      <c r="H6" s="21"/>
      <c r="AA6" s="43" t="s">
        <v>845</v>
      </c>
      <c r="AB6" s="32"/>
      <c r="AC6" s="17"/>
      <c r="AD6" s="32"/>
      <c r="AE6" s="32"/>
      <c r="AF6" s="43" t="s">
        <v>803</v>
      </c>
      <c r="AG6" s="32" t="s">
        <v>154</v>
      </c>
      <c r="AH6" s="32"/>
      <c r="AI6" s="32">
        <v>13</v>
      </c>
      <c r="AJ6" s="32">
        <v>110</v>
      </c>
      <c r="AK6" s="17" t="s">
        <v>846</v>
      </c>
    </row>
    <row r="7" ht="12.75" spans="1:37">
      <c r="A7" s="16" t="s">
        <v>157</v>
      </c>
      <c r="B7" s="17" t="s">
        <v>309</v>
      </c>
      <c r="G7" s="26"/>
      <c r="H7" s="21"/>
      <c r="AA7" s="43" t="s">
        <v>847</v>
      </c>
      <c r="AB7" s="32">
        <v>8</v>
      </c>
      <c r="AC7" s="17"/>
      <c r="AD7" s="32"/>
      <c r="AE7" s="32"/>
      <c r="AF7" s="43" t="s">
        <v>808</v>
      </c>
      <c r="AG7" s="32" t="s">
        <v>154</v>
      </c>
      <c r="AH7" s="32"/>
      <c r="AI7" s="32">
        <v>13</v>
      </c>
      <c r="AJ7" s="32">
        <v>110</v>
      </c>
      <c r="AK7" s="17" t="s">
        <v>399</v>
      </c>
    </row>
    <row r="8" ht="12.75" spans="1:37">
      <c r="A8" s="16" t="s">
        <v>159</v>
      </c>
      <c r="B8" s="17">
        <v>4</v>
      </c>
      <c r="C8" s="27"/>
      <c r="D8" s="27"/>
      <c r="E8" s="27"/>
      <c r="F8" s="27"/>
      <c r="G8" s="28"/>
      <c r="H8" s="29"/>
      <c r="I8" s="33" t="s">
        <v>131</v>
      </c>
      <c r="J8" s="33"/>
      <c r="AA8" s="43" t="s">
        <v>664</v>
      </c>
      <c r="AB8" s="32"/>
      <c r="AC8" s="17" t="s">
        <v>85</v>
      </c>
      <c r="AD8" s="32"/>
      <c r="AE8" s="32"/>
      <c r="AF8" s="43"/>
      <c r="AG8" s="32" t="s">
        <v>154</v>
      </c>
      <c r="AH8" s="32"/>
      <c r="AI8" s="32">
        <v>17</v>
      </c>
      <c r="AJ8" s="32">
        <v>150</v>
      </c>
      <c r="AK8" s="17"/>
    </row>
    <row r="9" ht="12.75" spans="1:40">
      <c r="A9" s="16" t="s">
        <v>162</v>
      </c>
      <c r="B9" s="16" t="s">
        <v>163</v>
      </c>
      <c r="C9" s="16" t="s">
        <v>164</v>
      </c>
      <c r="D9" s="16" t="str">
        <f>$B$5</f>
        <v>Corona Kingdom Flag</v>
      </c>
      <c r="E9" s="16" t="str">
        <f>$B$6</f>
        <v>Red Apple</v>
      </c>
      <c r="F9" s="16" t="str">
        <f>$B$7</f>
        <v>Maximus Ears</v>
      </c>
      <c r="G9" s="30" t="s">
        <v>165</v>
      </c>
      <c r="H9" s="29" t="s">
        <v>137</v>
      </c>
      <c r="I9" s="16" t="s">
        <v>166</v>
      </c>
      <c r="J9" s="16" t="s">
        <v>139</v>
      </c>
      <c r="K9" s="31"/>
      <c r="L9" s="31"/>
      <c r="M9" s="31"/>
      <c r="N9" s="31"/>
      <c r="O9" s="31"/>
      <c r="P9" s="31"/>
      <c r="Q9" s="31"/>
      <c r="R9" s="31"/>
      <c r="S9" s="31"/>
      <c r="T9" s="31"/>
      <c r="U9" s="31"/>
      <c r="V9" s="31"/>
      <c r="W9" s="31"/>
      <c r="X9" s="31"/>
      <c r="Y9" s="31"/>
      <c r="Z9" s="31"/>
      <c r="AA9" s="43" t="s">
        <v>816</v>
      </c>
      <c r="AB9" s="32"/>
      <c r="AC9" s="43" t="s">
        <v>85</v>
      </c>
      <c r="AD9" s="32"/>
      <c r="AE9" s="32"/>
      <c r="AF9" s="14" t="s">
        <v>808</v>
      </c>
      <c r="AG9" s="32" t="s">
        <v>193</v>
      </c>
      <c r="AH9" s="32"/>
      <c r="AI9" s="32">
        <v>20</v>
      </c>
      <c r="AJ9" s="32">
        <v>210</v>
      </c>
      <c r="AK9" s="46"/>
      <c r="AL9" s="31"/>
      <c r="AM9" s="31"/>
      <c r="AN9" s="31"/>
    </row>
    <row r="10" ht="12.75" spans="1:37">
      <c r="A10" s="31"/>
      <c r="B10" s="17">
        <v>0</v>
      </c>
      <c r="C10" s="17">
        <v>1</v>
      </c>
      <c r="D10" s="17"/>
      <c r="E10" s="17"/>
      <c r="F10" s="17"/>
      <c r="G10" s="26"/>
      <c r="H10" s="32" t="s">
        <v>145</v>
      </c>
      <c r="AA10" s="14" t="s">
        <v>835</v>
      </c>
      <c r="AB10" s="12"/>
      <c r="AC10" s="12" t="s">
        <v>86</v>
      </c>
      <c r="AD10" s="12"/>
      <c r="AE10" s="12"/>
      <c r="AF10" s="12"/>
      <c r="AG10" s="13" t="s">
        <v>197</v>
      </c>
      <c r="AH10" s="12"/>
      <c r="AI10" s="13">
        <v>25</v>
      </c>
      <c r="AJ10" s="13">
        <v>270</v>
      </c>
      <c r="AK10" s="15" t="s">
        <v>283</v>
      </c>
    </row>
    <row r="11" ht="12.75" spans="1:37">
      <c r="A11" s="31"/>
      <c r="B11" s="17">
        <v>1</v>
      </c>
      <c r="C11" s="17">
        <v>2</v>
      </c>
      <c r="D11" s="17">
        <v>4</v>
      </c>
      <c r="E11" s="17">
        <v>1</v>
      </c>
      <c r="F11" s="17"/>
      <c r="G11" s="26">
        <v>1000</v>
      </c>
      <c r="H11" s="32" t="s">
        <v>199</v>
      </c>
      <c r="I11" s="17">
        <v>1</v>
      </c>
      <c r="J11" s="17">
        <v>15</v>
      </c>
      <c r="AA11" s="43" t="s">
        <v>837</v>
      </c>
      <c r="AB11" s="32"/>
      <c r="AC11" s="43" t="s">
        <v>86</v>
      </c>
      <c r="AD11" s="32"/>
      <c r="AE11" s="32"/>
      <c r="AF11" s="43"/>
      <c r="AG11" s="32" t="s">
        <v>382</v>
      </c>
      <c r="AH11" s="32"/>
      <c r="AI11" s="32">
        <v>30</v>
      </c>
      <c r="AJ11" s="32">
        <v>320</v>
      </c>
      <c r="AK11" s="46"/>
    </row>
    <row r="12" ht="12.75" spans="1:37">
      <c r="A12" s="31"/>
      <c r="B12" s="17">
        <v>2</v>
      </c>
      <c r="C12" s="17">
        <v>3</v>
      </c>
      <c r="D12" s="17">
        <v>5</v>
      </c>
      <c r="E12" s="17">
        <v>1</v>
      </c>
      <c r="F12" s="17">
        <v>1</v>
      </c>
      <c r="G12" s="26">
        <v>1500</v>
      </c>
      <c r="H12" s="32" t="s">
        <v>202</v>
      </c>
      <c r="I12" s="17">
        <v>1</v>
      </c>
      <c r="J12" s="17">
        <v>18</v>
      </c>
      <c r="AA12" s="14" t="s">
        <v>848</v>
      </c>
      <c r="AB12" s="12"/>
      <c r="AC12" s="12" t="s">
        <v>85</v>
      </c>
      <c r="AD12" s="13">
        <v>6</v>
      </c>
      <c r="AE12" s="12"/>
      <c r="AF12" s="12"/>
      <c r="AG12" s="13" t="s">
        <v>205</v>
      </c>
      <c r="AH12" s="12"/>
      <c r="AI12" s="13">
        <v>37</v>
      </c>
      <c r="AJ12" s="13">
        <v>370</v>
      </c>
      <c r="AK12" s="12"/>
    </row>
    <row r="13" ht="12.75" spans="1:37">
      <c r="A13" s="31"/>
      <c r="B13" s="17">
        <v>3</v>
      </c>
      <c r="C13" s="17">
        <v>4</v>
      </c>
      <c r="D13" s="17">
        <v>6</v>
      </c>
      <c r="E13" s="17">
        <v>2</v>
      </c>
      <c r="F13" s="17">
        <v>2</v>
      </c>
      <c r="G13" s="26">
        <v>2250</v>
      </c>
      <c r="H13" s="32" t="s">
        <v>206</v>
      </c>
      <c r="I13" s="17">
        <v>1</v>
      </c>
      <c r="J13" s="17">
        <v>21</v>
      </c>
      <c r="AA13" s="14" t="s">
        <v>849</v>
      </c>
      <c r="AB13" s="13">
        <v>10</v>
      </c>
      <c r="AC13" s="12" t="s">
        <v>86</v>
      </c>
      <c r="AD13" s="13">
        <v>8</v>
      </c>
      <c r="AE13" s="12"/>
      <c r="AF13" s="14" t="s">
        <v>808</v>
      </c>
      <c r="AG13" s="13" t="s">
        <v>169</v>
      </c>
      <c r="AH13" s="12"/>
      <c r="AI13" s="13">
        <v>57</v>
      </c>
      <c r="AJ13" s="13">
        <v>500</v>
      </c>
      <c r="AK13" s="12"/>
    </row>
    <row r="14" ht="12.75" spans="1:10">
      <c r="A14" s="31"/>
      <c r="B14" s="17">
        <v>4</v>
      </c>
      <c r="C14" s="17">
        <v>5</v>
      </c>
      <c r="D14" s="17">
        <v>7</v>
      </c>
      <c r="E14" s="17">
        <v>3</v>
      </c>
      <c r="F14" s="17">
        <v>2</v>
      </c>
      <c r="G14" s="26">
        <v>2950</v>
      </c>
      <c r="H14" s="32" t="s">
        <v>178</v>
      </c>
      <c r="I14" s="17">
        <v>2</v>
      </c>
      <c r="J14" s="17">
        <v>24</v>
      </c>
    </row>
    <row r="15" ht="12.75" spans="1:10">
      <c r="A15" s="31"/>
      <c r="B15" s="17">
        <v>5</v>
      </c>
      <c r="C15" s="17">
        <v>6</v>
      </c>
      <c r="D15" s="17">
        <v>7</v>
      </c>
      <c r="E15" s="17">
        <v>4</v>
      </c>
      <c r="F15" s="17">
        <v>3</v>
      </c>
      <c r="G15" s="26">
        <v>3850</v>
      </c>
      <c r="H15" s="32" t="s">
        <v>183</v>
      </c>
      <c r="I15" s="17">
        <v>2</v>
      </c>
      <c r="J15" s="17">
        <v>27</v>
      </c>
    </row>
    <row r="16" ht="12.75" spans="1:37">
      <c r="A16" s="31"/>
      <c r="B16" s="17">
        <v>6</v>
      </c>
      <c r="C16" s="17">
        <v>7</v>
      </c>
      <c r="D16" s="17">
        <v>8</v>
      </c>
      <c r="E16" s="17">
        <v>5</v>
      </c>
      <c r="F16" s="17">
        <v>3</v>
      </c>
      <c r="G16" s="26">
        <v>5000</v>
      </c>
      <c r="H16" s="32" t="s">
        <v>154</v>
      </c>
      <c r="I16" s="17">
        <v>3</v>
      </c>
      <c r="J16" s="17">
        <v>30</v>
      </c>
      <c r="AA16" s="43"/>
      <c r="AB16" s="32"/>
      <c r="AC16" s="17"/>
      <c r="AD16" s="32"/>
      <c r="AE16" s="32"/>
      <c r="AF16" s="43"/>
      <c r="AG16" s="32"/>
      <c r="AH16" s="32"/>
      <c r="AI16" s="32"/>
      <c r="AJ16" s="32"/>
      <c r="AK16" s="46"/>
    </row>
    <row r="17" ht="12.75" spans="1:37">
      <c r="A17" s="31"/>
      <c r="B17" s="17">
        <v>7</v>
      </c>
      <c r="C17" s="17">
        <v>8</v>
      </c>
      <c r="D17" s="17">
        <v>8</v>
      </c>
      <c r="E17" s="17">
        <v>5</v>
      </c>
      <c r="F17" s="17">
        <v>4</v>
      </c>
      <c r="G17" s="26">
        <v>6500</v>
      </c>
      <c r="H17" s="32" t="s">
        <v>197</v>
      </c>
      <c r="I17" s="17">
        <v>3</v>
      </c>
      <c r="J17" s="17">
        <v>33</v>
      </c>
      <c r="AA17" s="43"/>
      <c r="AB17" s="32"/>
      <c r="AC17" s="17"/>
      <c r="AD17" s="32"/>
      <c r="AE17" s="32"/>
      <c r="AF17" s="43"/>
      <c r="AG17" s="32"/>
      <c r="AH17" s="32"/>
      <c r="AI17" s="32"/>
      <c r="AJ17" s="32"/>
      <c r="AK17" s="46"/>
    </row>
    <row r="18" ht="12.75" spans="1:37">
      <c r="A18" s="31"/>
      <c r="B18" s="17">
        <v>8</v>
      </c>
      <c r="C18" s="17">
        <v>9</v>
      </c>
      <c r="D18" s="17">
        <v>9</v>
      </c>
      <c r="E18" s="17">
        <v>8</v>
      </c>
      <c r="F18" s="17">
        <v>6</v>
      </c>
      <c r="G18" s="26">
        <v>8450</v>
      </c>
      <c r="H18" s="32" t="s">
        <v>209</v>
      </c>
      <c r="I18" s="17">
        <v>3</v>
      </c>
      <c r="J18" s="17">
        <v>36</v>
      </c>
      <c r="AA18" s="43"/>
      <c r="AB18" s="32"/>
      <c r="AC18" s="17"/>
      <c r="AD18" s="32"/>
      <c r="AE18" s="32"/>
      <c r="AF18" s="43"/>
      <c r="AG18" s="32"/>
      <c r="AH18" s="32"/>
      <c r="AI18" s="32"/>
      <c r="AJ18" s="32"/>
      <c r="AK18" s="46"/>
    </row>
    <row r="19" ht="12.75" spans="1:37">
      <c r="A19" s="31"/>
      <c r="B19" s="17">
        <v>9</v>
      </c>
      <c r="C19" s="17">
        <v>10</v>
      </c>
      <c r="D19" s="17">
        <v>10</v>
      </c>
      <c r="E19" s="17">
        <v>10</v>
      </c>
      <c r="F19" s="17">
        <v>8</v>
      </c>
      <c r="G19" s="26">
        <v>11000</v>
      </c>
      <c r="H19" s="32" t="s">
        <v>169</v>
      </c>
      <c r="I19" s="17">
        <v>5</v>
      </c>
      <c r="J19" s="17">
        <v>39</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32">
      <c r="A25" s="31"/>
      <c r="G25" s="26"/>
      <c r="H25" s="21"/>
      <c r="AC25" s="17"/>
      <c r="AF25" s="43"/>
    </row>
    <row r="26" ht="12.75" spans="1:32">
      <c r="A26" s="31"/>
      <c r="G26" s="26"/>
      <c r="H26" s="21"/>
      <c r="AC26" s="17"/>
      <c r="AF26" s="43"/>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1.5714285714286" style="12" customWidth="1"/>
    <col min="3" max="3" width="11.4285714285714" style="12" customWidth="1"/>
    <col min="4" max="4" width="24.1428571428571" style="12" customWidth="1"/>
    <col min="5" max="5" width="12.5714285714286" style="12" customWidth="1"/>
    <col min="6" max="6" width="12.4285714285714"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88</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[DMKCharacterProgress_WIP.xlsx]Overview!$B$95</v>
      </c>
      <c r="G1" s="12" t="s">
        <v>124</v>
      </c>
      <c r="H1" s="21"/>
      <c r="AA1" s="34" t="str">
        <f>$B$1&amp;"'s Activities"</f>
        <v>Aurora's Activities</v>
      </c>
      <c r="AB1" s="34"/>
      <c r="AC1" s="34"/>
      <c r="AD1" s="34"/>
      <c r="AE1" s="34"/>
      <c r="AF1" s="34"/>
      <c r="AG1" s="34"/>
      <c r="AH1" s="34"/>
      <c r="AI1" s="34"/>
      <c r="AJ1" s="34"/>
      <c r="AK1" s="34"/>
    </row>
    <row r="2" ht="20.25" spans="1:37">
      <c r="A2" s="16" t="s">
        <v>125</v>
      </c>
      <c r="B2" s="17" t="s">
        <v>850</v>
      </c>
      <c r="F2" s="22" t="str">
        <f ca="1">"'"&amp;SUBSTITUTE($F$1,"Overview","Overview (Mine)'")</f>
        <v>'[DMKCharacterProgress_WIP.xlsx]Overview (Mine)'!$B$95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43" t="s">
        <v>851</v>
      </c>
      <c r="AB4" s="32"/>
      <c r="AC4" s="17"/>
      <c r="AD4" s="32"/>
      <c r="AE4" s="32"/>
      <c r="AF4" s="43"/>
      <c r="AG4" s="32" t="s">
        <v>183</v>
      </c>
      <c r="AH4" s="32"/>
      <c r="AI4" s="32">
        <v>10</v>
      </c>
      <c r="AJ4" s="32">
        <v>75</v>
      </c>
      <c r="AK4" s="46" t="s">
        <v>852</v>
      </c>
    </row>
    <row r="5" ht="12.75" spans="1:37">
      <c r="A5" s="16" t="s">
        <v>148</v>
      </c>
      <c r="B5" s="17" t="s">
        <v>829</v>
      </c>
      <c r="G5" s="26"/>
      <c r="H5" s="21"/>
      <c r="AA5" s="43" t="s">
        <v>853</v>
      </c>
      <c r="AB5" s="32"/>
      <c r="AC5" s="43" t="s">
        <v>90</v>
      </c>
      <c r="AD5" s="32"/>
      <c r="AE5" s="32"/>
      <c r="AF5" s="14" t="s">
        <v>854</v>
      </c>
      <c r="AG5" s="32" t="s">
        <v>183</v>
      </c>
      <c r="AH5" s="32"/>
      <c r="AI5" s="32">
        <v>13</v>
      </c>
      <c r="AJ5" s="32">
        <v>100</v>
      </c>
      <c r="AK5" s="46" t="s">
        <v>855</v>
      </c>
    </row>
    <row r="6" ht="12.75" spans="1:37">
      <c r="A6" s="16" t="s">
        <v>150</v>
      </c>
      <c r="B6" s="17" t="s">
        <v>232</v>
      </c>
      <c r="G6" s="26"/>
      <c r="H6" s="21"/>
      <c r="AA6" s="43" t="s">
        <v>856</v>
      </c>
      <c r="AB6" s="32"/>
      <c r="AC6" s="17" t="s">
        <v>92</v>
      </c>
      <c r="AD6" s="32"/>
      <c r="AE6" s="32"/>
      <c r="AF6" s="43" t="s">
        <v>854</v>
      </c>
      <c r="AG6" s="32" t="s">
        <v>183</v>
      </c>
      <c r="AH6" s="32"/>
      <c r="AI6" s="32">
        <v>13</v>
      </c>
      <c r="AJ6" s="32">
        <v>100</v>
      </c>
      <c r="AK6" s="17"/>
    </row>
    <row r="7" ht="12.75" spans="1:37">
      <c r="A7" s="16" t="s">
        <v>157</v>
      </c>
      <c r="B7" s="17" t="s">
        <v>857</v>
      </c>
      <c r="G7" s="26"/>
      <c r="H7" s="21"/>
      <c r="AA7" s="14" t="s">
        <v>858</v>
      </c>
      <c r="AB7" s="12"/>
      <c r="AD7" s="12"/>
      <c r="AE7" s="12"/>
      <c r="AF7" s="14" t="s">
        <v>620</v>
      </c>
      <c r="AG7" s="13" t="s">
        <v>154</v>
      </c>
      <c r="AH7" s="12"/>
      <c r="AI7" s="13">
        <v>13</v>
      </c>
      <c r="AJ7" s="13">
        <v>110</v>
      </c>
      <c r="AK7" s="12" t="s">
        <v>421</v>
      </c>
    </row>
    <row r="8" ht="12.75" spans="1:37">
      <c r="A8" s="16" t="s">
        <v>159</v>
      </c>
      <c r="B8" s="17">
        <v>5</v>
      </c>
      <c r="C8" s="27"/>
      <c r="D8" s="27"/>
      <c r="E8" s="27"/>
      <c r="F8" s="27"/>
      <c r="G8" s="28"/>
      <c r="H8" s="29"/>
      <c r="I8" s="33" t="s">
        <v>131</v>
      </c>
      <c r="J8" s="33"/>
      <c r="AA8" s="43" t="s">
        <v>859</v>
      </c>
      <c r="AB8" s="32"/>
      <c r="AC8" s="17"/>
      <c r="AD8" s="32"/>
      <c r="AE8" s="32"/>
      <c r="AF8" s="43" t="s">
        <v>860</v>
      </c>
      <c r="AG8" s="32" t="s">
        <v>154</v>
      </c>
      <c r="AH8" s="32"/>
      <c r="AI8" s="32">
        <v>13</v>
      </c>
      <c r="AJ8" s="32">
        <v>110</v>
      </c>
      <c r="AK8" s="17"/>
    </row>
    <row r="9" ht="12.75" spans="1:40">
      <c r="A9" s="16" t="s">
        <v>162</v>
      </c>
      <c r="B9" s="16" t="s">
        <v>163</v>
      </c>
      <c r="C9" s="16" t="s">
        <v>164</v>
      </c>
      <c r="D9" s="16" t="str">
        <f>$B$5</f>
        <v>Spinning Wheel Figure</v>
      </c>
      <c r="E9" s="16" t="str">
        <f>$B$6</f>
        <v>Gold Crown</v>
      </c>
      <c r="F9" s="16" t="str">
        <f>$B$7</f>
        <v>Aurora Ears</v>
      </c>
      <c r="G9" s="30" t="s">
        <v>165</v>
      </c>
      <c r="H9" s="29" t="s">
        <v>137</v>
      </c>
      <c r="I9" s="16" t="s">
        <v>166</v>
      </c>
      <c r="J9" s="16" t="s">
        <v>139</v>
      </c>
      <c r="K9" s="31"/>
      <c r="L9" s="31"/>
      <c r="M9" s="31"/>
      <c r="N9" s="31"/>
      <c r="O9" s="31"/>
      <c r="P9" s="31"/>
      <c r="Q9" s="31"/>
      <c r="R9" s="31"/>
      <c r="S9" s="31"/>
      <c r="T9" s="31"/>
      <c r="U9" s="31"/>
      <c r="V9" s="31"/>
      <c r="W9" s="31"/>
      <c r="X9" s="31"/>
      <c r="Y9" s="31"/>
      <c r="Z9" s="31"/>
      <c r="AA9" s="43" t="s">
        <v>861</v>
      </c>
      <c r="AB9" s="32">
        <v>7</v>
      </c>
      <c r="AC9" s="17" t="s">
        <v>862</v>
      </c>
      <c r="AD9" s="32"/>
      <c r="AE9" s="32"/>
      <c r="AF9" s="43"/>
      <c r="AG9" s="32" t="s">
        <v>193</v>
      </c>
      <c r="AH9" s="32"/>
      <c r="AI9" s="32">
        <v>20</v>
      </c>
      <c r="AJ9" s="32">
        <v>210</v>
      </c>
      <c r="AK9" s="17" t="s">
        <v>415</v>
      </c>
      <c r="AL9" s="31"/>
      <c r="AM9" s="31"/>
      <c r="AN9" s="31"/>
    </row>
    <row r="10" ht="12.75" spans="1:37">
      <c r="A10" s="31"/>
      <c r="B10" s="17">
        <v>0</v>
      </c>
      <c r="C10" s="17">
        <v>1</v>
      </c>
      <c r="D10" s="17">
        <v>15</v>
      </c>
      <c r="E10" s="17">
        <v>15</v>
      </c>
      <c r="F10" s="17">
        <v>15</v>
      </c>
      <c r="G10" s="26">
        <v>50000</v>
      </c>
      <c r="H10" s="32" t="s">
        <v>154</v>
      </c>
      <c r="AA10" s="43" t="s">
        <v>863</v>
      </c>
      <c r="AB10" s="32">
        <v>2</v>
      </c>
      <c r="AC10" s="17"/>
      <c r="AD10" s="32"/>
      <c r="AE10" s="32"/>
      <c r="AF10" s="43" t="s">
        <v>854</v>
      </c>
      <c r="AG10" s="32" t="s">
        <v>197</v>
      </c>
      <c r="AH10" s="32"/>
      <c r="AI10" s="32">
        <v>20</v>
      </c>
      <c r="AJ10" s="32">
        <v>200</v>
      </c>
      <c r="AK10" s="17" t="s">
        <v>864</v>
      </c>
    </row>
    <row r="11" ht="12.75" spans="1:37">
      <c r="A11" s="31"/>
      <c r="B11" s="17">
        <v>1</v>
      </c>
      <c r="C11" s="17">
        <v>2</v>
      </c>
      <c r="D11" s="17">
        <v>2</v>
      </c>
      <c r="E11" s="17">
        <v>1</v>
      </c>
      <c r="F11" s="17"/>
      <c r="G11" s="26">
        <v>1600</v>
      </c>
      <c r="H11" s="32" t="s">
        <v>199</v>
      </c>
      <c r="I11" s="17">
        <v>1</v>
      </c>
      <c r="J11" s="17">
        <v>15</v>
      </c>
      <c r="AA11" s="14" t="s">
        <v>865</v>
      </c>
      <c r="AB11" s="13">
        <v>4</v>
      </c>
      <c r="AC11"/>
      <c r="AD11" s="12"/>
      <c r="AE11" s="12"/>
      <c r="AF11" s="14" t="s">
        <v>622</v>
      </c>
      <c r="AG11" s="13" t="s">
        <v>205</v>
      </c>
      <c r="AH11" s="12"/>
      <c r="AI11" s="13">
        <v>29</v>
      </c>
      <c r="AJ11" s="13">
        <v>275</v>
      </c>
      <c r="AK11" s="15" t="s">
        <v>286</v>
      </c>
    </row>
    <row r="12" ht="12.75" spans="1:37">
      <c r="A12" s="31"/>
      <c r="B12" s="17">
        <v>2</v>
      </c>
      <c r="C12" s="17">
        <v>3</v>
      </c>
      <c r="D12" s="17">
        <v>3</v>
      </c>
      <c r="E12" s="17">
        <v>1</v>
      </c>
      <c r="F12" s="17">
        <v>1</v>
      </c>
      <c r="G12" s="26">
        <v>2400</v>
      </c>
      <c r="H12" s="32" t="s">
        <v>202</v>
      </c>
      <c r="I12" s="17">
        <v>1</v>
      </c>
      <c r="J12" s="17">
        <v>18</v>
      </c>
      <c r="AA12" s="43" t="s">
        <v>866</v>
      </c>
      <c r="AB12" s="32">
        <v>10</v>
      </c>
      <c r="AC12" s="43" t="s">
        <v>862</v>
      </c>
      <c r="AD12" s="32">
        <v>10</v>
      </c>
      <c r="AE12" s="32"/>
      <c r="AF12" s="43"/>
      <c r="AG12" s="32" t="s">
        <v>205</v>
      </c>
      <c r="AH12" s="32"/>
      <c r="AI12" s="32">
        <v>37</v>
      </c>
      <c r="AJ12" s="32">
        <v>370</v>
      </c>
      <c r="AK12" s="46"/>
    </row>
    <row r="13" ht="12.75" spans="1:37">
      <c r="A13" s="31"/>
      <c r="B13" s="17">
        <v>3</v>
      </c>
      <c r="C13" s="17">
        <v>4</v>
      </c>
      <c r="D13" s="17">
        <v>4</v>
      </c>
      <c r="E13" s="17">
        <v>2</v>
      </c>
      <c r="F13" s="17">
        <v>1</v>
      </c>
      <c r="G13" s="26">
        <v>3600</v>
      </c>
      <c r="H13" s="32" t="s">
        <v>206</v>
      </c>
      <c r="I13" s="17">
        <v>1</v>
      </c>
      <c r="J13" s="17">
        <v>21</v>
      </c>
      <c r="AA13" s="14" t="s">
        <v>867</v>
      </c>
      <c r="AB13" s="12"/>
      <c r="AC13" s="12" t="s">
        <v>862</v>
      </c>
      <c r="AD13" s="12"/>
      <c r="AE13" s="12"/>
      <c r="AF13" s="14" t="s">
        <v>860</v>
      </c>
      <c r="AG13" s="13" t="s">
        <v>169</v>
      </c>
      <c r="AH13" s="12"/>
      <c r="AI13" s="13">
        <v>57</v>
      </c>
      <c r="AJ13" s="13">
        <v>500</v>
      </c>
      <c r="AK13" s="12"/>
    </row>
    <row r="14" ht="12.75" spans="1:37">
      <c r="A14" s="31"/>
      <c r="B14" s="17">
        <v>4</v>
      </c>
      <c r="C14" s="17">
        <v>5</v>
      </c>
      <c r="D14" s="17">
        <v>5</v>
      </c>
      <c r="E14" s="17">
        <v>2</v>
      </c>
      <c r="F14" s="17">
        <v>2</v>
      </c>
      <c r="G14" s="26">
        <v>4700</v>
      </c>
      <c r="H14" s="32" t="s">
        <v>178</v>
      </c>
      <c r="I14" s="17">
        <v>2</v>
      </c>
      <c r="J14" s="17">
        <v>24</v>
      </c>
      <c r="AA14" s="14" t="s">
        <v>868</v>
      </c>
      <c r="AB14" s="12"/>
      <c r="AC14" s="12" t="s">
        <v>91</v>
      </c>
      <c r="AD14" s="12"/>
      <c r="AE14" s="12"/>
      <c r="AF14" s="14" t="s">
        <v>854</v>
      </c>
      <c r="AG14" s="13" t="s">
        <v>169</v>
      </c>
      <c r="AH14" s="12"/>
      <c r="AI14" s="13">
        <v>57</v>
      </c>
      <c r="AJ14" s="13">
        <v>500</v>
      </c>
      <c r="AK14" s="12"/>
    </row>
    <row r="15" ht="12.75" spans="1:10">
      <c r="A15" s="31"/>
      <c r="B15" s="17">
        <v>5</v>
      </c>
      <c r="C15" s="17">
        <v>6</v>
      </c>
      <c r="D15" s="17">
        <v>6</v>
      </c>
      <c r="E15" s="17">
        <v>3</v>
      </c>
      <c r="F15" s="17">
        <v>2</v>
      </c>
      <c r="G15" s="26">
        <v>6100</v>
      </c>
      <c r="H15" s="32" t="s">
        <v>183</v>
      </c>
      <c r="I15" s="17">
        <v>2</v>
      </c>
      <c r="J15" s="17">
        <v>27</v>
      </c>
    </row>
    <row r="16" ht="12.75" spans="1:10">
      <c r="A16" s="31"/>
      <c r="B16" s="17">
        <v>6</v>
      </c>
      <c r="C16" s="17">
        <v>7</v>
      </c>
      <c r="D16" s="17">
        <v>7</v>
      </c>
      <c r="E16" s="17">
        <v>4</v>
      </c>
      <c r="F16" s="17">
        <v>2</v>
      </c>
      <c r="G16" s="26">
        <v>7950</v>
      </c>
      <c r="H16" s="32" t="s">
        <v>154</v>
      </c>
      <c r="I16" s="17">
        <v>3</v>
      </c>
      <c r="J16" s="17">
        <v>30</v>
      </c>
    </row>
    <row r="17" ht="12.75" spans="1:37">
      <c r="A17" s="31"/>
      <c r="B17" s="17">
        <v>7</v>
      </c>
      <c r="C17" s="17">
        <v>8</v>
      </c>
      <c r="D17" s="17">
        <v>8</v>
      </c>
      <c r="E17" s="17">
        <v>6</v>
      </c>
      <c r="F17" s="17">
        <v>3</v>
      </c>
      <c r="G17" s="26">
        <v>10350</v>
      </c>
      <c r="H17" s="32" t="s">
        <v>197</v>
      </c>
      <c r="I17" s="17">
        <v>3</v>
      </c>
      <c r="J17" s="17">
        <v>33</v>
      </c>
      <c r="AA17" s="43"/>
      <c r="AB17" s="32"/>
      <c r="AC17" s="17"/>
      <c r="AD17" s="32"/>
      <c r="AE17" s="32"/>
      <c r="AF17" s="43"/>
      <c r="AG17" s="32"/>
      <c r="AH17" s="32"/>
      <c r="AI17" s="32"/>
      <c r="AJ17" s="32"/>
      <c r="AK17" s="46"/>
    </row>
    <row r="18" ht="12.75" spans="1:37">
      <c r="A18" s="31"/>
      <c r="B18" s="17">
        <v>8</v>
      </c>
      <c r="C18" s="17">
        <v>9</v>
      </c>
      <c r="D18" s="17">
        <v>9</v>
      </c>
      <c r="E18" s="17">
        <v>8</v>
      </c>
      <c r="F18" s="17">
        <v>4</v>
      </c>
      <c r="G18" s="26">
        <v>13450</v>
      </c>
      <c r="H18" s="32" t="s">
        <v>209</v>
      </c>
      <c r="I18" s="17">
        <v>3</v>
      </c>
      <c r="J18" s="17">
        <v>36</v>
      </c>
      <c r="AA18" s="43"/>
      <c r="AB18" s="32"/>
      <c r="AC18" s="17"/>
      <c r="AD18" s="32"/>
      <c r="AE18" s="32"/>
      <c r="AF18" s="43"/>
      <c r="AG18" s="32"/>
      <c r="AH18" s="32"/>
      <c r="AI18" s="32"/>
      <c r="AJ18" s="32"/>
      <c r="AK18" s="46"/>
    </row>
    <row r="19" ht="12.75" spans="1:37">
      <c r="A19" s="31"/>
      <c r="B19" s="17">
        <v>9</v>
      </c>
      <c r="C19" s="17">
        <v>10</v>
      </c>
      <c r="D19" s="17">
        <v>10</v>
      </c>
      <c r="E19" s="17">
        <v>10</v>
      </c>
      <c r="F19" s="17">
        <v>6</v>
      </c>
      <c r="G19" s="26">
        <v>17500</v>
      </c>
      <c r="H19" s="32" t="s">
        <v>169</v>
      </c>
      <c r="I19" s="17">
        <v>5</v>
      </c>
      <c r="J19" s="17">
        <v>39</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7"/>
    </row>
    <row r="24" ht="12.75" spans="1:37">
      <c r="A24" s="31"/>
      <c r="G24" s="26"/>
      <c r="H24" s="21"/>
      <c r="AA24" s="43"/>
      <c r="AB24" s="32"/>
      <c r="AC24" s="43"/>
      <c r="AD24" s="17"/>
      <c r="AE24" s="17"/>
      <c r="AF24" s="17"/>
      <c r="AG24" s="17"/>
      <c r="AH24" s="17"/>
      <c r="AI24" s="17"/>
      <c r="AJ24" s="17"/>
      <c r="AK24" s="46"/>
    </row>
    <row r="25" ht="12.75" spans="1:37">
      <c r="A25" s="31"/>
      <c r="G25" s="26"/>
      <c r="H25" s="21"/>
      <c r="AC25" s="17"/>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12.75"/>
  <cols>
    <col min="1" max="1" width="32.1428571428571" style="12" customWidth="1"/>
    <col min="2" max="2" width="18.8571428571429" style="12" customWidth="1"/>
    <col min="3" max="3" width="11.4285714285714" style="12" customWidth="1"/>
    <col min="4" max="4" width="16.1428571428571" style="12" customWidth="1"/>
    <col min="5" max="5" width="12.5714285714286" style="12" customWidth="1"/>
    <col min="6" max="6" width="10.8571428571429"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53</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[DMKCharacterProgress_WIP.xlsx]Overview!$B$9</v>
      </c>
      <c r="G1" s="12" t="s">
        <v>124</v>
      </c>
      <c r="H1" s="21"/>
      <c r="AA1" s="34" t="str">
        <f>$B$1&amp;"'s Activities"</f>
        <v>Pluto's Activities</v>
      </c>
      <c r="AB1" s="34"/>
      <c r="AC1" s="34"/>
      <c r="AD1" s="34"/>
      <c r="AE1" s="34"/>
      <c r="AF1" s="34"/>
      <c r="AG1" s="34"/>
      <c r="AH1" s="34"/>
      <c r="AI1" s="34"/>
      <c r="AJ1" s="34"/>
      <c r="AK1" s="34"/>
    </row>
    <row r="2" ht="20.25" spans="1:37">
      <c r="A2" s="16" t="s">
        <v>125</v>
      </c>
      <c r="B2" s="17" t="s">
        <v>172</v>
      </c>
      <c r="F2" s="22" t="str">
        <f ca="1">"'"&amp;SUBSTITUTE($F$1,"Overview","Overview (Mine)'")</f>
        <v>'[DMKCharacterProgress_WIP.xlsx]Overview (Mine)'!$B$9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150</v>
      </c>
      <c r="G4" s="26"/>
      <c r="H4" s="21"/>
      <c r="AA4" s="14" t="s">
        <v>173</v>
      </c>
      <c r="AB4" s="13">
        <v>2</v>
      </c>
      <c r="AE4" s="13" t="s">
        <v>51</v>
      </c>
      <c r="AG4" s="13" t="s">
        <v>174</v>
      </c>
      <c r="AI4" s="13">
        <v>1</v>
      </c>
      <c r="AJ4" s="13">
        <v>5</v>
      </c>
      <c r="AK4" s="63" t="s">
        <v>175</v>
      </c>
    </row>
    <row r="5" spans="1:37">
      <c r="A5" s="16" t="s">
        <v>148</v>
      </c>
      <c r="B5" s="17" t="s">
        <v>176</v>
      </c>
      <c r="G5" s="26"/>
      <c r="H5" s="21"/>
      <c r="AA5" s="14" t="s">
        <v>177</v>
      </c>
      <c r="AB5" s="13">
        <v>1</v>
      </c>
      <c r="AG5" s="13" t="s">
        <v>178</v>
      </c>
      <c r="AH5" s="13" t="s">
        <v>51</v>
      </c>
      <c r="AI5" s="13">
        <v>7</v>
      </c>
      <c r="AJ5" s="13">
        <v>40</v>
      </c>
      <c r="AK5" s="64" t="s">
        <v>179</v>
      </c>
    </row>
    <row r="6" spans="1:37">
      <c r="A6" s="16" t="s">
        <v>150</v>
      </c>
      <c r="B6" s="17" t="s">
        <v>180</v>
      </c>
      <c r="G6" s="26"/>
      <c r="H6" s="21"/>
      <c r="AA6" s="14" t="s">
        <v>181</v>
      </c>
      <c r="AB6" s="13">
        <v>2</v>
      </c>
      <c r="AF6" s="14" t="s">
        <v>182</v>
      </c>
      <c r="AG6" s="13" t="s">
        <v>183</v>
      </c>
      <c r="AI6" s="13">
        <v>10</v>
      </c>
      <c r="AJ6" s="13">
        <v>75</v>
      </c>
      <c r="AK6" s="64" t="s">
        <v>184</v>
      </c>
    </row>
    <row r="7" spans="1:37">
      <c r="A7" s="16" t="s">
        <v>157</v>
      </c>
      <c r="B7" s="17" t="s">
        <v>185</v>
      </c>
      <c r="G7" s="26"/>
      <c r="H7" s="21"/>
      <c r="AA7" s="14" t="s">
        <v>186</v>
      </c>
      <c r="AF7" s="14" t="s">
        <v>187</v>
      </c>
      <c r="AG7" s="13" t="s">
        <v>154</v>
      </c>
      <c r="AI7" s="13">
        <v>13</v>
      </c>
      <c r="AJ7" s="13">
        <v>110</v>
      </c>
      <c r="AK7" s="63" t="s">
        <v>188</v>
      </c>
    </row>
    <row r="8" spans="1:37">
      <c r="A8" s="16" t="s">
        <v>159</v>
      </c>
      <c r="B8" s="17">
        <v>9</v>
      </c>
      <c r="C8" s="27"/>
      <c r="D8" s="27"/>
      <c r="E8" s="27"/>
      <c r="F8" s="27"/>
      <c r="G8" s="28"/>
      <c r="H8" s="29"/>
      <c r="I8" s="33" t="s">
        <v>131</v>
      </c>
      <c r="J8" s="33"/>
      <c r="AA8" s="14" t="s">
        <v>189</v>
      </c>
      <c r="AB8" s="13">
        <v>2</v>
      </c>
      <c r="AF8" s="14" t="s">
        <v>190</v>
      </c>
      <c r="AG8" s="13" t="s">
        <v>154</v>
      </c>
      <c r="AI8" s="13">
        <v>13</v>
      </c>
      <c r="AJ8" s="13">
        <v>110</v>
      </c>
      <c r="AK8" s="63" t="s">
        <v>191</v>
      </c>
    </row>
    <row r="9" spans="1:37">
      <c r="A9" s="16" t="s">
        <v>162</v>
      </c>
      <c r="B9" s="16" t="s">
        <v>163</v>
      </c>
      <c r="C9" s="16" t="s">
        <v>164</v>
      </c>
      <c r="D9" s="16" t="str">
        <f>$B$5</f>
        <v>Mickey Balloon</v>
      </c>
      <c r="E9" s="16" t="str">
        <f>$B$6</f>
        <v>Pluto Collar</v>
      </c>
      <c r="F9" s="16" t="str">
        <f>$B$7</f>
        <v>Pluto Ears</v>
      </c>
      <c r="G9" s="30" t="s">
        <v>165</v>
      </c>
      <c r="H9" s="29" t="s">
        <v>137</v>
      </c>
      <c r="I9" s="16" t="s">
        <v>166</v>
      </c>
      <c r="J9" s="16" t="s">
        <v>139</v>
      </c>
      <c r="K9" s="31"/>
      <c r="L9" s="31"/>
      <c r="M9" s="31"/>
      <c r="N9" s="31"/>
      <c r="O9" s="31"/>
      <c r="P9" s="31"/>
      <c r="Q9" s="31"/>
      <c r="R9" s="31"/>
      <c r="S9" s="31"/>
      <c r="T9" s="31"/>
      <c r="U9" s="31"/>
      <c r="V9" s="31"/>
      <c r="W9" s="31"/>
      <c r="X9" s="31"/>
      <c r="Y9" s="31"/>
      <c r="Z9" s="31"/>
      <c r="AA9" s="14" t="s">
        <v>192</v>
      </c>
      <c r="AB9" s="13">
        <v>3</v>
      </c>
      <c r="AG9" s="13" t="s">
        <v>193</v>
      </c>
      <c r="AI9" s="13">
        <v>16</v>
      </c>
      <c r="AJ9" s="13">
        <v>155</v>
      </c>
      <c r="AK9" s="63" t="s">
        <v>194</v>
      </c>
    </row>
    <row r="10" spans="1:37">
      <c r="A10" s="31"/>
      <c r="B10" s="17">
        <v>0</v>
      </c>
      <c r="C10" s="17">
        <v>1</v>
      </c>
      <c r="D10" s="17"/>
      <c r="E10" s="17"/>
      <c r="F10" s="17"/>
      <c r="G10" s="26"/>
      <c r="H10" s="32" t="s">
        <v>145</v>
      </c>
      <c r="AA10" s="14" t="s">
        <v>195</v>
      </c>
      <c r="AB10" s="13">
        <v>8</v>
      </c>
      <c r="AF10" s="14" t="s">
        <v>196</v>
      </c>
      <c r="AG10" s="13" t="s">
        <v>197</v>
      </c>
      <c r="AI10" s="13">
        <v>20</v>
      </c>
      <c r="AJ10" s="13">
        <v>200</v>
      </c>
      <c r="AK10" s="63" t="s">
        <v>198</v>
      </c>
    </row>
    <row r="11" spans="1:37">
      <c r="A11" s="31"/>
      <c r="B11" s="17">
        <v>1</v>
      </c>
      <c r="C11" s="17">
        <v>2</v>
      </c>
      <c r="D11" s="17">
        <v>2</v>
      </c>
      <c r="E11" s="17">
        <v>1</v>
      </c>
      <c r="F11" s="17"/>
      <c r="G11" s="26">
        <v>350</v>
      </c>
      <c r="H11" s="32" t="s">
        <v>199</v>
      </c>
      <c r="I11" s="12">
        <v>1</v>
      </c>
      <c r="J11" s="12">
        <v>5</v>
      </c>
      <c r="AA11" s="43" t="s">
        <v>200</v>
      </c>
      <c r="AB11" s="32">
        <v>10</v>
      </c>
      <c r="AC11" s="43" t="s">
        <v>201</v>
      </c>
      <c r="AD11" s="32"/>
      <c r="AE11" s="32"/>
      <c r="AF11" s="43"/>
      <c r="AG11" s="32" t="s">
        <v>197</v>
      </c>
      <c r="AH11" s="32"/>
      <c r="AI11" s="32">
        <v>25</v>
      </c>
      <c r="AJ11" s="32">
        <v>270</v>
      </c>
      <c r="AK11" s="31"/>
    </row>
    <row r="12" spans="1:37">
      <c r="A12" s="31"/>
      <c r="B12" s="17">
        <v>2</v>
      </c>
      <c r="C12" s="17">
        <v>3</v>
      </c>
      <c r="D12" s="17">
        <v>3</v>
      </c>
      <c r="E12" s="17">
        <v>2</v>
      </c>
      <c r="F12" s="17">
        <v>1</v>
      </c>
      <c r="G12" s="26">
        <v>550</v>
      </c>
      <c r="H12" s="32" t="s">
        <v>202</v>
      </c>
      <c r="I12" s="12">
        <v>1</v>
      </c>
      <c r="J12" s="12">
        <v>6</v>
      </c>
      <c r="AA12" s="14" t="s">
        <v>203</v>
      </c>
      <c r="AB12" s="13">
        <v>4</v>
      </c>
      <c r="AF12" s="14" t="s">
        <v>204</v>
      </c>
      <c r="AG12" s="13" t="s">
        <v>205</v>
      </c>
      <c r="AI12" s="13">
        <v>29</v>
      </c>
      <c r="AJ12" s="13">
        <v>275</v>
      </c>
      <c r="AK12" s="17" t="s">
        <v>185</v>
      </c>
    </row>
    <row r="13" spans="1:37">
      <c r="A13" s="31"/>
      <c r="B13" s="17">
        <v>3</v>
      </c>
      <c r="C13" s="17">
        <v>4</v>
      </c>
      <c r="D13" s="17">
        <v>4</v>
      </c>
      <c r="E13" s="17">
        <v>3</v>
      </c>
      <c r="F13" s="17">
        <v>1</v>
      </c>
      <c r="G13" s="26">
        <v>850</v>
      </c>
      <c r="H13" s="32" t="s">
        <v>206</v>
      </c>
      <c r="I13" s="12">
        <v>1</v>
      </c>
      <c r="J13" s="12">
        <v>7</v>
      </c>
      <c r="AA13" s="14" t="s">
        <v>207</v>
      </c>
      <c r="AF13" s="14" t="s">
        <v>208</v>
      </c>
      <c r="AG13" s="13" t="s">
        <v>169</v>
      </c>
      <c r="AI13" s="13">
        <v>45</v>
      </c>
      <c r="AJ13" s="13">
        <v>375</v>
      </c>
      <c r="AK13" s="12"/>
    </row>
    <row r="14" spans="1:37">
      <c r="A14" s="31"/>
      <c r="B14" s="17">
        <v>4</v>
      </c>
      <c r="C14" s="17">
        <v>5</v>
      </c>
      <c r="D14" s="17">
        <v>6</v>
      </c>
      <c r="E14" s="17">
        <v>4</v>
      </c>
      <c r="F14" s="17">
        <v>2</v>
      </c>
      <c r="G14" s="26">
        <v>1100</v>
      </c>
      <c r="H14" s="32" t="s">
        <v>178</v>
      </c>
      <c r="I14" s="12">
        <v>2</v>
      </c>
      <c r="J14" s="12">
        <v>8</v>
      </c>
      <c r="AA14" s="43"/>
      <c r="AB14" s="32"/>
      <c r="AC14" s="43"/>
      <c r="AD14" s="32"/>
      <c r="AE14" s="32"/>
      <c r="AG14" s="32"/>
      <c r="AH14" s="32"/>
      <c r="AI14" s="32"/>
      <c r="AJ14" s="32"/>
      <c r="AK14" s="46"/>
    </row>
    <row r="15" spans="1:37">
      <c r="A15" s="31"/>
      <c r="B15" s="17">
        <v>5</v>
      </c>
      <c r="C15" s="17">
        <v>6</v>
      </c>
      <c r="D15" s="17">
        <v>6</v>
      </c>
      <c r="E15" s="17">
        <v>5</v>
      </c>
      <c r="F15" s="17">
        <v>2</v>
      </c>
      <c r="G15" s="26">
        <v>1450</v>
      </c>
      <c r="H15" s="32" t="s">
        <v>183</v>
      </c>
      <c r="I15" s="12">
        <v>2</v>
      </c>
      <c r="J15" s="12">
        <v>9</v>
      </c>
      <c r="AA15" s="43"/>
      <c r="AB15" s="32"/>
      <c r="AC15" s="17"/>
      <c r="AD15" s="32"/>
      <c r="AE15" s="32"/>
      <c r="AF15" s="43"/>
      <c r="AG15" s="32"/>
      <c r="AH15" s="32"/>
      <c r="AI15" s="32"/>
      <c r="AJ15" s="32"/>
      <c r="AK15" s="46"/>
    </row>
    <row r="16" spans="1:37">
      <c r="A16" s="31"/>
      <c r="B16" s="17">
        <v>6</v>
      </c>
      <c r="C16" s="17">
        <v>7</v>
      </c>
      <c r="D16" s="17">
        <v>7</v>
      </c>
      <c r="E16" s="17">
        <v>6</v>
      </c>
      <c r="F16" s="17">
        <v>4</v>
      </c>
      <c r="G16" s="26">
        <v>1900</v>
      </c>
      <c r="H16" s="32" t="s">
        <v>154</v>
      </c>
      <c r="I16" s="12">
        <v>3</v>
      </c>
      <c r="J16" s="12">
        <v>10</v>
      </c>
      <c r="AA16" s="43"/>
      <c r="AB16" s="32"/>
      <c r="AC16" s="17"/>
      <c r="AD16" s="32"/>
      <c r="AE16" s="32"/>
      <c r="AF16" s="43"/>
      <c r="AG16" s="32"/>
      <c r="AH16" s="32"/>
      <c r="AI16" s="32"/>
      <c r="AJ16" s="32"/>
      <c r="AK16" s="17"/>
    </row>
    <row r="17" spans="1:37">
      <c r="A17" s="31"/>
      <c r="B17" s="17">
        <v>7</v>
      </c>
      <c r="C17" s="17">
        <v>8</v>
      </c>
      <c r="D17" s="17">
        <v>7</v>
      </c>
      <c r="E17" s="17">
        <v>7</v>
      </c>
      <c r="F17" s="17">
        <v>6</v>
      </c>
      <c r="G17" s="26">
        <v>2450</v>
      </c>
      <c r="H17" s="32" t="s">
        <v>197</v>
      </c>
      <c r="I17" s="12">
        <v>3</v>
      </c>
      <c r="J17" s="12">
        <v>11</v>
      </c>
      <c r="AA17" s="43"/>
      <c r="AB17" s="32"/>
      <c r="AC17" s="17"/>
      <c r="AD17" s="32"/>
      <c r="AE17" s="32"/>
      <c r="AF17" s="43"/>
      <c r="AG17" s="32"/>
      <c r="AH17" s="32"/>
      <c r="AI17" s="32"/>
      <c r="AJ17" s="32"/>
      <c r="AK17" s="17"/>
    </row>
    <row r="18" spans="1:37">
      <c r="A18" s="31"/>
      <c r="B18" s="17">
        <v>8</v>
      </c>
      <c r="C18" s="17">
        <v>9</v>
      </c>
      <c r="D18" s="17">
        <v>8</v>
      </c>
      <c r="E18" s="17">
        <v>8</v>
      </c>
      <c r="F18" s="17">
        <v>6</v>
      </c>
      <c r="G18" s="26">
        <v>3200</v>
      </c>
      <c r="H18" s="32" t="s">
        <v>209</v>
      </c>
      <c r="I18" s="12">
        <v>3</v>
      </c>
      <c r="J18" s="12">
        <v>12</v>
      </c>
      <c r="AA18" s="43"/>
      <c r="AB18" s="32"/>
      <c r="AC18" s="17"/>
      <c r="AD18" s="32"/>
      <c r="AE18" s="32"/>
      <c r="AF18" s="43"/>
      <c r="AG18" s="32"/>
      <c r="AH18" s="32"/>
      <c r="AI18" s="32"/>
      <c r="AJ18" s="32"/>
      <c r="AK18" s="17"/>
    </row>
    <row r="19" spans="1:37">
      <c r="A19" s="31"/>
      <c r="B19" s="17">
        <v>9</v>
      </c>
      <c r="C19" s="17">
        <v>10</v>
      </c>
      <c r="D19" s="17">
        <v>10</v>
      </c>
      <c r="E19" s="17">
        <v>10</v>
      </c>
      <c r="F19" s="17">
        <v>8</v>
      </c>
      <c r="G19" s="26">
        <v>4150</v>
      </c>
      <c r="H19" s="32" t="s">
        <v>169</v>
      </c>
      <c r="I19" s="12">
        <v>5</v>
      </c>
      <c r="J19" s="12">
        <v>13</v>
      </c>
      <c r="AA19" s="43"/>
      <c r="AB19" s="32"/>
      <c r="AC19" s="17"/>
      <c r="AD19" s="32"/>
      <c r="AE19" s="32"/>
      <c r="AF19" s="43"/>
      <c r="AG19" s="32"/>
      <c r="AH19" s="32"/>
      <c r="AI19" s="32"/>
      <c r="AJ19" s="32"/>
      <c r="AK19" s="17"/>
    </row>
    <row r="20" spans="1:37">
      <c r="A20" s="31"/>
      <c r="B20" s="17">
        <v>10</v>
      </c>
      <c r="C20" s="17" t="s">
        <v>171</v>
      </c>
      <c r="G20" s="26"/>
      <c r="H20" s="21"/>
      <c r="AG20" s="12"/>
      <c r="AH20" s="12"/>
      <c r="AI20" s="12"/>
      <c r="AJ20" s="12"/>
      <c r="AK20" s="12"/>
    </row>
    <row r="21" spans="1:37">
      <c r="A21" s="31"/>
      <c r="G21" s="26"/>
      <c r="H21" s="21"/>
      <c r="AK21" s="46"/>
    </row>
    <row r="22" spans="1:37">
      <c r="A22" s="31"/>
      <c r="G22" s="26"/>
      <c r="H22" s="21"/>
      <c r="AK22" s="12"/>
    </row>
    <row r="23" spans="1:37">
      <c r="A23" s="31"/>
      <c r="G23" s="26"/>
      <c r="H23" s="21"/>
      <c r="AK23" s="12"/>
    </row>
    <row r="24" spans="1:37">
      <c r="A24" s="31"/>
      <c r="G24" s="26"/>
      <c r="H24" s="21"/>
      <c r="AK24" s="12"/>
    </row>
    <row r="25" spans="1:37">
      <c r="A25" s="31"/>
      <c r="G25" s="26"/>
      <c r="H25" s="21"/>
      <c r="AC25" s="17"/>
      <c r="AF25" s="43"/>
      <c r="AG25" s="12"/>
      <c r="AH25" s="12"/>
      <c r="AI25" s="12"/>
      <c r="AJ25" s="12"/>
      <c r="AK25" s="17"/>
    </row>
    <row r="26" spans="1:37">
      <c r="A26" s="31"/>
      <c r="G26" s="26"/>
      <c r="H26" s="21"/>
      <c r="AF26" s="43"/>
      <c r="AG26" s="12"/>
      <c r="AH26" s="12"/>
      <c r="AI26" s="12"/>
      <c r="AJ26" s="12"/>
      <c r="AK26" s="17"/>
    </row>
    <row r="27" spans="1:37">
      <c r="A27" s="31"/>
      <c r="G27" s="26"/>
      <c r="H27" s="21"/>
      <c r="AC27" s="17"/>
      <c r="AD27" s="32"/>
      <c r="AE27" s="12"/>
      <c r="AG27" s="12"/>
      <c r="AH27" s="12"/>
      <c r="AI27" s="12"/>
      <c r="AJ27" s="12"/>
      <c r="AK27" s="46"/>
    </row>
    <row r="28" spans="1:37">
      <c r="A28" s="31"/>
      <c r="G28" s="26"/>
      <c r="H28" s="21"/>
      <c r="AF28" s="43"/>
      <c r="AK28" s="46"/>
    </row>
    <row r="29" spans="1:37">
      <c r="A29" s="31"/>
      <c r="G29" s="26"/>
      <c r="H29" s="21"/>
      <c r="AF29" s="43"/>
      <c r="AK29" s="46"/>
    </row>
    <row r="30" spans="1:37">
      <c r="A30" s="31"/>
      <c r="G30" s="26"/>
      <c r="H30" s="21"/>
      <c r="AF30" s="43"/>
      <c r="AG30" s="12"/>
      <c r="AH30" s="12"/>
      <c r="AI30" s="12"/>
      <c r="AJ30" s="12"/>
      <c r="AK30" s="12"/>
    </row>
    <row r="31" spans="1:37">
      <c r="A31" s="31"/>
      <c r="G31" s="26"/>
      <c r="H31" s="21"/>
      <c r="AF31" s="43"/>
      <c r="AG31" s="12"/>
      <c r="AH31" s="12"/>
      <c r="AI31" s="12"/>
      <c r="AJ31" s="12"/>
      <c r="AK31" s="12"/>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1.5714285714286" style="12" customWidth="1"/>
    <col min="3" max="3" width="11.4285714285714" style="12" customWidth="1"/>
    <col min="4" max="4" width="24.1428571428571" style="12" customWidth="1"/>
    <col min="5" max="5" width="13.7142857142857" style="12" customWidth="1"/>
    <col min="6" max="6" width="12.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54" t="s">
        <v>123</v>
      </c>
      <c r="B1" s="17" t="s">
        <v>862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[DMKCharacterProgress_WIP.xlsx]Overview!$B$97</v>
      </c>
      <c r="G1" s="12" t="s">
        <v>124</v>
      </c>
      <c r="H1" s="21"/>
      <c r="AA1" s="34" t="str">
        <f>$B$1&amp;"'s Activities"</f>
        <v>Prince Phillip's Activities</v>
      </c>
      <c r="AB1" s="34"/>
      <c r="AC1" s="34"/>
      <c r="AD1" s="34"/>
      <c r="AE1" s="34"/>
      <c r="AF1" s="34"/>
      <c r="AG1" s="34"/>
      <c r="AH1" s="34"/>
      <c r="AI1" s="34"/>
      <c r="AJ1" s="34"/>
      <c r="AK1" s="34"/>
    </row>
    <row r="2" ht="20.25" spans="1:37">
      <c r="A2" s="54" t="s">
        <v>125</v>
      </c>
      <c r="B2" s="17" t="s">
        <v>850</v>
      </c>
      <c r="F2" s="22" t="str">
        <f ca="1">"'"&amp;SUBSTITUTE($F$1,"Overview","Overview (Mine)'")</f>
        <v>'[DMKCharacterProgress_WIP.xlsx]Overview (Mine)'!$B$97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54"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54" t="s">
        <v>142</v>
      </c>
      <c r="B4" s="17">
        <v>0</v>
      </c>
      <c r="G4" s="26"/>
      <c r="H4" s="21"/>
      <c r="AA4" s="14" t="s">
        <v>869</v>
      </c>
      <c r="AB4" s="13">
        <v>1</v>
      </c>
      <c r="AD4" s="12"/>
      <c r="AE4" s="12"/>
      <c r="AF4" s="12"/>
      <c r="AG4" s="13" t="s">
        <v>178</v>
      </c>
      <c r="AH4" s="12"/>
      <c r="AI4" s="13">
        <v>7</v>
      </c>
      <c r="AJ4" s="13">
        <v>40</v>
      </c>
      <c r="AK4" s="15" t="s">
        <v>829</v>
      </c>
    </row>
    <row r="5" ht="12.75" spans="1:37">
      <c r="A5" s="54" t="s">
        <v>148</v>
      </c>
      <c r="B5" s="17" t="s">
        <v>829</v>
      </c>
      <c r="G5" s="26"/>
      <c r="H5" s="21"/>
      <c r="AA5" s="14" t="s">
        <v>870</v>
      </c>
      <c r="AB5" s="12"/>
      <c r="AD5" s="12"/>
      <c r="AE5" s="12"/>
      <c r="AF5" s="14" t="s">
        <v>622</v>
      </c>
      <c r="AG5" s="13" t="s">
        <v>183</v>
      </c>
      <c r="AH5" s="12"/>
      <c r="AI5" s="13">
        <v>10</v>
      </c>
      <c r="AJ5" s="13">
        <v>75</v>
      </c>
      <c r="AK5" s="12"/>
    </row>
    <row r="6" ht="12.75" spans="1:37">
      <c r="A6" s="54" t="s">
        <v>150</v>
      </c>
      <c r="B6" s="17" t="s">
        <v>864</v>
      </c>
      <c r="G6" s="26"/>
      <c r="H6" s="21"/>
      <c r="AA6" s="14" t="s">
        <v>871</v>
      </c>
      <c r="AB6" s="13">
        <v>2</v>
      </c>
      <c r="AD6" s="12"/>
      <c r="AE6" s="12"/>
      <c r="AF6" s="14" t="s">
        <v>860</v>
      </c>
      <c r="AG6" s="13" t="s">
        <v>154</v>
      </c>
      <c r="AH6" s="12"/>
      <c r="AI6" s="13">
        <v>13</v>
      </c>
      <c r="AJ6" s="13">
        <v>110</v>
      </c>
      <c r="AK6" s="12"/>
    </row>
    <row r="7" ht="12.75" spans="1:37">
      <c r="A7" s="54" t="s">
        <v>157</v>
      </c>
      <c r="B7" s="17" t="s">
        <v>283</v>
      </c>
      <c r="G7" s="26"/>
      <c r="H7" s="21"/>
      <c r="AA7" s="14" t="s">
        <v>872</v>
      </c>
      <c r="AB7" s="13">
        <v>7</v>
      </c>
      <c r="AD7" s="12"/>
      <c r="AE7" s="12"/>
      <c r="AF7" s="14" t="s">
        <v>620</v>
      </c>
      <c r="AG7" s="13" t="s">
        <v>154</v>
      </c>
      <c r="AH7" s="12"/>
      <c r="AI7" s="13">
        <v>13</v>
      </c>
      <c r="AJ7" s="13">
        <v>110</v>
      </c>
      <c r="AK7" s="12"/>
    </row>
    <row r="8" ht="12.75" spans="1:37">
      <c r="A8" s="54" t="s">
        <v>159</v>
      </c>
      <c r="B8" s="17">
        <v>5</v>
      </c>
      <c r="C8" s="27"/>
      <c r="D8" s="27"/>
      <c r="E8" s="27"/>
      <c r="F8" s="27"/>
      <c r="G8" s="28"/>
      <c r="H8" s="29"/>
      <c r="I8" s="33" t="s">
        <v>131</v>
      </c>
      <c r="J8" s="33"/>
      <c r="AA8" s="43" t="s">
        <v>861</v>
      </c>
      <c r="AB8" s="32"/>
      <c r="AC8" s="17" t="s">
        <v>88</v>
      </c>
      <c r="AD8" s="32">
        <v>7</v>
      </c>
      <c r="AE8" s="32"/>
      <c r="AF8" s="43"/>
      <c r="AG8" s="32" t="s">
        <v>193</v>
      </c>
      <c r="AH8" s="32"/>
      <c r="AI8" s="32">
        <v>20</v>
      </c>
      <c r="AJ8" s="32">
        <v>210</v>
      </c>
      <c r="AK8" s="17" t="s">
        <v>415</v>
      </c>
    </row>
    <row r="9" ht="12.75" spans="1:40">
      <c r="A9" s="54" t="s">
        <v>162</v>
      </c>
      <c r="B9" s="54" t="s">
        <v>163</v>
      </c>
      <c r="C9" s="16" t="s">
        <v>164</v>
      </c>
      <c r="D9" s="16" t="str">
        <f>$B$5</f>
        <v>Spinning Wheel Figure</v>
      </c>
      <c r="E9" s="16" t="str">
        <f>$B$6</f>
        <v>Large Shield</v>
      </c>
      <c r="F9" s="16" t="str">
        <f>$B$7</f>
        <v>Phillip Ears</v>
      </c>
      <c r="G9" s="30" t="s">
        <v>165</v>
      </c>
      <c r="H9" s="29" t="s">
        <v>137</v>
      </c>
      <c r="I9" s="16" t="s">
        <v>166</v>
      </c>
      <c r="J9" s="16" t="s">
        <v>139</v>
      </c>
      <c r="K9" s="31"/>
      <c r="L9" s="31"/>
      <c r="M9" s="31"/>
      <c r="N9" s="31"/>
      <c r="O9" s="31"/>
      <c r="P9" s="31"/>
      <c r="Q9" s="31"/>
      <c r="R9" s="31"/>
      <c r="S9" s="31"/>
      <c r="T9" s="31"/>
      <c r="U9" s="31"/>
      <c r="V9" s="31"/>
      <c r="W9" s="31"/>
      <c r="X9" s="31"/>
      <c r="Y9" s="31"/>
      <c r="Z9" s="31"/>
      <c r="AA9" s="14" t="s">
        <v>873</v>
      </c>
      <c r="AB9" s="13">
        <v>4</v>
      </c>
      <c r="AD9" s="12"/>
      <c r="AE9" s="12"/>
      <c r="AF9" s="14" t="s">
        <v>854</v>
      </c>
      <c r="AG9" s="13" t="s">
        <v>197</v>
      </c>
      <c r="AH9" s="12"/>
      <c r="AI9" s="13">
        <v>20</v>
      </c>
      <c r="AJ9" s="13">
        <v>200</v>
      </c>
      <c r="AK9" s="15" t="s">
        <v>649</v>
      </c>
      <c r="AL9" s="31"/>
      <c r="AM9" s="31"/>
      <c r="AN9" s="31"/>
    </row>
    <row r="10" ht="12.75" spans="1:37">
      <c r="A10" s="31"/>
      <c r="B10" s="17">
        <v>0</v>
      </c>
      <c r="C10" s="17">
        <v>1</v>
      </c>
      <c r="D10" s="17">
        <v>20</v>
      </c>
      <c r="E10" s="17">
        <v>15</v>
      </c>
      <c r="F10" s="17">
        <v>10</v>
      </c>
      <c r="G10" s="26">
        <v>50000</v>
      </c>
      <c r="H10" s="32" t="s">
        <v>193</v>
      </c>
      <c r="AA10" s="43" t="s">
        <v>866</v>
      </c>
      <c r="AB10" s="32">
        <v>10</v>
      </c>
      <c r="AC10" s="43" t="s">
        <v>88</v>
      </c>
      <c r="AD10" s="32">
        <v>10</v>
      </c>
      <c r="AE10" s="32"/>
      <c r="AF10" s="43"/>
      <c r="AG10" s="32" t="s">
        <v>205</v>
      </c>
      <c r="AH10" s="32"/>
      <c r="AI10" s="32">
        <v>37</v>
      </c>
      <c r="AJ10" s="32">
        <v>370</v>
      </c>
      <c r="AK10" s="12"/>
    </row>
    <row r="11" ht="12.75" spans="1:37">
      <c r="A11" s="31"/>
      <c r="B11" s="17">
        <v>1</v>
      </c>
      <c r="C11" s="17">
        <v>2</v>
      </c>
      <c r="D11" s="17">
        <v>4</v>
      </c>
      <c r="E11" s="17">
        <v>1</v>
      </c>
      <c r="F11" s="17"/>
      <c r="G11" s="26">
        <v>1600</v>
      </c>
      <c r="H11" s="32" t="s">
        <v>199</v>
      </c>
      <c r="I11" s="17">
        <v>1</v>
      </c>
      <c r="J11" s="17">
        <v>15</v>
      </c>
      <c r="AA11" s="14" t="s">
        <v>867</v>
      </c>
      <c r="AB11" s="12"/>
      <c r="AC11" s="12" t="s">
        <v>88</v>
      </c>
      <c r="AD11" s="12"/>
      <c r="AE11" s="12"/>
      <c r="AF11" s="14" t="s">
        <v>860</v>
      </c>
      <c r="AG11" s="13" t="s">
        <v>169</v>
      </c>
      <c r="AH11" s="12"/>
      <c r="AI11" s="13">
        <v>57</v>
      </c>
      <c r="AJ11" s="13">
        <v>500</v>
      </c>
      <c r="AK11" s="12"/>
    </row>
    <row r="12" ht="12.75" spans="1:10">
      <c r="A12" s="31"/>
      <c r="B12" s="17">
        <v>2</v>
      </c>
      <c r="C12" s="17">
        <v>3</v>
      </c>
      <c r="D12" s="17">
        <v>4</v>
      </c>
      <c r="E12" s="17">
        <v>1</v>
      </c>
      <c r="F12" s="17">
        <v>1</v>
      </c>
      <c r="G12" s="26">
        <v>2400</v>
      </c>
      <c r="H12" s="32" t="s">
        <v>202</v>
      </c>
      <c r="I12" s="17">
        <v>1</v>
      </c>
      <c r="J12" s="17">
        <v>18</v>
      </c>
    </row>
    <row r="13" ht="12.75" spans="1:10">
      <c r="A13" s="31"/>
      <c r="B13" s="17">
        <v>3</v>
      </c>
      <c r="C13" s="17">
        <v>4</v>
      </c>
      <c r="D13" s="17">
        <v>5</v>
      </c>
      <c r="E13" s="17">
        <v>2</v>
      </c>
      <c r="F13" s="17">
        <v>1</v>
      </c>
      <c r="G13" s="26">
        <v>3600</v>
      </c>
      <c r="H13" s="32" t="s">
        <v>206</v>
      </c>
      <c r="I13" s="17">
        <v>1</v>
      </c>
      <c r="J13" s="17">
        <v>21</v>
      </c>
    </row>
    <row r="14" ht="12.75" spans="1:37">
      <c r="A14" s="31"/>
      <c r="B14" s="17">
        <v>4</v>
      </c>
      <c r="C14" s="17">
        <v>5</v>
      </c>
      <c r="D14" s="17">
        <v>5</v>
      </c>
      <c r="E14" s="17">
        <v>2</v>
      </c>
      <c r="F14" s="17">
        <v>2</v>
      </c>
      <c r="G14" s="26">
        <v>4700</v>
      </c>
      <c r="H14" s="32" t="s">
        <v>178</v>
      </c>
      <c r="I14" s="17">
        <v>2</v>
      </c>
      <c r="J14" s="17">
        <v>24</v>
      </c>
      <c r="AA14" s="43"/>
      <c r="AB14" s="32"/>
      <c r="AC14" s="43"/>
      <c r="AD14" s="32"/>
      <c r="AE14" s="32"/>
      <c r="AG14" s="32"/>
      <c r="AH14" s="32"/>
      <c r="AI14" s="32"/>
      <c r="AJ14" s="32"/>
      <c r="AK14" s="46"/>
    </row>
    <row r="15" ht="12.75" spans="1:37">
      <c r="A15" s="31"/>
      <c r="B15" s="17">
        <v>5</v>
      </c>
      <c r="C15" s="17">
        <v>6</v>
      </c>
      <c r="D15" s="17">
        <v>6</v>
      </c>
      <c r="E15" s="17">
        <v>3</v>
      </c>
      <c r="F15" s="17">
        <v>2</v>
      </c>
      <c r="G15" s="26">
        <v>6100</v>
      </c>
      <c r="H15" s="32" t="s">
        <v>183</v>
      </c>
      <c r="I15" s="17">
        <v>2</v>
      </c>
      <c r="J15" s="17">
        <v>27</v>
      </c>
      <c r="AA15" s="43"/>
      <c r="AB15" s="32"/>
      <c r="AC15" s="17"/>
      <c r="AD15" s="32"/>
      <c r="AE15" s="32"/>
      <c r="AF15" s="43"/>
      <c r="AG15" s="32"/>
      <c r="AH15" s="32"/>
      <c r="AI15" s="32"/>
      <c r="AJ15" s="32"/>
      <c r="AK15" s="46"/>
    </row>
    <row r="16" ht="12.75" spans="1:37">
      <c r="A16" s="31"/>
      <c r="B16" s="17">
        <v>6</v>
      </c>
      <c r="C16" s="17">
        <v>7</v>
      </c>
      <c r="D16" s="17">
        <v>8</v>
      </c>
      <c r="E16" s="17">
        <v>4</v>
      </c>
      <c r="F16" s="17">
        <v>2</v>
      </c>
      <c r="G16" s="26">
        <v>7950</v>
      </c>
      <c r="H16" s="32" t="s">
        <v>154</v>
      </c>
      <c r="I16" s="17">
        <v>2</v>
      </c>
      <c r="J16" s="17">
        <v>30</v>
      </c>
      <c r="AA16" s="43"/>
      <c r="AB16" s="32"/>
      <c r="AC16" s="17"/>
      <c r="AD16" s="32"/>
      <c r="AE16" s="32"/>
      <c r="AF16" s="43"/>
      <c r="AG16" s="32"/>
      <c r="AH16" s="32"/>
      <c r="AI16" s="32"/>
      <c r="AJ16" s="32"/>
      <c r="AK16" s="17"/>
    </row>
    <row r="17" ht="12.75" spans="1:37">
      <c r="A17" s="31"/>
      <c r="B17" s="17">
        <v>7</v>
      </c>
      <c r="C17" s="17">
        <v>8</v>
      </c>
      <c r="D17" s="17">
        <v>8</v>
      </c>
      <c r="E17" s="17">
        <v>4</v>
      </c>
      <c r="F17" s="17">
        <v>3</v>
      </c>
      <c r="G17" s="26">
        <v>10350</v>
      </c>
      <c r="H17" s="32" t="s">
        <v>197</v>
      </c>
      <c r="I17" s="17">
        <v>3</v>
      </c>
      <c r="J17" s="17">
        <v>33</v>
      </c>
      <c r="AA17" s="43"/>
      <c r="AB17" s="32"/>
      <c r="AC17" s="17"/>
      <c r="AD17" s="32"/>
      <c r="AE17" s="32"/>
      <c r="AF17" s="43"/>
      <c r="AG17" s="32"/>
      <c r="AH17" s="32"/>
      <c r="AI17" s="32"/>
      <c r="AJ17" s="32"/>
      <c r="AK17" s="17"/>
    </row>
    <row r="18" ht="12.75" spans="1:37">
      <c r="A18" s="31"/>
      <c r="B18" s="17">
        <v>8</v>
      </c>
      <c r="C18" s="17">
        <v>9</v>
      </c>
      <c r="D18" s="17">
        <v>10</v>
      </c>
      <c r="E18" s="17">
        <v>4</v>
      </c>
      <c r="F18" s="17">
        <v>4</v>
      </c>
      <c r="G18" s="26">
        <v>13450</v>
      </c>
      <c r="H18" s="32" t="s">
        <v>209</v>
      </c>
      <c r="I18" s="17">
        <v>3</v>
      </c>
      <c r="J18" s="17">
        <v>36</v>
      </c>
      <c r="AA18" s="43"/>
      <c r="AB18" s="32"/>
      <c r="AC18" s="17"/>
      <c r="AD18" s="32"/>
      <c r="AE18" s="32"/>
      <c r="AF18" s="43"/>
      <c r="AG18" s="32"/>
      <c r="AH18" s="32"/>
      <c r="AI18" s="32"/>
      <c r="AJ18" s="32"/>
      <c r="AK18" s="17"/>
    </row>
    <row r="19" ht="12.75" spans="1:37">
      <c r="A19" s="31"/>
      <c r="B19" s="17">
        <v>9</v>
      </c>
      <c r="C19" s="17">
        <v>10</v>
      </c>
      <c r="D19" s="17">
        <v>15</v>
      </c>
      <c r="E19" s="17">
        <v>6</v>
      </c>
      <c r="F19" s="17">
        <v>6</v>
      </c>
      <c r="G19" s="26">
        <v>17500</v>
      </c>
      <c r="H19" s="32" t="s">
        <v>169</v>
      </c>
      <c r="I19" s="17">
        <v>5</v>
      </c>
      <c r="J19" s="17">
        <v>39</v>
      </c>
      <c r="AA19" s="43"/>
      <c r="AB19" s="32"/>
      <c r="AC19" s="17"/>
      <c r="AD19" s="32"/>
      <c r="AE19" s="32"/>
      <c r="AF19" s="43"/>
      <c r="AG19" s="32"/>
      <c r="AH19" s="32"/>
      <c r="AI19" s="32"/>
      <c r="AJ19" s="32"/>
      <c r="AK19" s="17"/>
    </row>
    <row r="20" ht="12.75" spans="1:8">
      <c r="A20" s="31"/>
      <c r="B20" s="17">
        <v>10</v>
      </c>
      <c r="C20" s="17"/>
      <c r="G20" s="26"/>
      <c r="H20" s="21"/>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1.5714285714286" style="12" customWidth="1"/>
    <col min="3" max="3" width="11.4285714285714" style="12" customWidth="1"/>
    <col min="4" max="4" width="24.1428571428571" style="12" customWidth="1"/>
    <col min="5" max="5" width="14.2857142857143" style="12" customWidth="1"/>
    <col min="6" max="6" width="10.8571428571429" style="12" customWidth="1"/>
    <col min="7" max="7" width="9.71428571428571" style="50"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90</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[DMKCharacterProgress_WIP.xlsx]Overview!$B$99</v>
      </c>
      <c r="G1" s="12" t="s">
        <v>124</v>
      </c>
      <c r="H1" s="21"/>
      <c r="AA1" s="34" t="str">
        <f>$B$1&amp;"'s Activities"</f>
        <v>Flora's Activities</v>
      </c>
      <c r="AB1" s="34"/>
      <c r="AC1" s="34"/>
      <c r="AD1" s="34"/>
      <c r="AE1" s="34"/>
      <c r="AF1" s="34"/>
      <c r="AG1" s="34"/>
      <c r="AH1" s="34"/>
      <c r="AI1" s="34"/>
      <c r="AJ1" s="34"/>
      <c r="AK1" s="34"/>
    </row>
    <row r="2" ht="20.25" spans="1:37">
      <c r="A2" s="16" t="s">
        <v>125</v>
      </c>
      <c r="B2" s="17" t="s">
        <v>850</v>
      </c>
      <c r="F2" s="22" t="str">
        <f ca="1">"'"&amp;SUBSTITUTE($F$1,"Overview","Overview (Mine)'")</f>
        <v>'[DMKCharacterProgress_WIP.xlsx]Overview (Mine)'!$B$99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51"/>
      <c r="H4" s="21"/>
      <c r="AA4" s="14" t="s">
        <v>853</v>
      </c>
      <c r="AB4" s="12"/>
      <c r="AC4" s="12" t="s">
        <v>88</v>
      </c>
      <c r="AD4" s="12"/>
      <c r="AE4" s="12"/>
      <c r="AF4" s="14" t="s">
        <v>854</v>
      </c>
      <c r="AG4" s="32" t="s">
        <v>183</v>
      </c>
      <c r="AH4" s="32"/>
      <c r="AI4" s="32">
        <v>13</v>
      </c>
      <c r="AJ4" s="32">
        <v>100</v>
      </c>
      <c r="AK4" s="46" t="s">
        <v>855</v>
      </c>
    </row>
    <row r="5" ht="12.75" spans="1:37">
      <c r="A5" s="16" t="s">
        <v>148</v>
      </c>
      <c r="B5" s="17" t="s">
        <v>829</v>
      </c>
      <c r="G5" s="51"/>
      <c r="H5" s="21"/>
      <c r="AA5" s="14" t="s">
        <v>874</v>
      </c>
      <c r="AB5" s="13">
        <v>2</v>
      </c>
      <c r="AD5" s="12"/>
      <c r="AE5" s="12"/>
      <c r="AF5" s="14" t="s">
        <v>854</v>
      </c>
      <c r="AG5" s="13" t="s">
        <v>183</v>
      </c>
      <c r="AH5" s="12"/>
      <c r="AI5" s="13">
        <v>10</v>
      </c>
      <c r="AJ5" s="13">
        <v>75</v>
      </c>
      <c r="AK5" s="15" t="s">
        <v>875</v>
      </c>
    </row>
    <row r="6" ht="12.75" spans="1:37">
      <c r="A6" s="16" t="s">
        <v>150</v>
      </c>
      <c r="B6" s="17" t="s">
        <v>305</v>
      </c>
      <c r="G6" s="51"/>
      <c r="H6" s="21"/>
      <c r="AA6" s="14" t="s">
        <v>876</v>
      </c>
      <c r="AB6" s="12"/>
      <c r="AC6" s="12" t="s">
        <v>92</v>
      </c>
      <c r="AD6" s="13">
        <v>10</v>
      </c>
      <c r="AE6" s="12"/>
      <c r="AF6" s="12"/>
      <c r="AG6" s="13" t="s">
        <v>154</v>
      </c>
      <c r="AH6" s="12"/>
      <c r="AI6" s="13">
        <v>17</v>
      </c>
      <c r="AJ6" s="13">
        <v>150</v>
      </c>
      <c r="AK6" s="12"/>
    </row>
    <row r="7" ht="12.75" spans="1:37">
      <c r="A7" s="16" t="s">
        <v>157</v>
      </c>
      <c r="B7" s="17" t="s">
        <v>818</v>
      </c>
      <c r="G7" s="51"/>
      <c r="H7" s="21"/>
      <c r="AA7" s="14" t="s">
        <v>877</v>
      </c>
      <c r="AB7" s="13">
        <v>4</v>
      </c>
      <c r="AC7" s="12" t="s">
        <v>91</v>
      </c>
      <c r="AD7" s="13">
        <v>1</v>
      </c>
      <c r="AE7" s="12"/>
      <c r="AF7" s="12"/>
      <c r="AG7" s="13" t="s">
        <v>193</v>
      </c>
      <c r="AH7" s="12"/>
      <c r="AI7" s="13">
        <v>20</v>
      </c>
      <c r="AJ7" s="13">
        <v>210</v>
      </c>
      <c r="AK7" s="15" t="s">
        <v>864</v>
      </c>
    </row>
    <row r="8" ht="12.75" spans="1:37">
      <c r="A8" s="16" t="s">
        <v>159</v>
      </c>
      <c r="B8" s="17">
        <v>5</v>
      </c>
      <c r="C8" s="27"/>
      <c r="D8" s="27"/>
      <c r="E8" s="27"/>
      <c r="F8" s="27"/>
      <c r="G8" s="52"/>
      <c r="H8" s="29"/>
      <c r="I8" s="33" t="s">
        <v>131</v>
      </c>
      <c r="J8" s="33"/>
      <c r="AA8" s="14" t="s">
        <v>878</v>
      </c>
      <c r="AB8" s="12"/>
      <c r="AC8" s="12" t="s">
        <v>91</v>
      </c>
      <c r="AD8" s="13">
        <v>1</v>
      </c>
      <c r="AE8" s="12"/>
      <c r="AF8" s="14" t="s">
        <v>854</v>
      </c>
      <c r="AG8" s="13" t="s">
        <v>193</v>
      </c>
      <c r="AH8" s="12"/>
      <c r="AI8" s="13">
        <v>20</v>
      </c>
      <c r="AJ8" s="13">
        <v>210</v>
      </c>
      <c r="AK8" s="12" t="s">
        <v>412</v>
      </c>
    </row>
    <row r="9" ht="12.75" spans="1:40">
      <c r="A9" s="16" t="s">
        <v>162</v>
      </c>
      <c r="B9" s="16" t="s">
        <v>163</v>
      </c>
      <c r="C9" s="16" t="s">
        <v>164</v>
      </c>
      <c r="D9" s="16" t="str">
        <f>$B$5</f>
        <v>Spinning Wheel Figure</v>
      </c>
      <c r="E9" s="16" t="str">
        <f>$B$6</f>
        <v>Red Fairy Hat</v>
      </c>
      <c r="F9" s="16" t="str">
        <f>$B$7</f>
        <v>Flora Ears</v>
      </c>
      <c r="G9" s="53" t="s">
        <v>165</v>
      </c>
      <c r="H9" s="29" t="s">
        <v>137</v>
      </c>
      <c r="I9" s="16" t="s">
        <v>166</v>
      </c>
      <c r="J9" s="16" t="s">
        <v>139</v>
      </c>
      <c r="K9" s="31"/>
      <c r="L9" s="31"/>
      <c r="M9" s="31"/>
      <c r="N9" s="31"/>
      <c r="O9" s="31"/>
      <c r="P9" s="31"/>
      <c r="Q9" s="31"/>
      <c r="R9" s="31"/>
      <c r="S9" s="31"/>
      <c r="T9" s="31"/>
      <c r="U9" s="31"/>
      <c r="V9" s="31"/>
      <c r="W9" s="31"/>
      <c r="X9" s="31"/>
      <c r="Y9" s="31"/>
      <c r="Z9" s="31"/>
      <c r="AA9" s="43" t="s">
        <v>879</v>
      </c>
      <c r="AB9" s="32">
        <v>1</v>
      </c>
      <c r="AC9" s="17"/>
      <c r="AD9" s="32"/>
      <c r="AE9" s="32"/>
      <c r="AF9" s="43"/>
      <c r="AG9" s="32" t="s">
        <v>197</v>
      </c>
      <c r="AH9" s="32"/>
      <c r="AI9" s="32">
        <v>20</v>
      </c>
      <c r="AJ9" s="32">
        <v>200</v>
      </c>
      <c r="AK9" s="15" t="s">
        <v>335</v>
      </c>
      <c r="AL9" s="31"/>
      <c r="AM9" s="31"/>
      <c r="AN9" s="31"/>
    </row>
    <row r="10" ht="12.75" spans="1:37">
      <c r="A10" s="31"/>
      <c r="B10" s="17">
        <v>0</v>
      </c>
      <c r="C10" s="17">
        <v>1</v>
      </c>
      <c r="D10" s="17">
        <v>20</v>
      </c>
      <c r="E10" s="17">
        <v>20</v>
      </c>
      <c r="F10" s="17">
        <v>20</v>
      </c>
      <c r="G10" s="51">
        <v>24500</v>
      </c>
      <c r="H10" s="32" t="s">
        <v>178</v>
      </c>
      <c r="AA10" s="43" t="s">
        <v>880</v>
      </c>
      <c r="AB10" s="32">
        <v>10</v>
      </c>
      <c r="AC10" s="43"/>
      <c r="AD10" s="32"/>
      <c r="AE10" s="32"/>
      <c r="AF10" s="43" t="s">
        <v>620</v>
      </c>
      <c r="AG10" s="32" t="s">
        <v>205</v>
      </c>
      <c r="AH10" s="32"/>
      <c r="AI10" s="32">
        <v>29</v>
      </c>
      <c r="AJ10" s="32">
        <v>275</v>
      </c>
      <c r="AK10" s="12"/>
    </row>
    <row r="11" ht="12.75" spans="1:37">
      <c r="A11" s="31"/>
      <c r="B11" s="17">
        <v>1</v>
      </c>
      <c r="C11" s="17">
        <v>2</v>
      </c>
      <c r="D11" s="17">
        <v>3</v>
      </c>
      <c r="E11" s="17">
        <v>1</v>
      </c>
      <c r="F11" s="17">
        <v>1</v>
      </c>
      <c r="G11" s="51">
        <v>1450</v>
      </c>
      <c r="H11" s="32" t="s">
        <v>199</v>
      </c>
      <c r="I11" s="17">
        <v>1</v>
      </c>
      <c r="J11" s="17">
        <v>15</v>
      </c>
      <c r="AA11" s="14" t="s">
        <v>881</v>
      </c>
      <c r="AB11" s="13">
        <v>1</v>
      </c>
      <c r="AC11" s="12" t="s">
        <v>92</v>
      </c>
      <c r="AD11" s="12"/>
      <c r="AE11" s="12"/>
      <c r="AF11" s="14" t="s">
        <v>860</v>
      </c>
      <c r="AG11" s="13" t="s">
        <v>205</v>
      </c>
      <c r="AH11" s="12"/>
      <c r="AI11" s="13">
        <v>37</v>
      </c>
      <c r="AJ11" s="13">
        <v>370</v>
      </c>
      <c r="AK11" s="12"/>
    </row>
    <row r="12" ht="12.75" spans="1:37">
      <c r="A12" s="31"/>
      <c r="B12" s="17">
        <v>2</v>
      </c>
      <c r="C12" s="17">
        <v>3</v>
      </c>
      <c r="D12" s="17">
        <v>4</v>
      </c>
      <c r="E12" s="17">
        <v>2</v>
      </c>
      <c r="F12" s="17">
        <v>1</v>
      </c>
      <c r="G12" s="51">
        <v>2200</v>
      </c>
      <c r="H12" s="32" t="s">
        <v>202</v>
      </c>
      <c r="I12" s="17">
        <v>1</v>
      </c>
      <c r="J12" s="17">
        <v>18</v>
      </c>
      <c r="AA12" s="14" t="s">
        <v>882</v>
      </c>
      <c r="AB12" s="12"/>
      <c r="AC12" s="12" t="s">
        <v>92</v>
      </c>
      <c r="AD12" s="12"/>
      <c r="AE12" s="12"/>
      <c r="AF12" s="14" t="s">
        <v>854</v>
      </c>
      <c r="AG12" s="13" t="s">
        <v>205</v>
      </c>
      <c r="AH12" s="12"/>
      <c r="AI12" s="13">
        <v>37</v>
      </c>
      <c r="AJ12" s="13">
        <v>370</v>
      </c>
      <c r="AK12" s="12"/>
    </row>
    <row r="13" ht="12.75" spans="1:37">
      <c r="A13" s="31"/>
      <c r="B13" s="17">
        <v>3</v>
      </c>
      <c r="C13" s="17">
        <v>4</v>
      </c>
      <c r="D13" s="17">
        <v>5</v>
      </c>
      <c r="E13" s="17">
        <v>3</v>
      </c>
      <c r="F13" s="17">
        <v>2</v>
      </c>
      <c r="G13" s="51">
        <v>3300</v>
      </c>
      <c r="H13" s="32" t="s">
        <v>206</v>
      </c>
      <c r="I13" s="17">
        <v>1</v>
      </c>
      <c r="J13" s="17">
        <v>21</v>
      </c>
      <c r="AA13" s="14" t="s">
        <v>883</v>
      </c>
      <c r="AB13" s="12"/>
      <c r="AC13" s="12" t="s">
        <v>91</v>
      </c>
      <c r="AD13" s="12"/>
      <c r="AE13" s="12"/>
      <c r="AF13" s="14" t="s">
        <v>860</v>
      </c>
      <c r="AG13" s="13" t="s">
        <v>205</v>
      </c>
      <c r="AH13" s="12"/>
      <c r="AI13" s="13">
        <v>37</v>
      </c>
      <c r="AJ13" s="13">
        <v>370</v>
      </c>
      <c r="AK13" s="12"/>
    </row>
    <row r="14" ht="12.75" spans="1:37">
      <c r="A14" s="31"/>
      <c r="B14" s="17">
        <v>4</v>
      </c>
      <c r="C14" s="17">
        <v>5</v>
      </c>
      <c r="D14" s="17">
        <v>6</v>
      </c>
      <c r="E14" s="17">
        <v>4</v>
      </c>
      <c r="F14" s="17">
        <v>4</v>
      </c>
      <c r="G14" s="51">
        <v>4300</v>
      </c>
      <c r="H14" s="32" t="s">
        <v>178</v>
      </c>
      <c r="I14" s="17">
        <v>2</v>
      </c>
      <c r="J14" s="17">
        <v>24</v>
      </c>
      <c r="AA14" s="14" t="s">
        <v>884</v>
      </c>
      <c r="AB14" s="12"/>
      <c r="AD14" s="12"/>
      <c r="AE14" s="12"/>
      <c r="AF14" s="14" t="s">
        <v>860</v>
      </c>
      <c r="AG14" s="13" t="s">
        <v>169</v>
      </c>
      <c r="AH14" s="12"/>
      <c r="AI14" s="13">
        <v>45</v>
      </c>
      <c r="AJ14" s="13">
        <v>375</v>
      </c>
      <c r="AK14" s="12"/>
    </row>
    <row r="15" ht="12.75" spans="1:37">
      <c r="A15" s="31"/>
      <c r="B15" s="17">
        <v>5</v>
      </c>
      <c r="C15" s="17">
        <v>6</v>
      </c>
      <c r="D15" s="17">
        <v>7</v>
      </c>
      <c r="E15" s="17">
        <v>6</v>
      </c>
      <c r="F15" s="17">
        <v>6</v>
      </c>
      <c r="G15" s="51">
        <v>5600</v>
      </c>
      <c r="H15" s="32" t="s">
        <v>183</v>
      </c>
      <c r="I15" s="17">
        <v>2</v>
      </c>
      <c r="J15" s="17">
        <v>27</v>
      </c>
      <c r="AA15" s="43"/>
      <c r="AB15" s="32"/>
      <c r="AC15" s="17"/>
      <c r="AD15" s="32"/>
      <c r="AE15" s="32"/>
      <c r="AF15" s="43"/>
      <c r="AG15" s="32"/>
      <c r="AH15" s="32"/>
      <c r="AI15" s="32"/>
      <c r="AJ15" s="32"/>
      <c r="AK15" s="46"/>
    </row>
    <row r="16" ht="12.75" spans="1:10">
      <c r="A16" s="31"/>
      <c r="B16" s="17">
        <v>6</v>
      </c>
      <c r="C16" s="17">
        <v>7</v>
      </c>
      <c r="D16" s="17">
        <v>8</v>
      </c>
      <c r="E16" s="17">
        <v>8</v>
      </c>
      <c r="F16" s="17">
        <v>8</v>
      </c>
      <c r="G16" s="51">
        <v>7300</v>
      </c>
      <c r="H16" s="32" t="s">
        <v>154</v>
      </c>
      <c r="I16" s="17">
        <v>3</v>
      </c>
      <c r="J16" s="17">
        <v>30</v>
      </c>
    </row>
    <row r="17" ht="12.75" spans="1:37">
      <c r="A17" s="31"/>
      <c r="B17" s="17">
        <v>7</v>
      </c>
      <c r="C17" s="17">
        <v>8</v>
      </c>
      <c r="D17" s="17">
        <v>9</v>
      </c>
      <c r="E17" s="17">
        <v>10</v>
      </c>
      <c r="F17" s="17">
        <v>10</v>
      </c>
      <c r="G17" s="51">
        <v>9500</v>
      </c>
      <c r="H17" s="32" t="s">
        <v>197</v>
      </c>
      <c r="I17" s="17">
        <v>3</v>
      </c>
      <c r="J17" s="17">
        <v>33</v>
      </c>
      <c r="AA17" s="43"/>
      <c r="AB17" s="32"/>
      <c r="AC17" s="17"/>
      <c r="AD17" s="32"/>
      <c r="AE17" s="32"/>
      <c r="AF17" s="43"/>
      <c r="AG17" s="32"/>
      <c r="AH17" s="32"/>
      <c r="AI17" s="32"/>
      <c r="AJ17" s="32"/>
      <c r="AK17" s="17"/>
    </row>
    <row r="18" ht="12.75" spans="1:37">
      <c r="A18" s="31"/>
      <c r="B18" s="17">
        <v>8</v>
      </c>
      <c r="C18" s="17">
        <v>9</v>
      </c>
      <c r="D18" s="17">
        <v>10</v>
      </c>
      <c r="E18" s="17">
        <v>12</v>
      </c>
      <c r="F18" s="17">
        <v>12</v>
      </c>
      <c r="G18" s="51">
        <v>12350</v>
      </c>
      <c r="H18" s="32" t="s">
        <v>209</v>
      </c>
      <c r="I18" s="17">
        <v>3</v>
      </c>
      <c r="J18" s="17">
        <v>36</v>
      </c>
      <c r="AA18" s="43"/>
      <c r="AB18" s="32"/>
      <c r="AC18" s="17"/>
      <c r="AD18" s="32"/>
      <c r="AE18" s="32"/>
      <c r="AF18" s="43"/>
      <c r="AG18" s="32"/>
      <c r="AH18" s="32"/>
      <c r="AI18" s="32"/>
      <c r="AJ18" s="32"/>
      <c r="AK18" s="17"/>
    </row>
    <row r="19" ht="12.75" spans="1:37">
      <c r="A19" s="31"/>
      <c r="B19" s="17">
        <v>9</v>
      </c>
      <c r="C19" s="17">
        <v>10</v>
      </c>
      <c r="D19" s="17">
        <v>12</v>
      </c>
      <c r="E19" s="17">
        <v>15</v>
      </c>
      <c r="F19" s="17">
        <v>15</v>
      </c>
      <c r="G19" s="51">
        <v>16050</v>
      </c>
      <c r="H19" s="32" t="s">
        <v>169</v>
      </c>
      <c r="I19" s="17">
        <v>5</v>
      </c>
      <c r="J19" s="17">
        <v>39</v>
      </c>
      <c r="AA19" s="43"/>
      <c r="AB19" s="32"/>
      <c r="AC19" s="17"/>
      <c r="AD19" s="32"/>
      <c r="AE19" s="32"/>
      <c r="AF19" s="43"/>
      <c r="AG19" s="32"/>
      <c r="AH19" s="32"/>
      <c r="AI19" s="32"/>
      <c r="AJ19" s="32"/>
      <c r="AK19" s="17"/>
    </row>
    <row r="20" ht="12.75" spans="1:8">
      <c r="A20" s="31"/>
      <c r="B20" s="17">
        <v>10</v>
      </c>
      <c r="C20" s="17"/>
      <c r="G20" s="51"/>
      <c r="H20" s="21"/>
    </row>
    <row r="21" ht="12.75" spans="1:37">
      <c r="A21" s="31"/>
      <c r="G21" s="51"/>
      <c r="H21" s="21"/>
      <c r="AK21" s="46"/>
    </row>
    <row r="22" ht="12.75" spans="1:37">
      <c r="A22" s="31"/>
      <c r="G22" s="51"/>
      <c r="H22" s="21"/>
      <c r="AK22" s="12"/>
    </row>
    <row r="23" ht="12.75" spans="1:37">
      <c r="A23" s="31"/>
      <c r="G23" s="51"/>
      <c r="H23" s="21"/>
      <c r="AK23" s="12"/>
    </row>
    <row r="24" ht="12.75" spans="1:37">
      <c r="A24" s="31"/>
      <c r="G24" s="51"/>
      <c r="H24" s="21"/>
      <c r="AK24" s="12"/>
    </row>
    <row r="25" ht="12.75" spans="1:37">
      <c r="A25" s="31"/>
      <c r="G25" s="51"/>
      <c r="H25" s="21"/>
      <c r="AC25" s="17"/>
      <c r="AF25" s="43"/>
      <c r="AG25" s="12"/>
      <c r="AH25" s="12"/>
      <c r="AI25" s="12"/>
      <c r="AJ25" s="12"/>
      <c r="AK25" s="17"/>
    </row>
    <row r="26" ht="12.75" spans="1:37">
      <c r="A26" s="31"/>
      <c r="G26" s="51"/>
      <c r="H26" s="21"/>
      <c r="AC26" s="17"/>
      <c r="AF26" s="43"/>
      <c r="AG26" s="12"/>
      <c r="AH26" s="12"/>
      <c r="AI26" s="12"/>
      <c r="AJ26" s="12"/>
      <c r="AK26" s="17"/>
    </row>
    <row r="27" ht="12.75" spans="1:37">
      <c r="A27" s="31"/>
      <c r="G27" s="51"/>
      <c r="H27" s="21"/>
      <c r="AC27" s="17"/>
      <c r="AD27" s="32"/>
      <c r="AE27" s="12"/>
      <c r="AG27" s="12"/>
      <c r="AH27" s="12"/>
      <c r="AI27" s="12"/>
      <c r="AJ27" s="12"/>
      <c r="AK27" s="46"/>
    </row>
    <row r="28" ht="12.75" spans="1:37">
      <c r="A28" s="31"/>
      <c r="G28" s="51"/>
      <c r="H28" s="21"/>
      <c r="AF28" s="43"/>
      <c r="AK28" s="46"/>
    </row>
    <row r="29" ht="12.75" spans="1:37">
      <c r="A29" s="31"/>
      <c r="G29" s="51"/>
      <c r="H29" s="21"/>
      <c r="AF29" s="43"/>
      <c r="AK29" s="46"/>
    </row>
    <row r="30" ht="12.75" spans="1:37">
      <c r="A30" s="31"/>
      <c r="G30" s="51"/>
      <c r="H30" s="21"/>
      <c r="AF30" s="43"/>
      <c r="AG30" s="12"/>
      <c r="AH30" s="12"/>
      <c r="AI30" s="12"/>
      <c r="AJ30" s="12"/>
      <c r="AK30" s="12"/>
    </row>
    <row r="31" ht="12.75" spans="1:37">
      <c r="A31" s="31"/>
      <c r="G31" s="51"/>
      <c r="H31" s="21"/>
      <c r="AF31" s="43"/>
      <c r="AG31" s="12"/>
      <c r="AH31" s="12"/>
      <c r="AI31" s="12"/>
      <c r="AJ31" s="12"/>
      <c r="AK31" s="12"/>
    </row>
    <row r="32" ht="12.75" spans="1:8">
      <c r="A32" s="31"/>
      <c r="G32" s="51"/>
      <c r="H32" s="21"/>
    </row>
    <row r="33" ht="12.75" spans="1:37">
      <c r="A33" s="31"/>
      <c r="G33" s="51"/>
      <c r="H33" s="21"/>
      <c r="AK33" s="46"/>
    </row>
    <row r="34" ht="12.75" spans="1:8">
      <c r="A34" s="31"/>
      <c r="G34" s="51"/>
      <c r="H34" s="21"/>
    </row>
    <row r="35" ht="12.75" spans="1:8">
      <c r="A35" s="31"/>
      <c r="G35" s="51"/>
      <c r="H35" s="21"/>
    </row>
    <row r="36" ht="12.75" spans="1:8">
      <c r="A36" s="31"/>
      <c r="G36" s="51"/>
      <c r="H36" s="21"/>
    </row>
    <row r="37" ht="12.75" spans="1:8">
      <c r="A37" s="31"/>
      <c r="G37" s="51"/>
      <c r="H37" s="21"/>
    </row>
    <row r="38" ht="12.75" spans="1:8">
      <c r="A38" s="31"/>
      <c r="G38" s="51"/>
      <c r="H38" s="21"/>
    </row>
    <row r="39" ht="12.75" spans="1:8">
      <c r="A39" s="31"/>
      <c r="G39" s="51"/>
      <c r="H39" s="21"/>
    </row>
    <row r="40" ht="12.75" spans="1:8">
      <c r="A40" s="31"/>
      <c r="G40" s="51"/>
      <c r="H40" s="21"/>
    </row>
    <row r="41" ht="12.75" spans="1:8">
      <c r="A41" s="31"/>
      <c r="G41" s="51"/>
      <c r="H41" s="21"/>
    </row>
    <row r="42" ht="12.75" spans="1:8">
      <c r="A42" s="31"/>
      <c r="G42" s="51"/>
      <c r="H42" s="21"/>
    </row>
    <row r="43" ht="12.75" spans="1:8">
      <c r="A43" s="31"/>
      <c r="G43" s="51"/>
      <c r="H43" s="21"/>
    </row>
    <row r="44" ht="12.75" spans="1:8">
      <c r="A44" s="31"/>
      <c r="G44" s="51"/>
      <c r="H44" s="21"/>
    </row>
    <row r="45" ht="12.75" spans="1:8">
      <c r="A45" s="31"/>
      <c r="G45" s="51"/>
      <c r="H45" s="21"/>
    </row>
    <row r="46" ht="12.75" spans="1:8">
      <c r="A46" s="31"/>
      <c r="G46" s="51"/>
      <c r="H46" s="21"/>
    </row>
    <row r="47" ht="12.75" spans="1:8">
      <c r="A47" s="31"/>
      <c r="G47" s="51"/>
      <c r="H47" s="21"/>
    </row>
    <row r="48" ht="12.75" spans="1:8">
      <c r="A48" s="31"/>
      <c r="G48" s="51"/>
      <c r="H48" s="21"/>
    </row>
    <row r="49" ht="12.75" spans="1:8">
      <c r="A49" s="31"/>
      <c r="G49" s="51"/>
      <c r="H49" s="21"/>
    </row>
    <row r="50" ht="12.75" spans="1:8">
      <c r="A50" s="31"/>
      <c r="G50" s="51"/>
      <c r="H50" s="21"/>
    </row>
    <row r="51" ht="12.75" spans="1:8">
      <c r="A51" s="31"/>
      <c r="G51" s="51"/>
      <c r="H51" s="21"/>
    </row>
    <row r="52" ht="12.75" spans="1:8">
      <c r="A52" s="31"/>
      <c r="G52" s="51"/>
      <c r="H52" s="21"/>
    </row>
    <row r="53" ht="12.75" spans="1:8">
      <c r="A53" s="31"/>
      <c r="G53" s="51"/>
      <c r="H53" s="21"/>
    </row>
    <row r="54" ht="12.75" spans="1:8">
      <c r="A54" s="31"/>
      <c r="G54" s="51"/>
      <c r="H54" s="21"/>
    </row>
    <row r="55" ht="12.75" spans="1:8">
      <c r="A55" s="31"/>
      <c r="G55" s="51"/>
      <c r="H55" s="21"/>
    </row>
    <row r="56" ht="12.75" spans="1:8">
      <c r="A56" s="31"/>
      <c r="G56" s="51"/>
      <c r="H56" s="21"/>
    </row>
    <row r="57" ht="12.75" spans="1:8">
      <c r="A57" s="31"/>
      <c r="G57" s="51"/>
      <c r="H57" s="21"/>
    </row>
    <row r="58" ht="12.75" spans="1:8">
      <c r="A58" s="31"/>
      <c r="G58" s="51"/>
      <c r="H58" s="21"/>
    </row>
    <row r="59" ht="12.75" spans="1:8">
      <c r="A59" s="31"/>
      <c r="G59" s="51"/>
      <c r="H59" s="21"/>
    </row>
    <row r="60" ht="12.75" spans="1:8">
      <c r="A60" s="31"/>
      <c r="G60" s="51"/>
      <c r="H60" s="21"/>
    </row>
    <row r="61" ht="12.75" spans="1:8">
      <c r="A61" s="31"/>
      <c r="G61" s="51"/>
      <c r="H61" s="21"/>
    </row>
    <row r="62" ht="12.75" spans="1:8">
      <c r="A62" s="31"/>
      <c r="G62" s="51"/>
      <c r="H62" s="21"/>
    </row>
    <row r="63" ht="12.75" spans="1:8">
      <c r="A63" s="31"/>
      <c r="G63" s="51"/>
      <c r="H63" s="21"/>
    </row>
    <row r="64" ht="12.75" spans="1:8">
      <c r="A64" s="31"/>
      <c r="G64" s="51"/>
      <c r="H64" s="21"/>
    </row>
    <row r="65" ht="12.75" spans="1:8">
      <c r="A65" s="31"/>
      <c r="G65" s="51"/>
      <c r="H65" s="21"/>
    </row>
    <row r="66" ht="12.75" spans="1:8">
      <c r="A66" s="31"/>
      <c r="G66" s="51"/>
      <c r="H66" s="21"/>
    </row>
    <row r="67" ht="12.75" spans="1:8">
      <c r="A67" s="31"/>
      <c r="G67" s="51"/>
      <c r="H67" s="21"/>
    </row>
    <row r="68" ht="12.75" spans="1:8">
      <c r="A68" s="31"/>
      <c r="G68" s="51"/>
      <c r="H68" s="21"/>
    </row>
    <row r="69" ht="12.75" spans="1:8">
      <c r="A69" s="31"/>
      <c r="G69" s="51"/>
      <c r="H69" s="21"/>
    </row>
    <row r="70" ht="12.75" spans="1:8">
      <c r="A70" s="31"/>
      <c r="G70" s="51"/>
      <c r="H70" s="21"/>
    </row>
    <row r="71" ht="12.75" spans="1:8">
      <c r="A71" s="31"/>
      <c r="G71" s="51"/>
      <c r="H71" s="21"/>
    </row>
    <row r="72" ht="12.75" spans="1:8">
      <c r="A72" s="31"/>
      <c r="G72" s="51"/>
      <c r="H72" s="21"/>
    </row>
    <row r="73" ht="12.75" spans="1:8">
      <c r="A73" s="31"/>
      <c r="G73" s="51"/>
      <c r="H73" s="21"/>
    </row>
    <row r="74" ht="12.75" spans="1:8">
      <c r="A74" s="31"/>
      <c r="G74" s="51"/>
      <c r="H74" s="21"/>
    </row>
    <row r="75" ht="12.75" spans="1:8">
      <c r="A75" s="31"/>
      <c r="G75" s="51"/>
      <c r="H75" s="21"/>
    </row>
    <row r="76" ht="12.75" spans="1:8">
      <c r="A76" s="31"/>
      <c r="G76" s="51"/>
      <c r="H76" s="21"/>
    </row>
    <row r="77" ht="12.75" spans="1:8">
      <c r="A77" s="31"/>
      <c r="G77" s="51"/>
      <c r="H77" s="21"/>
    </row>
    <row r="78" ht="12.75" spans="1:8">
      <c r="A78" s="31"/>
      <c r="G78" s="51"/>
      <c r="H78" s="21"/>
    </row>
    <row r="79" ht="12.75" spans="1:8">
      <c r="A79" s="31"/>
      <c r="G79" s="51"/>
      <c r="H79" s="21"/>
    </row>
    <row r="80" ht="12.75" spans="1:8">
      <c r="A80" s="31"/>
      <c r="G80" s="51"/>
      <c r="H80" s="21"/>
    </row>
    <row r="81" ht="12.75" spans="1:8">
      <c r="A81" s="31"/>
      <c r="G81" s="51"/>
      <c r="H81" s="21"/>
    </row>
    <row r="82" ht="12.75" spans="1:8">
      <c r="A82" s="31"/>
      <c r="G82" s="51"/>
      <c r="H82" s="21"/>
    </row>
    <row r="83" ht="12.75" spans="1:8">
      <c r="A83" s="31"/>
      <c r="G83" s="51"/>
      <c r="H83" s="21"/>
    </row>
    <row r="84" ht="12.75" spans="1:8">
      <c r="A84" s="31"/>
      <c r="G84" s="51"/>
      <c r="H84" s="21"/>
    </row>
    <row r="85" ht="12.75" spans="1:8">
      <c r="A85" s="31"/>
      <c r="G85" s="51"/>
      <c r="H85" s="21"/>
    </row>
    <row r="86" ht="12.75" spans="1:8">
      <c r="A86" s="31"/>
      <c r="G86" s="51"/>
      <c r="H86" s="21"/>
    </row>
    <row r="87" ht="12.75" spans="1:8">
      <c r="A87" s="31"/>
      <c r="G87" s="51"/>
      <c r="H87" s="21"/>
    </row>
    <row r="88" ht="12.75" spans="1:8">
      <c r="A88" s="31"/>
      <c r="G88" s="51"/>
      <c r="H88" s="21"/>
    </row>
    <row r="89" ht="12.75" spans="1:8">
      <c r="A89" s="31"/>
      <c r="G89" s="51"/>
      <c r="H89" s="21"/>
    </row>
    <row r="90" ht="12.75" spans="1:8">
      <c r="A90" s="31"/>
      <c r="G90" s="51"/>
      <c r="H90" s="21"/>
    </row>
    <row r="91" ht="12.75" spans="1:8">
      <c r="A91" s="31"/>
      <c r="G91" s="51"/>
      <c r="H91" s="21"/>
    </row>
    <row r="92" ht="12.75" spans="1:8">
      <c r="A92" s="31"/>
      <c r="G92" s="51"/>
      <c r="H92" s="21"/>
    </row>
    <row r="93" ht="12.75" spans="1:8">
      <c r="A93" s="31"/>
      <c r="G93" s="51"/>
      <c r="H93" s="21"/>
    </row>
    <row r="94" ht="12.75" spans="1:8">
      <c r="A94" s="31"/>
      <c r="G94" s="51"/>
      <c r="H94" s="21"/>
    </row>
    <row r="95" ht="12.75" spans="1:8">
      <c r="A95" s="31"/>
      <c r="G95" s="51"/>
      <c r="H95" s="21"/>
    </row>
    <row r="96" ht="12.75" spans="1:8">
      <c r="A96" s="31"/>
      <c r="G96" s="51"/>
      <c r="H96" s="21"/>
    </row>
    <row r="97" ht="12.75" spans="1:8">
      <c r="A97" s="31"/>
      <c r="G97" s="51"/>
      <c r="H97" s="21"/>
    </row>
    <row r="98" ht="12.75" spans="1:8">
      <c r="A98" s="31"/>
      <c r="G98" s="51"/>
      <c r="H98" s="21"/>
    </row>
    <row r="99" ht="12.75" spans="1:8">
      <c r="A99" s="31"/>
      <c r="G99" s="51"/>
      <c r="H99" s="21"/>
    </row>
    <row r="100" ht="12.75" spans="1:8">
      <c r="A100" s="31"/>
      <c r="G100" s="51"/>
      <c r="H100" s="21"/>
    </row>
    <row r="101" ht="12.75" spans="1:8">
      <c r="A101" s="31"/>
      <c r="G101" s="51"/>
      <c r="H101" s="21"/>
    </row>
    <row r="102" ht="12.75" spans="1:8">
      <c r="A102" s="31"/>
      <c r="G102" s="51"/>
      <c r="H102" s="21"/>
    </row>
    <row r="103" ht="12.75" spans="1:8">
      <c r="A103" s="31"/>
      <c r="G103" s="51"/>
      <c r="H103" s="21"/>
    </row>
    <row r="104" ht="12.75" spans="1:8">
      <c r="A104" s="31"/>
      <c r="G104" s="51"/>
      <c r="H104" s="21"/>
    </row>
    <row r="105" ht="12.75" spans="1:8">
      <c r="A105" s="31"/>
      <c r="G105" s="51"/>
      <c r="H105" s="21"/>
    </row>
    <row r="106" ht="12.75" spans="1:8">
      <c r="A106" s="31"/>
      <c r="G106" s="51"/>
      <c r="H106" s="21"/>
    </row>
    <row r="107" ht="12.75" spans="1:8">
      <c r="A107" s="31"/>
      <c r="G107" s="51"/>
      <c r="H107" s="21"/>
    </row>
    <row r="108" ht="12.75" spans="1:8">
      <c r="A108" s="31"/>
      <c r="G108" s="51"/>
      <c r="H108" s="21"/>
    </row>
    <row r="109" ht="12.75" spans="1:8">
      <c r="A109" s="31"/>
      <c r="G109" s="51"/>
      <c r="H109" s="21"/>
    </row>
    <row r="110" ht="12.75" spans="1:8">
      <c r="A110" s="31"/>
      <c r="G110" s="51"/>
      <c r="H110" s="21"/>
    </row>
    <row r="111" ht="12.75" spans="1:8">
      <c r="A111" s="31"/>
      <c r="G111" s="51"/>
      <c r="H111" s="21"/>
    </row>
    <row r="112" ht="12.75" spans="1:8">
      <c r="A112" s="31"/>
      <c r="G112" s="51"/>
      <c r="H112" s="21"/>
    </row>
    <row r="113" ht="12.75" spans="1:8">
      <c r="A113" s="31"/>
      <c r="G113" s="51"/>
      <c r="H113" s="21"/>
    </row>
    <row r="114" ht="12.75" spans="1:8">
      <c r="A114" s="31"/>
      <c r="G114" s="51"/>
      <c r="H114" s="21"/>
    </row>
    <row r="115" ht="12.75" spans="1:8">
      <c r="A115" s="31"/>
      <c r="G115" s="51"/>
      <c r="H115" s="21"/>
    </row>
    <row r="116" ht="12.75" spans="1:8">
      <c r="A116" s="31"/>
      <c r="G116" s="51"/>
      <c r="H116" s="21"/>
    </row>
    <row r="117" ht="12.75" spans="1:8">
      <c r="A117" s="31"/>
      <c r="G117" s="51"/>
      <c r="H117" s="21"/>
    </row>
    <row r="118" ht="12.75" spans="1:8">
      <c r="A118" s="31"/>
      <c r="G118" s="51"/>
      <c r="H118" s="21"/>
    </row>
    <row r="119" ht="12.75" spans="1:8">
      <c r="A119" s="31"/>
      <c r="G119" s="51"/>
      <c r="H119" s="21"/>
    </row>
    <row r="120" ht="12.75" spans="1:8">
      <c r="A120" s="31"/>
      <c r="G120" s="51"/>
      <c r="H120" s="21"/>
    </row>
    <row r="121" ht="12.75" spans="1:8">
      <c r="A121" s="31"/>
      <c r="G121" s="51"/>
      <c r="H121" s="21"/>
    </row>
    <row r="122" ht="12.75" spans="1:8">
      <c r="A122" s="31"/>
      <c r="G122" s="51"/>
      <c r="H122" s="21"/>
    </row>
    <row r="123" ht="12.75" spans="1:8">
      <c r="A123" s="31"/>
      <c r="G123" s="51"/>
      <c r="H123" s="21"/>
    </row>
    <row r="124" ht="12.75" spans="1:8">
      <c r="A124" s="31"/>
      <c r="G124" s="51"/>
      <c r="H124" s="21"/>
    </row>
    <row r="125" ht="12.75" spans="1:8">
      <c r="A125" s="31"/>
      <c r="G125" s="51"/>
      <c r="H125" s="21"/>
    </row>
    <row r="126" ht="12.75" spans="1:8">
      <c r="A126" s="31"/>
      <c r="G126" s="51"/>
      <c r="H126" s="21"/>
    </row>
    <row r="127" ht="12.75" spans="1:8">
      <c r="A127" s="31"/>
      <c r="G127" s="51"/>
      <c r="H127" s="21"/>
    </row>
    <row r="128" ht="12.75" spans="1:8">
      <c r="A128" s="31"/>
      <c r="G128" s="51"/>
      <c r="H128" s="21"/>
    </row>
    <row r="129" ht="12.75" spans="1:8">
      <c r="A129" s="31"/>
      <c r="G129" s="51"/>
      <c r="H129" s="21"/>
    </row>
    <row r="130" ht="12.75" spans="1:8">
      <c r="A130" s="31"/>
      <c r="G130" s="51"/>
      <c r="H130" s="21"/>
    </row>
    <row r="131" ht="12.75" spans="1:8">
      <c r="A131" s="31"/>
      <c r="G131" s="51"/>
      <c r="H131" s="21"/>
    </row>
    <row r="132" ht="12.75" spans="1:8">
      <c r="A132" s="31"/>
      <c r="G132" s="51"/>
      <c r="H132" s="21"/>
    </row>
    <row r="133" ht="12.75" spans="1:8">
      <c r="A133" s="31"/>
      <c r="G133" s="51"/>
      <c r="H133" s="21"/>
    </row>
    <row r="134" ht="12.75" spans="1:8">
      <c r="A134" s="31"/>
      <c r="G134" s="51"/>
      <c r="H134" s="21"/>
    </row>
    <row r="135" ht="12.75" spans="1:8">
      <c r="A135" s="31"/>
      <c r="G135" s="51"/>
      <c r="H135" s="21"/>
    </row>
    <row r="136" ht="12.75" spans="1:8">
      <c r="A136" s="31"/>
      <c r="G136" s="51"/>
      <c r="H136" s="21"/>
    </row>
    <row r="137" ht="12.75" spans="1:8">
      <c r="A137" s="31"/>
      <c r="G137" s="51"/>
      <c r="H137" s="21"/>
    </row>
    <row r="138" ht="12.75" spans="1:8">
      <c r="A138" s="31"/>
      <c r="G138" s="51"/>
      <c r="H138" s="21"/>
    </row>
    <row r="139" ht="12.75" spans="1:8">
      <c r="A139" s="31"/>
      <c r="G139" s="51"/>
      <c r="H139" s="21"/>
    </row>
    <row r="140" ht="12.75" spans="1:8">
      <c r="A140" s="31"/>
      <c r="G140" s="51"/>
      <c r="H140" s="21"/>
    </row>
    <row r="141" ht="12.75" spans="1:8">
      <c r="A141" s="31"/>
      <c r="G141" s="51"/>
      <c r="H141" s="21"/>
    </row>
    <row r="142" ht="12.75" spans="1:8">
      <c r="A142" s="31"/>
      <c r="G142" s="51"/>
      <c r="H142" s="21"/>
    </row>
    <row r="143" ht="12.75" spans="1:8">
      <c r="A143" s="31"/>
      <c r="G143" s="51"/>
      <c r="H143" s="21"/>
    </row>
    <row r="144" ht="12.75" spans="1:8">
      <c r="A144" s="31"/>
      <c r="G144" s="51"/>
      <c r="H144" s="21"/>
    </row>
    <row r="145" ht="12.75" spans="1:8">
      <c r="A145" s="31"/>
      <c r="G145" s="51"/>
      <c r="H145" s="21"/>
    </row>
    <row r="146" ht="12.75" spans="1:8">
      <c r="A146" s="31"/>
      <c r="G146" s="51"/>
      <c r="H146" s="21"/>
    </row>
    <row r="147" ht="12.75" spans="1:8">
      <c r="A147" s="31"/>
      <c r="G147" s="51"/>
      <c r="H147" s="21"/>
    </row>
    <row r="148" ht="12.75" spans="1:8">
      <c r="A148" s="31"/>
      <c r="G148" s="51"/>
      <c r="H148" s="21"/>
    </row>
    <row r="149" ht="12.75" spans="1:8">
      <c r="A149" s="31"/>
      <c r="G149" s="51"/>
      <c r="H149" s="21"/>
    </row>
    <row r="150" ht="12.75" spans="1:8">
      <c r="A150" s="31"/>
      <c r="G150" s="51"/>
      <c r="H150" s="21"/>
    </row>
    <row r="151" ht="12.75" spans="1:8">
      <c r="A151" s="31"/>
      <c r="G151" s="51"/>
      <c r="H151" s="21"/>
    </row>
    <row r="152" ht="12.75" spans="1:8">
      <c r="A152" s="31"/>
      <c r="G152" s="51"/>
      <c r="H152" s="21"/>
    </row>
    <row r="153" ht="12.75" spans="1:8">
      <c r="A153" s="31"/>
      <c r="G153" s="51"/>
      <c r="H153" s="21"/>
    </row>
    <row r="154" ht="12.75" spans="1:8">
      <c r="A154" s="31"/>
      <c r="G154" s="51"/>
      <c r="H154" s="21"/>
    </row>
    <row r="155" ht="12.75" spans="1:8">
      <c r="A155" s="31"/>
      <c r="G155" s="51"/>
      <c r="H155" s="21"/>
    </row>
    <row r="156" ht="12.75" spans="1:8">
      <c r="A156" s="31"/>
      <c r="G156" s="51"/>
      <c r="H156" s="21"/>
    </row>
    <row r="157" ht="12.75" spans="1:8">
      <c r="A157" s="31"/>
      <c r="G157" s="51"/>
      <c r="H157" s="21"/>
    </row>
    <row r="158" ht="12.75" spans="1:8">
      <c r="A158" s="31"/>
      <c r="G158" s="51"/>
      <c r="H158" s="21"/>
    </row>
    <row r="159" ht="12.75" spans="1:8">
      <c r="A159" s="31"/>
      <c r="G159" s="51"/>
      <c r="H159" s="21"/>
    </row>
    <row r="160" ht="12.75" spans="1:8">
      <c r="A160" s="31"/>
      <c r="G160" s="51"/>
      <c r="H160" s="21"/>
    </row>
    <row r="161" ht="12.75" spans="1:8">
      <c r="A161" s="31"/>
      <c r="G161" s="51"/>
      <c r="H161" s="21"/>
    </row>
    <row r="162" ht="12.75" spans="1:8">
      <c r="A162" s="31"/>
      <c r="G162" s="51"/>
      <c r="H162" s="21"/>
    </row>
    <row r="163" ht="12.75" spans="1:8">
      <c r="A163" s="31"/>
      <c r="G163" s="51"/>
      <c r="H163" s="21"/>
    </row>
    <row r="164" ht="12.75" spans="1:8">
      <c r="A164" s="31"/>
      <c r="G164" s="51"/>
      <c r="H164" s="21"/>
    </row>
    <row r="165" ht="12.75" spans="1:8">
      <c r="A165" s="31"/>
      <c r="G165" s="51"/>
      <c r="H165" s="21"/>
    </row>
    <row r="166" ht="12.75" spans="1:8">
      <c r="A166" s="31"/>
      <c r="G166" s="51"/>
      <c r="H166" s="21"/>
    </row>
    <row r="167" ht="12.75" spans="1:8">
      <c r="A167" s="31"/>
      <c r="G167" s="51"/>
      <c r="H167" s="21"/>
    </row>
    <row r="168" ht="12.75" spans="1:8">
      <c r="A168" s="31"/>
      <c r="G168" s="51"/>
      <c r="H168" s="21"/>
    </row>
    <row r="169" ht="12.75" spans="1:8">
      <c r="A169" s="31"/>
      <c r="G169" s="51"/>
      <c r="H169" s="21"/>
    </row>
    <row r="170" ht="12.75" spans="1:8">
      <c r="A170" s="31"/>
      <c r="G170" s="51"/>
      <c r="H170" s="21"/>
    </row>
    <row r="171" ht="12.75" spans="1:8">
      <c r="A171" s="31"/>
      <c r="G171" s="51"/>
      <c r="H171" s="21"/>
    </row>
    <row r="172" ht="12.75" spans="1:8">
      <c r="A172" s="31"/>
      <c r="G172" s="51"/>
      <c r="H172" s="21"/>
    </row>
    <row r="173" ht="12.75" spans="1:8">
      <c r="A173" s="31"/>
      <c r="G173" s="51"/>
      <c r="H173" s="21"/>
    </row>
    <row r="174" ht="12.75" spans="1:8">
      <c r="A174" s="31"/>
      <c r="G174" s="51"/>
      <c r="H174" s="21"/>
    </row>
    <row r="175" ht="12.75" spans="1:8">
      <c r="A175" s="31"/>
      <c r="G175" s="51"/>
      <c r="H175" s="21"/>
    </row>
    <row r="176" ht="12.75" spans="1:8">
      <c r="A176" s="31"/>
      <c r="G176" s="51"/>
      <c r="H176" s="21"/>
    </row>
    <row r="177" ht="12.75" spans="1:8">
      <c r="A177" s="31"/>
      <c r="G177" s="51"/>
      <c r="H177" s="21"/>
    </row>
    <row r="178" ht="12.75" spans="1:8">
      <c r="A178" s="31"/>
      <c r="G178" s="51"/>
      <c r="H178" s="21"/>
    </row>
    <row r="179" ht="12.75" spans="1:8">
      <c r="A179" s="31"/>
      <c r="G179" s="51"/>
      <c r="H179" s="21"/>
    </row>
    <row r="180" ht="12.75" spans="1:8">
      <c r="A180" s="31"/>
      <c r="G180" s="51"/>
      <c r="H180" s="21"/>
    </row>
    <row r="181" ht="12.75" spans="1:8">
      <c r="A181" s="31"/>
      <c r="G181" s="51"/>
      <c r="H181" s="21"/>
    </row>
    <row r="182" ht="12.75" spans="1:8">
      <c r="A182" s="31"/>
      <c r="G182" s="51"/>
      <c r="H182" s="21"/>
    </row>
    <row r="183" ht="12.75" spans="1:8">
      <c r="A183" s="31"/>
      <c r="G183" s="51"/>
      <c r="H183" s="21"/>
    </row>
    <row r="184" ht="12.75" spans="1:8">
      <c r="A184" s="31"/>
      <c r="G184" s="51"/>
      <c r="H184" s="21"/>
    </row>
    <row r="185" ht="12.75" spans="1:8">
      <c r="A185" s="31"/>
      <c r="G185" s="51"/>
      <c r="H185" s="21"/>
    </row>
    <row r="186" ht="12.75" spans="1:8">
      <c r="A186" s="31"/>
      <c r="G186" s="51"/>
      <c r="H186" s="21"/>
    </row>
    <row r="187" ht="12.75" spans="1:8">
      <c r="A187" s="31"/>
      <c r="G187" s="51"/>
      <c r="H187" s="21"/>
    </row>
    <row r="188" ht="12.75" spans="1:8">
      <c r="A188" s="31"/>
      <c r="G188" s="51"/>
      <c r="H188" s="21"/>
    </row>
    <row r="189" ht="12.75" spans="1:8">
      <c r="A189" s="31"/>
      <c r="G189" s="51"/>
      <c r="H189" s="21"/>
    </row>
    <row r="190" ht="12.75" spans="1:8">
      <c r="A190" s="31"/>
      <c r="G190" s="51"/>
      <c r="H190" s="21"/>
    </row>
    <row r="191" ht="12.75" spans="1:8">
      <c r="A191" s="31"/>
      <c r="G191" s="51"/>
      <c r="H191" s="21"/>
    </row>
    <row r="192" ht="12.75" spans="1:8">
      <c r="A192" s="31"/>
      <c r="G192" s="51"/>
      <c r="H192" s="21"/>
    </row>
    <row r="193" ht="12.75" spans="1:8">
      <c r="A193" s="31"/>
      <c r="G193" s="51"/>
      <c r="H193" s="21"/>
    </row>
    <row r="194" ht="12.75" spans="1:8">
      <c r="A194" s="31"/>
      <c r="G194" s="51"/>
      <c r="H194" s="21"/>
    </row>
    <row r="195" ht="12.75" spans="1:8">
      <c r="A195" s="31"/>
      <c r="G195" s="51"/>
      <c r="H195" s="21"/>
    </row>
    <row r="196" ht="12.75" spans="1:8">
      <c r="A196" s="31"/>
      <c r="G196" s="51"/>
      <c r="H196" s="21"/>
    </row>
    <row r="197" ht="12.75" spans="1:8">
      <c r="A197" s="31"/>
      <c r="G197" s="51"/>
      <c r="H197" s="21"/>
    </row>
    <row r="198" ht="12.75" spans="1:8">
      <c r="A198" s="31"/>
      <c r="G198" s="51"/>
      <c r="H198" s="21"/>
    </row>
    <row r="199" ht="12.75" spans="1:8">
      <c r="A199" s="31"/>
      <c r="G199" s="51"/>
      <c r="H199" s="21"/>
    </row>
    <row r="200" ht="12.75" spans="1:8">
      <c r="A200" s="31"/>
      <c r="G200" s="51"/>
      <c r="H200" s="21"/>
    </row>
    <row r="201" ht="12.75" spans="1:8">
      <c r="A201" s="31"/>
      <c r="G201" s="51"/>
      <c r="H201" s="21"/>
    </row>
    <row r="202" ht="12.75" spans="1:8">
      <c r="A202" s="31"/>
      <c r="G202" s="51"/>
      <c r="H202" s="21"/>
    </row>
    <row r="203" ht="12.75" spans="1:8">
      <c r="A203" s="31"/>
      <c r="G203" s="51"/>
      <c r="H203" s="21"/>
    </row>
    <row r="204" ht="12.75" spans="1:8">
      <c r="A204" s="31"/>
      <c r="G204" s="51"/>
      <c r="H204" s="21"/>
    </row>
    <row r="205" ht="12.75" spans="1:8">
      <c r="A205" s="31"/>
      <c r="G205" s="51"/>
      <c r="H205" s="21"/>
    </row>
    <row r="206" ht="12.75" spans="1:8">
      <c r="A206" s="31"/>
      <c r="G206" s="51"/>
      <c r="H206" s="21"/>
    </row>
    <row r="207" ht="12.75" spans="1:8">
      <c r="A207" s="31"/>
      <c r="G207" s="51"/>
      <c r="H207" s="21"/>
    </row>
    <row r="208" ht="12.75" spans="1:8">
      <c r="A208" s="31"/>
      <c r="G208" s="51"/>
      <c r="H208" s="21"/>
    </row>
    <row r="209" ht="12.75" spans="1:8">
      <c r="A209" s="31"/>
      <c r="G209" s="51"/>
      <c r="H209" s="21"/>
    </row>
    <row r="210" ht="12.75" spans="1:8">
      <c r="A210" s="31"/>
      <c r="G210" s="51"/>
      <c r="H210" s="21"/>
    </row>
    <row r="211" ht="12.75" spans="1:8">
      <c r="A211" s="31"/>
      <c r="G211" s="51"/>
      <c r="H211" s="21"/>
    </row>
    <row r="212" ht="12.75" spans="1:8">
      <c r="A212" s="31"/>
      <c r="G212" s="51"/>
      <c r="H212" s="21"/>
    </row>
    <row r="213" ht="12.75" spans="1:8">
      <c r="A213" s="31"/>
      <c r="G213" s="51"/>
      <c r="H213" s="21"/>
    </row>
    <row r="214" ht="12.75" spans="1:8">
      <c r="A214" s="31"/>
      <c r="G214" s="51"/>
      <c r="H214" s="21"/>
    </row>
    <row r="215" ht="12.75" spans="1:8">
      <c r="A215" s="31"/>
      <c r="G215" s="51"/>
      <c r="H215" s="21"/>
    </row>
    <row r="216" ht="12.75" spans="1:8">
      <c r="A216" s="31"/>
      <c r="G216" s="51"/>
      <c r="H216" s="21"/>
    </row>
    <row r="217" ht="12.75" spans="1:8">
      <c r="A217" s="31"/>
      <c r="G217" s="51"/>
      <c r="H217" s="21"/>
    </row>
    <row r="218" ht="12.75" spans="1:8">
      <c r="A218" s="31"/>
      <c r="G218" s="51"/>
      <c r="H218" s="21"/>
    </row>
    <row r="219" ht="12.75" spans="1:8">
      <c r="A219" s="31"/>
      <c r="G219" s="51"/>
      <c r="H219" s="21"/>
    </row>
    <row r="220" ht="12.75" spans="1:8">
      <c r="A220" s="31"/>
      <c r="G220" s="51"/>
      <c r="H220" s="21"/>
    </row>
    <row r="221" ht="12.75" spans="1:8">
      <c r="A221" s="31"/>
      <c r="G221" s="51"/>
      <c r="H221" s="21"/>
    </row>
    <row r="222" ht="12.75" spans="1:8">
      <c r="A222" s="31"/>
      <c r="G222" s="51"/>
      <c r="H222" s="21"/>
    </row>
    <row r="223" ht="12.75" spans="1:8">
      <c r="A223" s="31"/>
      <c r="G223" s="51"/>
      <c r="H223" s="21"/>
    </row>
    <row r="224" ht="12.75" spans="1:8">
      <c r="A224" s="31"/>
      <c r="G224" s="51"/>
      <c r="H224" s="21"/>
    </row>
    <row r="225" ht="12.75" spans="1:8">
      <c r="A225" s="31"/>
      <c r="G225" s="51"/>
      <c r="H225" s="21"/>
    </row>
    <row r="226" ht="12.75" spans="1:8">
      <c r="A226" s="31"/>
      <c r="G226" s="51"/>
      <c r="H226" s="21"/>
    </row>
    <row r="227" ht="12.75" spans="1:8">
      <c r="A227" s="31"/>
      <c r="G227" s="51"/>
      <c r="H227" s="21"/>
    </row>
    <row r="228" ht="12.75" spans="1:8">
      <c r="A228" s="31"/>
      <c r="G228" s="51"/>
      <c r="H228" s="21"/>
    </row>
    <row r="229" ht="12.75" spans="1:8">
      <c r="A229" s="31"/>
      <c r="G229" s="51"/>
      <c r="H229" s="21"/>
    </row>
    <row r="230" ht="12.75" spans="1:8">
      <c r="A230" s="31"/>
      <c r="G230" s="51"/>
      <c r="H230" s="21"/>
    </row>
    <row r="231" ht="12.75" spans="1:8">
      <c r="A231" s="31"/>
      <c r="G231" s="51"/>
      <c r="H231" s="21"/>
    </row>
    <row r="232" ht="12.75" spans="1:8">
      <c r="A232" s="31"/>
      <c r="G232" s="51"/>
      <c r="H232" s="21"/>
    </row>
    <row r="233" ht="12.75" spans="1:8">
      <c r="A233" s="31"/>
      <c r="G233" s="51"/>
      <c r="H233" s="21"/>
    </row>
    <row r="234" ht="12.75" spans="1:8">
      <c r="A234" s="31"/>
      <c r="G234" s="51"/>
      <c r="H234" s="21"/>
    </row>
    <row r="235" ht="12.75" spans="1:8">
      <c r="A235" s="31"/>
      <c r="G235" s="51"/>
      <c r="H235" s="21"/>
    </row>
    <row r="236" ht="12.75" spans="1:8">
      <c r="A236" s="31"/>
      <c r="G236" s="51"/>
      <c r="H236" s="21"/>
    </row>
    <row r="237" ht="12.75" spans="1:8">
      <c r="A237" s="31"/>
      <c r="G237" s="51"/>
      <c r="H237" s="21"/>
    </row>
    <row r="238" ht="12.75" spans="1:8">
      <c r="A238" s="31"/>
      <c r="G238" s="51"/>
      <c r="H238" s="21"/>
    </row>
    <row r="239" ht="12.75" spans="1:8">
      <c r="A239" s="31"/>
      <c r="G239" s="51"/>
      <c r="H239" s="21"/>
    </row>
    <row r="240" ht="12.75" spans="1:8">
      <c r="A240" s="31"/>
      <c r="G240" s="51"/>
      <c r="H240" s="21"/>
    </row>
    <row r="241" ht="12.75" spans="1:8">
      <c r="A241" s="31"/>
      <c r="G241" s="51"/>
      <c r="H241" s="21"/>
    </row>
    <row r="242" ht="12.75" spans="1:8">
      <c r="A242" s="31"/>
      <c r="G242" s="51"/>
      <c r="H242" s="21"/>
    </row>
    <row r="243" ht="12.75" spans="1:8">
      <c r="A243" s="31"/>
      <c r="G243" s="51"/>
      <c r="H243" s="21"/>
    </row>
    <row r="244" ht="12.75" spans="1:8">
      <c r="A244" s="31"/>
      <c r="G244" s="51"/>
      <c r="H244" s="21"/>
    </row>
    <row r="245" ht="12.75" spans="1:8">
      <c r="A245" s="31"/>
      <c r="G245" s="51"/>
      <c r="H245" s="21"/>
    </row>
    <row r="246" ht="12.75" spans="1:8">
      <c r="A246" s="31"/>
      <c r="G246" s="51"/>
      <c r="H246" s="21"/>
    </row>
    <row r="247" ht="12.75" spans="1:8">
      <c r="A247" s="31"/>
      <c r="G247" s="51"/>
      <c r="H247" s="21"/>
    </row>
    <row r="248" ht="12.75" spans="1:8">
      <c r="A248" s="31"/>
      <c r="G248" s="51"/>
      <c r="H248" s="21"/>
    </row>
    <row r="249" ht="12.75" spans="1:8">
      <c r="A249" s="31"/>
      <c r="G249" s="51"/>
      <c r="H249" s="21"/>
    </row>
    <row r="250" ht="12.75" spans="1:8">
      <c r="A250" s="31"/>
      <c r="G250" s="51"/>
      <c r="H250" s="21"/>
    </row>
    <row r="251" ht="12.75" spans="1:8">
      <c r="A251" s="31"/>
      <c r="G251" s="51"/>
      <c r="H251" s="21"/>
    </row>
    <row r="252" ht="12.75" spans="1:8">
      <c r="A252" s="31"/>
      <c r="G252" s="51"/>
      <c r="H252" s="21"/>
    </row>
    <row r="253" ht="12.75" spans="1:8">
      <c r="A253" s="31"/>
      <c r="G253" s="51"/>
      <c r="H253" s="21"/>
    </row>
    <row r="254" ht="12.75" spans="1:8">
      <c r="A254" s="31"/>
      <c r="G254" s="51"/>
      <c r="H254" s="21"/>
    </row>
    <row r="255" ht="12.75" spans="1:8">
      <c r="A255" s="31"/>
      <c r="G255" s="51"/>
      <c r="H255" s="21"/>
    </row>
    <row r="256" ht="12.75" spans="1:8">
      <c r="A256" s="31"/>
      <c r="G256" s="51"/>
      <c r="H256" s="21"/>
    </row>
    <row r="257" ht="12.75" spans="1:8">
      <c r="A257" s="31"/>
      <c r="G257" s="51"/>
      <c r="H257" s="21"/>
    </row>
    <row r="258" ht="12.75" spans="1:8">
      <c r="A258" s="31"/>
      <c r="G258" s="51"/>
      <c r="H258" s="21"/>
    </row>
    <row r="259" ht="12.75" spans="1:8">
      <c r="A259" s="31"/>
      <c r="G259" s="51"/>
      <c r="H259" s="21"/>
    </row>
    <row r="260" ht="12.75" spans="1:8">
      <c r="A260" s="31"/>
      <c r="G260" s="51"/>
      <c r="H260" s="21"/>
    </row>
    <row r="261" ht="12.75" spans="1:8">
      <c r="A261" s="31"/>
      <c r="G261" s="51"/>
      <c r="H261" s="21"/>
    </row>
    <row r="262" ht="12.75" spans="1:8">
      <c r="A262" s="31"/>
      <c r="G262" s="51"/>
      <c r="H262" s="21"/>
    </row>
    <row r="263" ht="12.75" spans="1:8">
      <c r="A263" s="31"/>
      <c r="G263" s="51"/>
      <c r="H263" s="21"/>
    </row>
    <row r="264" ht="12.75" spans="1:8">
      <c r="A264" s="31"/>
      <c r="G264" s="51"/>
      <c r="H264" s="21"/>
    </row>
    <row r="265" ht="12.75" spans="1:8">
      <c r="A265" s="31"/>
      <c r="G265" s="51"/>
      <c r="H265" s="21"/>
    </row>
    <row r="266" ht="12.75" spans="1:8">
      <c r="A266" s="31"/>
      <c r="G266" s="51"/>
      <c r="H266" s="21"/>
    </row>
    <row r="267" ht="12.75" spans="1:8">
      <c r="A267" s="31"/>
      <c r="G267" s="51"/>
      <c r="H267" s="21"/>
    </row>
    <row r="268" ht="12.75" spans="1:8">
      <c r="A268" s="31"/>
      <c r="G268" s="51"/>
      <c r="H268" s="21"/>
    </row>
    <row r="269" ht="12.75" spans="1:8">
      <c r="A269" s="31"/>
      <c r="G269" s="51"/>
      <c r="H269" s="21"/>
    </row>
    <row r="270" ht="12.75" spans="1:8">
      <c r="A270" s="31"/>
      <c r="G270" s="51"/>
      <c r="H270" s="21"/>
    </row>
    <row r="271" ht="12.75" spans="1:8">
      <c r="A271" s="31"/>
      <c r="G271" s="51"/>
      <c r="H271" s="21"/>
    </row>
    <row r="272" ht="12.75" spans="1:8">
      <c r="A272" s="31"/>
      <c r="G272" s="51"/>
      <c r="H272" s="21"/>
    </row>
    <row r="273" ht="12.75" spans="1:8">
      <c r="A273" s="31"/>
      <c r="G273" s="51"/>
      <c r="H273" s="21"/>
    </row>
    <row r="274" ht="12.75" spans="1:8">
      <c r="A274" s="31"/>
      <c r="G274" s="51"/>
      <c r="H274" s="21"/>
    </row>
    <row r="275" ht="12.75" spans="1:8">
      <c r="A275" s="31"/>
      <c r="G275" s="51"/>
      <c r="H275" s="21"/>
    </row>
    <row r="276" ht="12.75" spans="1:8">
      <c r="A276" s="31"/>
      <c r="G276" s="51"/>
      <c r="H276" s="21"/>
    </row>
    <row r="277" ht="12.75" spans="1:8">
      <c r="A277" s="31"/>
      <c r="G277" s="51"/>
      <c r="H277" s="21"/>
    </row>
    <row r="278" ht="12.75" spans="1:8">
      <c r="A278" s="31"/>
      <c r="G278" s="51"/>
      <c r="H278" s="21"/>
    </row>
    <row r="279" ht="12.75" spans="1:8">
      <c r="A279" s="31"/>
      <c r="G279" s="51"/>
      <c r="H279" s="21"/>
    </row>
    <row r="280" ht="12.75" spans="1:8">
      <c r="A280" s="31"/>
      <c r="G280" s="51"/>
      <c r="H280" s="21"/>
    </row>
    <row r="281" ht="12.75" spans="1:8">
      <c r="A281" s="31"/>
      <c r="G281" s="51"/>
      <c r="H281" s="21"/>
    </row>
    <row r="282" ht="12.75" spans="1:8">
      <c r="A282" s="31"/>
      <c r="G282" s="51"/>
      <c r="H282" s="21"/>
    </row>
    <row r="283" ht="12.75" spans="1:8">
      <c r="A283" s="31"/>
      <c r="G283" s="51"/>
      <c r="H283" s="21"/>
    </row>
    <row r="284" ht="12.75" spans="1:8">
      <c r="A284" s="31"/>
      <c r="G284" s="51"/>
      <c r="H284" s="21"/>
    </row>
    <row r="285" ht="12.75" spans="1:8">
      <c r="A285" s="31"/>
      <c r="G285" s="51"/>
      <c r="H285" s="21"/>
    </row>
    <row r="286" ht="12.75" spans="1:8">
      <c r="A286" s="31"/>
      <c r="G286" s="51"/>
      <c r="H286" s="21"/>
    </row>
    <row r="287" ht="12.75" spans="1:8">
      <c r="A287" s="31"/>
      <c r="G287" s="51"/>
      <c r="H287" s="21"/>
    </row>
    <row r="288" ht="12.75" spans="1:8">
      <c r="A288" s="31"/>
      <c r="G288" s="51"/>
      <c r="H288" s="21"/>
    </row>
    <row r="289" ht="12.75" spans="1:8">
      <c r="A289" s="31"/>
      <c r="G289" s="51"/>
      <c r="H289" s="21"/>
    </row>
    <row r="290" ht="12.75" spans="1:8">
      <c r="A290" s="31"/>
      <c r="G290" s="51"/>
      <c r="H290" s="21"/>
    </row>
    <row r="291" ht="12.75" spans="1:8">
      <c r="A291" s="31"/>
      <c r="G291" s="51"/>
      <c r="H291" s="21"/>
    </row>
    <row r="292" ht="12.75" spans="1:8">
      <c r="A292" s="31"/>
      <c r="G292" s="51"/>
      <c r="H292" s="21"/>
    </row>
    <row r="293" ht="12.75" spans="1:8">
      <c r="A293" s="31"/>
      <c r="G293" s="51"/>
      <c r="H293" s="21"/>
    </row>
    <row r="294" ht="12.75" spans="1:8">
      <c r="A294" s="31"/>
      <c r="G294" s="51"/>
      <c r="H294" s="21"/>
    </row>
    <row r="295" ht="12.75" spans="1:8">
      <c r="A295" s="31"/>
      <c r="G295" s="51"/>
      <c r="H295" s="21"/>
    </row>
    <row r="296" ht="12.75" spans="1:8">
      <c r="A296" s="31"/>
      <c r="G296" s="51"/>
      <c r="H296" s="21"/>
    </row>
    <row r="297" ht="12.75" spans="1:8">
      <c r="A297" s="31"/>
      <c r="G297" s="51"/>
      <c r="H297" s="21"/>
    </row>
    <row r="298" ht="12.75" spans="1:8">
      <c r="A298" s="31"/>
      <c r="G298" s="51"/>
      <c r="H298" s="21"/>
    </row>
    <row r="299" ht="12.75" spans="1:8">
      <c r="A299" s="31"/>
      <c r="G299" s="51"/>
      <c r="H299" s="21"/>
    </row>
    <row r="300" ht="12.75" spans="1:8">
      <c r="A300" s="31"/>
      <c r="G300" s="51"/>
      <c r="H300" s="21"/>
    </row>
    <row r="301" ht="12.75" spans="1:8">
      <c r="A301" s="31"/>
      <c r="G301" s="51"/>
      <c r="H301" s="21"/>
    </row>
    <row r="302" ht="12.75" spans="1:8">
      <c r="A302" s="31"/>
      <c r="G302" s="51"/>
      <c r="H302" s="21"/>
    </row>
    <row r="303" ht="12.75" spans="1:8">
      <c r="A303" s="31"/>
      <c r="G303" s="51"/>
      <c r="H303" s="21"/>
    </row>
    <row r="304" ht="12.75" spans="1:8">
      <c r="A304" s="31"/>
      <c r="G304" s="51"/>
      <c r="H304" s="21"/>
    </row>
    <row r="305" ht="12.75" spans="1:8">
      <c r="A305" s="31"/>
      <c r="G305" s="51"/>
      <c r="H305" s="21"/>
    </row>
    <row r="306" ht="12.75" spans="1:8">
      <c r="A306" s="31"/>
      <c r="G306" s="51"/>
      <c r="H306" s="21"/>
    </row>
    <row r="307" ht="12.75" spans="1:8">
      <c r="A307" s="31"/>
      <c r="G307" s="51"/>
      <c r="H307" s="21"/>
    </row>
    <row r="308" ht="12.75" spans="1:8">
      <c r="A308" s="31"/>
      <c r="G308" s="51"/>
      <c r="H308" s="21"/>
    </row>
    <row r="309" ht="12.75" spans="1:8">
      <c r="A309" s="31"/>
      <c r="G309" s="51"/>
      <c r="H309" s="21"/>
    </row>
    <row r="310" ht="12.75" spans="1:8">
      <c r="A310" s="31"/>
      <c r="G310" s="51"/>
      <c r="H310" s="21"/>
    </row>
    <row r="311" ht="12.75" spans="1:8">
      <c r="A311" s="31"/>
      <c r="G311" s="51"/>
      <c r="H311" s="21"/>
    </row>
    <row r="312" ht="12.75" spans="1:8">
      <c r="A312" s="31"/>
      <c r="G312" s="51"/>
      <c r="H312" s="21"/>
    </row>
    <row r="313" ht="12.75" spans="1:8">
      <c r="A313" s="31"/>
      <c r="G313" s="51"/>
      <c r="H313" s="21"/>
    </row>
    <row r="314" ht="12.75" spans="1:8">
      <c r="A314" s="31"/>
      <c r="G314" s="51"/>
      <c r="H314" s="21"/>
    </row>
    <row r="315" ht="12.75" spans="1:8">
      <c r="A315" s="31"/>
      <c r="G315" s="51"/>
      <c r="H315" s="21"/>
    </row>
    <row r="316" ht="12.75" spans="1:8">
      <c r="A316" s="31"/>
      <c r="G316" s="51"/>
      <c r="H316" s="21"/>
    </row>
    <row r="317" ht="12.75" spans="1:8">
      <c r="A317" s="31"/>
      <c r="G317" s="51"/>
      <c r="H317" s="21"/>
    </row>
    <row r="318" ht="12.75" spans="1:8">
      <c r="A318" s="31"/>
      <c r="G318" s="51"/>
      <c r="H318" s="21"/>
    </row>
    <row r="319" ht="12.75" spans="1:8">
      <c r="A319" s="31"/>
      <c r="G319" s="51"/>
      <c r="H319" s="21"/>
    </row>
    <row r="320" ht="12.75" spans="1:8">
      <c r="A320" s="31"/>
      <c r="G320" s="51"/>
      <c r="H320" s="21"/>
    </row>
    <row r="321" ht="12.75" spans="1:8">
      <c r="A321" s="31"/>
      <c r="G321" s="51"/>
      <c r="H321" s="21"/>
    </row>
    <row r="322" ht="12.75" spans="1:8">
      <c r="A322" s="31"/>
      <c r="G322" s="51"/>
      <c r="H322" s="21"/>
    </row>
    <row r="323" ht="12.75" spans="1:8">
      <c r="A323" s="31"/>
      <c r="G323" s="51"/>
      <c r="H323" s="21"/>
    </row>
    <row r="324" ht="12.75" spans="1:8">
      <c r="A324" s="31"/>
      <c r="G324" s="51"/>
      <c r="H324" s="21"/>
    </row>
    <row r="325" ht="12.75" spans="1:8">
      <c r="A325" s="31"/>
      <c r="G325" s="51"/>
      <c r="H325" s="21"/>
    </row>
    <row r="326" ht="12.75" spans="1:8">
      <c r="A326" s="31"/>
      <c r="G326" s="51"/>
      <c r="H326" s="21"/>
    </row>
    <row r="327" ht="12.75" spans="1:8">
      <c r="A327" s="31"/>
      <c r="G327" s="51"/>
      <c r="H327" s="21"/>
    </row>
    <row r="328" ht="12.75" spans="1:8">
      <c r="A328" s="31"/>
      <c r="G328" s="51"/>
      <c r="H328" s="21"/>
    </row>
    <row r="329" ht="12.75" spans="1:8">
      <c r="A329" s="31"/>
      <c r="G329" s="51"/>
      <c r="H329" s="21"/>
    </row>
    <row r="330" ht="12.75" spans="1:8">
      <c r="A330" s="31"/>
      <c r="G330" s="51"/>
      <c r="H330" s="21"/>
    </row>
    <row r="331" ht="12.75" spans="1:8">
      <c r="A331" s="31"/>
      <c r="G331" s="51"/>
      <c r="H331" s="21"/>
    </row>
    <row r="332" ht="12.75" spans="1:8">
      <c r="A332" s="31"/>
      <c r="G332" s="51"/>
      <c r="H332" s="21"/>
    </row>
    <row r="333" ht="12.75" spans="1:8">
      <c r="A333" s="31"/>
      <c r="G333" s="51"/>
      <c r="H333" s="21"/>
    </row>
    <row r="334" ht="12.75" spans="1:8">
      <c r="A334" s="31"/>
      <c r="G334" s="51"/>
      <c r="H334" s="21"/>
    </row>
    <row r="335" ht="12.75" spans="1:8">
      <c r="A335" s="31"/>
      <c r="G335" s="51"/>
      <c r="H335" s="21"/>
    </row>
    <row r="336" ht="12.75" spans="1:8">
      <c r="A336" s="31"/>
      <c r="G336" s="51"/>
      <c r="H336" s="21"/>
    </row>
    <row r="337" ht="12.75" spans="1:8">
      <c r="A337" s="31"/>
      <c r="G337" s="51"/>
      <c r="H337" s="21"/>
    </row>
    <row r="338" ht="12.75" spans="1:8">
      <c r="A338" s="31"/>
      <c r="G338" s="51"/>
      <c r="H338" s="21"/>
    </row>
    <row r="339" ht="12.75" spans="1:8">
      <c r="A339" s="31"/>
      <c r="G339" s="51"/>
      <c r="H339" s="21"/>
    </row>
    <row r="340" ht="12.75" spans="1:8">
      <c r="A340" s="31"/>
      <c r="G340" s="51"/>
      <c r="H340" s="21"/>
    </row>
    <row r="341" ht="12.75" spans="1:8">
      <c r="A341" s="31"/>
      <c r="G341" s="51"/>
      <c r="H341" s="21"/>
    </row>
    <row r="342" ht="12.75" spans="1:8">
      <c r="A342" s="31"/>
      <c r="G342" s="51"/>
      <c r="H342" s="21"/>
    </row>
    <row r="343" ht="12.75" spans="1:8">
      <c r="A343" s="31"/>
      <c r="G343" s="51"/>
      <c r="H343" s="21"/>
    </row>
    <row r="344" ht="12.75" spans="1:8">
      <c r="A344" s="31"/>
      <c r="G344" s="51"/>
      <c r="H344" s="21"/>
    </row>
    <row r="345" ht="12.75" spans="1:8">
      <c r="A345" s="31"/>
      <c r="G345" s="51"/>
      <c r="H345" s="21"/>
    </row>
    <row r="346" ht="12.75" spans="1:8">
      <c r="A346" s="31"/>
      <c r="G346" s="51"/>
      <c r="H346" s="21"/>
    </row>
    <row r="347" ht="12.75" spans="1:8">
      <c r="A347" s="31"/>
      <c r="G347" s="51"/>
      <c r="H347" s="21"/>
    </row>
    <row r="348" ht="12.75" spans="1:8">
      <c r="A348" s="31"/>
      <c r="G348" s="51"/>
      <c r="H348" s="21"/>
    </row>
    <row r="349" ht="12.75" spans="1:8">
      <c r="A349" s="31"/>
      <c r="G349" s="51"/>
      <c r="H349" s="21"/>
    </row>
    <row r="350" ht="12.75" spans="1:8">
      <c r="A350" s="31"/>
      <c r="G350" s="51"/>
      <c r="H350" s="21"/>
    </row>
    <row r="351" ht="12.75" spans="1:8">
      <c r="A351" s="31"/>
      <c r="G351" s="51"/>
      <c r="H351" s="21"/>
    </row>
    <row r="352" ht="12.75" spans="1:8">
      <c r="A352" s="31"/>
      <c r="G352" s="51"/>
      <c r="H352" s="21"/>
    </row>
    <row r="353" ht="12.75" spans="1:8">
      <c r="A353" s="31"/>
      <c r="G353" s="51"/>
      <c r="H353" s="21"/>
    </row>
    <row r="354" ht="12.75" spans="1:8">
      <c r="A354" s="31"/>
      <c r="G354" s="51"/>
      <c r="H354" s="21"/>
    </row>
    <row r="355" ht="12.75" spans="1:8">
      <c r="A355" s="31"/>
      <c r="G355" s="51"/>
      <c r="H355" s="21"/>
    </row>
    <row r="356" ht="12.75" spans="1:8">
      <c r="A356" s="31"/>
      <c r="G356" s="51"/>
      <c r="H356" s="21"/>
    </row>
    <row r="357" ht="12.75" spans="1:8">
      <c r="A357" s="31"/>
      <c r="G357" s="51"/>
      <c r="H357" s="21"/>
    </row>
    <row r="358" ht="12.75" spans="1:8">
      <c r="A358" s="31"/>
      <c r="G358" s="51"/>
      <c r="H358" s="21"/>
    </row>
    <row r="359" ht="12.75" spans="1:8">
      <c r="A359" s="31"/>
      <c r="G359" s="51"/>
      <c r="H359" s="21"/>
    </row>
    <row r="360" ht="12.75" spans="1:8">
      <c r="A360" s="31"/>
      <c r="G360" s="51"/>
      <c r="H360" s="21"/>
    </row>
    <row r="361" ht="12.75" spans="1:8">
      <c r="A361" s="31"/>
      <c r="G361" s="51"/>
      <c r="H361" s="21"/>
    </row>
    <row r="362" ht="12.75" spans="1:8">
      <c r="A362" s="31"/>
      <c r="G362" s="51"/>
      <c r="H362" s="21"/>
    </row>
    <row r="363" ht="12.75" spans="1:8">
      <c r="A363" s="31"/>
      <c r="G363" s="51"/>
      <c r="H363" s="21"/>
    </row>
    <row r="364" ht="12.75" spans="1:8">
      <c r="A364" s="31"/>
      <c r="G364" s="51"/>
      <c r="H364" s="21"/>
    </row>
    <row r="365" ht="12.75" spans="1:8">
      <c r="A365" s="31"/>
      <c r="G365" s="51"/>
      <c r="H365" s="21"/>
    </row>
    <row r="366" ht="12.75" spans="1:8">
      <c r="A366" s="31"/>
      <c r="G366" s="51"/>
      <c r="H366" s="21"/>
    </row>
    <row r="367" ht="12.75" spans="1:8">
      <c r="A367" s="31"/>
      <c r="G367" s="51"/>
      <c r="H367" s="21"/>
    </row>
    <row r="368" ht="12.75" spans="1:8">
      <c r="A368" s="31"/>
      <c r="G368" s="51"/>
      <c r="H368" s="21"/>
    </row>
    <row r="369" ht="12.75" spans="1:8">
      <c r="A369" s="31"/>
      <c r="G369" s="51"/>
      <c r="H369" s="21"/>
    </row>
    <row r="370" ht="12.75" spans="1:8">
      <c r="A370" s="31"/>
      <c r="G370" s="51"/>
      <c r="H370" s="21"/>
    </row>
    <row r="371" ht="12.75" spans="1:8">
      <c r="A371" s="31"/>
      <c r="G371" s="51"/>
      <c r="H371" s="21"/>
    </row>
    <row r="372" ht="12.75" spans="1:8">
      <c r="A372" s="31"/>
      <c r="G372" s="51"/>
      <c r="H372" s="21"/>
    </row>
    <row r="373" ht="12.75" spans="1:8">
      <c r="A373" s="31"/>
      <c r="G373" s="51"/>
      <c r="H373" s="21"/>
    </row>
    <row r="374" ht="12.75" spans="1:8">
      <c r="A374" s="31"/>
      <c r="G374" s="51"/>
      <c r="H374" s="21"/>
    </row>
    <row r="375" ht="12.75" spans="1:8">
      <c r="A375" s="31"/>
      <c r="G375" s="51"/>
      <c r="H375" s="21"/>
    </row>
    <row r="376" ht="12.75" spans="1:8">
      <c r="A376" s="31"/>
      <c r="G376" s="51"/>
      <c r="H376" s="21"/>
    </row>
    <row r="377" ht="12.75" spans="1:8">
      <c r="A377" s="31"/>
      <c r="G377" s="51"/>
      <c r="H377" s="21"/>
    </row>
    <row r="378" ht="12.75" spans="1:8">
      <c r="A378" s="31"/>
      <c r="G378" s="51"/>
      <c r="H378" s="21"/>
    </row>
    <row r="379" ht="12.75" spans="1:8">
      <c r="A379" s="31"/>
      <c r="G379" s="51"/>
      <c r="H379" s="21"/>
    </row>
    <row r="380" ht="12.75" spans="1:8">
      <c r="A380" s="31"/>
      <c r="G380" s="51"/>
      <c r="H380" s="21"/>
    </row>
    <row r="381" ht="12.75" spans="1:8">
      <c r="A381" s="31"/>
      <c r="G381" s="51"/>
      <c r="H381" s="21"/>
    </row>
    <row r="382" ht="12.75" spans="1:8">
      <c r="A382" s="31"/>
      <c r="G382" s="51"/>
      <c r="H382" s="21"/>
    </row>
    <row r="383" ht="12.75" spans="1:8">
      <c r="A383" s="31"/>
      <c r="G383" s="51"/>
      <c r="H383" s="21"/>
    </row>
    <row r="384" ht="12.75" spans="1:8">
      <c r="A384" s="31"/>
      <c r="G384" s="51"/>
      <c r="H384" s="21"/>
    </row>
    <row r="385" ht="12.75" spans="1:8">
      <c r="A385" s="31"/>
      <c r="G385" s="51"/>
      <c r="H385" s="21"/>
    </row>
    <row r="386" ht="12.75" spans="1:8">
      <c r="A386" s="31"/>
      <c r="G386" s="51"/>
      <c r="H386" s="21"/>
    </row>
    <row r="387" ht="12.75" spans="1:8">
      <c r="A387" s="31"/>
      <c r="G387" s="51"/>
      <c r="H387" s="21"/>
    </row>
    <row r="388" ht="12.75" spans="1:8">
      <c r="A388" s="31"/>
      <c r="G388" s="51"/>
      <c r="H388" s="21"/>
    </row>
    <row r="389" ht="12.75" spans="1:8">
      <c r="A389" s="31"/>
      <c r="G389" s="51"/>
      <c r="H389" s="21"/>
    </row>
    <row r="390" ht="12.75" spans="1:8">
      <c r="A390" s="31"/>
      <c r="G390" s="51"/>
      <c r="H390" s="21"/>
    </row>
    <row r="391" ht="12.75" spans="1:8">
      <c r="A391" s="31"/>
      <c r="G391" s="51"/>
      <c r="H391" s="21"/>
    </row>
    <row r="392" ht="12.75" spans="1:8">
      <c r="A392" s="31"/>
      <c r="G392" s="51"/>
      <c r="H392" s="21"/>
    </row>
    <row r="393" ht="12.75" spans="1:8">
      <c r="A393" s="31"/>
      <c r="G393" s="51"/>
      <c r="H393" s="21"/>
    </row>
    <row r="394" ht="12.75" spans="1:8">
      <c r="A394" s="31"/>
      <c r="G394" s="51"/>
      <c r="H394" s="21"/>
    </row>
    <row r="395" ht="12.75" spans="1:8">
      <c r="A395" s="31"/>
      <c r="G395" s="51"/>
      <c r="H395" s="21"/>
    </row>
    <row r="396" ht="12.75" spans="1:8">
      <c r="A396" s="31"/>
      <c r="G396" s="51"/>
      <c r="H396" s="21"/>
    </row>
    <row r="397" ht="12.75" spans="1:8">
      <c r="A397" s="31"/>
      <c r="G397" s="51"/>
      <c r="H397" s="21"/>
    </row>
    <row r="398" ht="12.75" spans="1:8">
      <c r="A398" s="31"/>
      <c r="G398" s="51"/>
      <c r="H398" s="21"/>
    </row>
    <row r="399" ht="12.75" spans="1:8">
      <c r="A399" s="31"/>
      <c r="G399" s="51"/>
      <c r="H399" s="21"/>
    </row>
    <row r="400" ht="12.75" spans="1:8">
      <c r="A400" s="31"/>
      <c r="G400" s="51"/>
      <c r="H400" s="21"/>
    </row>
    <row r="401" ht="12.75" spans="1:8">
      <c r="A401" s="31"/>
      <c r="G401" s="51"/>
      <c r="H401" s="21"/>
    </row>
    <row r="402" ht="12.75" spans="1:8">
      <c r="A402" s="31"/>
      <c r="G402" s="51"/>
      <c r="H402" s="21"/>
    </row>
    <row r="403" ht="12.75" spans="1:8">
      <c r="A403" s="31"/>
      <c r="G403" s="51"/>
      <c r="H403" s="21"/>
    </row>
    <row r="404" ht="12.75" spans="1:8">
      <c r="A404" s="31"/>
      <c r="G404" s="51"/>
      <c r="H404" s="21"/>
    </row>
    <row r="405" ht="12.75" spans="1:8">
      <c r="A405" s="31"/>
      <c r="G405" s="51"/>
      <c r="H405" s="21"/>
    </row>
    <row r="406" ht="12.75" spans="1:8">
      <c r="A406" s="31"/>
      <c r="G406" s="51"/>
      <c r="H406" s="21"/>
    </row>
    <row r="407" ht="12.75" spans="1:8">
      <c r="A407" s="31"/>
      <c r="G407" s="51"/>
      <c r="H407" s="21"/>
    </row>
    <row r="408" ht="12.75" spans="1:8">
      <c r="A408" s="31"/>
      <c r="G408" s="51"/>
      <c r="H408" s="21"/>
    </row>
    <row r="409" ht="12.75" spans="1:8">
      <c r="A409" s="31"/>
      <c r="G409" s="51"/>
      <c r="H409" s="21"/>
    </row>
    <row r="410" ht="12.75" spans="1:8">
      <c r="A410" s="31"/>
      <c r="G410" s="51"/>
      <c r="H410" s="21"/>
    </row>
    <row r="411" ht="12.75" spans="1:8">
      <c r="A411" s="31"/>
      <c r="G411" s="51"/>
      <c r="H411" s="21"/>
    </row>
    <row r="412" ht="12.75" spans="1:8">
      <c r="A412" s="31"/>
      <c r="G412" s="51"/>
      <c r="H412" s="21"/>
    </row>
    <row r="413" ht="12.75" spans="1:8">
      <c r="A413" s="31"/>
      <c r="G413" s="51"/>
      <c r="H413" s="21"/>
    </row>
    <row r="414" ht="12.75" spans="1:8">
      <c r="A414" s="31"/>
      <c r="G414" s="51"/>
      <c r="H414" s="21"/>
    </row>
    <row r="415" ht="12.75" spans="1:8">
      <c r="A415" s="31"/>
      <c r="G415" s="51"/>
      <c r="H415" s="21"/>
    </row>
    <row r="416" ht="12.75" spans="1:8">
      <c r="A416" s="31"/>
      <c r="G416" s="51"/>
      <c r="H416" s="21"/>
    </row>
    <row r="417" ht="12.75" spans="1:8">
      <c r="A417" s="31"/>
      <c r="G417" s="51"/>
      <c r="H417" s="21"/>
    </row>
    <row r="418" ht="12.75" spans="1:8">
      <c r="A418" s="31"/>
      <c r="G418" s="51"/>
      <c r="H418" s="21"/>
    </row>
    <row r="419" ht="12.75" spans="1:8">
      <c r="A419" s="31"/>
      <c r="G419" s="51"/>
      <c r="H419" s="21"/>
    </row>
    <row r="420" ht="12.75" spans="1:8">
      <c r="A420" s="31"/>
      <c r="G420" s="51"/>
      <c r="H420" s="21"/>
    </row>
    <row r="421" ht="12.75" spans="1:8">
      <c r="A421" s="31"/>
      <c r="G421" s="51"/>
      <c r="H421" s="21"/>
    </row>
    <row r="422" ht="12.75" spans="1:8">
      <c r="A422" s="31"/>
      <c r="G422" s="51"/>
      <c r="H422" s="21"/>
    </row>
    <row r="423" ht="12.75" spans="1:8">
      <c r="A423" s="31"/>
      <c r="G423" s="51"/>
      <c r="H423" s="21"/>
    </row>
    <row r="424" ht="12.75" spans="1:8">
      <c r="A424" s="31"/>
      <c r="G424" s="51"/>
      <c r="H424" s="21"/>
    </row>
    <row r="425" ht="12.75" spans="1:8">
      <c r="A425" s="31"/>
      <c r="G425" s="51"/>
      <c r="H425" s="21"/>
    </row>
    <row r="426" ht="12.75" spans="1:8">
      <c r="A426" s="31"/>
      <c r="G426" s="51"/>
      <c r="H426" s="21"/>
    </row>
    <row r="427" ht="12.75" spans="1:8">
      <c r="A427" s="31"/>
      <c r="G427" s="51"/>
      <c r="H427" s="21"/>
    </row>
    <row r="428" ht="12.75" spans="1:8">
      <c r="A428" s="31"/>
      <c r="G428" s="51"/>
      <c r="H428" s="21"/>
    </row>
    <row r="429" ht="12.75" spans="1:8">
      <c r="A429" s="31"/>
      <c r="G429" s="51"/>
      <c r="H429" s="21"/>
    </row>
    <row r="430" ht="12.75" spans="1:8">
      <c r="A430" s="31"/>
      <c r="G430" s="51"/>
      <c r="H430" s="21"/>
    </row>
    <row r="431" ht="12.75" spans="1:8">
      <c r="A431" s="31"/>
      <c r="G431" s="51"/>
      <c r="H431" s="21"/>
    </row>
    <row r="432" ht="12.75" spans="1:8">
      <c r="A432" s="31"/>
      <c r="G432" s="51"/>
      <c r="H432" s="21"/>
    </row>
    <row r="433" ht="12.75" spans="1:8">
      <c r="A433" s="31"/>
      <c r="G433" s="51"/>
      <c r="H433" s="21"/>
    </row>
    <row r="434" ht="12.75" spans="1:8">
      <c r="A434" s="31"/>
      <c r="G434" s="51"/>
      <c r="H434" s="21"/>
    </row>
    <row r="435" ht="12.75" spans="1:8">
      <c r="A435" s="31"/>
      <c r="G435" s="51"/>
      <c r="H435" s="21"/>
    </row>
    <row r="436" ht="12.75" spans="1:8">
      <c r="A436" s="31"/>
      <c r="G436" s="51"/>
      <c r="H436" s="21"/>
    </row>
    <row r="437" ht="12.75" spans="1:8">
      <c r="A437" s="31"/>
      <c r="G437" s="51"/>
      <c r="H437" s="21"/>
    </row>
    <row r="438" ht="12.75" spans="1:8">
      <c r="A438" s="31"/>
      <c r="G438" s="51"/>
      <c r="H438" s="21"/>
    </row>
    <row r="439" ht="12.75" spans="1:8">
      <c r="A439" s="31"/>
      <c r="G439" s="51"/>
      <c r="H439" s="21"/>
    </row>
    <row r="440" ht="12.75" spans="1:8">
      <c r="A440" s="31"/>
      <c r="G440" s="51"/>
      <c r="H440" s="21"/>
    </row>
    <row r="441" ht="12.75" spans="1:8">
      <c r="A441" s="31"/>
      <c r="G441" s="51"/>
      <c r="H441" s="21"/>
    </row>
    <row r="442" ht="12.75" spans="1:8">
      <c r="A442" s="31"/>
      <c r="G442" s="51"/>
      <c r="H442" s="21"/>
    </row>
    <row r="443" ht="12.75" spans="1:8">
      <c r="A443" s="31"/>
      <c r="G443" s="51"/>
      <c r="H443" s="21"/>
    </row>
    <row r="444" ht="12.75" spans="1:8">
      <c r="A444" s="31"/>
      <c r="G444" s="51"/>
      <c r="H444" s="21"/>
    </row>
    <row r="445" ht="12.75" spans="1:8">
      <c r="A445" s="31"/>
      <c r="G445" s="51"/>
      <c r="H445" s="21"/>
    </row>
    <row r="446" ht="12.75" spans="1:8">
      <c r="A446" s="31"/>
      <c r="G446" s="51"/>
      <c r="H446" s="21"/>
    </row>
    <row r="447" ht="12.75" spans="1:8">
      <c r="A447" s="31"/>
      <c r="G447" s="51"/>
      <c r="H447" s="21"/>
    </row>
    <row r="448" ht="12.75" spans="1:8">
      <c r="A448" s="31"/>
      <c r="G448" s="51"/>
      <c r="H448" s="21"/>
    </row>
    <row r="449" ht="12.75" spans="1:8">
      <c r="A449" s="31"/>
      <c r="G449" s="51"/>
      <c r="H449" s="21"/>
    </row>
    <row r="450" ht="12.75" spans="1:8">
      <c r="A450" s="31"/>
      <c r="G450" s="51"/>
      <c r="H450" s="21"/>
    </row>
    <row r="451" ht="12.75" spans="1:8">
      <c r="A451" s="31"/>
      <c r="G451" s="51"/>
      <c r="H451" s="21"/>
    </row>
    <row r="452" ht="12.75" spans="1:8">
      <c r="A452" s="31"/>
      <c r="G452" s="51"/>
      <c r="H452" s="21"/>
    </row>
    <row r="453" ht="12.75" spans="1:8">
      <c r="A453" s="31"/>
      <c r="G453" s="51"/>
      <c r="H453" s="21"/>
    </row>
    <row r="454" ht="12.75" spans="1:8">
      <c r="A454" s="31"/>
      <c r="G454" s="51"/>
      <c r="H454" s="21"/>
    </row>
    <row r="455" ht="12.75" spans="1:8">
      <c r="A455" s="31"/>
      <c r="G455" s="51"/>
      <c r="H455" s="21"/>
    </row>
    <row r="456" ht="12.75" spans="1:8">
      <c r="A456" s="31"/>
      <c r="G456" s="51"/>
      <c r="H456" s="21"/>
    </row>
    <row r="457" ht="12.75" spans="1:8">
      <c r="A457" s="31"/>
      <c r="G457" s="51"/>
      <c r="H457" s="21"/>
    </row>
    <row r="458" ht="12.75" spans="1:8">
      <c r="A458" s="31"/>
      <c r="G458" s="51"/>
      <c r="H458" s="21"/>
    </row>
    <row r="459" ht="12.75" spans="1:8">
      <c r="A459" s="31"/>
      <c r="G459" s="51"/>
      <c r="H459" s="21"/>
    </row>
    <row r="460" ht="12.75" spans="1:8">
      <c r="A460" s="31"/>
      <c r="G460" s="51"/>
      <c r="H460" s="21"/>
    </row>
    <row r="461" ht="12.75" spans="1:8">
      <c r="A461" s="31"/>
      <c r="G461" s="51"/>
      <c r="H461" s="21"/>
    </row>
    <row r="462" ht="12.75" spans="1:8">
      <c r="A462" s="31"/>
      <c r="G462" s="51"/>
      <c r="H462" s="21"/>
    </row>
    <row r="463" ht="12.75" spans="1:8">
      <c r="A463" s="31"/>
      <c r="G463" s="51"/>
      <c r="H463" s="21"/>
    </row>
    <row r="464" ht="12.75" spans="1:8">
      <c r="A464" s="31"/>
      <c r="G464" s="51"/>
      <c r="H464" s="21"/>
    </row>
    <row r="465" ht="12.75" spans="1:8">
      <c r="A465" s="31"/>
      <c r="G465" s="51"/>
      <c r="H465" s="21"/>
    </row>
    <row r="466" ht="12.75" spans="1:8">
      <c r="A466" s="31"/>
      <c r="G466" s="51"/>
      <c r="H466" s="21"/>
    </row>
    <row r="467" ht="12.75" spans="1:8">
      <c r="A467" s="31"/>
      <c r="G467" s="51"/>
      <c r="H467" s="21"/>
    </row>
    <row r="468" ht="12.75" spans="1:8">
      <c r="A468" s="31"/>
      <c r="G468" s="51"/>
      <c r="H468" s="21"/>
    </row>
    <row r="469" ht="12.75" spans="1:8">
      <c r="A469" s="31"/>
      <c r="G469" s="51"/>
      <c r="H469" s="21"/>
    </row>
    <row r="470" ht="12.75" spans="1:8">
      <c r="A470" s="31"/>
      <c r="G470" s="51"/>
      <c r="H470" s="21"/>
    </row>
    <row r="471" ht="12.75" spans="1:8">
      <c r="A471" s="31"/>
      <c r="G471" s="51"/>
      <c r="H471" s="21"/>
    </row>
    <row r="472" ht="12.75" spans="1:8">
      <c r="A472" s="31"/>
      <c r="G472" s="51"/>
      <c r="H472" s="21"/>
    </row>
    <row r="473" ht="12.75" spans="1:8">
      <c r="A473" s="31"/>
      <c r="G473" s="51"/>
      <c r="H473" s="21"/>
    </row>
    <row r="474" ht="12.75" spans="1:8">
      <c r="A474" s="31"/>
      <c r="G474" s="51"/>
      <c r="H474" s="21"/>
    </row>
    <row r="475" ht="12.75" spans="1:8">
      <c r="A475" s="31"/>
      <c r="G475" s="51"/>
      <c r="H475" s="21"/>
    </row>
    <row r="476" ht="12.75" spans="1:8">
      <c r="A476" s="31"/>
      <c r="G476" s="51"/>
      <c r="H476" s="21"/>
    </row>
    <row r="477" ht="12.75" spans="1:8">
      <c r="A477" s="31"/>
      <c r="G477" s="51"/>
      <c r="H477" s="21"/>
    </row>
    <row r="478" ht="12.75" spans="1:8">
      <c r="A478" s="31"/>
      <c r="G478" s="51"/>
      <c r="H478" s="21"/>
    </row>
    <row r="479" ht="12.75" spans="1:8">
      <c r="A479" s="31"/>
      <c r="G479" s="51"/>
      <c r="H479" s="21"/>
    </row>
    <row r="480" ht="12.75" spans="1:8">
      <c r="A480" s="31"/>
      <c r="G480" s="51"/>
      <c r="H480" s="21"/>
    </row>
    <row r="481" ht="12.75" spans="1:8">
      <c r="A481" s="31"/>
      <c r="G481" s="51"/>
      <c r="H481" s="21"/>
    </row>
    <row r="482" ht="12.75" spans="1:8">
      <c r="A482" s="31"/>
      <c r="G482" s="51"/>
      <c r="H482" s="21"/>
    </row>
    <row r="483" ht="12.75" spans="1:8">
      <c r="A483" s="31"/>
      <c r="G483" s="51"/>
      <c r="H483" s="21"/>
    </row>
    <row r="484" ht="12.75" spans="1:8">
      <c r="A484" s="31"/>
      <c r="G484" s="51"/>
      <c r="H484" s="21"/>
    </row>
    <row r="485" ht="12.75" spans="1:8">
      <c r="A485" s="31"/>
      <c r="G485" s="51"/>
      <c r="H485" s="21"/>
    </row>
    <row r="486" ht="12.75" spans="1:8">
      <c r="A486" s="31"/>
      <c r="G486" s="51"/>
      <c r="H486" s="21"/>
    </row>
    <row r="487" ht="12.75" spans="1:8">
      <c r="A487" s="31"/>
      <c r="G487" s="51"/>
      <c r="H487" s="21"/>
    </row>
    <row r="488" ht="12.75" spans="1:8">
      <c r="A488" s="31"/>
      <c r="G488" s="51"/>
      <c r="H488" s="21"/>
    </row>
    <row r="489" ht="12.75" spans="1:8">
      <c r="A489" s="31"/>
      <c r="G489" s="51"/>
      <c r="H489" s="21"/>
    </row>
    <row r="490" ht="12.75" spans="1:8">
      <c r="A490" s="31"/>
      <c r="G490" s="51"/>
      <c r="H490" s="21"/>
    </row>
    <row r="491" ht="12.75" spans="1:8">
      <c r="A491" s="31"/>
      <c r="G491" s="51"/>
      <c r="H491" s="21"/>
    </row>
    <row r="492" ht="12.75" spans="1:8">
      <c r="A492" s="31"/>
      <c r="G492" s="51"/>
      <c r="H492" s="21"/>
    </row>
    <row r="493" ht="12.75" spans="1:8">
      <c r="A493" s="31"/>
      <c r="G493" s="51"/>
      <c r="H493" s="21"/>
    </row>
    <row r="494" ht="12.75" spans="1:8">
      <c r="A494" s="31"/>
      <c r="G494" s="51"/>
      <c r="H494" s="21"/>
    </row>
    <row r="495" ht="12.75" spans="1:8">
      <c r="A495" s="31"/>
      <c r="G495" s="51"/>
      <c r="H495" s="21"/>
    </row>
    <row r="496" ht="12.75" spans="1:8">
      <c r="A496" s="31"/>
      <c r="G496" s="51"/>
      <c r="H496" s="21"/>
    </row>
    <row r="497" ht="12.75" spans="1:8">
      <c r="A497" s="31"/>
      <c r="G497" s="51"/>
      <c r="H497" s="21"/>
    </row>
    <row r="498" ht="12.75" spans="1:8">
      <c r="A498" s="31"/>
      <c r="G498" s="51"/>
      <c r="H498" s="21"/>
    </row>
    <row r="499" ht="12.75" spans="1:8">
      <c r="A499" s="31"/>
      <c r="G499" s="51"/>
      <c r="H499" s="21"/>
    </row>
    <row r="500" ht="12.75" spans="1:8">
      <c r="A500" s="31"/>
      <c r="G500" s="51"/>
      <c r="H500" s="21"/>
    </row>
    <row r="501" ht="12.75" spans="1:8">
      <c r="A501" s="31"/>
      <c r="G501" s="51"/>
      <c r="H501" s="21"/>
    </row>
    <row r="502" ht="12.75" spans="1:8">
      <c r="A502" s="31"/>
      <c r="G502" s="51"/>
      <c r="H502" s="21"/>
    </row>
    <row r="503" ht="12.75" spans="1:8">
      <c r="A503" s="31"/>
      <c r="G503" s="51"/>
      <c r="H503" s="21"/>
    </row>
    <row r="504" ht="12.75" spans="1:8">
      <c r="A504" s="31"/>
      <c r="G504" s="51"/>
      <c r="H504" s="21"/>
    </row>
    <row r="505" ht="12.75" spans="1:8">
      <c r="A505" s="31"/>
      <c r="G505" s="51"/>
      <c r="H505" s="21"/>
    </row>
    <row r="506" ht="12.75" spans="1:8">
      <c r="A506" s="31"/>
      <c r="G506" s="51"/>
      <c r="H506" s="21"/>
    </row>
    <row r="507" ht="12.75" spans="1:8">
      <c r="A507" s="31"/>
      <c r="G507" s="51"/>
      <c r="H507" s="21"/>
    </row>
    <row r="508" ht="12.75" spans="1:8">
      <c r="A508" s="31"/>
      <c r="G508" s="51"/>
      <c r="H508" s="21"/>
    </row>
    <row r="509" ht="12.75" spans="1:8">
      <c r="A509" s="31"/>
      <c r="G509" s="51"/>
      <c r="H509" s="21"/>
    </row>
    <row r="510" ht="12.75" spans="1:8">
      <c r="A510" s="31"/>
      <c r="G510" s="51"/>
      <c r="H510" s="21"/>
    </row>
    <row r="511" ht="12.75" spans="1:8">
      <c r="A511" s="31"/>
      <c r="G511" s="51"/>
      <c r="H511" s="21"/>
    </row>
    <row r="512" ht="12.75" spans="1:8">
      <c r="A512" s="31"/>
      <c r="G512" s="51"/>
      <c r="H512" s="21"/>
    </row>
    <row r="513" ht="12.75" spans="1:8">
      <c r="A513" s="31"/>
      <c r="G513" s="51"/>
      <c r="H513" s="21"/>
    </row>
    <row r="514" ht="12.75" spans="1:8">
      <c r="A514" s="31"/>
      <c r="G514" s="51"/>
      <c r="H514" s="21"/>
    </row>
    <row r="515" ht="12.75" spans="1:8">
      <c r="A515" s="31"/>
      <c r="G515" s="51"/>
      <c r="H515" s="21"/>
    </row>
    <row r="516" ht="12.75" spans="1:8">
      <c r="A516" s="31"/>
      <c r="G516" s="51"/>
      <c r="H516" s="21"/>
    </row>
    <row r="517" ht="12.75" spans="1:8">
      <c r="A517" s="31"/>
      <c r="G517" s="51"/>
      <c r="H517" s="21"/>
    </row>
    <row r="518" ht="12.75" spans="1:8">
      <c r="A518" s="31"/>
      <c r="G518" s="51"/>
      <c r="H518" s="21"/>
    </row>
    <row r="519" ht="12.75" spans="1:8">
      <c r="A519" s="31"/>
      <c r="G519" s="51"/>
      <c r="H519" s="21"/>
    </row>
    <row r="520" ht="12.75" spans="1:8">
      <c r="A520" s="31"/>
      <c r="G520" s="51"/>
      <c r="H520" s="21"/>
    </row>
    <row r="521" ht="12.75" spans="1:8">
      <c r="A521" s="31"/>
      <c r="G521" s="51"/>
      <c r="H521" s="21"/>
    </row>
    <row r="522" ht="12.75" spans="1:8">
      <c r="A522" s="31"/>
      <c r="G522" s="51"/>
      <c r="H522" s="21"/>
    </row>
    <row r="523" ht="12.75" spans="1:8">
      <c r="A523" s="31"/>
      <c r="G523" s="51"/>
      <c r="H523" s="21"/>
    </row>
    <row r="524" ht="12.75" spans="1:8">
      <c r="A524" s="31"/>
      <c r="G524" s="51"/>
      <c r="H524" s="21"/>
    </row>
    <row r="525" ht="12.75" spans="1:8">
      <c r="A525" s="31"/>
      <c r="G525" s="51"/>
      <c r="H525" s="21"/>
    </row>
    <row r="526" ht="12.75" spans="1:8">
      <c r="A526" s="31"/>
      <c r="G526" s="51"/>
      <c r="H526" s="21"/>
    </row>
    <row r="527" ht="12.75" spans="1:8">
      <c r="A527" s="31"/>
      <c r="G527" s="51"/>
      <c r="H527" s="21"/>
    </row>
    <row r="528" ht="12.75" spans="1:8">
      <c r="A528" s="31"/>
      <c r="G528" s="51"/>
      <c r="H528" s="21"/>
    </row>
    <row r="529" ht="12.75" spans="1:8">
      <c r="A529" s="31"/>
      <c r="G529" s="51"/>
      <c r="H529" s="21"/>
    </row>
    <row r="530" ht="12.75" spans="1:8">
      <c r="A530" s="31"/>
      <c r="G530" s="51"/>
      <c r="H530" s="21"/>
    </row>
    <row r="531" ht="12.75" spans="1:8">
      <c r="A531" s="31"/>
      <c r="G531" s="51"/>
      <c r="H531" s="21"/>
    </row>
    <row r="532" ht="12.75" spans="1:8">
      <c r="A532" s="31"/>
      <c r="G532" s="51"/>
      <c r="H532" s="21"/>
    </row>
    <row r="533" ht="12.75" spans="1:8">
      <c r="A533" s="31"/>
      <c r="G533" s="51"/>
      <c r="H533" s="21"/>
    </row>
    <row r="534" ht="12.75" spans="1:8">
      <c r="A534" s="31"/>
      <c r="G534" s="51"/>
      <c r="H534" s="21"/>
    </row>
    <row r="535" ht="12.75" spans="1:8">
      <c r="A535" s="31"/>
      <c r="G535" s="51"/>
      <c r="H535" s="21"/>
    </row>
    <row r="536" ht="12.75" spans="1:8">
      <c r="A536" s="31"/>
      <c r="G536" s="51"/>
      <c r="H536" s="21"/>
    </row>
    <row r="537" ht="12.75" spans="1:8">
      <c r="A537" s="31"/>
      <c r="G537" s="51"/>
      <c r="H537" s="21"/>
    </row>
    <row r="538" ht="12.75" spans="1:8">
      <c r="A538" s="31"/>
      <c r="G538" s="51"/>
      <c r="H538" s="21"/>
    </row>
    <row r="539" ht="12.75" spans="1:8">
      <c r="A539" s="31"/>
      <c r="G539" s="51"/>
      <c r="H539" s="21"/>
    </row>
    <row r="540" ht="12.75" spans="1:8">
      <c r="A540" s="31"/>
      <c r="G540" s="51"/>
      <c r="H540" s="21"/>
    </row>
    <row r="541" ht="12.75" spans="1:8">
      <c r="A541" s="31"/>
      <c r="G541" s="51"/>
      <c r="H541" s="21"/>
    </row>
    <row r="542" ht="12.75" spans="1:8">
      <c r="A542" s="31"/>
      <c r="G542" s="51"/>
      <c r="H542" s="21"/>
    </row>
    <row r="543" ht="12.75" spans="1:8">
      <c r="A543" s="31"/>
      <c r="G543" s="51"/>
      <c r="H543" s="21"/>
    </row>
    <row r="544" ht="12.75" spans="1:8">
      <c r="A544" s="31"/>
      <c r="G544" s="51"/>
      <c r="H544" s="21"/>
    </row>
    <row r="545" ht="12.75" spans="1:8">
      <c r="A545" s="31"/>
      <c r="G545" s="51"/>
      <c r="H545" s="21"/>
    </row>
    <row r="546" ht="12.75" spans="1:8">
      <c r="A546" s="31"/>
      <c r="G546" s="51"/>
      <c r="H546" s="21"/>
    </row>
    <row r="547" ht="12.75" spans="1:8">
      <c r="A547" s="31"/>
      <c r="G547" s="51"/>
      <c r="H547" s="21"/>
    </row>
    <row r="548" ht="12.75" spans="1:8">
      <c r="A548" s="31"/>
      <c r="G548" s="51"/>
      <c r="H548" s="21"/>
    </row>
    <row r="549" ht="12.75" spans="1:8">
      <c r="A549" s="31"/>
      <c r="G549" s="51"/>
      <c r="H549" s="21"/>
    </row>
    <row r="550" ht="12.75" spans="1:8">
      <c r="A550" s="31"/>
      <c r="G550" s="51"/>
      <c r="H550" s="21"/>
    </row>
    <row r="551" ht="12.75" spans="1:8">
      <c r="A551" s="31"/>
      <c r="G551" s="51"/>
      <c r="H551" s="21"/>
    </row>
    <row r="552" ht="12.75" spans="1:8">
      <c r="A552" s="31"/>
      <c r="G552" s="51"/>
      <c r="H552" s="21"/>
    </row>
    <row r="553" ht="12.75" spans="1:8">
      <c r="A553" s="31"/>
      <c r="G553" s="51"/>
      <c r="H553" s="21"/>
    </row>
    <row r="554" ht="12.75" spans="1:8">
      <c r="A554" s="31"/>
      <c r="G554" s="51"/>
      <c r="H554" s="21"/>
    </row>
    <row r="555" ht="12.75" spans="1:8">
      <c r="A555" s="31"/>
      <c r="G555" s="51"/>
      <c r="H555" s="21"/>
    </row>
    <row r="556" ht="12.75" spans="1:8">
      <c r="A556" s="31"/>
      <c r="G556" s="51"/>
      <c r="H556" s="21"/>
    </row>
    <row r="557" ht="12.75" spans="1:8">
      <c r="A557" s="31"/>
      <c r="G557" s="51"/>
      <c r="H557" s="21"/>
    </row>
    <row r="558" ht="12.75" spans="1:8">
      <c r="A558" s="31"/>
      <c r="G558" s="51"/>
      <c r="H558" s="21"/>
    </row>
    <row r="559" ht="12.75" spans="1:8">
      <c r="A559" s="31"/>
      <c r="G559" s="51"/>
      <c r="H559" s="21"/>
    </row>
    <row r="560" ht="12.75" spans="1:8">
      <c r="A560" s="31"/>
      <c r="G560" s="51"/>
      <c r="H560" s="21"/>
    </row>
    <row r="561" ht="12.75" spans="1:8">
      <c r="A561" s="31"/>
      <c r="G561" s="51"/>
      <c r="H561" s="21"/>
    </row>
    <row r="562" ht="12.75" spans="1:8">
      <c r="A562" s="31"/>
      <c r="G562" s="51"/>
      <c r="H562" s="21"/>
    </row>
    <row r="563" ht="12.75" spans="1:8">
      <c r="A563" s="31"/>
      <c r="G563" s="51"/>
      <c r="H563" s="21"/>
    </row>
    <row r="564" ht="12.75" spans="1:8">
      <c r="A564" s="31"/>
      <c r="G564" s="51"/>
      <c r="H564" s="21"/>
    </row>
    <row r="565" ht="12.75" spans="1:8">
      <c r="A565" s="31"/>
      <c r="G565" s="51"/>
      <c r="H565" s="21"/>
    </row>
    <row r="566" ht="12.75" spans="1:8">
      <c r="A566" s="31"/>
      <c r="G566" s="51"/>
      <c r="H566" s="21"/>
    </row>
    <row r="567" ht="12.75" spans="1:8">
      <c r="A567" s="31"/>
      <c r="G567" s="51"/>
      <c r="H567" s="21"/>
    </row>
    <row r="568" ht="12.75" spans="1:8">
      <c r="A568" s="31"/>
      <c r="G568" s="51"/>
      <c r="H568" s="21"/>
    </row>
    <row r="569" ht="12.75" spans="1:8">
      <c r="A569" s="31"/>
      <c r="G569" s="51"/>
      <c r="H569" s="21"/>
    </row>
    <row r="570" ht="12.75" spans="1:8">
      <c r="A570" s="31"/>
      <c r="G570" s="51"/>
      <c r="H570" s="21"/>
    </row>
    <row r="571" ht="12.75" spans="1:8">
      <c r="A571" s="31"/>
      <c r="G571" s="51"/>
      <c r="H571" s="21"/>
    </row>
    <row r="572" ht="12.75" spans="1:8">
      <c r="A572" s="31"/>
      <c r="G572" s="51"/>
      <c r="H572" s="21"/>
    </row>
    <row r="573" ht="12.75" spans="1:8">
      <c r="A573" s="31"/>
      <c r="G573" s="51"/>
      <c r="H573" s="21"/>
    </row>
    <row r="574" ht="12.75" spans="1:8">
      <c r="A574" s="31"/>
      <c r="G574" s="51"/>
      <c r="H574" s="21"/>
    </row>
    <row r="575" ht="12.75" spans="1:8">
      <c r="A575" s="31"/>
      <c r="G575" s="51"/>
      <c r="H575" s="21"/>
    </row>
    <row r="576" ht="12.75" spans="1:8">
      <c r="A576" s="31"/>
      <c r="G576" s="51"/>
      <c r="H576" s="21"/>
    </row>
    <row r="577" ht="12.75" spans="1:8">
      <c r="A577" s="31"/>
      <c r="G577" s="51"/>
      <c r="H577" s="21"/>
    </row>
    <row r="578" ht="12.75" spans="1:8">
      <c r="A578" s="31"/>
      <c r="G578" s="51"/>
      <c r="H578" s="21"/>
    </row>
    <row r="579" ht="12.75" spans="1:8">
      <c r="A579" s="31"/>
      <c r="G579" s="51"/>
      <c r="H579" s="21"/>
    </row>
    <row r="580" ht="12.75" spans="1:8">
      <c r="A580" s="31"/>
      <c r="G580" s="51"/>
      <c r="H580" s="21"/>
    </row>
    <row r="581" ht="12.75" spans="1:8">
      <c r="A581" s="31"/>
      <c r="G581" s="51"/>
      <c r="H581" s="21"/>
    </row>
    <row r="582" ht="12.75" spans="1:8">
      <c r="A582" s="31"/>
      <c r="G582" s="51"/>
      <c r="H582" s="21"/>
    </row>
    <row r="583" ht="12.75" spans="1:8">
      <c r="A583" s="31"/>
      <c r="G583" s="51"/>
      <c r="H583" s="21"/>
    </row>
    <row r="584" ht="12.75" spans="1:8">
      <c r="A584" s="31"/>
      <c r="G584" s="51"/>
      <c r="H584" s="21"/>
    </row>
    <row r="585" ht="12.75" spans="1:8">
      <c r="A585" s="31"/>
      <c r="G585" s="51"/>
      <c r="H585" s="21"/>
    </row>
    <row r="586" ht="12.75" spans="1:8">
      <c r="A586" s="31"/>
      <c r="G586" s="51"/>
      <c r="H586" s="21"/>
    </row>
    <row r="587" ht="12.75" spans="1:8">
      <c r="A587" s="31"/>
      <c r="G587" s="51"/>
      <c r="H587" s="21"/>
    </row>
    <row r="588" ht="12.75" spans="1:8">
      <c r="A588" s="31"/>
      <c r="G588" s="51"/>
      <c r="H588" s="21"/>
    </row>
    <row r="589" ht="12.75" spans="1:8">
      <c r="A589" s="31"/>
      <c r="G589" s="51"/>
      <c r="H589" s="21"/>
    </row>
    <row r="590" ht="12.75" spans="1:8">
      <c r="A590" s="31"/>
      <c r="G590" s="51"/>
      <c r="H590" s="21"/>
    </row>
    <row r="591" ht="12.75" spans="1:8">
      <c r="A591" s="31"/>
      <c r="G591" s="51"/>
      <c r="H591" s="21"/>
    </row>
    <row r="592" ht="12.75" spans="1:8">
      <c r="A592" s="31"/>
      <c r="G592" s="51"/>
      <c r="H592" s="21"/>
    </row>
    <row r="593" ht="12.75" spans="1:8">
      <c r="A593" s="31"/>
      <c r="G593" s="51"/>
      <c r="H593" s="21"/>
    </row>
    <row r="594" ht="12.75" spans="1:8">
      <c r="A594" s="31"/>
      <c r="G594" s="51"/>
      <c r="H594" s="21"/>
    </row>
    <row r="595" ht="12.75" spans="1:8">
      <c r="A595" s="31"/>
      <c r="G595" s="51"/>
      <c r="H595" s="21"/>
    </row>
    <row r="596" ht="12.75" spans="1:8">
      <c r="A596" s="31"/>
      <c r="G596" s="51"/>
      <c r="H596" s="21"/>
    </row>
    <row r="597" ht="12.75" spans="1:8">
      <c r="A597" s="31"/>
      <c r="G597" s="51"/>
      <c r="H597" s="21"/>
    </row>
    <row r="598" ht="12.75" spans="1:8">
      <c r="A598" s="31"/>
      <c r="G598" s="51"/>
      <c r="H598" s="21"/>
    </row>
    <row r="599" ht="12.75" spans="1:8">
      <c r="A599" s="31"/>
      <c r="G599" s="51"/>
      <c r="H599" s="21"/>
    </row>
    <row r="600" ht="12.75" spans="1:8">
      <c r="A600" s="31"/>
      <c r="G600" s="51"/>
      <c r="H600" s="21"/>
    </row>
    <row r="601" ht="12.75" spans="1:8">
      <c r="A601" s="31"/>
      <c r="G601" s="51"/>
      <c r="H601" s="21"/>
    </row>
    <row r="602" ht="12.75" spans="1:8">
      <c r="A602" s="31"/>
      <c r="G602" s="51"/>
      <c r="H602" s="21"/>
    </row>
    <row r="603" ht="12.75" spans="1:8">
      <c r="A603" s="31"/>
      <c r="G603" s="51"/>
      <c r="H603" s="21"/>
    </row>
    <row r="604" ht="12.75" spans="1:8">
      <c r="A604" s="31"/>
      <c r="G604" s="51"/>
      <c r="H604" s="21"/>
    </row>
    <row r="605" ht="12.75" spans="1:8">
      <c r="A605" s="31"/>
      <c r="G605" s="51"/>
      <c r="H605" s="21"/>
    </row>
    <row r="606" ht="12.75" spans="1:8">
      <c r="A606" s="31"/>
      <c r="G606" s="51"/>
      <c r="H606" s="21"/>
    </row>
    <row r="607" ht="12.75" spans="1:8">
      <c r="A607" s="31"/>
      <c r="G607" s="51"/>
      <c r="H607" s="21"/>
    </row>
    <row r="608" ht="12.75" spans="1:8">
      <c r="A608" s="31"/>
      <c r="G608" s="51"/>
      <c r="H608" s="21"/>
    </row>
    <row r="609" ht="12.75" spans="1:8">
      <c r="A609" s="31"/>
      <c r="G609" s="51"/>
      <c r="H609" s="21"/>
    </row>
    <row r="610" ht="12.75" spans="1:8">
      <c r="A610" s="31"/>
      <c r="G610" s="51"/>
      <c r="H610" s="21"/>
    </row>
    <row r="611" ht="12.75" spans="1:8">
      <c r="A611" s="31"/>
      <c r="G611" s="51"/>
      <c r="H611" s="21"/>
    </row>
    <row r="612" ht="12.75" spans="1:8">
      <c r="A612" s="31"/>
      <c r="G612" s="51"/>
      <c r="H612" s="21"/>
    </row>
    <row r="613" ht="12.75" spans="1:8">
      <c r="A613" s="31"/>
      <c r="G613" s="51"/>
      <c r="H613" s="21"/>
    </row>
    <row r="614" ht="12.75" spans="1:8">
      <c r="A614" s="31"/>
      <c r="G614" s="51"/>
      <c r="H614" s="21"/>
    </row>
    <row r="615" ht="12.75" spans="1:8">
      <c r="A615" s="31"/>
      <c r="G615" s="51"/>
      <c r="H615" s="21"/>
    </row>
    <row r="616" ht="12.75" spans="1:8">
      <c r="A616" s="31"/>
      <c r="G616" s="51"/>
      <c r="H616" s="21"/>
    </row>
    <row r="617" ht="12.75" spans="1:8">
      <c r="A617" s="31"/>
      <c r="G617" s="51"/>
      <c r="H617" s="21"/>
    </row>
    <row r="618" ht="12.75" spans="1:8">
      <c r="A618" s="31"/>
      <c r="G618" s="51"/>
      <c r="H618" s="21"/>
    </row>
    <row r="619" ht="12.75" spans="1:8">
      <c r="A619" s="31"/>
      <c r="G619" s="51"/>
      <c r="H619" s="21"/>
    </row>
    <row r="620" ht="12.75" spans="1:8">
      <c r="A620" s="31"/>
      <c r="G620" s="51"/>
      <c r="H620" s="21"/>
    </row>
    <row r="621" ht="12.75" spans="1:8">
      <c r="A621" s="31"/>
      <c r="G621" s="51"/>
      <c r="H621" s="21"/>
    </row>
    <row r="622" ht="12.75" spans="1:8">
      <c r="A622" s="31"/>
      <c r="G622" s="51"/>
      <c r="H622" s="21"/>
    </row>
    <row r="623" ht="12.75" spans="1:8">
      <c r="A623" s="31"/>
      <c r="G623" s="51"/>
      <c r="H623" s="21"/>
    </row>
    <row r="624" ht="12.75" spans="1:8">
      <c r="A624" s="31"/>
      <c r="G624" s="51"/>
      <c r="H624" s="21"/>
    </row>
    <row r="625" ht="12.75" spans="1:8">
      <c r="A625" s="31"/>
      <c r="G625" s="51"/>
      <c r="H625" s="21"/>
    </row>
    <row r="626" ht="12.75" spans="1:8">
      <c r="A626" s="31"/>
      <c r="G626" s="51"/>
      <c r="H626" s="21"/>
    </row>
    <row r="627" ht="12.75" spans="1:8">
      <c r="A627" s="31"/>
      <c r="G627" s="51"/>
      <c r="H627" s="21"/>
    </row>
    <row r="628" ht="12.75" spans="1:8">
      <c r="A628" s="31"/>
      <c r="G628" s="51"/>
      <c r="H628" s="21"/>
    </row>
    <row r="629" ht="12.75" spans="1:8">
      <c r="A629" s="31"/>
      <c r="G629" s="51"/>
      <c r="H629" s="21"/>
    </row>
    <row r="630" ht="12.75" spans="1:8">
      <c r="A630" s="31"/>
      <c r="G630" s="51"/>
      <c r="H630" s="21"/>
    </row>
    <row r="631" ht="12.75" spans="1:8">
      <c r="A631" s="31"/>
      <c r="G631" s="51"/>
      <c r="H631" s="21"/>
    </row>
    <row r="632" ht="12.75" spans="1:8">
      <c r="A632" s="31"/>
      <c r="G632" s="51"/>
      <c r="H632" s="21"/>
    </row>
    <row r="633" ht="12.75" spans="1:8">
      <c r="A633" s="31"/>
      <c r="G633" s="51"/>
      <c r="H633" s="21"/>
    </row>
    <row r="634" ht="12.75" spans="1:8">
      <c r="A634" s="31"/>
      <c r="G634" s="51"/>
      <c r="H634" s="21"/>
    </row>
    <row r="635" ht="12.75" spans="1:8">
      <c r="A635" s="31"/>
      <c r="G635" s="51"/>
      <c r="H635" s="21"/>
    </row>
    <row r="636" ht="12.75" spans="1:8">
      <c r="A636" s="31"/>
      <c r="G636" s="51"/>
      <c r="H636" s="21"/>
    </row>
    <row r="637" ht="12.75" spans="1:8">
      <c r="A637" s="31"/>
      <c r="G637" s="51"/>
      <c r="H637" s="21"/>
    </row>
    <row r="638" ht="12.75" spans="1:8">
      <c r="A638" s="31"/>
      <c r="G638" s="51"/>
      <c r="H638" s="21"/>
    </row>
    <row r="639" ht="12.75" spans="1:8">
      <c r="A639" s="31"/>
      <c r="G639" s="51"/>
      <c r="H639" s="21"/>
    </row>
    <row r="640" ht="12.75" spans="1:8">
      <c r="A640" s="31"/>
      <c r="G640" s="51"/>
      <c r="H640" s="21"/>
    </row>
    <row r="641" ht="12.75" spans="1:8">
      <c r="A641" s="31"/>
      <c r="G641" s="51"/>
      <c r="H641" s="21"/>
    </row>
    <row r="642" ht="12.75" spans="1:8">
      <c r="A642" s="31"/>
      <c r="G642" s="51"/>
      <c r="H642" s="21"/>
    </row>
    <row r="643" ht="12.75" spans="1:8">
      <c r="A643" s="31"/>
      <c r="G643" s="51"/>
      <c r="H643" s="21"/>
    </row>
    <row r="644" ht="12.75" spans="1:8">
      <c r="A644" s="31"/>
      <c r="G644" s="51"/>
      <c r="H644" s="21"/>
    </row>
    <row r="645" ht="12.75" spans="1:8">
      <c r="A645" s="31"/>
      <c r="G645" s="51"/>
      <c r="H645" s="21"/>
    </row>
    <row r="646" ht="12.75" spans="1:8">
      <c r="A646" s="31"/>
      <c r="G646" s="51"/>
      <c r="H646" s="21"/>
    </row>
    <row r="647" ht="12.75" spans="1:8">
      <c r="A647" s="31"/>
      <c r="G647" s="51"/>
      <c r="H647" s="21"/>
    </row>
    <row r="648" ht="12.75" spans="1:8">
      <c r="A648" s="31"/>
      <c r="G648" s="51"/>
      <c r="H648" s="21"/>
    </row>
    <row r="649" ht="12.75" spans="1:8">
      <c r="A649" s="31"/>
      <c r="G649" s="51"/>
      <c r="H649" s="21"/>
    </row>
    <row r="650" ht="12.75" spans="1:8">
      <c r="A650" s="31"/>
      <c r="G650" s="51"/>
      <c r="H650" s="21"/>
    </row>
    <row r="651" ht="12.75" spans="1:8">
      <c r="A651" s="31"/>
      <c r="G651" s="51"/>
      <c r="H651" s="21"/>
    </row>
    <row r="652" ht="12.75" spans="1:8">
      <c r="A652" s="31"/>
      <c r="G652" s="51"/>
      <c r="H652" s="21"/>
    </row>
    <row r="653" ht="12.75" spans="1:8">
      <c r="A653" s="31"/>
      <c r="G653" s="51"/>
      <c r="H653" s="21"/>
    </row>
    <row r="654" ht="12.75" spans="1:8">
      <c r="A654" s="31"/>
      <c r="G654" s="51"/>
      <c r="H654" s="21"/>
    </row>
    <row r="655" ht="12.75" spans="1:8">
      <c r="A655" s="31"/>
      <c r="G655" s="51"/>
      <c r="H655" s="21"/>
    </row>
    <row r="656" ht="12.75" spans="1:8">
      <c r="A656" s="31"/>
      <c r="G656" s="51"/>
      <c r="H656" s="21"/>
    </row>
    <row r="657" ht="12.75" spans="1:8">
      <c r="A657" s="31"/>
      <c r="G657" s="51"/>
      <c r="H657" s="21"/>
    </row>
    <row r="658" ht="12.75" spans="1:8">
      <c r="A658" s="31"/>
      <c r="G658" s="51"/>
      <c r="H658" s="21"/>
    </row>
    <row r="659" ht="12.75" spans="1:8">
      <c r="A659" s="31"/>
      <c r="G659" s="51"/>
      <c r="H659" s="21"/>
    </row>
    <row r="660" ht="12.75" spans="1:8">
      <c r="A660" s="31"/>
      <c r="G660" s="51"/>
      <c r="H660" s="21"/>
    </row>
    <row r="661" ht="12.75" spans="1:8">
      <c r="A661" s="31"/>
      <c r="G661" s="51"/>
      <c r="H661" s="21"/>
    </row>
    <row r="662" ht="12.75" spans="1:8">
      <c r="A662" s="31"/>
      <c r="G662" s="51"/>
      <c r="H662" s="21"/>
    </row>
    <row r="663" ht="12.75" spans="1:8">
      <c r="A663" s="31"/>
      <c r="G663" s="51"/>
      <c r="H663" s="21"/>
    </row>
    <row r="664" ht="12.75" spans="1:8">
      <c r="A664" s="31"/>
      <c r="G664" s="51"/>
      <c r="H664" s="21"/>
    </row>
    <row r="665" ht="12.75" spans="1:8">
      <c r="A665" s="31"/>
      <c r="G665" s="51"/>
      <c r="H665" s="21"/>
    </row>
    <row r="666" ht="12.75" spans="1:8">
      <c r="A666" s="31"/>
      <c r="G666" s="51"/>
      <c r="H666" s="21"/>
    </row>
    <row r="667" ht="12.75" spans="1:8">
      <c r="A667" s="31"/>
      <c r="G667" s="51"/>
      <c r="H667" s="21"/>
    </row>
    <row r="668" ht="12.75" spans="1:8">
      <c r="A668" s="31"/>
      <c r="G668" s="51"/>
      <c r="H668" s="21"/>
    </row>
    <row r="669" ht="12.75" spans="1:8">
      <c r="A669" s="31"/>
      <c r="G669" s="51"/>
      <c r="H669" s="21"/>
    </row>
    <row r="670" ht="12.75" spans="1:8">
      <c r="A670" s="31"/>
      <c r="G670" s="51"/>
      <c r="H670" s="21"/>
    </row>
    <row r="671" ht="12.75" spans="1:8">
      <c r="A671" s="31"/>
      <c r="G671" s="51"/>
      <c r="H671" s="21"/>
    </row>
    <row r="672" ht="12.75" spans="1:8">
      <c r="A672" s="31"/>
      <c r="G672" s="51"/>
      <c r="H672" s="21"/>
    </row>
    <row r="673" ht="12.75" spans="1:8">
      <c r="A673" s="31"/>
      <c r="G673" s="51"/>
      <c r="H673" s="21"/>
    </row>
    <row r="674" ht="12.75" spans="1:8">
      <c r="A674" s="31"/>
      <c r="G674" s="51"/>
      <c r="H674" s="21"/>
    </row>
    <row r="675" ht="12.75" spans="1:8">
      <c r="A675" s="31"/>
      <c r="G675" s="51"/>
      <c r="H675" s="21"/>
    </row>
    <row r="676" ht="12.75" spans="1:8">
      <c r="A676" s="31"/>
      <c r="G676" s="51"/>
      <c r="H676" s="21"/>
    </row>
    <row r="677" ht="12.75" spans="1:8">
      <c r="A677" s="31"/>
      <c r="G677" s="51"/>
      <c r="H677" s="21"/>
    </row>
    <row r="678" ht="12.75" spans="1:8">
      <c r="A678" s="31"/>
      <c r="G678" s="51"/>
      <c r="H678" s="21"/>
    </row>
    <row r="679" ht="12.75" spans="1:8">
      <c r="A679" s="31"/>
      <c r="G679" s="51"/>
      <c r="H679" s="21"/>
    </row>
    <row r="680" ht="12.75" spans="1:8">
      <c r="A680" s="31"/>
      <c r="G680" s="51"/>
      <c r="H680" s="21"/>
    </row>
    <row r="681" ht="12.75" spans="1:8">
      <c r="A681" s="31"/>
      <c r="G681" s="51"/>
      <c r="H681" s="21"/>
    </row>
    <row r="682" ht="12.75" spans="1:8">
      <c r="A682" s="31"/>
      <c r="G682" s="51"/>
      <c r="H682" s="21"/>
    </row>
    <row r="683" ht="12.75" spans="1:8">
      <c r="A683" s="31"/>
      <c r="G683" s="51"/>
      <c r="H683" s="21"/>
    </row>
    <row r="684" ht="12.75" spans="1:8">
      <c r="A684" s="31"/>
      <c r="G684" s="51"/>
      <c r="H684" s="21"/>
    </row>
    <row r="685" ht="12.75" spans="1:8">
      <c r="A685" s="31"/>
      <c r="G685" s="51"/>
      <c r="H685" s="21"/>
    </row>
    <row r="686" ht="12.75" spans="1:8">
      <c r="A686" s="31"/>
      <c r="G686" s="51"/>
      <c r="H686" s="21"/>
    </row>
    <row r="687" ht="12.75" spans="1:8">
      <c r="A687" s="31"/>
      <c r="G687" s="51"/>
      <c r="H687" s="21"/>
    </row>
    <row r="688" ht="12.75" spans="1:8">
      <c r="A688" s="31"/>
      <c r="G688" s="51"/>
      <c r="H688" s="21"/>
    </row>
    <row r="689" ht="12.75" spans="1:8">
      <c r="A689" s="31"/>
      <c r="G689" s="51"/>
      <c r="H689" s="21"/>
    </row>
    <row r="690" ht="12.75" spans="1:8">
      <c r="A690" s="31"/>
      <c r="G690" s="51"/>
      <c r="H690" s="21"/>
    </row>
    <row r="691" ht="12.75" spans="1:8">
      <c r="A691" s="31"/>
      <c r="G691" s="51"/>
      <c r="H691" s="21"/>
    </row>
    <row r="692" ht="12.75" spans="1:8">
      <c r="A692" s="31"/>
      <c r="G692" s="51"/>
      <c r="H692" s="21"/>
    </row>
    <row r="693" ht="12.75" spans="1:8">
      <c r="A693" s="31"/>
      <c r="G693" s="51"/>
      <c r="H693" s="21"/>
    </row>
    <row r="694" ht="12.75" spans="1:8">
      <c r="A694" s="31"/>
      <c r="G694" s="51"/>
      <c r="H694" s="21"/>
    </row>
    <row r="695" ht="12.75" spans="1:8">
      <c r="A695" s="31"/>
      <c r="G695" s="51"/>
      <c r="H695" s="21"/>
    </row>
    <row r="696" ht="12.75" spans="1:8">
      <c r="A696" s="31"/>
      <c r="G696" s="51"/>
      <c r="H696" s="21"/>
    </row>
    <row r="697" ht="12.75" spans="1:8">
      <c r="A697" s="31"/>
      <c r="G697" s="51"/>
      <c r="H697" s="21"/>
    </row>
    <row r="698" ht="12.75" spans="1:8">
      <c r="A698" s="31"/>
      <c r="G698" s="51"/>
      <c r="H698" s="21"/>
    </row>
    <row r="699" ht="12.75" spans="1:8">
      <c r="A699" s="31"/>
      <c r="G699" s="51"/>
      <c r="H699" s="21"/>
    </row>
    <row r="700" ht="12.75" spans="1:8">
      <c r="A700" s="31"/>
      <c r="G700" s="51"/>
      <c r="H700" s="21"/>
    </row>
    <row r="701" ht="12.75" spans="1:8">
      <c r="A701" s="31"/>
      <c r="G701" s="51"/>
      <c r="H701" s="21"/>
    </row>
    <row r="702" ht="12.75" spans="1:8">
      <c r="A702" s="31"/>
      <c r="G702" s="51"/>
      <c r="H702" s="21"/>
    </row>
    <row r="703" ht="12.75" spans="1:8">
      <c r="A703" s="31"/>
      <c r="G703" s="51"/>
      <c r="H703" s="21"/>
    </row>
    <row r="704" ht="12.75" spans="1:8">
      <c r="A704" s="31"/>
      <c r="G704" s="51"/>
      <c r="H704" s="21"/>
    </row>
    <row r="705" ht="12.75" spans="1:8">
      <c r="A705" s="31"/>
      <c r="G705" s="51"/>
      <c r="H705" s="21"/>
    </row>
    <row r="706" ht="12.75" spans="1:8">
      <c r="A706" s="31"/>
      <c r="G706" s="51"/>
      <c r="H706" s="21"/>
    </row>
    <row r="707" ht="12.75" spans="1:8">
      <c r="A707" s="31"/>
      <c r="G707" s="51"/>
      <c r="H707" s="21"/>
    </row>
    <row r="708" ht="12.75" spans="1:8">
      <c r="A708" s="31"/>
      <c r="G708" s="51"/>
      <c r="H708" s="21"/>
    </row>
    <row r="709" ht="12.75" spans="1:8">
      <c r="A709" s="31"/>
      <c r="G709" s="51"/>
      <c r="H709" s="21"/>
    </row>
    <row r="710" ht="12.75" spans="1:8">
      <c r="A710" s="31"/>
      <c r="G710" s="51"/>
      <c r="H710" s="21"/>
    </row>
    <row r="711" ht="12.75" spans="1:8">
      <c r="A711" s="31"/>
      <c r="G711" s="51"/>
      <c r="H711" s="21"/>
    </row>
    <row r="712" ht="12.75" spans="1:8">
      <c r="A712" s="31"/>
      <c r="G712" s="51"/>
      <c r="H712" s="21"/>
    </row>
    <row r="713" ht="12.75" spans="1:8">
      <c r="A713" s="31"/>
      <c r="G713" s="51"/>
      <c r="H713" s="21"/>
    </row>
    <row r="714" ht="12.75" spans="1:8">
      <c r="A714" s="31"/>
      <c r="G714" s="51"/>
      <c r="H714" s="21"/>
    </row>
    <row r="715" ht="12.75" spans="1:8">
      <c r="A715" s="31"/>
      <c r="G715" s="51"/>
      <c r="H715" s="21"/>
    </row>
    <row r="716" ht="12.75" spans="1:8">
      <c r="A716" s="31"/>
      <c r="G716" s="51"/>
      <c r="H716" s="21"/>
    </row>
    <row r="717" ht="12.75" spans="1:8">
      <c r="A717" s="31"/>
      <c r="G717" s="51"/>
      <c r="H717" s="21"/>
    </row>
    <row r="718" ht="12.75" spans="1:8">
      <c r="A718" s="31"/>
      <c r="G718" s="51"/>
      <c r="H718" s="21"/>
    </row>
    <row r="719" ht="12.75" spans="1:8">
      <c r="A719" s="31"/>
      <c r="G719" s="51"/>
      <c r="H719" s="21"/>
    </row>
    <row r="720" ht="12.75" spans="1:8">
      <c r="A720" s="31"/>
      <c r="G720" s="51"/>
      <c r="H720" s="21"/>
    </row>
    <row r="721" ht="12.75" spans="1:8">
      <c r="A721" s="31"/>
      <c r="G721" s="51"/>
      <c r="H721" s="21"/>
    </row>
    <row r="722" ht="12.75" spans="1:8">
      <c r="A722" s="31"/>
      <c r="G722" s="51"/>
      <c r="H722" s="21"/>
    </row>
    <row r="723" ht="12.75" spans="1:8">
      <c r="A723" s="31"/>
      <c r="G723" s="51"/>
      <c r="H723" s="21"/>
    </row>
    <row r="724" ht="12.75" spans="1:8">
      <c r="A724" s="31"/>
      <c r="G724" s="51"/>
      <c r="H724" s="21"/>
    </row>
    <row r="725" ht="12.75" spans="1:8">
      <c r="A725" s="31"/>
      <c r="G725" s="51"/>
      <c r="H725" s="21"/>
    </row>
    <row r="726" ht="12.75" spans="1:8">
      <c r="A726" s="31"/>
      <c r="G726" s="51"/>
      <c r="H726" s="21"/>
    </row>
    <row r="727" ht="12.75" spans="1:8">
      <c r="A727" s="31"/>
      <c r="G727" s="51"/>
      <c r="H727" s="21"/>
    </row>
    <row r="728" ht="12.75" spans="1:8">
      <c r="A728" s="31"/>
      <c r="G728" s="51"/>
      <c r="H728" s="21"/>
    </row>
    <row r="729" ht="12.75" spans="1:8">
      <c r="A729" s="31"/>
      <c r="G729" s="51"/>
      <c r="H729" s="21"/>
    </row>
    <row r="730" ht="12.75" spans="1:8">
      <c r="A730" s="31"/>
      <c r="G730" s="51"/>
      <c r="H730" s="21"/>
    </row>
    <row r="731" ht="12.75" spans="1:8">
      <c r="A731" s="31"/>
      <c r="G731" s="51"/>
      <c r="H731" s="21"/>
    </row>
    <row r="732" ht="12.75" spans="1:8">
      <c r="A732" s="31"/>
      <c r="G732" s="51"/>
      <c r="H732" s="21"/>
    </row>
    <row r="733" ht="12.75" spans="1:8">
      <c r="A733" s="31"/>
      <c r="G733" s="51"/>
      <c r="H733" s="21"/>
    </row>
    <row r="734" ht="12.75" spans="1:8">
      <c r="A734" s="31"/>
      <c r="G734" s="51"/>
      <c r="H734" s="21"/>
    </row>
    <row r="735" ht="12.75" spans="1:8">
      <c r="A735" s="31"/>
      <c r="G735" s="51"/>
      <c r="H735" s="21"/>
    </row>
    <row r="736" ht="12.75" spans="1:8">
      <c r="A736" s="31"/>
      <c r="G736" s="51"/>
      <c r="H736" s="21"/>
    </row>
    <row r="737" ht="12.75" spans="1:8">
      <c r="A737" s="31"/>
      <c r="G737" s="51"/>
      <c r="H737" s="21"/>
    </row>
    <row r="738" ht="12.75" spans="1:8">
      <c r="A738" s="31"/>
      <c r="G738" s="51"/>
      <c r="H738" s="21"/>
    </row>
    <row r="739" ht="12.75" spans="1:8">
      <c r="A739" s="31"/>
      <c r="G739" s="51"/>
      <c r="H739" s="21"/>
    </row>
    <row r="740" ht="12.75" spans="1:8">
      <c r="A740" s="31"/>
      <c r="G740" s="51"/>
      <c r="H740" s="21"/>
    </row>
    <row r="741" ht="12.75" spans="1:8">
      <c r="A741" s="31"/>
      <c r="G741" s="51"/>
      <c r="H741" s="21"/>
    </row>
    <row r="742" ht="12.75" spans="1:8">
      <c r="A742" s="31"/>
      <c r="G742" s="51"/>
      <c r="H742" s="21"/>
    </row>
    <row r="743" ht="12.75" spans="1:8">
      <c r="A743" s="31"/>
      <c r="G743" s="51"/>
      <c r="H743" s="21"/>
    </row>
    <row r="744" ht="12.75" spans="1:8">
      <c r="A744" s="31"/>
      <c r="G744" s="51"/>
      <c r="H744" s="21"/>
    </row>
    <row r="745" ht="12.75" spans="1:8">
      <c r="A745" s="31"/>
      <c r="G745" s="51"/>
      <c r="H745" s="21"/>
    </row>
    <row r="746" ht="12.75" spans="1:8">
      <c r="A746" s="31"/>
      <c r="G746" s="51"/>
      <c r="H746" s="21"/>
    </row>
    <row r="747" ht="12.75" spans="1:8">
      <c r="A747" s="31"/>
      <c r="G747" s="51"/>
      <c r="H747" s="21"/>
    </row>
    <row r="748" ht="12.75" spans="1:8">
      <c r="A748" s="31"/>
      <c r="G748" s="51"/>
      <c r="H748" s="21"/>
    </row>
    <row r="749" ht="12.75" spans="1:8">
      <c r="A749" s="31"/>
      <c r="G749" s="51"/>
      <c r="H749" s="21"/>
    </row>
    <row r="750" ht="12.75" spans="1:8">
      <c r="A750" s="31"/>
      <c r="G750" s="51"/>
      <c r="H750" s="21"/>
    </row>
    <row r="751" ht="12.75" spans="1:8">
      <c r="A751" s="31"/>
      <c r="G751" s="51"/>
      <c r="H751" s="21"/>
    </row>
    <row r="752" ht="12.75" spans="1:8">
      <c r="A752" s="31"/>
      <c r="G752" s="51"/>
      <c r="H752" s="21"/>
    </row>
    <row r="753" ht="12.75" spans="1:8">
      <c r="A753" s="31"/>
      <c r="G753" s="51"/>
      <c r="H753" s="21"/>
    </row>
    <row r="754" ht="12.75" spans="1:8">
      <c r="A754" s="31"/>
      <c r="G754" s="51"/>
      <c r="H754" s="21"/>
    </row>
    <row r="755" ht="12.75" spans="1:8">
      <c r="A755" s="31"/>
      <c r="G755" s="51"/>
      <c r="H755" s="21"/>
    </row>
    <row r="756" ht="12.75" spans="1:8">
      <c r="A756" s="31"/>
      <c r="G756" s="51"/>
      <c r="H756" s="21"/>
    </row>
    <row r="757" ht="12.75" spans="1:8">
      <c r="A757" s="31"/>
      <c r="G757" s="51"/>
      <c r="H757" s="21"/>
    </row>
    <row r="758" ht="12.75" spans="1:8">
      <c r="A758" s="31"/>
      <c r="G758" s="51"/>
      <c r="H758" s="21"/>
    </row>
    <row r="759" ht="12.75" spans="1:8">
      <c r="A759" s="31"/>
      <c r="G759" s="51"/>
      <c r="H759" s="21"/>
    </row>
    <row r="760" ht="12.75" spans="1:8">
      <c r="A760" s="31"/>
      <c r="G760" s="51"/>
      <c r="H760" s="21"/>
    </row>
    <row r="761" ht="12.75" spans="1:8">
      <c r="A761" s="31"/>
      <c r="G761" s="51"/>
      <c r="H761" s="21"/>
    </row>
    <row r="762" ht="12.75" spans="1:8">
      <c r="A762" s="31"/>
      <c r="G762" s="51"/>
      <c r="H762" s="21"/>
    </row>
    <row r="763" ht="12.75" spans="1:8">
      <c r="A763" s="31"/>
      <c r="G763" s="51"/>
      <c r="H763" s="21"/>
    </row>
    <row r="764" ht="12.75" spans="1:8">
      <c r="A764" s="31"/>
      <c r="G764" s="51"/>
      <c r="H764" s="21"/>
    </row>
    <row r="765" ht="12.75" spans="1:8">
      <c r="A765" s="31"/>
      <c r="G765" s="51"/>
      <c r="H765" s="21"/>
    </row>
    <row r="766" ht="12.75" spans="1:8">
      <c r="A766" s="31"/>
      <c r="G766" s="51"/>
      <c r="H766" s="21"/>
    </row>
    <row r="767" ht="12.75" spans="1:8">
      <c r="A767" s="31"/>
      <c r="G767" s="51"/>
      <c r="H767" s="21"/>
    </row>
    <row r="768" ht="12.75" spans="1:8">
      <c r="A768" s="31"/>
      <c r="G768" s="51"/>
      <c r="H768" s="21"/>
    </row>
    <row r="769" ht="12.75" spans="1:8">
      <c r="A769" s="31"/>
      <c r="G769" s="51"/>
      <c r="H769" s="21"/>
    </row>
    <row r="770" ht="12.75" spans="1:8">
      <c r="A770" s="31"/>
      <c r="G770" s="51"/>
      <c r="H770" s="21"/>
    </row>
    <row r="771" ht="12.75" spans="1:8">
      <c r="A771" s="31"/>
      <c r="G771" s="51"/>
      <c r="H771" s="21"/>
    </row>
    <row r="772" ht="12.75" spans="1:8">
      <c r="A772" s="31"/>
      <c r="G772" s="51"/>
      <c r="H772" s="21"/>
    </row>
    <row r="773" ht="12.75" spans="1:8">
      <c r="A773" s="31"/>
      <c r="G773" s="51"/>
      <c r="H773" s="21"/>
    </row>
    <row r="774" ht="12.75" spans="1:8">
      <c r="A774" s="31"/>
      <c r="G774" s="51"/>
      <c r="H774" s="21"/>
    </row>
    <row r="775" ht="12.75" spans="1:8">
      <c r="A775" s="31"/>
      <c r="G775" s="51"/>
      <c r="H775" s="21"/>
    </row>
    <row r="776" ht="12.75" spans="1:8">
      <c r="A776" s="31"/>
      <c r="G776" s="51"/>
      <c r="H776" s="21"/>
    </row>
    <row r="777" ht="12.75" spans="1:8">
      <c r="A777" s="31"/>
      <c r="G777" s="51"/>
      <c r="H777" s="21"/>
    </row>
    <row r="778" ht="12.75" spans="1:8">
      <c r="A778" s="31"/>
      <c r="G778" s="51"/>
      <c r="H778" s="21"/>
    </row>
    <row r="779" ht="12.75" spans="1:8">
      <c r="A779" s="31"/>
      <c r="G779" s="51"/>
      <c r="H779" s="21"/>
    </row>
    <row r="780" ht="12.75" spans="1:8">
      <c r="A780" s="31"/>
      <c r="G780" s="51"/>
      <c r="H780" s="21"/>
    </row>
    <row r="781" ht="12.75" spans="1:8">
      <c r="A781" s="31"/>
      <c r="G781" s="51"/>
      <c r="H781" s="21"/>
    </row>
    <row r="782" ht="12.75" spans="1:8">
      <c r="A782" s="31"/>
      <c r="G782" s="51"/>
      <c r="H782" s="21"/>
    </row>
    <row r="783" ht="12.75" spans="1:8">
      <c r="A783" s="31"/>
      <c r="G783" s="51"/>
      <c r="H783" s="21"/>
    </row>
    <row r="784" ht="12.75" spans="1:8">
      <c r="A784" s="31"/>
      <c r="G784" s="51"/>
      <c r="H784" s="21"/>
    </row>
    <row r="785" ht="12.75" spans="1:8">
      <c r="A785" s="31"/>
      <c r="G785" s="51"/>
      <c r="H785" s="21"/>
    </row>
    <row r="786" ht="12.75" spans="1:8">
      <c r="A786" s="31"/>
      <c r="G786" s="51"/>
      <c r="H786" s="21"/>
    </row>
    <row r="787" ht="12.75" spans="1:8">
      <c r="A787" s="31"/>
      <c r="G787" s="51"/>
      <c r="H787" s="21"/>
    </row>
    <row r="788" ht="12.75" spans="1:8">
      <c r="A788" s="31"/>
      <c r="G788" s="51"/>
      <c r="H788" s="21"/>
    </row>
    <row r="789" ht="12.75" spans="1:8">
      <c r="A789" s="31"/>
      <c r="G789" s="51"/>
      <c r="H789" s="21"/>
    </row>
    <row r="790" ht="12.75" spans="1:8">
      <c r="A790" s="31"/>
      <c r="G790" s="51"/>
      <c r="H790" s="21"/>
    </row>
    <row r="791" ht="12.75" spans="1:8">
      <c r="A791" s="31"/>
      <c r="G791" s="51"/>
      <c r="H791" s="21"/>
    </row>
    <row r="792" ht="12.75" spans="1:8">
      <c r="A792" s="31"/>
      <c r="G792" s="51"/>
      <c r="H792" s="21"/>
    </row>
    <row r="793" ht="12.75" spans="1:8">
      <c r="A793" s="31"/>
      <c r="G793" s="51"/>
      <c r="H793" s="21"/>
    </row>
    <row r="794" ht="12.75" spans="1:8">
      <c r="A794" s="31"/>
      <c r="G794" s="51"/>
      <c r="H794" s="21"/>
    </row>
    <row r="795" ht="12.75" spans="1:8">
      <c r="A795" s="31"/>
      <c r="G795" s="51"/>
      <c r="H795" s="21"/>
    </row>
    <row r="796" ht="12.75" spans="1:8">
      <c r="A796" s="31"/>
      <c r="G796" s="51"/>
      <c r="H796" s="21"/>
    </row>
    <row r="797" ht="12.75" spans="1:8">
      <c r="A797" s="31"/>
      <c r="G797" s="51"/>
      <c r="H797" s="21"/>
    </row>
    <row r="798" ht="12.75" spans="1:8">
      <c r="A798" s="31"/>
      <c r="G798" s="51"/>
      <c r="H798" s="21"/>
    </row>
    <row r="799" ht="12.75" spans="1:8">
      <c r="A799" s="31"/>
      <c r="G799" s="51"/>
      <c r="H799" s="21"/>
    </row>
    <row r="800" ht="12.75" spans="1:8">
      <c r="A800" s="31"/>
      <c r="G800" s="51"/>
      <c r="H800" s="21"/>
    </row>
    <row r="801" ht="12.75" spans="1:8">
      <c r="A801" s="31"/>
      <c r="G801" s="51"/>
      <c r="H801" s="21"/>
    </row>
    <row r="802" ht="12.75" spans="1:8">
      <c r="A802" s="31"/>
      <c r="G802" s="51"/>
      <c r="H802" s="21"/>
    </row>
    <row r="803" ht="12.75" spans="1:8">
      <c r="A803" s="31"/>
      <c r="G803" s="51"/>
      <c r="H803" s="21"/>
    </row>
    <row r="804" ht="12.75" spans="1:8">
      <c r="A804" s="31"/>
      <c r="G804" s="51"/>
      <c r="H804" s="21"/>
    </row>
    <row r="805" ht="12.75" spans="1:8">
      <c r="A805" s="31"/>
      <c r="G805" s="51"/>
      <c r="H805" s="21"/>
    </row>
    <row r="806" ht="12.75" spans="1:8">
      <c r="A806" s="31"/>
      <c r="G806" s="51"/>
      <c r="H806" s="21"/>
    </row>
    <row r="807" ht="12.75" spans="1:8">
      <c r="A807" s="31"/>
      <c r="G807" s="51"/>
      <c r="H807" s="21"/>
    </row>
    <row r="808" ht="12.75" spans="1:8">
      <c r="A808" s="31"/>
      <c r="G808" s="51"/>
      <c r="H808" s="21"/>
    </row>
    <row r="809" ht="12.75" spans="1:8">
      <c r="A809" s="31"/>
      <c r="G809" s="51"/>
      <c r="H809" s="21"/>
    </row>
    <row r="810" ht="12.75" spans="1:8">
      <c r="A810" s="31"/>
      <c r="G810" s="51"/>
      <c r="H810" s="21"/>
    </row>
    <row r="811" ht="12.75" spans="1:8">
      <c r="A811" s="31"/>
      <c r="G811" s="51"/>
      <c r="H811" s="21"/>
    </row>
    <row r="812" ht="12.75" spans="1:8">
      <c r="A812" s="31"/>
      <c r="G812" s="51"/>
      <c r="H812" s="21"/>
    </row>
    <row r="813" ht="12.75" spans="1:8">
      <c r="A813" s="31"/>
      <c r="G813" s="51"/>
      <c r="H813" s="21"/>
    </row>
    <row r="814" ht="12.75" spans="1:8">
      <c r="A814" s="31"/>
      <c r="G814" s="51"/>
      <c r="H814" s="21"/>
    </row>
    <row r="815" ht="12.75" spans="1:8">
      <c r="A815" s="31"/>
      <c r="G815" s="51"/>
      <c r="H815" s="21"/>
    </row>
    <row r="816" ht="12.75" spans="1:8">
      <c r="A816" s="31"/>
      <c r="G816" s="51"/>
      <c r="H816" s="21"/>
    </row>
    <row r="817" ht="12.75" spans="1:8">
      <c r="A817" s="31"/>
      <c r="G817" s="51"/>
      <c r="H817" s="21"/>
    </row>
    <row r="818" ht="12.75" spans="1:8">
      <c r="A818" s="31"/>
      <c r="G818" s="51"/>
      <c r="H818" s="21"/>
    </row>
    <row r="819" ht="12.75" spans="1:8">
      <c r="A819" s="31"/>
      <c r="G819" s="51"/>
      <c r="H819" s="21"/>
    </row>
    <row r="820" ht="12.75" spans="1:8">
      <c r="A820" s="31"/>
      <c r="G820" s="51"/>
      <c r="H820" s="21"/>
    </row>
    <row r="821" ht="12.75" spans="1:8">
      <c r="A821" s="31"/>
      <c r="G821" s="51"/>
      <c r="H821" s="21"/>
    </row>
    <row r="822" ht="12.75" spans="1:8">
      <c r="A822" s="31"/>
      <c r="G822" s="51"/>
      <c r="H822" s="21"/>
    </row>
    <row r="823" ht="12.75" spans="1:8">
      <c r="A823" s="31"/>
      <c r="G823" s="51"/>
      <c r="H823" s="21"/>
    </row>
    <row r="824" ht="12.75" spans="1:8">
      <c r="A824" s="31"/>
      <c r="G824" s="51"/>
      <c r="H824" s="21"/>
    </row>
    <row r="825" ht="12.75" spans="1:8">
      <c r="A825" s="31"/>
      <c r="G825" s="51"/>
      <c r="H825" s="21"/>
    </row>
    <row r="826" ht="12.75" spans="1:8">
      <c r="A826" s="31"/>
      <c r="G826" s="51"/>
      <c r="H826" s="21"/>
    </row>
    <row r="827" ht="12.75" spans="1:8">
      <c r="A827" s="31"/>
      <c r="G827" s="51"/>
      <c r="H827" s="21"/>
    </row>
    <row r="828" ht="12.75" spans="1:8">
      <c r="A828" s="31"/>
      <c r="G828" s="51"/>
      <c r="H828" s="21"/>
    </row>
    <row r="829" ht="12.75" spans="1:8">
      <c r="A829" s="31"/>
      <c r="G829" s="51"/>
      <c r="H829" s="21"/>
    </row>
    <row r="830" ht="12.75" spans="1:8">
      <c r="A830" s="31"/>
      <c r="G830" s="51"/>
      <c r="H830" s="21"/>
    </row>
    <row r="831" ht="12.75" spans="1:8">
      <c r="A831" s="31"/>
      <c r="G831" s="51"/>
      <c r="H831" s="21"/>
    </row>
    <row r="832" ht="12.75" spans="1:8">
      <c r="A832" s="31"/>
      <c r="G832" s="51"/>
      <c r="H832" s="21"/>
    </row>
    <row r="833" ht="12.75" spans="1:8">
      <c r="A833" s="31"/>
      <c r="G833" s="51"/>
      <c r="H833" s="21"/>
    </row>
    <row r="834" ht="12.75" spans="1:8">
      <c r="A834" s="31"/>
      <c r="G834" s="51"/>
      <c r="H834" s="21"/>
    </row>
    <row r="835" ht="12.75" spans="1:8">
      <c r="A835" s="31"/>
      <c r="G835" s="51"/>
      <c r="H835" s="21"/>
    </row>
    <row r="836" ht="12.75" spans="1:8">
      <c r="A836" s="31"/>
      <c r="G836" s="51"/>
      <c r="H836" s="21"/>
    </row>
    <row r="837" ht="12.75" spans="1:8">
      <c r="A837" s="31"/>
      <c r="G837" s="51"/>
      <c r="H837" s="21"/>
    </row>
    <row r="838" ht="12.75" spans="1:8">
      <c r="A838" s="31"/>
      <c r="G838" s="51"/>
      <c r="H838" s="21"/>
    </row>
    <row r="839" ht="12.75" spans="1:8">
      <c r="A839" s="31"/>
      <c r="G839" s="51"/>
      <c r="H839" s="21"/>
    </row>
    <row r="840" ht="12.75" spans="1:8">
      <c r="A840" s="31"/>
      <c r="G840" s="51"/>
      <c r="H840" s="21"/>
    </row>
    <row r="841" ht="12.75" spans="1:8">
      <c r="A841" s="31"/>
      <c r="G841" s="51"/>
      <c r="H841" s="21"/>
    </row>
    <row r="842" ht="12.75" spans="1:8">
      <c r="A842" s="31"/>
      <c r="G842" s="51"/>
      <c r="H842" s="21"/>
    </row>
    <row r="843" ht="12.75" spans="1:8">
      <c r="A843" s="31"/>
      <c r="G843" s="51"/>
      <c r="H843" s="21"/>
    </row>
    <row r="844" ht="12.75" spans="1:8">
      <c r="A844" s="31"/>
      <c r="G844" s="51"/>
      <c r="H844" s="21"/>
    </row>
    <row r="845" ht="12.75" spans="1:8">
      <c r="A845" s="31"/>
      <c r="G845" s="51"/>
      <c r="H845" s="21"/>
    </row>
    <row r="846" ht="12.75" spans="1:8">
      <c r="A846" s="31"/>
      <c r="G846" s="51"/>
      <c r="H846" s="21"/>
    </row>
    <row r="847" ht="12.75" spans="1:8">
      <c r="A847" s="31"/>
      <c r="G847" s="51"/>
      <c r="H847" s="21"/>
    </row>
    <row r="848" ht="12.75" spans="1:8">
      <c r="A848" s="31"/>
      <c r="G848" s="51"/>
      <c r="H848" s="21"/>
    </row>
    <row r="849" ht="12.75" spans="1:8">
      <c r="A849" s="31"/>
      <c r="G849" s="51"/>
      <c r="H849" s="21"/>
    </row>
    <row r="850" ht="12.75" spans="1:8">
      <c r="A850" s="31"/>
      <c r="G850" s="51"/>
      <c r="H850" s="21"/>
    </row>
    <row r="851" ht="12.75" spans="1:8">
      <c r="A851" s="31"/>
      <c r="G851" s="51"/>
      <c r="H851" s="21"/>
    </row>
    <row r="852" ht="12.75" spans="1:8">
      <c r="A852" s="31"/>
      <c r="G852" s="51"/>
      <c r="H852" s="21"/>
    </row>
    <row r="853" ht="12.75" spans="1:8">
      <c r="A853" s="31"/>
      <c r="G853" s="51"/>
      <c r="H853" s="21"/>
    </row>
    <row r="854" ht="12.75" spans="1:8">
      <c r="A854" s="31"/>
      <c r="G854" s="51"/>
      <c r="H854" s="21"/>
    </row>
    <row r="855" ht="12.75" spans="1:8">
      <c r="A855" s="31"/>
      <c r="G855" s="51"/>
      <c r="H855" s="21"/>
    </row>
    <row r="856" ht="12.75" spans="1:8">
      <c r="A856" s="31"/>
      <c r="G856" s="51"/>
      <c r="H856" s="21"/>
    </row>
    <row r="857" ht="12.75" spans="1:8">
      <c r="A857" s="31"/>
      <c r="G857" s="51"/>
      <c r="H857" s="21"/>
    </row>
    <row r="858" ht="12.75" spans="1:8">
      <c r="A858" s="31"/>
      <c r="G858" s="51"/>
      <c r="H858" s="21"/>
    </row>
    <row r="859" ht="12.75" spans="1:8">
      <c r="A859" s="31"/>
      <c r="G859" s="51"/>
      <c r="H859" s="21"/>
    </row>
    <row r="860" ht="12.75" spans="1:8">
      <c r="A860" s="31"/>
      <c r="G860" s="51"/>
      <c r="H860" s="21"/>
    </row>
    <row r="861" ht="12.75" spans="1:8">
      <c r="A861" s="31"/>
      <c r="G861" s="51"/>
      <c r="H861" s="21"/>
    </row>
    <row r="862" ht="12.75" spans="1:8">
      <c r="A862" s="31"/>
      <c r="G862" s="51"/>
      <c r="H862" s="21"/>
    </row>
    <row r="863" ht="12.75" spans="1:8">
      <c r="A863" s="31"/>
      <c r="G863" s="51"/>
      <c r="H863" s="21"/>
    </row>
    <row r="864" ht="12.75" spans="1:8">
      <c r="A864" s="31"/>
      <c r="G864" s="51"/>
      <c r="H864" s="21"/>
    </row>
    <row r="865" ht="12.75" spans="1:8">
      <c r="A865" s="31"/>
      <c r="G865" s="51"/>
      <c r="H865" s="21"/>
    </row>
    <row r="866" ht="12.75" spans="1:8">
      <c r="A866" s="31"/>
      <c r="G866" s="51"/>
      <c r="H866" s="21"/>
    </row>
    <row r="867" ht="12.75" spans="1:8">
      <c r="A867" s="31"/>
      <c r="G867" s="51"/>
      <c r="H867" s="21"/>
    </row>
    <row r="868" ht="12.75" spans="1:8">
      <c r="A868" s="31"/>
      <c r="G868" s="51"/>
      <c r="H868" s="21"/>
    </row>
    <row r="869" ht="12.75" spans="1:8">
      <c r="A869" s="31"/>
      <c r="G869" s="51"/>
      <c r="H869" s="21"/>
    </row>
    <row r="870" ht="12.75" spans="1:8">
      <c r="A870" s="31"/>
      <c r="G870" s="51"/>
      <c r="H870" s="21"/>
    </row>
    <row r="871" ht="12.75" spans="1:8">
      <c r="A871" s="31"/>
      <c r="G871" s="51"/>
      <c r="H871" s="21"/>
    </row>
    <row r="872" ht="12.75" spans="1:8">
      <c r="A872" s="31"/>
      <c r="G872" s="51"/>
      <c r="H872" s="21"/>
    </row>
    <row r="873" ht="12.75" spans="1:8">
      <c r="A873" s="31"/>
      <c r="G873" s="51"/>
      <c r="H873" s="21"/>
    </row>
    <row r="874" ht="12.75" spans="1:8">
      <c r="A874" s="31"/>
      <c r="G874" s="51"/>
      <c r="H874" s="21"/>
    </row>
    <row r="875" ht="12.75" spans="1:8">
      <c r="A875" s="31"/>
      <c r="G875" s="51"/>
      <c r="H875" s="21"/>
    </row>
    <row r="876" ht="12.75" spans="1:8">
      <c r="A876" s="31"/>
      <c r="G876" s="51"/>
      <c r="H876" s="21"/>
    </row>
    <row r="877" ht="12.75" spans="1:8">
      <c r="A877" s="31"/>
      <c r="G877" s="51"/>
      <c r="H877" s="21"/>
    </row>
    <row r="878" ht="12.75" spans="1:8">
      <c r="A878" s="31"/>
      <c r="G878" s="51"/>
      <c r="H878" s="21"/>
    </row>
    <row r="879" ht="12.75" spans="1:8">
      <c r="A879" s="31"/>
      <c r="G879" s="51"/>
      <c r="H879" s="21"/>
    </row>
    <row r="880" ht="12.75" spans="1:8">
      <c r="A880" s="31"/>
      <c r="G880" s="51"/>
      <c r="H880" s="21"/>
    </row>
    <row r="881" ht="12.75" spans="1:8">
      <c r="A881" s="31"/>
      <c r="G881" s="51"/>
      <c r="H881" s="21"/>
    </row>
    <row r="882" ht="12.75" spans="1:8">
      <c r="A882" s="31"/>
      <c r="G882" s="51"/>
      <c r="H882" s="21"/>
    </row>
    <row r="883" ht="12.75" spans="1:8">
      <c r="A883" s="31"/>
      <c r="G883" s="51"/>
      <c r="H883" s="21"/>
    </row>
    <row r="884" ht="12.75" spans="1:8">
      <c r="A884" s="31"/>
      <c r="G884" s="51"/>
      <c r="H884" s="21"/>
    </row>
    <row r="885" ht="12.75" spans="1:8">
      <c r="A885" s="31"/>
      <c r="G885" s="51"/>
      <c r="H885" s="21"/>
    </row>
    <row r="886" ht="12.75" spans="1:8">
      <c r="A886" s="31"/>
      <c r="G886" s="51"/>
      <c r="H886" s="21"/>
    </row>
    <row r="887" ht="12.75" spans="1:8">
      <c r="A887" s="31"/>
      <c r="G887" s="51"/>
      <c r="H887" s="21"/>
    </row>
    <row r="888" ht="12.75" spans="1:8">
      <c r="A888" s="31"/>
      <c r="G888" s="51"/>
      <c r="H888" s="21"/>
    </row>
    <row r="889" ht="12.75" spans="1:8">
      <c r="A889" s="31"/>
      <c r="G889" s="51"/>
      <c r="H889" s="21"/>
    </row>
    <row r="890" ht="12.75" spans="1:8">
      <c r="A890" s="31"/>
      <c r="G890" s="51"/>
      <c r="H890" s="21"/>
    </row>
    <row r="891" ht="12.75" spans="1:8">
      <c r="A891" s="31"/>
      <c r="G891" s="51"/>
      <c r="H891" s="21"/>
    </row>
    <row r="892" ht="12.75" spans="1:8">
      <c r="A892" s="31"/>
      <c r="G892" s="51"/>
      <c r="H892" s="21"/>
    </row>
    <row r="893" ht="12.75" spans="1:8">
      <c r="A893" s="31"/>
      <c r="G893" s="51"/>
      <c r="H893" s="21"/>
    </row>
    <row r="894" ht="12.75" spans="1:8">
      <c r="A894" s="31"/>
      <c r="G894" s="51"/>
      <c r="H894" s="21"/>
    </row>
    <row r="895" ht="12.75" spans="1:8">
      <c r="A895" s="31"/>
      <c r="G895" s="51"/>
      <c r="H895" s="21"/>
    </row>
    <row r="896" ht="12.75" spans="1:8">
      <c r="A896" s="31"/>
      <c r="G896" s="51"/>
      <c r="H896" s="21"/>
    </row>
    <row r="897" ht="12.75" spans="1:8">
      <c r="A897" s="31"/>
      <c r="G897" s="51"/>
      <c r="H897" s="21"/>
    </row>
    <row r="898" ht="12.75" spans="1:8">
      <c r="A898" s="31"/>
      <c r="G898" s="51"/>
      <c r="H898" s="21"/>
    </row>
    <row r="899" ht="12.75" spans="1:8">
      <c r="A899" s="31"/>
      <c r="G899" s="51"/>
      <c r="H899" s="21"/>
    </row>
    <row r="900" ht="12.75" spans="1:8">
      <c r="A900" s="31"/>
      <c r="G900" s="51"/>
      <c r="H900" s="21"/>
    </row>
    <row r="901" ht="12.75" spans="1:8">
      <c r="A901" s="31"/>
      <c r="G901" s="51"/>
      <c r="H901" s="21"/>
    </row>
    <row r="902" ht="12.75" spans="1:8">
      <c r="A902" s="31"/>
      <c r="G902" s="51"/>
      <c r="H902" s="21"/>
    </row>
    <row r="903" ht="12.75" spans="1:8">
      <c r="A903" s="31"/>
      <c r="G903" s="51"/>
      <c r="H903" s="21"/>
    </row>
    <row r="904" ht="12.75" spans="1:8">
      <c r="A904" s="31"/>
      <c r="G904" s="51"/>
      <c r="H904" s="21"/>
    </row>
    <row r="905" ht="12.75" spans="1:8">
      <c r="A905" s="31"/>
      <c r="G905" s="51"/>
      <c r="H905" s="21"/>
    </row>
    <row r="906" ht="12.75" spans="1:8">
      <c r="A906" s="31"/>
      <c r="G906" s="51"/>
      <c r="H906" s="21"/>
    </row>
    <row r="907" ht="12.75" spans="1:8">
      <c r="A907" s="31"/>
      <c r="G907" s="51"/>
      <c r="H907" s="21"/>
    </row>
    <row r="908" ht="12.75" spans="1:8">
      <c r="A908" s="31"/>
      <c r="G908" s="51"/>
      <c r="H908" s="21"/>
    </row>
    <row r="909" ht="12.75" spans="1:8">
      <c r="A909" s="31"/>
      <c r="G909" s="51"/>
      <c r="H909" s="21"/>
    </row>
    <row r="910" ht="12.75" spans="1:8">
      <c r="A910" s="31"/>
      <c r="G910" s="51"/>
      <c r="H910" s="21"/>
    </row>
    <row r="911" ht="12.75" spans="1:8">
      <c r="A911" s="31"/>
      <c r="G911" s="51"/>
      <c r="H911" s="21"/>
    </row>
    <row r="912" ht="12.75" spans="1:8">
      <c r="A912" s="31"/>
      <c r="G912" s="51"/>
      <c r="H912" s="21"/>
    </row>
    <row r="913" ht="12.75" spans="1:8">
      <c r="A913" s="31"/>
      <c r="G913" s="51"/>
      <c r="H913" s="21"/>
    </row>
    <row r="914" ht="12.75" spans="1:8">
      <c r="A914" s="31"/>
      <c r="G914" s="51"/>
      <c r="H914" s="21"/>
    </row>
    <row r="915" ht="12.75" spans="1:8">
      <c r="A915" s="31"/>
      <c r="G915" s="51"/>
      <c r="H915" s="21"/>
    </row>
    <row r="916" ht="12.75" spans="1:8">
      <c r="A916" s="31"/>
      <c r="G916" s="51"/>
      <c r="H916" s="21"/>
    </row>
    <row r="917" ht="12.75" spans="1:8">
      <c r="A917" s="31"/>
      <c r="G917" s="51"/>
      <c r="H917" s="21"/>
    </row>
    <row r="918" ht="12.75" spans="1:8">
      <c r="A918" s="31"/>
      <c r="G918" s="51"/>
      <c r="H918" s="21"/>
    </row>
    <row r="919" ht="12.75" spans="1:8">
      <c r="A919" s="31"/>
      <c r="G919" s="51"/>
      <c r="H919" s="21"/>
    </row>
    <row r="920" ht="12.75" spans="1:8">
      <c r="A920" s="31"/>
      <c r="G920" s="51"/>
      <c r="H920" s="21"/>
    </row>
    <row r="921" ht="12.75" spans="1:8">
      <c r="A921" s="31"/>
      <c r="G921" s="51"/>
      <c r="H921" s="21"/>
    </row>
    <row r="922" ht="12.75" spans="1:8">
      <c r="A922" s="31"/>
      <c r="G922" s="51"/>
      <c r="H922" s="21"/>
    </row>
    <row r="923" ht="12.75" spans="1:8">
      <c r="A923" s="31"/>
      <c r="G923" s="51"/>
      <c r="H923" s="21"/>
    </row>
    <row r="924" ht="12.75" spans="1:8">
      <c r="A924" s="31"/>
      <c r="G924" s="51"/>
      <c r="H924" s="21"/>
    </row>
    <row r="925" ht="12.75" spans="1:8">
      <c r="A925" s="31"/>
      <c r="G925" s="51"/>
      <c r="H925" s="21"/>
    </row>
    <row r="926" ht="12.75" spans="1:8">
      <c r="A926" s="31"/>
      <c r="G926" s="51"/>
      <c r="H926" s="21"/>
    </row>
    <row r="927" ht="12.75" spans="1:8">
      <c r="A927" s="31"/>
      <c r="G927" s="51"/>
      <c r="H927" s="21"/>
    </row>
    <row r="928" ht="12.75" spans="1:8">
      <c r="A928" s="31"/>
      <c r="G928" s="51"/>
      <c r="H928" s="21"/>
    </row>
    <row r="929" ht="12.75" spans="1:8">
      <c r="A929" s="31"/>
      <c r="G929" s="51"/>
      <c r="H929" s="21"/>
    </row>
    <row r="930" ht="12.75" spans="1:8">
      <c r="A930" s="31"/>
      <c r="G930" s="51"/>
      <c r="H930" s="21"/>
    </row>
    <row r="931" ht="12.75" spans="1:8">
      <c r="A931" s="31"/>
      <c r="G931" s="51"/>
      <c r="H931" s="21"/>
    </row>
    <row r="932" ht="12.75" spans="1:8">
      <c r="A932" s="31"/>
      <c r="G932" s="51"/>
      <c r="H932" s="21"/>
    </row>
    <row r="933" ht="12.75" spans="1:8">
      <c r="A933" s="31"/>
      <c r="G933" s="51"/>
      <c r="H933" s="21"/>
    </row>
    <row r="934" ht="12.75" spans="1:8">
      <c r="A934" s="31"/>
      <c r="G934" s="51"/>
      <c r="H934" s="21"/>
    </row>
    <row r="935" ht="12.75" spans="1:8">
      <c r="A935" s="31"/>
      <c r="G935" s="51"/>
      <c r="H935" s="21"/>
    </row>
    <row r="936" ht="12.75" spans="1:8">
      <c r="A936" s="31"/>
      <c r="G936" s="51"/>
      <c r="H936" s="21"/>
    </row>
    <row r="937" ht="12.75" spans="1:8">
      <c r="A937" s="31"/>
      <c r="G937" s="51"/>
      <c r="H937" s="21"/>
    </row>
    <row r="938" ht="12.75" spans="1:8">
      <c r="A938" s="31"/>
      <c r="G938" s="51"/>
      <c r="H938" s="21"/>
    </row>
    <row r="939" ht="12.75" spans="1:8">
      <c r="A939" s="31"/>
      <c r="G939" s="51"/>
      <c r="H939" s="21"/>
    </row>
    <row r="940" ht="12.75" spans="1:8">
      <c r="A940" s="31"/>
      <c r="G940" s="51"/>
      <c r="H940" s="21"/>
    </row>
    <row r="941" ht="12.75" spans="1:8">
      <c r="A941" s="31"/>
      <c r="G941" s="51"/>
      <c r="H941" s="21"/>
    </row>
    <row r="942" ht="12.75" spans="1:8">
      <c r="A942" s="31"/>
      <c r="G942" s="51"/>
      <c r="H942" s="21"/>
    </row>
    <row r="943" ht="12.75" spans="1:8">
      <c r="A943" s="31"/>
      <c r="G943" s="51"/>
      <c r="H943" s="21"/>
    </row>
    <row r="944" ht="12.75" spans="1:8">
      <c r="A944" s="31"/>
      <c r="G944" s="51"/>
      <c r="H944" s="21"/>
    </row>
    <row r="945" ht="12.75" spans="1:8">
      <c r="A945" s="31"/>
      <c r="G945" s="51"/>
      <c r="H945" s="21"/>
    </row>
    <row r="946" ht="12.75" spans="1:8">
      <c r="A946" s="31"/>
      <c r="G946" s="51"/>
      <c r="H946" s="21"/>
    </row>
    <row r="947" ht="12.75" spans="1:8">
      <c r="A947" s="31"/>
      <c r="G947" s="51"/>
      <c r="H947" s="21"/>
    </row>
    <row r="948" ht="12.75" spans="1:8">
      <c r="A948" s="31"/>
      <c r="G948" s="51"/>
      <c r="H948" s="21"/>
    </row>
    <row r="949" ht="12.75" spans="1:8">
      <c r="A949" s="31"/>
      <c r="G949" s="51"/>
      <c r="H949" s="21"/>
    </row>
    <row r="950" ht="12.75" spans="1:8">
      <c r="A950" s="31"/>
      <c r="G950" s="51"/>
      <c r="H950" s="21"/>
    </row>
    <row r="951" ht="12.75" spans="1:8">
      <c r="A951" s="31"/>
      <c r="G951" s="51"/>
      <c r="H951" s="21"/>
    </row>
    <row r="952" ht="12.75" spans="1:8">
      <c r="A952" s="31"/>
      <c r="G952" s="51"/>
      <c r="H952" s="21"/>
    </row>
    <row r="953" ht="12.75" spans="1:8">
      <c r="A953" s="31"/>
      <c r="G953" s="51"/>
      <c r="H953" s="21"/>
    </row>
    <row r="954" ht="12.75" spans="1:8">
      <c r="A954" s="31"/>
      <c r="G954" s="51"/>
      <c r="H954" s="21"/>
    </row>
    <row r="955" ht="12.75" spans="1:8">
      <c r="A955" s="31"/>
      <c r="G955" s="51"/>
      <c r="H955" s="21"/>
    </row>
    <row r="956" ht="12.75" spans="1:8">
      <c r="A956" s="31"/>
      <c r="G956" s="51"/>
      <c r="H956" s="21"/>
    </row>
    <row r="957" ht="12.75" spans="1:8">
      <c r="A957" s="31"/>
      <c r="G957" s="51"/>
      <c r="H957" s="21"/>
    </row>
    <row r="958" ht="12.75" spans="1:8">
      <c r="A958" s="31"/>
      <c r="G958" s="51"/>
      <c r="H958" s="21"/>
    </row>
    <row r="959" ht="12.75" spans="1:8">
      <c r="A959" s="31"/>
      <c r="G959" s="51"/>
      <c r="H959" s="21"/>
    </row>
    <row r="960" ht="12.75" spans="1:8">
      <c r="A960" s="31"/>
      <c r="G960" s="51"/>
      <c r="H960" s="21"/>
    </row>
    <row r="961" ht="12.75" spans="1:8">
      <c r="A961" s="31"/>
      <c r="G961" s="51"/>
      <c r="H961" s="21"/>
    </row>
    <row r="962" ht="12.75" spans="1:8">
      <c r="A962" s="31"/>
      <c r="G962" s="51"/>
      <c r="H962" s="21"/>
    </row>
    <row r="963" ht="12.75" spans="1:8">
      <c r="A963" s="31"/>
      <c r="G963" s="51"/>
      <c r="H963" s="21"/>
    </row>
    <row r="964" ht="12.75" spans="1:8">
      <c r="A964" s="31"/>
      <c r="G964" s="51"/>
      <c r="H964" s="21"/>
    </row>
    <row r="965" ht="12.75" spans="1:8">
      <c r="A965" s="31"/>
      <c r="G965" s="51"/>
      <c r="H965" s="21"/>
    </row>
    <row r="966" ht="12.75" spans="1:8">
      <c r="A966" s="31"/>
      <c r="G966" s="51"/>
      <c r="H966" s="21"/>
    </row>
    <row r="967" ht="12.75" spans="1:8">
      <c r="A967" s="31"/>
      <c r="G967" s="51"/>
      <c r="H967" s="21"/>
    </row>
    <row r="968" ht="12.75" spans="1:8">
      <c r="A968" s="31"/>
      <c r="G968" s="51"/>
      <c r="H968" s="21"/>
    </row>
    <row r="969" ht="12.75" spans="1:8">
      <c r="A969" s="31"/>
      <c r="G969" s="51"/>
      <c r="H969" s="21"/>
    </row>
    <row r="970" ht="12.75" spans="1:8">
      <c r="A970" s="31"/>
      <c r="G970" s="51"/>
      <c r="H970" s="21"/>
    </row>
    <row r="971" ht="12.75" spans="1:8">
      <c r="A971" s="31"/>
      <c r="G971" s="51"/>
      <c r="H971" s="21"/>
    </row>
    <row r="972" ht="12.75" spans="1:8">
      <c r="A972" s="31"/>
      <c r="G972" s="51"/>
      <c r="H972" s="21"/>
    </row>
    <row r="973" ht="12.75" spans="1:8">
      <c r="A973" s="31"/>
      <c r="G973" s="51"/>
      <c r="H973" s="21"/>
    </row>
    <row r="974" ht="12.75" spans="1:8">
      <c r="A974" s="31"/>
      <c r="G974" s="51"/>
      <c r="H974" s="21"/>
    </row>
    <row r="975" ht="12.75" spans="1:8">
      <c r="A975" s="31"/>
      <c r="G975" s="51"/>
      <c r="H975" s="21"/>
    </row>
    <row r="976" ht="12.75" spans="1:8">
      <c r="A976" s="31"/>
      <c r="G976" s="51"/>
      <c r="H976" s="21"/>
    </row>
    <row r="977" ht="12.75" spans="1:8">
      <c r="A977" s="31"/>
      <c r="G977" s="51"/>
      <c r="H977" s="21"/>
    </row>
    <row r="978" ht="12.75" spans="1:8">
      <c r="A978" s="31"/>
      <c r="G978" s="51"/>
      <c r="H978" s="21"/>
    </row>
    <row r="979" ht="12.75" spans="1:8">
      <c r="A979" s="31"/>
      <c r="G979" s="51"/>
      <c r="H979" s="21"/>
    </row>
    <row r="980" ht="12.75" spans="1:8">
      <c r="A980" s="31"/>
      <c r="G980" s="51"/>
      <c r="H980" s="21"/>
    </row>
    <row r="981" ht="12.75" spans="1:8">
      <c r="A981" s="31"/>
      <c r="G981" s="51"/>
      <c r="H981" s="21"/>
    </row>
    <row r="982" ht="12.75" spans="1:8">
      <c r="A982" s="31"/>
      <c r="G982" s="51"/>
      <c r="H982" s="21"/>
    </row>
    <row r="983" ht="12.75" spans="1:8">
      <c r="A983" s="31"/>
      <c r="G983" s="51"/>
      <c r="H983" s="21"/>
    </row>
    <row r="984" ht="12.75" spans="1:8">
      <c r="A984" s="31"/>
      <c r="G984" s="51"/>
      <c r="H984" s="21"/>
    </row>
    <row r="985" ht="12.75" spans="1:8">
      <c r="A985" s="31"/>
      <c r="G985" s="51"/>
      <c r="H985" s="21"/>
    </row>
    <row r="986" ht="12.75" spans="1:8">
      <c r="A986" s="31"/>
      <c r="G986" s="51"/>
      <c r="H986" s="21"/>
    </row>
    <row r="987" ht="12.75" spans="1:8">
      <c r="A987" s="31"/>
      <c r="G987" s="51"/>
      <c r="H987" s="21"/>
    </row>
    <row r="988" ht="12.75" spans="1:8">
      <c r="A988" s="31"/>
      <c r="G988" s="51"/>
      <c r="H988" s="21"/>
    </row>
    <row r="989" ht="12.75" spans="1:8">
      <c r="A989" s="31"/>
      <c r="G989" s="51"/>
      <c r="H989" s="21"/>
    </row>
    <row r="990" ht="12.75" spans="1:8">
      <c r="A990" s="31"/>
      <c r="G990" s="51"/>
      <c r="H990" s="21"/>
    </row>
    <row r="991" ht="12.75" spans="1:8">
      <c r="A991" s="31"/>
      <c r="G991" s="51"/>
      <c r="H991" s="21"/>
    </row>
    <row r="992" ht="12.75" spans="1:8">
      <c r="A992" s="31"/>
      <c r="G992" s="51"/>
      <c r="H992" s="21"/>
    </row>
    <row r="993" ht="12.75" spans="1:8">
      <c r="A993" s="31"/>
      <c r="G993" s="51"/>
      <c r="H993" s="21"/>
    </row>
    <row r="994" ht="12.75" spans="1:8">
      <c r="A994" s="31"/>
      <c r="G994" s="51"/>
      <c r="H994" s="21"/>
    </row>
    <row r="995" ht="12.75" spans="1:8">
      <c r="A995" s="31"/>
      <c r="G995" s="51"/>
      <c r="H995" s="21"/>
    </row>
    <row r="996" ht="12.75" spans="1:8">
      <c r="A996" s="31"/>
      <c r="G996" s="51"/>
      <c r="H996" s="21"/>
    </row>
    <row r="997" ht="12.75" spans="1:8">
      <c r="A997" s="31"/>
      <c r="G997" s="51"/>
      <c r="H997" s="21"/>
    </row>
    <row r="998" ht="12.75" spans="1:8">
      <c r="A998" s="31"/>
      <c r="G998" s="51"/>
      <c r="H998" s="21"/>
    </row>
    <row r="999" ht="12.75" spans="1:8">
      <c r="A999" s="31"/>
      <c r="G999" s="51"/>
      <c r="H999" s="21"/>
    </row>
    <row r="1000" ht="12.75" spans="1:8">
      <c r="A1000" s="31"/>
      <c r="G1000" s="51"/>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1.5714285714286" style="12" customWidth="1"/>
    <col min="3" max="3" width="11.4285714285714" style="12" customWidth="1"/>
    <col min="4" max="4" width="24.1428571428571" style="12" customWidth="1"/>
    <col min="5" max="5" width="16.5714285714286" style="12" customWidth="1"/>
    <col min="6" max="6" width="11.8571428571429"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91</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[DMKCharacterProgress_WIP.xlsx]Overview!$B$101</v>
      </c>
      <c r="G1" s="12" t="s">
        <v>124</v>
      </c>
      <c r="H1" s="21"/>
      <c r="AA1" s="34" t="str">
        <f>$B$1&amp;"'s Activities"</f>
        <v>Fauna's Activities</v>
      </c>
      <c r="AB1" s="34"/>
      <c r="AC1" s="34"/>
      <c r="AD1" s="34"/>
      <c r="AE1" s="34"/>
      <c r="AF1" s="34"/>
      <c r="AG1" s="34"/>
      <c r="AH1" s="34"/>
      <c r="AI1" s="34"/>
      <c r="AJ1" s="34"/>
      <c r="AK1" s="34"/>
    </row>
    <row r="2" ht="20.25" spans="1:37">
      <c r="A2" s="16" t="s">
        <v>125</v>
      </c>
      <c r="B2" s="17" t="s">
        <v>850</v>
      </c>
      <c r="F2" s="22" t="str">
        <f ca="1">"'"&amp;SUBSTITUTE($F$1,"Overview","Overview (Mine)'")</f>
        <v>'[DMKCharacterProgress_WIP.xlsx]Overview (Mine)'!$B$101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885</v>
      </c>
      <c r="AB4" s="13">
        <v>1</v>
      </c>
      <c r="AD4" s="12"/>
      <c r="AE4" s="12"/>
      <c r="AF4" s="14" t="s">
        <v>854</v>
      </c>
      <c r="AG4" s="13" t="s">
        <v>183</v>
      </c>
      <c r="AH4" s="12"/>
      <c r="AI4" s="13">
        <v>10</v>
      </c>
      <c r="AJ4" s="13">
        <v>75</v>
      </c>
      <c r="AK4" s="15" t="s">
        <v>886</v>
      </c>
    </row>
    <row r="5" ht="12.75" spans="1:37">
      <c r="A5" s="16" t="s">
        <v>148</v>
      </c>
      <c r="B5" s="17" t="s">
        <v>829</v>
      </c>
      <c r="G5" s="26"/>
      <c r="H5" s="21"/>
      <c r="AA5" s="14" t="s">
        <v>877</v>
      </c>
      <c r="AB5" s="13">
        <v>1</v>
      </c>
      <c r="AC5" s="12" t="s">
        <v>90</v>
      </c>
      <c r="AD5" s="13">
        <v>4</v>
      </c>
      <c r="AE5" s="12"/>
      <c r="AF5" s="12"/>
      <c r="AG5" s="13" t="s">
        <v>193</v>
      </c>
      <c r="AH5" s="12"/>
      <c r="AI5" s="13">
        <v>20</v>
      </c>
      <c r="AJ5" s="13">
        <v>210</v>
      </c>
      <c r="AK5" s="15" t="s">
        <v>864</v>
      </c>
    </row>
    <row r="6" ht="12.75" spans="1:37">
      <c r="A6" s="16" t="s">
        <v>150</v>
      </c>
      <c r="B6" s="17" t="s">
        <v>335</v>
      </c>
      <c r="G6" s="26"/>
      <c r="H6" s="21"/>
      <c r="AA6" s="14" t="s">
        <v>878</v>
      </c>
      <c r="AB6" s="13">
        <v>1</v>
      </c>
      <c r="AC6" s="12" t="s">
        <v>90</v>
      </c>
      <c r="AD6" s="12"/>
      <c r="AE6" s="12"/>
      <c r="AF6" s="14" t="s">
        <v>854</v>
      </c>
      <c r="AG6" s="13" t="s">
        <v>193</v>
      </c>
      <c r="AH6" s="12"/>
      <c r="AI6" s="13">
        <v>20</v>
      </c>
      <c r="AJ6" s="13">
        <v>210</v>
      </c>
      <c r="AK6" s="12" t="s">
        <v>412</v>
      </c>
    </row>
    <row r="7" ht="12.75" spans="1:37">
      <c r="A7" s="16" t="s">
        <v>157</v>
      </c>
      <c r="B7" s="17" t="s">
        <v>887</v>
      </c>
      <c r="G7" s="26"/>
      <c r="H7" s="21"/>
      <c r="AA7" s="14" t="s">
        <v>888</v>
      </c>
      <c r="AB7" s="13">
        <v>2</v>
      </c>
      <c r="AC7"/>
      <c r="AD7" s="12"/>
      <c r="AE7" s="12"/>
      <c r="AF7" s="12"/>
      <c r="AG7" s="13" t="s">
        <v>197</v>
      </c>
      <c r="AH7" s="12"/>
      <c r="AI7" s="13">
        <v>20</v>
      </c>
      <c r="AJ7" s="13">
        <v>200</v>
      </c>
      <c r="AK7" s="15" t="s">
        <v>396</v>
      </c>
    </row>
    <row r="8" ht="12.75" spans="1:37">
      <c r="A8" s="16" t="s">
        <v>159</v>
      </c>
      <c r="B8" s="17">
        <v>5</v>
      </c>
      <c r="C8" s="27"/>
      <c r="D8" s="27"/>
      <c r="E8" s="27"/>
      <c r="F8" s="27"/>
      <c r="G8" s="28"/>
      <c r="H8" s="29"/>
      <c r="I8" s="33" t="s">
        <v>131</v>
      </c>
      <c r="J8" s="33"/>
      <c r="AA8" s="14" t="s">
        <v>889</v>
      </c>
      <c r="AB8" s="13">
        <v>1</v>
      </c>
      <c r="AC8" s="12" t="s">
        <v>92</v>
      </c>
      <c r="AD8" s="12"/>
      <c r="AE8" s="12"/>
      <c r="AF8" s="14" t="s">
        <v>860</v>
      </c>
      <c r="AG8" s="13" t="s">
        <v>197</v>
      </c>
      <c r="AH8" s="12"/>
      <c r="AI8" s="13">
        <v>25</v>
      </c>
      <c r="AJ8" s="13">
        <v>270</v>
      </c>
      <c r="AK8" s="12"/>
    </row>
    <row r="9" ht="12.75" spans="1:40">
      <c r="A9" s="16" t="s">
        <v>162</v>
      </c>
      <c r="B9" s="16" t="s">
        <v>163</v>
      </c>
      <c r="C9" s="16" t="s">
        <v>164</v>
      </c>
      <c r="D9" s="16" t="str">
        <f>$B$5</f>
        <v>Spinning Wheel Figure</v>
      </c>
      <c r="E9" s="16" t="str">
        <f>$B$6</f>
        <v>Green Fairy Hat</v>
      </c>
      <c r="F9" s="16" t="str">
        <f>$B$7</f>
        <v>Fauna Ears</v>
      </c>
      <c r="G9" s="30" t="s">
        <v>165</v>
      </c>
      <c r="H9" s="29" t="s">
        <v>137</v>
      </c>
      <c r="I9" s="16" t="s">
        <v>166</v>
      </c>
      <c r="J9" s="16" t="s">
        <v>139</v>
      </c>
      <c r="K9" s="31"/>
      <c r="L9" s="31"/>
      <c r="M9" s="31"/>
      <c r="N9" s="31"/>
      <c r="O9" s="31"/>
      <c r="P9" s="31"/>
      <c r="Q9" s="31"/>
      <c r="R9" s="31"/>
      <c r="S9" s="31"/>
      <c r="T9" s="31"/>
      <c r="U9" s="31"/>
      <c r="V9" s="31"/>
      <c r="W9" s="31"/>
      <c r="X9" s="31"/>
      <c r="Y9" s="31"/>
      <c r="Z9" s="31"/>
      <c r="AA9" s="43" t="s">
        <v>890</v>
      </c>
      <c r="AB9" s="32"/>
      <c r="AC9" s="17" t="s">
        <v>92</v>
      </c>
      <c r="AD9" s="32">
        <v>7</v>
      </c>
      <c r="AE9" s="32"/>
      <c r="AF9" s="43" t="s">
        <v>854</v>
      </c>
      <c r="AG9" s="32" t="s">
        <v>197</v>
      </c>
      <c r="AH9" s="32"/>
      <c r="AI9" s="13">
        <v>25</v>
      </c>
      <c r="AJ9" s="13">
        <v>270</v>
      </c>
      <c r="AK9" s="12"/>
      <c r="AL9" s="31"/>
      <c r="AM9" s="31"/>
      <c r="AN9" s="31"/>
    </row>
    <row r="10" ht="12.75" spans="1:37">
      <c r="A10" s="31"/>
      <c r="B10" s="17">
        <v>0</v>
      </c>
      <c r="C10" s="17">
        <v>1</v>
      </c>
      <c r="D10" s="17">
        <v>10</v>
      </c>
      <c r="E10" s="17">
        <v>10</v>
      </c>
      <c r="F10" s="17">
        <v>10</v>
      </c>
      <c r="G10" s="26">
        <v>26500</v>
      </c>
      <c r="H10" s="32" t="s">
        <v>183</v>
      </c>
      <c r="AA10" s="43" t="s">
        <v>891</v>
      </c>
      <c r="AB10" s="32">
        <v>10</v>
      </c>
      <c r="AC10" s="43"/>
      <c r="AD10" s="32"/>
      <c r="AE10" s="32"/>
      <c r="AF10" s="43" t="s">
        <v>620</v>
      </c>
      <c r="AG10" s="32" t="s">
        <v>205</v>
      </c>
      <c r="AH10" s="32"/>
      <c r="AI10" s="32">
        <v>29</v>
      </c>
      <c r="AJ10" s="32">
        <v>275</v>
      </c>
      <c r="AK10" s="12"/>
    </row>
    <row r="11" ht="12.75" spans="1:37">
      <c r="A11" s="31"/>
      <c r="B11" s="17">
        <v>1</v>
      </c>
      <c r="C11" s="17">
        <v>2</v>
      </c>
      <c r="D11" s="17">
        <v>3</v>
      </c>
      <c r="E11" s="17">
        <v>1</v>
      </c>
      <c r="F11" s="17"/>
      <c r="G11" s="26">
        <v>1550</v>
      </c>
      <c r="H11" s="32" t="s">
        <v>199</v>
      </c>
      <c r="I11" s="17">
        <v>1</v>
      </c>
      <c r="J11" s="17">
        <v>15</v>
      </c>
      <c r="AA11" s="14" t="s">
        <v>883</v>
      </c>
      <c r="AB11" s="13">
        <v>1</v>
      </c>
      <c r="AC11" s="12" t="s">
        <v>90</v>
      </c>
      <c r="AE11" s="12"/>
      <c r="AF11" s="14" t="s">
        <v>860</v>
      </c>
      <c r="AG11" s="13" t="s">
        <v>205</v>
      </c>
      <c r="AH11" s="12"/>
      <c r="AI11" s="13">
        <v>37</v>
      </c>
      <c r="AJ11" s="13">
        <v>370</v>
      </c>
      <c r="AK11" s="12"/>
    </row>
    <row r="12" ht="12.75" spans="1:37">
      <c r="A12" s="31"/>
      <c r="B12" s="17">
        <v>2</v>
      </c>
      <c r="C12" s="17">
        <v>3</v>
      </c>
      <c r="D12" s="17">
        <v>4</v>
      </c>
      <c r="E12" s="17">
        <v>1</v>
      </c>
      <c r="F12" s="17">
        <v>1</v>
      </c>
      <c r="G12" s="26">
        <v>2350</v>
      </c>
      <c r="H12" s="32" t="s">
        <v>202</v>
      </c>
      <c r="I12" s="17">
        <v>1</v>
      </c>
      <c r="J12" s="17">
        <v>18</v>
      </c>
      <c r="AA12" s="14" t="s">
        <v>892</v>
      </c>
      <c r="AB12" s="13">
        <v>1</v>
      </c>
      <c r="AD12" s="12"/>
      <c r="AE12" s="12"/>
      <c r="AF12" s="14" t="s">
        <v>860</v>
      </c>
      <c r="AG12" s="13" t="s">
        <v>341</v>
      </c>
      <c r="AH12" s="12"/>
      <c r="AI12" s="13">
        <v>39</v>
      </c>
      <c r="AJ12" s="13">
        <v>325</v>
      </c>
      <c r="AK12" s="12"/>
    </row>
    <row r="13" ht="12.75" spans="1:37">
      <c r="A13" s="31"/>
      <c r="B13" s="17">
        <v>3</v>
      </c>
      <c r="C13" s="17">
        <v>4</v>
      </c>
      <c r="D13" s="17">
        <v>5</v>
      </c>
      <c r="E13" s="17">
        <v>2</v>
      </c>
      <c r="F13" s="17">
        <v>1</v>
      </c>
      <c r="G13" s="26">
        <v>3550</v>
      </c>
      <c r="H13" s="32" t="s">
        <v>206</v>
      </c>
      <c r="I13" s="17">
        <v>1</v>
      </c>
      <c r="J13" s="17">
        <v>21</v>
      </c>
      <c r="AA13" s="14" t="s">
        <v>868</v>
      </c>
      <c r="AB13" s="13">
        <v>4</v>
      </c>
      <c r="AC13" s="12" t="s">
        <v>88</v>
      </c>
      <c r="AD13" s="12"/>
      <c r="AE13" s="12"/>
      <c r="AF13" s="14" t="s">
        <v>854</v>
      </c>
      <c r="AG13" s="13" t="s">
        <v>169</v>
      </c>
      <c r="AH13" s="12"/>
      <c r="AI13" s="13">
        <v>57</v>
      </c>
      <c r="AJ13" s="13">
        <v>500</v>
      </c>
      <c r="AK13" s="12"/>
    </row>
    <row r="14" ht="12.75" spans="1:37">
      <c r="A14" s="31"/>
      <c r="B14" s="17">
        <v>4</v>
      </c>
      <c r="C14" s="17">
        <v>5</v>
      </c>
      <c r="D14" s="17">
        <v>6</v>
      </c>
      <c r="E14" s="17">
        <v>3</v>
      </c>
      <c r="F14" s="17">
        <v>1</v>
      </c>
      <c r="G14" s="26">
        <v>4600</v>
      </c>
      <c r="H14" s="32" t="s">
        <v>178</v>
      </c>
      <c r="I14" s="17">
        <v>2</v>
      </c>
      <c r="J14" s="17">
        <v>24</v>
      </c>
      <c r="AA14" s="43"/>
      <c r="AB14" s="32"/>
      <c r="AC14" s="43"/>
      <c r="AD14" s="32"/>
      <c r="AE14" s="32"/>
      <c r="AG14" s="32"/>
      <c r="AH14" s="32"/>
      <c r="AI14" s="32"/>
      <c r="AJ14" s="32"/>
      <c r="AK14" s="46"/>
    </row>
    <row r="15" ht="12.75" spans="1:10">
      <c r="A15" s="31"/>
      <c r="B15" s="17">
        <v>5</v>
      </c>
      <c r="C15" s="17">
        <v>6</v>
      </c>
      <c r="D15" s="17">
        <v>7</v>
      </c>
      <c r="E15" s="17">
        <v>4</v>
      </c>
      <c r="F15" s="17">
        <v>2</v>
      </c>
      <c r="G15" s="26">
        <v>6000</v>
      </c>
      <c r="H15" s="32" t="s">
        <v>183</v>
      </c>
      <c r="I15" s="17">
        <v>2</v>
      </c>
      <c r="J15" s="17">
        <v>27</v>
      </c>
    </row>
    <row r="16" ht="12.75" spans="1:37">
      <c r="A16" s="31"/>
      <c r="B16" s="17">
        <v>6</v>
      </c>
      <c r="C16" s="17">
        <v>7</v>
      </c>
      <c r="D16" s="17">
        <v>8</v>
      </c>
      <c r="E16" s="17">
        <v>5</v>
      </c>
      <c r="F16" s="17">
        <v>3</v>
      </c>
      <c r="G16" s="26">
        <v>7800</v>
      </c>
      <c r="H16" s="32" t="s">
        <v>154</v>
      </c>
      <c r="I16" s="17">
        <v>3</v>
      </c>
      <c r="J16" s="17">
        <v>30</v>
      </c>
      <c r="AA16" s="43"/>
      <c r="AB16" s="32"/>
      <c r="AC16" s="17"/>
      <c r="AD16" s="32"/>
      <c r="AE16" s="32"/>
      <c r="AF16" s="43"/>
      <c r="AG16" s="32"/>
      <c r="AH16" s="32"/>
      <c r="AI16" s="32"/>
      <c r="AJ16" s="32"/>
      <c r="AK16" s="17"/>
    </row>
    <row r="17" ht="12.75" spans="1:37">
      <c r="A17" s="31"/>
      <c r="B17" s="17">
        <v>7</v>
      </c>
      <c r="C17" s="17">
        <v>8</v>
      </c>
      <c r="D17" s="17">
        <v>9</v>
      </c>
      <c r="E17" s="17">
        <v>6</v>
      </c>
      <c r="F17" s="17">
        <v>4</v>
      </c>
      <c r="G17" s="26">
        <v>10150</v>
      </c>
      <c r="H17" s="32" t="s">
        <v>197</v>
      </c>
      <c r="I17" s="17">
        <v>3</v>
      </c>
      <c r="J17" s="17">
        <v>33</v>
      </c>
      <c r="AA17" s="43"/>
      <c r="AB17" s="32"/>
      <c r="AC17" s="17"/>
      <c r="AD17" s="32"/>
      <c r="AE17" s="32"/>
      <c r="AF17" s="43"/>
      <c r="AG17" s="32"/>
      <c r="AH17" s="32"/>
      <c r="AI17" s="32"/>
      <c r="AJ17" s="32"/>
      <c r="AK17" s="17"/>
    </row>
    <row r="18" ht="12.75" spans="1:37">
      <c r="A18" s="31"/>
      <c r="B18" s="17">
        <v>8</v>
      </c>
      <c r="C18" s="17">
        <v>9</v>
      </c>
      <c r="D18" s="17">
        <v>10</v>
      </c>
      <c r="E18" s="17">
        <v>8</v>
      </c>
      <c r="F18" s="17">
        <v>5</v>
      </c>
      <c r="G18" s="26">
        <v>13200</v>
      </c>
      <c r="H18" s="32" t="s">
        <v>209</v>
      </c>
      <c r="I18" s="17">
        <v>3</v>
      </c>
      <c r="J18" s="17">
        <v>36</v>
      </c>
      <c r="AA18" s="43"/>
      <c r="AB18" s="32"/>
      <c r="AC18" s="17"/>
      <c r="AD18" s="32"/>
      <c r="AE18" s="32"/>
      <c r="AF18" s="43"/>
      <c r="AG18" s="32"/>
      <c r="AH18" s="32"/>
      <c r="AI18" s="32"/>
      <c r="AJ18" s="32"/>
      <c r="AK18" s="17"/>
    </row>
    <row r="19" ht="12.75" spans="1:37">
      <c r="A19" s="31"/>
      <c r="B19" s="17">
        <v>9</v>
      </c>
      <c r="C19" s="17">
        <v>10</v>
      </c>
      <c r="D19" s="17">
        <v>12</v>
      </c>
      <c r="E19" s="17">
        <v>10</v>
      </c>
      <c r="F19" s="17">
        <v>6</v>
      </c>
      <c r="G19" s="26">
        <v>17150</v>
      </c>
      <c r="H19" s="32" t="s">
        <v>169</v>
      </c>
      <c r="I19" s="17">
        <v>5</v>
      </c>
      <c r="J19" s="17">
        <v>39</v>
      </c>
      <c r="AA19" s="43"/>
      <c r="AB19" s="32"/>
      <c r="AC19" s="17"/>
      <c r="AD19" s="32"/>
      <c r="AE19" s="32"/>
      <c r="AF19" s="43"/>
      <c r="AG19" s="32"/>
      <c r="AH19" s="32"/>
      <c r="AI19" s="32"/>
      <c r="AJ19" s="32"/>
      <c r="AK19" s="17"/>
    </row>
    <row r="20" ht="12.75" spans="1:8">
      <c r="A20" s="31"/>
      <c r="B20" s="17">
        <v>10</v>
      </c>
      <c r="C20" s="17"/>
      <c r="G20" s="26"/>
      <c r="H20" s="21"/>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1.5714285714286" style="12" customWidth="1"/>
    <col min="3" max="3" width="11.4285714285714" style="12" customWidth="1"/>
    <col min="4" max="4" width="24.1428571428571" style="12" customWidth="1"/>
    <col min="5" max="5" width="15" style="12" customWidth="1"/>
    <col min="6" max="6" width="19.5714285714286"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92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[DMKCharacterProgress_WIP.xlsx]Overview!$B$103</v>
      </c>
      <c r="G1" s="12" t="s">
        <v>124</v>
      </c>
      <c r="H1" s="21"/>
      <c r="AA1" s="34" t="str">
        <f>$B$1&amp;"'s Activities"</f>
        <v>Merryweather's Activities</v>
      </c>
      <c r="AB1" s="34"/>
      <c r="AC1" s="34"/>
      <c r="AD1" s="34"/>
      <c r="AE1" s="34"/>
      <c r="AF1" s="34"/>
      <c r="AG1" s="34"/>
      <c r="AH1" s="34"/>
      <c r="AI1" s="34"/>
      <c r="AJ1" s="34"/>
      <c r="AK1" s="34"/>
    </row>
    <row r="2" ht="20.25" spans="1:37">
      <c r="A2" s="16" t="s">
        <v>125</v>
      </c>
      <c r="B2" s="17" t="s">
        <v>850</v>
      </c>
      <c r="F2" s="22" t="str">
        <f ca="1">"'"&amp;SUBSTITUTE($F$1,"Overview","Overview (Mine)'")</f>
        <v>'[DMKCharacterProgress_WIP.xlsx]Overview (Mine)'!$B$103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240</v>
      </c>
      <c r="G4" s="26"/>
      <c r="H4" s="21"/>
      <c r="AA4" s="14" t="s">
        <v>893</v>
      </c>
      <c r="AB4" s="13">
        <v>1</v>
      </c>
      <c r="AD4" s="12"/>
      <c r="AE4" s="12"/>
      <c r="AF4" s="12"/>
      <c r="AG4" s="13" t="s">
        <v>178</v>
      </c>
      <c r="AH4" s="12"/>
      <c r="AI4" s="13">
        <v>7</v>
      </c>
      <c r="AJ4" s="13">
        <v>40</v>
      </c>
      <c r="AK4" s="15" t="s">
        <v>894</v>
      </c>
    </row>
    <row r="5" ht="12.75" spans="1:37">
      <c r="A5" s="16" t="s">
        <v>148</v>
      </c>
      <c r="B5" s="17" t="s">
        <v>829</v>
      </c>
      <c r="G5" s="26"/>
      <c r="H5" s="21"/>
      <c r="AA5" s="14" t="s">
        <v>856</v>
      </c>
      <c r="AB5" s="12"/>
      <c r="AC5" s="12" t="s">
        <v>88</v>
      </c>
      <c r="AD5" s="12"/>
      <c r="AE5" s="12"/>
      <c r="AF5" s="14" t="s">
        <v>854</v>
      </c>
      <c r="AG5" s="13" t="s">
        <v>183</v>
      </c>
      <c r="AH5" s="12"/>
      <c r="AI5" s="13">
        <v>13</v>
      </c>
      <c r="AJ5" s="13">
        <v>100</v>
      </c>
      <c r="AK5" s="12"/>
    </row>
    <row r="6" ht="12.75" spans="1:37">
      <c r="A6" s="16" t="s">
        <v>150</v>
      </c>
      <c r="B6" s="17" t="s">
        <v>895</v>
      </c>
      <c r="G6" s="26"/>
      <c r="H6" s="21"/>
      <c r="AA6" s="14" t="s">
        <v>896</v>
      </c>
      <c r="AB6" s="13">
        <v>2</v>
      </c>
      <c r="AD6" s="12"/>
      <c r="AE6" s="12"/>
      <c r="AF6" s="14" t="s">
        <v>854</v>
      </c>
      <c r="AG6" s="13" t="s">
        <v>154</v>
      </c>
      <c r="AH6" s="12"/>
      <c r="AI6" s="13">
        <v>13</v>
      </c>
      <c r="AJ6" s="13">
        <v>110</v>
      </c>
      <c r="AK6" s="15" t="s">
        <v>897</v>
      </c>
    </row>
    <row r="7" ht="12.75" spans="1:37">
      <c r="A7" s="16" t="s">
        <v>157</v>
      </c>
      <c r="B7" s="17" t="s">
        <v>898</v>
      </c>
      <c r="G7" s="26"/>
      <c r="H7" s="21"/>
      <c r="AA7" s="14" t="s">
        <v>876</v>
      </c>
      <c r="AB7" s="13">
        <v>10</v>
      </c>
      <c r="AC7" s="12" t="s">
        <v>90</v>
      </c>
      <c r="AD7" s="12"/>
      <c r="AE7" s="12"/>
      <c r="AF7" s="12"/>
      <c r="AG7" s="13" t="s">
        <v>154</v>
      </c>
      <c r="AH7" s="12"/>
      <c r="AI7" s="13">
        <v>17</v>
      </c>
      <c r="AJ7" s="13">
        <v>150</v>
      </c>
      <c r="AK7" s="12"/>
    </row>
    <row r="8" ht="12.75" spans="1:37">
      <c r="A8" s="16" t="s">
        <v>159</v>
      </c>
      <c r="B8" s="17">
        <v>5</v>
      </c>
      <c r="C8" s="27"/>
      <c r="D8" s="27"/>
      <c r="E8" s="27"/>
      <c r="F8" s="27"/>
      <c r="G8" s="28"/>
      <c r="H8" s="29"/>
      <c r="I8" s="33" t="s">
        <v>131</v>
      </c>
      <c r="J8" s="33"/>
      <c r="AA8" s="43" t="s">
        <v>899</v>
      </c>
      <c r="AB8" s="32">
        <v>4</v>
      </c>
      <c r="AC8" s="17"/>
      <c r="AD8" s="32"/>
      <c r="AE8" s="32"/>
      <c r="AF8" s="43" t="s">
        <v>620</v>
      </c>
      <c r="AG8" s="32" t="s">
        <v>193</v>
      </c>
      <c r="AH8" s="32"/>
      <c r="AI8" s="13">
        <v>16</v>
      </c>
      <c r="AJ8" s="13">
        <v>155</v>
      </c>
      <c r="AK8" s="17" t="s">
        <v>864</v>
      </c>
    </row>
    <row r="9" ht="12.75" spans="1:40">
      <c r="A9" s="16" t="s">
        <v>162</v>
      </c>
      <c r="B9" s="16" t="s">
        <v>163</v>
      </c>
      <c r="C9" s="16" t="s">
        <v>164</v>
      </c>
      <c r="D9" s="16" t="str">
        <f>$B$5</f>
        <v>Spinning Wheel Figure</v>
      </c>
      <c r="E9" s="16" t="str">
        <f>$B$6</f>
        <v>Blue Fairy Hat</v>
      </c>
      <c r="F9" s="16" t="str">
        <f>$B$7</f>
        <v>Merryweather Ears</v>
      </c>
      <c r="G9" s="30" t="s">
        <v>165</v>
      </c>
      <c r="H9" s="29" t="s">
        <v>137</v>
      </c>
      <c r="I9" s="16" t="s">
        <v>166</v>
      </c>
      <c r="J9" s="16" t="s">
        <v>139</v>
      </c>
      <c r="K9" s="31"/>
      <c r="L9" s="31"/>
      <c r="M9" s="31"/>
      <c r="N9" s="31"/>
      <c r="O9" s="31"/>
      <c r="P9" s="31"/>
      <c r="Q9" s="31"/>
      <c r="R9" s="31"/>
      <c r="S9" s="31"/>
      <c r="T9" s="31"/>
      <c r="U9" s="31"/>
      <c r="V9" s="31"/>
      <c r="W9" s="31"/>
      <c r="X9" s="31"/>
      <c r="Y9" s="31"/>
      <c r="Z9" s="31"/>
      <c r="AA9" s="14" t="s">
        <v>889</v>
      </c>
      <c r="AB9" s="12"/>
      <c r="AC9" s="12" t="s">
        <v>91</v>
      </c>
      <c r="AD9" s="12"/>
      <c r="AE9" s="12"/>
      <c r="AF9" s="14" t="s">
        <v>860</v>
      </c>
      <c r="AG9" s="13" t="s">
        <v>197</v>
      </c>
      <c r="AH9" s="12"/>
      <c r="AI9" s="13">
        <v>25</v>
      </c>
      <c r="AJ9" s="13">
        <v>270</v>
      </c>
      <c r="AK9" s="12"/>
      <c r="AL9" s="31"/>
      <c r="AM9" s="31"/>
      <c r="AN9" s="31"/>
    </row>
    <row r="10" ht="12.75" spans="1:37">
      <c r="A10" s="31"/>
      <c r="B10" s="17">
        <v>0</v>
      </c>
      <c r="C10" s="17">
        <v>1</v>
      </c>
      <c r="D10" s="17"/>
      <c r="E10" s="17"/>
      <c r="F10" s="17"/>
      <c r="G10" s="26"/>
      <c r="H10" s="32" t="s">
        <v>145</v>
      </c>
      <c r="AA10" s="43" t="s">
        <v>890</v>
      </c>
      <c r="AB10" s="32">
        <v>7</v>
      </c>
      <c r="AC10" s="12" t="s">
        <v>91</v>
      </c>
      <c r="AD10" s="32"/>
      <c r="AE10" s="32"/>
      <c r="AF10" s="43" t="s">
        <v>854</v>
      </c>
      <c r="AG10" s="32" t="s">
        <v>197</v>
      </c>
      <c r="AH10" s="32"/>
      <c r="AI10" s="32">
        <v>25</v>
      </c>
      <c r="AJ10" s="32">
        <v>270</v>
      </c>
      <c r="AK10" s="12"/>
    </row>
    <row r="11" ht="12.75" spans="1:37">
      <c r="A11" s="31"/>
      <c r="B11" s="17">
        <v>1</v>
      </c>
      <c r="C11" s="17">
        <v>2</v>
      </c>
      <c r="D11" s="17">
        <v>2</v>
      </c>
      <c r="E11" s="17">
        <v>1</v>
      </c>
      <c r="F11" s="17"/>
      <c r="G11" s="26">
        <v>950</v>
      </c>
      <c r="H11" s="32" t="s">
        <v>199</v>
      </c>
      <c r="I11" s="17">
        <v>1</v>
      </c>
      <c r="J11" s="17">
        <v>15</v>
      </c>
      <c r="AA11" s="14" t="s">
        <v>900</v>
      </c>
      <c r="AB11" s="12"/>
      <c r="AD11" s="12"/>
      <c r="AE11" s="12"/>
      <c r="AF11" s="14" t="s">
        <v>860</v>
      </c>
      <c r="AG11" s="13" t="s">
        <v>382</v>
      </c>
      <c r="AH11" s="12"/>
      <c r="AI11" s="13">
        <v>24</v>
      </c>
      <c r="AJ11" s="13">
        <v>240</v>
      </c>
      <c r="AK11" s="12"/>
    </row>
    <row r="12" ht="12.75" spans="1:37">
      <c r="A12" s="31"/>
      <c r="B12" s="17">
        <v>2</v>
      </c>
      <c r="C12" s="17">
        <v>3</v>
      </c>
      <c r="D12" s="17">
        <v>3</v>
      </c>
      <c r="E12" s="17">
        <v>2</v>
      </c>
      <c r="F12" s="17"/>
      <c r="G12" s="26">
        <v>1450</v>
      </c>
      <c r="H12" s="32" t="s">
        <v>202</v>
      </c>
      <c r="I12" s="17">
        <v>1</v>
      </c>
      <c r="J12" s="17">
        <v>18</v>
      </c>
      <c r="AA12" s="14" t="s">
        <v>881</v>
      </c>
      <c r="AB12" s="12"/>
      <c r="AC12" s="12" t="s">
        <v>90</v>
      </c>
      <c r="AD12" s="12"/>
      <c r="AE12" s="12"/>
      <c r="AF12" s="14" t="s">
        <v>860</v>
      </c>
      <c r="AG12" s="13" t="s">
        <v>205</v>
      </c>
      <c r="AH12" s="12"/>
      <c r="AI12" s="13">
        <v>37</v>
      </c>
      <c r="AJ12" s="13">
        <v>370</v>
      </c>
      <c r="AK12" s="12"/>
    </row>
    <row r="13" ht="12.75" spans="1:37">
      <c r="A13" s="31"/>
      <c r="B13" s="17">
        <v>3</v>
      </c>
      <c r="C13" s="17">
        <v>4</v>
      </c>
      <c r="D13" s="17">
        <v>4</v>
      </c>
      <c r="E13" s="17">
        <v>4</v>
      </c>
      <c r="F13" s="17">
        <v>1</v>
      </c>
      <c r="G13" s="26">
        <v>2200</v>
      </c>
      <c r="H13" s="32" t="s">
        <v>206</v>
      </c>
      <c r="I13" s="17">
        <v>1</v>
      </c>
      <c r="J13" s="17">
        <v>21</v>
      </c>
      <c r="AA13" s="14" t="s">
        <v>882</v>
      </c>
      <c r="AB13" s="12"/>
      <c r="AC13" s="12" t="s">
        <v>90</v>
      </c>
      <c r="AD13" s="12"/>
      <c r="AE13" s="12"/>
      <c r="AF13" s="14" t="s">
        <v>854</v>
      </c>
      <c r="AG13" s="13" t="s">
        <v>205</v>
      </c>
      <c r="AH13" s="12"/>
      <c r="AI13" s="13">
        <v>37</v>
      </c>
      <c r="AJ13" s="13">
        <v>370</v>
      </c>
      <c r="AK13" s="12"/>
    </row>
    <row r="14" ht="12.75" spans="1:37">
      <c r="A14" s="31"/>
      <c r="B14" s="17">
        <v>4</v>
      </c>
      <c r="C14" s="17">
        <v>5</v>
      </c>
      <c r="D14" s="17">
        <v>5</v>
      </c>
      <c r="E14" s="17">
        <v>5</v>
      </c>
      <c r="F14" s="17">
        <v>2</v>
      </c>
      <c r="G14" s="26">
        <v>2850</v>
      </c>
      <c r="H14" s="32" t="s">
        <v>178</v>
      </c>
      <c r="I14" s="17">
        <v>2</v>
      </c>
      <c r="J14" s="17">
        <v>24</v>
      </c>
      <c r="AA14" s="43"/>
      <c r="AB14" s="32"/>
      <c r="AC14" s="43"/>
      <c r="AD14" s="32"/>
      <c r="AE14" s="32"/>
      <c r="AG14" s="32"/>
      <c r="AH14" s="32"/>
      <c r="AI14" s="32"/>
      <c r="AJ14" s="32"/>
      <c r="AK14" s="46"/>
    </row>
    <row r="15" ht="12.75" spans="1:37">
      <c r="A15" s="31"/>
      <c r="B15" s="17">
        <v>5</v>
      </c>
      <c r="C15" s="17">
        <v>6</v>
      </c>
      <c r="D15" s="17">
        <v>6</v>
      </c>
      <c r="E15" s="17">
        <v>5</v>
      </c>
      <c r="F15" s="17">
        <v>3</v>
      </c>
      <c r="G15" s="26">
        <v>3700</v>
      </c>
      <c r="H15" s="32" t="s">
        <v>183</v>
      </c>
      <c r="I15" s="17">
        <v>2</v>
      </c>
      <c r="J15" s="17">
        <v>27</v>
      </c>
      <c r="AA15" s="43"/>
      <c r="AB15" s="32"/>
      <c r="AC15" s="17"/>
      <c r="AD15" s="32"/>
      <c r="AE15" s="32"/>
      <c r="AF15" s="43"/>
      <c r="AG15" s="32"/>
      <c r="AH15" s="32"/>
      <c r="AI15" s="32"/>
      <c r="AJ15" s="32"/>
      <c r="AK15" s="46"/>
    </row>
    <row r="16" ht="12.75" spans="1:37">
      <c r="A16" s="31"/>
      <c r="B16" s="17">
        <v>6</v>
      </c>
      <c r="C16" s="17">
        <v>7</v>
      </c>
      <c r="D16" s="17">
        <v>7</v>
      </c>
      <c r="E16" s="17">
        <v>6</v>
      </c>
      <c r="F16" s="17">
        <v>3</v>
      </c>
      <c r="G16" s="26">
        <v>4800</v>
      </c>
      <c r="H16" s="32" t="s">
        <v>154</v>
      </c>
      <c r="I16" s="17">
        <v>3</v>
      </c>
      <c r="J16" s="17">
        <v>30</v>
      </c>
      <c r="AA16" s="43"/>
      <c r="AB16" s="32"/>
      <c r="AC16" s="17"/>
      <c r="AD16" s="32"/>
      <c r="AE16" s="32"/>
      <c r="AF16" s="43"/>
      <c r="AG16" s="32"/>
      <c r="AH16" s="32"/>
      <c r="AI16" s="32"/>
      <c r="AJ16" s="32"/>
      <c r="AK16" s="17"/>
    </row>
    <row r="17" ht="12.75" spans="1:37">
      <c r="A17" s="31"/>
      <c r="B17" s="17">
        <v>7</v>
      </c>
      <c r="C17" s="17">
        <v>8</v>
      </c>
      <c r="D17" s="17">
        <v>8</v>
      </c>
      <c r="E17" s="17">
        <v>6</v>
      </c>
      <c r="F17" s="17">
        <v>4</v>
      </c>
      <c r="G17" s="26">
        <v>6250</v>
      </c>
      <c r="H17" s="32" t="s">
        <v>197</v>
      </c>
      <c r="I17" s="17">
        <v>3</v>
      </c>
      <c r="J17" s="17">
        <v>33</v>
      </c>
      <c r="AA17" s="43"/>
      <c r="AB17" s="32"/>
      <c r="AC17" s="17"/>
      <c r="AD17" s="32"/>
      <c r="AE17" s="32"/>
      <c r="AF17" s="43"/>
      <c r="AG17" s="32"/>
      <c r="AH17" s="32"/>
      <c r="AI17" s="32"/>
      <c r="AJ17" s="32"/>
      <c r="AK17" s="17"/>
    </row>
    <row r="18" ht="12.75" spans="1:37">
      <c r="A18" s="31"/>
      <c r="B18" s="17">
        <v>8</v>
      </c>
      <c r="C18" s="17">
        <v>9</v>
      </c>
      <c r="D18" s="17">
        <v>9</v>
      </c>
      <c r="E18" s="17">
        <v>8</v>
      </c>
      <c r="F18" s="17">
        <v>4</v>
      </c>
      <c r="G18" s="26">
        <v>8150</v>
      </c>
      <c r="H18" s="32" t="s">
        <v>209</v>
      </c>
      <c r="I18" s="17">
        <v>3</v>
      </c>
      <c r="J18" s="17">
        <v>36</v>
      </c>
      <c r="AA18" s="43"/>
      <c r="AB18" s="32"/>
      <c r="AC18" s="17"/>
      <c r="AD18" s="32"/>
      <c r="AE18" s="32"/>
      <c r="AF18" s="43"/>
      <c r="AG18" s="32"/>
      <c r="AH18" s="32"/>
      <c r="AI18" s="32"/>
      <c r="AJ18" s="32"/>
      <c r="AK18" s="17"/>
    </row>
    <row r="19" ht="12.75" spans="1:37">
      <c r="A19" s="31"/>
      <c r="B19" s="17">
        <v>9</v>
      </c>
      <c r="C19" s="17">
        <v>10</v>
      </c>
      <c r="D19" s="17">
        <v>10</v>
      </c>
      <c r="E19" s="17">
        <v>10</v>
      </c>
      <c r="F19" s="17">
        <v>6</v>
      </c>
      <c r="G19" s="26">
        <v>10600</v>
      </c>
      <c r="H19" s="32" t="s">
        <v>169</v>
      </c>
      <c r="I19" s="17">
        <v>5</v>
      </c>
      <c r="J19" s="17">
        <v>39</v>
      </c>
      <c r="AA19" s="43"/>
      <c r="AB19" s="32"/>
      <c r="AC19" s="17"/>
      <c r="AD19" s="32"/>
      <c r="AE19" s="32"/>
      <c r="AF19" s="43"/>
      <c r="AG19" s="32"/>
      <c r="AH19" s="32"/>
      <c r="AI19" s="32"/>
      <c r="AJ19" s="32"/>
      <c r="AK19" s="17"/>
    </row>
    <row r="20" ht="12.75" spans="1:8">
      <c r="A20" s="31"/>
      <c r="B20" s="17">
        <v>10</v>
      </c>
      <c r="C20" s="17"/>
      <c r="G20" s="26"/>
      <c r="H20" s="21"/>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5714285714286" style="12" customWidth="1"/>
    <col min="3" max="3" width="11.4285714285714" style="12" customWidth="1"/>
    <col min="4" max="4" width="11" style="12" customWidth="1"/>
    <col min="5" max="5" width="11.4285714285714" style="12" customWidth="1"/>
    <col min="6" max="6" width="11.8571428571429"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901</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[DMKCharacterProgress_WIP.xlsx]Overview!$B$107</v>
      </c>
      <c r="G1" s="12" t="s">
        <v>124</v>
      </c>
      <c r="H1" s="21"/>
      <c r="AA1" s="34" t="str">
        <f>$B$1&amp;"'s Activities"</f>
        <v>Judy Hopps's Activities</v>
      </c>
      <c r="AB1" s="34"/>
      <c r="AC1" s="34"/>
      <c r="AD1" s="34"/>
      <c r="AE1" s="34"/>
      <c r="AF1" s="34"/>
      <c r="AG1" s="34"/>
      <c r="AH1" s="34"/>
      <c r="AI1" s="34"/>
      <c r="AJ1" s="34"/>
      <c r="AK1" s="34"/>
    </row>
    <row r="2" ht="20.25" spans="1:37">
      <c r="A2" s="16" t="s">
        <v>125</v>
      </c>
      <c r="B2" s="17" t="s">
        <v>902</v>
      </c>
      <c r="F2" s="22" t="str">
        <f ca="1">"'"&amp;SUBSTITUTE($F$1,"Overview","Overview (Mine)'")</f>
        <v>'[DMKCharacterProgress_WIP.xlsx]Overview (Mine)'!$B$107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43" t="s">
        <v>903</v>
      </c>
      <c r="AB4" s="32">
        <v>1</v>
      </c>
      <c r="AC4" s="17"/>
      <c r="AD4" s="32"/>
      <c r="AE4" s="32"/>
      <c r="AF4" s="43"/>
      <c r="AG4" s="32" t="s">
        <v>178</v>
      </c>
      <c r="AH4" s="32"/>
      <c r="AI4" s="32">
        <v>7</v>
      </c>
      <c r="AJ4" s="32">
        <v>40</v>
      </c>
      <c r="AK4" s="46" t="s">
        <v>904</v>
      </c>
    </row>
    <row r="5" ht="12.75" spans="1:36">
      <c r="A5" s="16" t="s">
        <v>148</v>
      </c>
      <c r="B5" s="17" t="s">
        <v>904</v>
      </c>
      <c r="G5" s="26"/>
      <c r="H5" s="21"/>
      <c r="AA5" s="43" t="s">
        <v>905</v>
      </c>
      <c r="AB5" s="32"/>
      <c r="AC5" s="17" t="s">
        <v>906</v>
      </c>
      <c r="AD5" s="32"/>
      <c r="AE5" s="32"/>
      <c r="AF5" s="43" t="s">
        <v>907</v>
      </c>
      <c r="AG5" s="13" t="s">
        <v>178</v>
      </c>
      <c r="AI5" s="13">
        <v>9</v>
      </c>
      <c r="AJ5" s="13">
        <v>55</v>
      </c>
    </row>
    <row r="6" ht="12.75" spans="1:37">
      <c r="A6" s="16" t="s">
        <v>150</v>
      </c>
      <c r="B6" s="17" t="s">
        <v>421</v>
      </c>
      <c r="G6" s="26"/>
      <c r="H6" s="21"/>
      <c r="AA6" s="43" t="s">
        <v>908</v>
      </c>
      <c r="AB6" s="32">
        <v>3</v>
      </c>
      <c r="AC6" s="17"/>
      <c r="AD6" s="32"/>
      <c r="AE6" s="32"/>
      <c r="AF6" s="43" t="s">
        <v>907</v>
      </c>
      <c r="AG6" s="32" t="s">
        <v>183</v>
      </c>
      <c r="AH6" s="32"/>
      <c r="AI6" s="32">
        <v>10</v>
      </c>
      <c r="AJ6" s="32">
        <v>75</v>
      </c>
      <c r="AK6" s="17" t="s">
        <v>855</v>
      </c>
    </row>
    <row r="7" ht="12.75" spans="1:37">
      <c r="A7" s="16" t="s">
        <v>157</v>
      </c>
      <c r="B7" s="17" t="s">
        <v>412</v>
      </c>
      <c r="G7" s="26"/>
      <c r="H7" s="21"/>
      <c r="AA7" s="14" t="s">
        <v>909</v>
      </c>
      <c r="AB7"/>
      <c r="AC7" s="17" t="s">
        <v>906</v>
      </c>
      <c r="AD7"/>
      <c r="AE7"/>
      <c r="AF7" s="14" t="s">
        <v>910</v>
      </c>
      <c r="AG7" s="13" t="s">
        <v>183</v>
      </c>
      <c r="AH7"/>
      <c r="AI7" s="13">
        <v>13</v>
      </c>
      <c r="AJ7" s="13">
        <v>100</v>
      </c>
      <c r="AK7"/>
    </row>
    <row r="8" ht="12.75" spans="1:37">
      <c r="A8" s="16" t="s">
        <v>159</v>
      </c>
      <c r="B8" s="17">
        <v>4</v>
      </c>
      <c r="C8" s="27"/>
      <c r="D8" s="27"/>
      <c r="E8" s="27"/>
      <c r="F8" s="27"/>
      <c r="G8" s="28"/>
      <c r="H8" s="29"/>
      <c r="I8" s="33" t="s">
        <v>131</v>
      </c>
      <c r="J8" s="33"/>
      <c r="AA8" s="43" t="s">
        <v>911</v>
      </c>
      <c r="AB8" s="32">
        <v>3</v>
      </c>
      <c r="AC8" s="17"/>
      <c r="AD8" s="32"/>
      <c r="AE8" s="32"/>
      <c r="AF8" s="43" t="s">
        <v>912</v>
      </c>
      <c r="AG8" s="32" t="s">
        <v>154</v>
      </c>
      <c r="AH8" s="32"/>
      <c r="AI8" s="32">
        <v>13</v>
      </c>
      <c r="AJ8" s="32">
        <v>110</v>
      </c>
      <c r="AK8" s="17" t="s">
        <v>913</v>
      </c>
    </row>
    <row r="9" ht="12.75" spans="1:40">
      <c r="A9" s="16" t="s">
        <v>162</v>
      </c>
      <c r="B9" s="16" t="s">
        <v>163</v>
      </c>
      <c r="C9" s="16" t="s">
        <v>164</v>
      </c>
      <c r="D9" s="16" t="str">
        <f>$B$5</f>
        <v>Pawpsicle</v>
      </c>
      <c r="E9" s="16" t="str">
        <f>$B$6</f>
        <v>Carrot Pen</v>
      </c>
      <c r="F9" s="16" t="str">
        <f>$B$7</f>
        <v>Judy Ears</v>
      </c>
      <c r="G9" s="30" t="s">
        <v>165</v>
      </c>
      <c r="H9" s="29" t="s">
        <v>137</v>
      </c>
      <c r="I9" s="16" t="s">
        <v>166</v>
      </c>
      <c r="J9" s="16" t="s">
        <v>139</v>
      </c>
      <c r="K9" s="31"/>
      <c r="L9" s="31"/>
      <c r="M9" s="31"/>
      <c r="N9" s="31"/>
      <c r="O9" s="31"/>
      <c r="P9" s="31"/>
      <c r="Q9" s="31"/>
      <c r="R9" s="31"/>
      <c r="S9" s="31"/>
      <c r="T9" s="31"/>
      <c r="U9" s="31"/>
      <c r="V9" s="31"/>
      <c r="W9" s="31"/>
      <c r="X9" s="31"/>
      <c r="Y9" s="31"/>
      <c r="Z9" s="31"/>
      <c r="AA9" s="43" t="s">
        <v>914</v>
      </c>
      <c r="AB9" s="32">
        <v>4</v>
      </c>
      <c r="AC9" s="17" t="s">
        <v>906</v>
      </c>
      <c r="AD9" s="32">
        <v>3</v>
      </c>
      <c r="AE9" s="32"/>
      <c r="AF9" s="43" t="s">
        <v>912</v>
      </c>
      <c r="AG9" s="32" t="s">
        <v>154</v>
      </c>
      <c r="AH9" s="32"/>
      <c r="AI9" s="32">
        <v>17</v>
      </c>
      <c r="AJ9" s="32">
        <v>150</v>
      </c>
      <c r="AK9" s="17"/>
      <c r="AL9" s="31"/>
      <c r="AM9" s="31"/>
      <c r="AN9" s="31"/>
    </row>
    <row r="10" ht="12.75" spans="1:37">
      <c r="A10" s="31"/>
      <c r="B10" s="17">
        <v>0</v>
      </c>
      <c r="C10" s="17">
        <v>1</v>
      </c>
      <c r="D10" s="17">
        <v>15</v>
      </c>
      <c r="E10" s="17">
        <v>10</v>
      </c>
      <c r="F10" s="17">
        <v>10</v>
      </c>
      <c r="G10" s="26">
        <v>20112</v>
      </c>
      <c r="H10" s="32" t="s">
        <v>205</v>
      </c>
      <c r="AA10" s="43" t="s">
        <v>915</v>
      </c>
      <c r="AB10" s="32">
        <v>5</v>
      </c>
      <c r="AC10" s="43"/>
      <c r="AD10" s="32"/>
      <c r="AE10" s="32"/>
      <c r="AF10" s="12" t="s">
        <v>910</v>
      </c>
      <c r="AG10" s="32" t="s">
        <v>193</v>
      </c>
      <c r="AH10" s="32"/>
      <c r="AI10" s="32">
        <v>16</v>
      </c>
      <c r="AJ10" s="32">
        <v>155</v>
      </c>
      <c r="AK10" s="46"/>
    </row>
    <row r="11" ht="12.75" spans="1:37">
      <c r="A11" s="31"/>
      <c r="B11" s="17">
        <v>1</v>
      </c>
      <c r="C11" s="17">
        <v>2</v>
      </c>
      <c r="D11" s="17">
        <v>9</v>
      </c>
      <c r="E11" s="17">
        <v>1</v>
      </c>
      <c r="F11" s="17">
        <v>1</v>
      </c>
      <c r="G11" s="26">
        <v>3000</v>
      </c>
      <c r="H11" s="32" t="s">
        <v>199</v>
      </c>
      <c r="I11" s="17">
        <v>1</v>
      </c>
      <c r="J11" s="17">
        <v>10</v>
      </c>
      <c r="AA11" s="43" t="s">
        <v>916</v>
      </c>
      <c r="AB11" s="32">
        <v>6</v>
      </c>
      <c r="AC11" s="17" t="s">
        <v>906</v>
      </c>
      <c r="AD11" s="32"/>
      <c r="AE11" s="32"/>
      <c r="AF11" s="43" t="s">
        <v>910</v>
      </c>
      <c r="AG11" s="32" t="s">
        <v>193</v>
      </c>
      <c r="AH11" s="32"/>
      <c r="AI11" s="32">
        <v>20</v>
      </c>
      <c r="AJ11" s="32">
        <v>210</v>
      </c>
      <c r="AK11" s="17" t="s">
        <v>424</v>
      </c>
    </row>
    <row r="12" ht="12.75" spans="1:37">
      <c r="A12" s="31"/>
      <c r="B12" s="17">
        <v>2</v>
      </c>
      <c r="C12" s="17">
        <v>3</v>
      </c>
      <c r="D12" s="17">
        <v>10</v>
      </c>
      <c r="E12" s="17">
        <v>2</v>
      </c>
      <c r="F12" s="17">
        <v>2</v>
      </c>
      <c r="G12" s="26">
        <v>4500</v>
      </c>
      <c r="H12" s="32" t="s">
        <v>202</v>
      </c>
      <c r="I12" s="17">
        <v>1</v>
      </c>
      <c r="J12" s="17">
        <v>12</v>
      </c>
      <c r="AA12" s="43" t="s">
        <v>917</v>
      </c>
      <c r="AB12" s="32"/>
      <c r="AC12" s="17" t="s">
        <v>906</v>
      </c>
      <c r="AD12" s="32">
        <v>4</v>
      </c>
      <c r="AE12"/>
      <c r="AF12"/>
      <c r="AG12" s="13" t="s">
        <v>197</v>
      </c>
      <c r="AH12" s="32"/>
      <c r="AI12" s="32">
        <v>25</v>
      </c>
      <c r="AJ12" s="32">
        <v>270</v>
      </c>
      <c r="AK12" s="17"/>
    </row>
    <row r="13" ht="12.75" spans="1:37">
      <c r="A13" s="31"/>
      <c r="B13" s="17">
        <v>3</v>
      </c>
      <c r="C13" s="17">
        <v>4</v>
      </c>
      <c r="D13" s="17">
        <v>11</v>
      </c>
      <c r="E13" s="17">
        <v>4</v>
      </c>
      <c r="F13" s="17">
        <v>4</v>
      </c>
      <c r="G13" s="26">
        <v>6750</v>
      </c>
      <c r="H13" s="32" t="s">
        <v>206</v>
      </c>
      <c r="I13" s="17">
        <v>1</v>
      </c>
      <c r="J13" s="17">
        <v>14</v>
      </c>
      <c r="AA13" s="43" t="s">
        <v>918</v>
      </c>
      <c r="AB13" s="32">
        <v>4</v>
      </c>
      <c r="AC13" s="17" t="s">
        <v>906</v>
      </c>
      <c r="AD13" s="32">
        <v>4</v>
      </c>
      <c r="AE13" s="32"/>
      <c r="AF13" s="43" t="s">
        <v>907</v>
      </c>
      <c r="AG13" s="32"/>
      <c r="AH13" s="32"/>
      <c r="AI13" s="32"/>
      <c r="AJ13" s="32"/>
      <c r="AK13" s="46"/>
    </row>
    <row r="14" ht="12.75" spans="1:37">
      <c r="A14" s="31"/>
      <c r="B14" s="17">
        <v>4</v>
      </c>
      <c r="C14" s="17">
        <v>5</v>
      </c>
      <c r="D14" s="17">
        <v>12</v>
      </c>
      <c r="E14" s="17">
        <v>6</v>
      </c>
      <c r="F14" s="17">
        <v>6</v>
      </c>
      <c r="G14" s="26">
        <v>8800</v>
      </c>
      <c r="H14" s="32" t="s">
        <v>178</v>
      </c>
      <c r="I14" s="17">
        <v>2</v>
      </c>
      <c r="J14" s="17">
        <v>17</v>
      </c>
      <c r="AA14" s="43" t="s">
        <v>919</v>
      </c>
      <c r="AB14" s="32">
        <v>8</v>
      </c>
      <c r="AC14" s="43" t="s">
        <v>920</v>
      </c>
      <c r="AD14" s="32"/>
      <c r="AE14" s="32"/>
      <c r="AF14" s="43"/>
      <c r="AG14" s="32"/>
      <c r="AH14" s="32"/>
      <c r="AI14" s="32"/>
      <c r="AJ14" s="32"/>
      <c r="AK14" s="46"/>
    </row>
    <row r="15" ht="12.75" spans="1:37">
      <c r="A15" s="31"/>
      <c r="B15" s="17">
        <v>5</v>
      </c>
      <c r="C15" s="17">
        <v>6</v>
      </c>
      <c r="D15" s="17">
        <v>14</v>
      </c>
      <c r="E15" s="17">
        <v>10</v>
      </c>
      <c r="F15" s="17">
        <v>8</v>
      </c>
      <c r="G15" s="26">
        <v>11450</v>
      </c>
      <c r="H15" s="32" t="s">
        <v>183</v>
      </c>
      <c r="I15" s="17">
        <v>2</v>
      </c>
      <c r="J15" s="17">
        <v>20</v>
      </c>
      <c r="AA15" s="43" t="s">
        <v>921</v>
      </c>
      <c r="AB15" s="32">
        <v>10</v>
      </c>
      <c r="AC15" s="17"/>
      <c r="AD15" s="32"/>
      <c r="AE15" s="32"/>
      <c r="AF15" s="43"/>
      <c r="AG15" s="32"/>
      <c r="AH15" s="32"/>
      <c r="AI15" s="32"/>
      <c r="AJ15" s="32"/>
      <c r="AK15" s="17"/>
    </row>
    <row r="16" ht="12.75" spans="1:37">
      <c r="A16" s="31"/>
      <c r="B16" s="17">
        <v>6</v>
      </c>
      <c r="C16" s="17">
        <v>7</v>
      </c>
      <c r="D16" s="17">
        <v>16</v>
      </c>
      <c r="E16" s="17">
        <v>14</v>
      </c>
      <c r="F16" s="17">
        <v>12</v>
      </c>
      <c r="G16" s="26">
        <v>14900</v>
      </c>
      <c r="H16" s="32" t="s">
        <v>154</v>
      </c>
      <c r="I16" s="17">
        <v>3</v>
      </c>
      <c r="J16" s="17">
        <v>23</v>
      </c>
      <c r="AA16" s="43" t="s">
        <v>922</v>
      </c>
      <c r="AB16" s="32"/>
      <c r="AC16" s="17" t="s">
        <v>906</v>
      </c>
      <c r="AD16" s="32">
        <v>8</v>
      </c>
      <c r="AE16" s="32"/>
      <c r="AF16" s="43" t="s">
        <v>907</v>
      </c>
      <c r="AG16" s="32"/>
      <c r="AH16" s="32"/>
      <c r="AI16" s="32"/>
      <c r="AJ16" s="32"/>
      <c r="AK16" s="46"/>
    </row>
    <row r="17" ht="12.75" spans="1:30">
      <c r="A17" s="31"/>
      <c r="B17" s="17">
        <v>7</v>
      </c>
      <c r="C17" s="17">
        <v>8</v>
      </c>
      <c r="D17" s="17">
        <v>20</v>
      </c>
      <c r="E17" s="17">
        <v>18</v>
      </c>
      <c r="F17" s="17">
        <v>16</v>
      </c>
      <c r="G17" s="26">
        <v>19350</v>
      </c>
      <c r="H17" s="32" t="s">
        <v>197</v>
      </c>
      <c r="I17" s="17">
        <v>3</v>
      </c>
      <c r="J17" s="17">
        <v>26</v>
      </c>
      <c r="AA17" s="14" t="s">
        <v>923</v>
      </c>
      <c r="AC17" s="12" t="s">
        <v>920</v>
      </c>
      <c r="AD17" s="13">
        <v>5</v>
      </c>
    </row>
    <row r="18" ht="12.75" spans="1:30">
      <c r="A18" s="31"/>
      <c r="B18" s="17">
        <v>8</v>
      </c>
      <c r="C18" s="17">
        <v>9</v>
      </c>
      <c r="D18" s="17">
        <v>24</v>
      </c>
      <c r="E18" s="17">
        <v>22</v>
      </c>
      <c r="F18" s="17">
        <v>20</v>
      </c>
      <c r="G18" s="26">
        <v>25150</v>
      </c>
      <c r="H18" s="32" t="s">
        <v>209</v>
      </c>
      <c r="I18" s="17">
        <v>3</v>
      </c>
      <c r="J18" s="17">
        <v>29</v>
      </c>
      <c r="AA18" s="14" t="s">
        <v>924</v>
      </c>
      <c r="AC18" s="12" t="s">
        <v>920</v>
      </c>
      <c r="AD18" s="13">
        <v>7</v>
      </c>
    </row>
    <row r="19" ht="12.75" spans="1:37">
      <c r="A19" s="31"/>
      <c r="B19" s="17">
        <v>9</v>
      </c>
      <c r="C19" s="17">
        <v>10</v>
      </c>
      <c r="D19" s="17">
        <v>30</v>
      </c>
      <c r="E19" s="17">
        <v>26</v>
      </c>
      <c r="F19" s="17">
        <v>25</v>
      </c>
      <c r="G19" s="26">
        <v>32700</v>
      </c>
      <c r="H19" s="32" t="s">
        <v>169</v>
      </c>
      <c r="I19" s="17">
        <v>5</v>
      </c>
      <c r="J19" s="17">
        <v>30</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32">
      <c r="A25" s="31"/>
      <c r="G25" s="26"/>
      <c r="H25" s="21"/>
      <c r="AC25" s="17"/>
      <c r="AF25" s="43"/>
    </row>
    <row r="26" ht="12.75" spans="1:32">
      <c r="A26" s="31"/>
      <c r="G26" s="26"/>
      <c r="H26" s="21"/>
      <c r="AC26" s="17"/>
      <c r="AF26" s="43"/>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5714285714286" style="12" customWidth="1"/>
    <col min="3" max="3" width="11.4285714285714" style="12" customWidth="1"/>
    <col min="4" max="4" width="11" style="12" customWidth="1"/>
    <col min="5" max="5" width="12" style="12" customWidth="1"/>
    <col min="6" max="6" width="11.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906</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[DMKCharacterProgress_WIP.xlsx]Overview!$B$109</v>
      </c>
      <c r="G1" s="12" t="s">
        <v>124</v>
      </c>
      <c r="H1" s="21"/>
      <c r="AA1" s="34" t="str">
        <f>$B$1&amp;"'s Activities"</f>
        <v>Nick Wilde's Activities</v>
      </c>
      <c r="AB1" s="34"/>
      <c r="AC1" s="34"/>
      <c r="AD1" s="34"/>
      <c r="AE1" s="34"/>
      <c r="AF1" s="34"/>
      <c r="AG1" s="34"/>
      <c r="AH1" s="34"/>
      <c r="AI1" s="34"/>
      <c r="AJ1" s="34"/>
      <c r="AK1" s="34"/>
    </row>
    <row r="2" ht="20.25" spans="1:37">
      <c r="A2" s="16" t="s">
        <v>125</v>
      </c>
      <c r="B2" s="17" t="s">
        <v>902</v>
      </c>
      <c r="F2" s="22" t="str">
        <f ca="1">"'"&amp;SUBSTITUTE($F$1,"Overview","Overview (Mine)'")</f>
        <v>'[DMKCharacterProgress_WIP.xlsx]Overview (Mine)'!$B$109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43" t="s">
        <v>925</v>
      </c>
      <c r="AB4" s="32">
        <v>1</v>
      </c>
      <c r="AC4" s="17"/>
      <c r="AD4" s="32"/>
      <c r="AE4" s="32"/>
      <c r="AF4" s="43"/>
      <c r="AG4" s="32" t="s">
        <v>178</v>
      </c>
      <c r="AH4" s="32"/>
      <c r="AI4" s="32">
        <v>7</v>
      </c>
      <c r="AJ4" s="32">
        <v>40</v>
      </c>
      <c r="AK4" s="46" t="s">
        <v>904</v>
      </c>
    </row>
    <row r="5" ht="12.75" spans="1:37">
      <c r="A5" s="16" t="s">
        <v>148</v>
      </c>
      <c r="B5" s="17" t="s">
        <v>904</v>
      </c>
      <c r="G5" s="26"/>
      <c r="H5" s="21"/>
      <c r="AA5" s="43" t="s">
        <v>905</v>
      </c>
      <c r="AB5" s="32"/>
      <c r="AC5" s="17" t="s">
        <v>901</v>
      </c>
      <c r="AD5" s="32"/>
      <c r="AE5" s="32"/>
      <c r="AF5" s="12" t="s">
        <v>907</v>
      </c>
      <c r="AG5" s="32" t="s">
        <v>178</v>
      </c>
      <c r="AH5" s="32"/>
      <c r="AI5" s="32">
        <v>9</v>
      </c>
      <c r="AJ5" s="32">
        <v>55</v>
      </c>
      <c r="AK5" s="46"/>
    </row>
    <row r="6" ht="12.75" spans="1:37">
      <c r="A6" s="16" t="s">
        <v>150</v>
      </c>
      <c r="B6" s="17" t="s">
        <v>855</v>
      </c>
      <c r="G6" s="26"/>
      <c r="H6" s="21"/>
      <c r="AA6" s="43" t="s">
        <v>926</v>
      </c>
      <c r="AB6" s="32">
        <v>3</v>
      </c>
      <c r="AC6" s="17"/>
      <c r="AD6" s="32"/>
      <c r="AE6" s="32"/>
      <c r="AF6" s="43" t="s">
        <v>910</v>
      </c>
      <c r="AG6" s="32" t="s">
        <v>183</v>
      </c>
      <c r="AH6" s="32"/>
      <c r="AI6" s="32">
        <v>10</v>
      </c>
      <c r="AJ6" s="32">
        <v>75</v>
      </c>
      <c r="AK6" s="46"/>
    </row>
    <row r="7" ht="12.75" spans="1:36">
      <c r="A7" s="16" t="s">
        <v>157</v>
      </c>
      <c r="B7" s="17" t="s">
        <v>360</v>
      </c>
      <c r="G7" s="26"/>
      <c r="H7" s="21"/>
      <c r="AA7" s="14" t="s">
        <v>909</v>
      </c>
      <c r="AB7"/>
      <c r="AC7" s="17" t="s">
        <v>901</v>
      </c>
      <c r="AD7"/>
      <c r="AE7"/>
      <c r="AF7" s="14" t="s">
        <v>910</v>
      </c>
      <c r="AG7" s="13" t="s">
        <v>183</v>
      </c>
      <c r="AI7" s="13">
        <v>13</v>
      </c>
      <c r="AJ7" s="13">
        <v>100</v>
      </c>
    </row>
    <row r="8" ht="12.75" spans="1:37">
      <c r="A8" s="16" t="s">
        <v>159</v>
      </c>
      <c r="B8" s="17">
        <v>4</v>
      </c>
      <c r="C8" s="27"/>
      <c r="D8" s="27"/>
      <c r="E8" s="27"/>
      <c r="F8" s="27"/>
      <c r="G8" s="28"/>
      <c r="H8" s="29"/>
      <c r="I8" s="33" t="s">
        <v>131</v>
      </c>
      <c r="J8" s="33"/>
      <c r="AA8" s="43" t="s">
        <v>927</v>
      </c>
      <c r="AB8" s="32">
        <v>5</v>
      </c>
      <c r="AC8" s="17"/>
      <c r="AD8" s="32"/>
      <c r="AE8" s="32"/>
      <c r="AF8" s="43" t="s">
        <v>912</v>
      </c>
      <c r="AG8" s="32" t="s">
        <v>154</v>
      </c>
      <c r="AH8" s="32"/>
      <c r="AI8" s="32">
        <v>13</v>
      </c>
      <c r="AJ8" s="32">
        <v>110</v>
      </c>
      <c r="AK8" s="17" t="s">
        <v>928</v>
      </c>
    </row>
    <row r="9" ht="12.75" spans="1:40">
      <c r="A9" s="16" t="s">
        <v>162</v>
      </c>
      <c r="B9" s="16" t="s">
        <v>163</v>
      </c>
      <c r="C9" s="16" t="s">
        <v>164</v>
      </c>
      <c r="D9" s="16" t="str">
        <f>$B$5</f>
        <v>Pawpsicle</v>
      </c>
      <c r="E9" s="16" t="str">
        <f>$B$6</f>
        <v>Nick's Tie</v>
      </c>
      <c r="F9" s="16" t="str">
        <f>$B$7</f>
        <v>Nick Ears</v>
      </c>
      <c r="G9" s="30" t="s">
        <v>165</v>
      </c>
      <c r="H9" s="29" t="s">
        <v>137</v>
      </c>
      <c r="I9" s="16" t="s">
        <v>166</v>
      </c>
      <c r="J9" s="16" t="s">
        <v>139</v>
      </c>
      <c r="K9" s="31"/>
      <c r="L9" s="31"/>
      <c r="M9" s="31"/>
      <c r="N9" s="31"/>
      <c r="O9" s="31"/>
      <c r="P9" s="31"/>
      <c r="Q9" s="31"/>
      <c r="R9" s="31"/>
      <c r="S9" s="31"/>
      <c r="T9" s="31"/>
      <c r="U9" s="31"/>
      <c r="V9" s="31"/>
      <c r="W9" s="31"/>
      <c r="X9" s="31"/>
      <c r="Y9" s="31"/>
      <c r="Z9" s="31"/>
      <c r="AA9" s="43" t="s">
        <v>914</v>
      </c>
      <c r="AB9" s="32">
        <v>3</v>
      </c>
      <c r="AC9" s="17" t="s">
        <v>901</v>
      </c>
      <c r="AD9" s="32">
        <v>4</v>
      </c>
      <c r="AE9" s="32"/>
      <c r="AF9" s="43" t="s">
        <v>912</v>
      </c>
      <c r="AG9" s="32" t="s">
        <v>154</v>
      </c>
      <c r="AH9" s="32"/>
      <c r="AI9" s="32">
        <v>17</v>
      </c>
      <c r="AJ9" s="32">
        <v>150</v>
      </c>
      <c r="AK9" s="17"/>
      <c r="AL9" s="31"/>
      <c r="AM9" s="31"/>
      <c r="AN9" s="31"/>
    </row>
    <row r="10" ht="12.75" spans="1:37">
      <c r="A10" s="31"/>
      <c r="B10" s="17">
        <v>0</v>
      </c>
      <c r="C10" s="17">
        <v>1</v>
      </c>
      <c r="D10" s="17">
        <v>20</v>
      </c>
      <c r="E10" s="17">
        <v>20</v>
      </c>
      <c r="F10" s="17">
        <v>20</v>
      </c>
      <c r="G10" s="26">
        <v>75000</v>
      </c>
      <c r="H10" s="32" t="s">
        <v>193</v>
      </c>
      <c r="AA10" s="43" t="s">
        <v>916</v>
      </c>
      <c r="AB10" s="32">
        <v>5</v>
      </c>
      <c r="AC10" s="17" t="s">
        <v>901</v>
      </c>
      <c r="AD10" s="32">
        <v>6</v>
      </c>
      <c r="AE10" s="32"/>
      <c r="AF10" s="43" t="s">
        <v>910</v>
      </c>
      <c r="AG10" s="32" t="s">
        <v>193</v>
      </c>
      <c r="AH10" s="32"/>
      <c r="AI10" s="32">
        <v>20</v>
      </c>
      <c r="AJ10" s="32">
        <v>210</v>
      </c>
      <c r="AK10" s="17" t="s">
        <v>424</v>
      </c>
    </row>
    <row r="11" ht="12.75" spans="1:36">
      <c r="A11" s="31"/>
      <c r="B11" s="17">
        <v>1</v>
      </c>
      <c r="C11" s="17">
        <v>2</v>
      </c>
      <c r="D11" s="17">
        <v>6</v>
      </c>
      <c r="E11" s="17">
        <v>2</v>
      </c>
      <c r="F11" s="17">
        <v>2</v>
      </c>
      <c r="G11" s="26">
        <v>4000</v>
      </c>
      <c r="H11" s="32" t="s">
        <v>199</v>
      </c>
      <c r="I11" s="17">
        <v>1</v>
      </c>
      <c r="J11" s="17">
        <v>10</v>
      </c>
      <c r="AA11" s="43" t="s">
        <v>917</v>
      </c>
      <c r="AB11" s="32">
        <v>4</v>
      </c>
      <c r="AC11" s="17" t="s">
        <v>901</v>
      </c>
      <c r="AG11" s="13" t="s">
        <v>197</v>
      </c>
      <c r="AI11" s="13">
        <v>25</v>
      </c>
      <c r="AJ11" s="13">
        <v>270</v>
      </c>
    </row>
    <row r="12" ht="12.75" spans="1:37">
      <c r="A12" s="31"/>
      <c r="B12" s="17">
        <v>2</v>
      </c>
      <c r="C12" s="17">
        <v>3</v>
      </c>
      <c r="D12" s="17">
        <v>8</v>
      </c>
      <c r="E12" s="17">
        <v>3</v>
      </c>
      <c r="F12" s="17">
        <v>3</v>
      </c>
      <c r="G12" s="26">
        <v>6000</v>
      </c>
      <c r="H12" s="32" t="s">
        <v>202</v>
      </c>
      <c r="I12" s="17">
        <v>1</v>
      </c>
      <c r="J12" s="17">
        <v>12</v>
      </c>
      <c r="AA12" s="43" t="s">
        <v>918</v>
      </c>
      <c r="AB12" s="32">
        <v>4</v>
      </c>
      <c r="AC12" s="17" t="s">
        <v>901</v>
      </c>
      <c r="AD12" s="32">
        <v>4</v>
      </c>
      <c r="AE12" s="32"/>
      <c r="AF12" s="12" t="s">
        <v>907</v>
      </c>
      <c r="AG12" s="32"/>
      <c r="AH12" s="32"/>
      <c r="AI12" s="32"/>
      <c r="AJ12" s="32"/>
      <c r="AK12" s="17"/>
    </row>
    <row r="13" ht="12.75" spans="1:37">
      <c r="A13" s="31"/>
      <c r="B13" s="17">
        <v>3</v>
      </c>
      <c r="C13" s="17">
        <v>4</v>
      </c>
      <c r="D13" s="17">
        <v>10</v>
      </c>
      <c r="E13" s="17">
        <v>4</v>
      </c>
      <c r="F13" s="17">
        <v>4</v>
      </c>
      <c r="G13" s="26">
        <v>9000</v>
      </c>
      <c r="H13" s="32" t="s">
        <v>206</v>
      </c>
      <c r="I13" s="17">
        <v>1</v>
      </c>
      <c r="J13" s="17">
        <v>14</v>
      </c>
      <c r="AA13" s="43" t="s">
        <v>929</v>
      </c>
      <c r="AB13" s="32"/>
      <c r="AC13" s="43"/>
      <c r="AD13" s="32"/>
      <c r="AE13" s="32"/>
      <c r="AF13" s="12" t="s">
        <v>907</v>
      </c>
      <c r="AG13" s="32"/>
      <c r="AH13" s="32"/>
      <c r="AI13" s="32"/>
      <c r="AJ13" s="32"/>
      <c r="AK13" s="46"/>
    </row>
    <row r="14" ht="12.75" spans="1:37">
      <c r="A14" s="31"/>
      <c r="B14" s="17">
        <v>4</v>
      </c>
      <c r="C14" s="17">
        <v>5</v>
      </c>
      <c r="D14" s="17">
        <v>12</v>
      </c>
      <c r="E14" s="17">
        <v>6</v>
      </c>
      <c r="F14" s="17">
        <v>6</v>
      </c>
      <c r="G14" s="26">
        <v>11700</v>
      </c>
      <c r="H14" s="32" t="s">
        <v>178</v>
      </c>
      <c r="I14" s="17">
        <v>2</v>
      </c>
      <c r="J14" s="17">
        <v>16</v>
      </c>
      <c r="AA14" s="43" t="s">
        <v>922</v>
      </c>
      <c r="AB14" s="32">
        <v>8</v>
      </c>
      <c r="AC14" s="17" t="s">
        <v>901</v>
      </c>
      <c r="AD14" s="32"/>
      <c r="AE14" s="32"/>
      <c r="AF14" s="43" t="s">
        <v>912</v>
      </c>
      <c r="AG14" s="32"/>
      <c r="AH14" s="32"/>
      <c r="AI14" s="32"/>
      <c r="AJ14" s="32"/>
      <c r="AK14" s="17"/>
    </row>
    <row r="15" ht="12.75" spans="1:37">
      <c r="A15" s="31"/>
      <c r="B15" s="17">
        <v>5</v>
      </c>
      <c r="C15" s="17">
        <v>6</v>
      </c>
      <c r="D15" s="17">
        <v>16</v>
      </c>
      <c r="E15" s="17">
        <v>10</v>
      </c>
      <c r="F15" s="17">
        <v>10</v>
      </c>
      <c r="G15" s="26">
        <v>15200</v>
      </c>
      <c r="H15" s="32" t="s">
        <v>183</v>
      </c>
      <c r="I15" s="17">
        <v>2</v>
      </c>
      <c r="J15" s="17">
        <v>18</v>
      </c>
      <c r="AA15" s="43" t="s">
        <v>930</v>
      </c>
      <c r="AB15" s="32"/>
      <c r="AC15" s="17" t="s">
        <v>920</v>
      </c>
      <c r="AD15" s="32">
        <v>4</v>
      </c>
      <c r="AE15" s="32"/>
      <c r="AF15" s="43"/>
      <c r="AG15" s="32"/>
      <c r="AH15" s="32"/>
      <c r="AI15" s="32"/>
      <c r="AJ15" s="32"/>
      <c r="AK15" s="46"/>
    </row>
    <row r="16" ht="12.75" spans="1:37">
      <c r="A16" s="31"/>
      <c r="B16" s="17">
        <v>6</v>
      </c>
      <c r="C16" s="17">
        <v>7</v>
      </c>
      <c r="D16" s="17">
        <v>20</v>
      </c>
      <c r="E16" s="17">
        <v>14</v>
      </c>
      <c r="F16" s="17">
        <v>14</v>
      </c>
      <c r="G16" s="26">
        <v>19750</v>
      </c>
      <c r="H16" s="32" t="s">
        <v>154</v>
      </c>
      <c r="I16" s="17">
        <v>3</v>
      </c>
      <c r="J16" s="17">
        <v>20</v>
      </c>
      <c r="AA16" s="14" t="s">
        <v>931</v>
      </c>
      <c r="AC16" s="17" t="s">
        <v>920</v>
      </c>
      <c r="AD16" s="32">
        <v>9</v>
      </c>
      <c r="AE16" s="32"/>
      <c r="AF16" s="43"/>
      <c r="AG16" s="32"/>
      <c r="AH16" s="32"/>
      <c r="AI16" s="32"/>
      <c r="AJ16" s="32"/>
      <c r="AK16" s="17"/>
    </row>
    <row r="17" ht="12.75" spans="1:10">
      <c r="A17" s="31"/>
      <c r="B17" s="17">
        <v>7</v>
      </c>
      <c r="C17" s="17">
        <v>8</v>
      </c>
      <c r="D17" s="17">
        <v>24</v>
      </c>
      <c r="E17" s="17">
        <v>18</v>
      </c>
      <c r="F17" s="17">
        <v>18</v>
      </c>
      <c r="G17" s="26">
        <v>25700</v>
      </c>
      <c r="H17" s="32" t="s">
        <v>197</v>
      </c>
      <c r="I17" s="17">
        <v>3</v>
      </c>
      <c r="J17" s="17">
        <v>22</v>
      </c>
    </row>
    <row r="18" ht="12.75" spans="1:37">
      <c r="A18" s="31"/>
      <c r="B18" s="17">
        <v>8</v>
      </c>
      <c r="C18" s="17">
        <v>9</v>
      </c>
      <c r="D18" s="17">
        <v>28</v>
      </c>
      <c r="E18" s="17">
        <v>24</v>
      </c>
      <c r="F18" s="17">
        <v>24</v>
      </c>
      <c r="G18" s="26">
        <v>33400</v>
      </c>
      <c r="H18" s="32" t="s">
        <v>209</v>
      </c>
      <c r="I18" s="17">
        <v>3</v>
      </c>
      <c r="J18" s="17">
        <v>24</v>
      </c>
      <c r="AA18" s="43"/>
      <c r="AB18" s="32"/>
      <c r="AC18" s="17"/>
      <c r="AD18" s="32"/>
      <c r="AE18" s="32"/>
      <c r="AF18" s="43"/>
      <c r="AG18" s="32"/>
      <c r="AH18" s="32"/>
      <c r="AI18" s="32"/>
      <c r="AJ18" s="32"/>
      <c r="AK18" s="46"/>
    </row>
    <row r="19" ht="12.75" spans="1:37">
      <c r="A19" s="31"/>
      <c r="B19" s="17">
        <v>9</v>
      </c>
      <c r="C19" s="17">
        <v>10</v>
      </c>
      <c r="D19" s="17">
        <v>32</v>
      </c>
      <c r="E19" s="17">
        <v>30</v>
      </c>
      <c r="F19" s="17">
        <v>30</v>
      </c>
      <c r="G19" s="26">
        <v>43400</v>
      </c>
      <c r="H19" s="32" t="s">
        <v>169</v>
      </c>
      <c r="I19" s="17">
        <v>5</v>
      </c>
      <c r="J19" s="17">
        <v>26</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32">
      <c r="A25" s="31"/>
      <c r="G25" s="26"/>
      <c r="H25" s="21"/>
      <c r="AC25" s="17"/>
      <c r="AF25" s="43"/>
    </row>
    <row r="26" ht="12.75" spans="1:32">
      <c r="A26" s="31"/>
      <c r="G26" s="26"/>
      <c r="H26" s="21"/>
      <c r="AC26" s="17"/>
      <c r="AF26" s="43"/>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5714285714286" style="12" customWidth="1"/>
    <col min="3" max="3" width="11.4285714285714" style="12" customWidth="1"/>
    <col min="4" max="4" width="11" style="12" customWidth="1"/>
    <col min="5" max="5" width="19" style="12" customWidth="1"/>
    <col min="6" max="6" width="16.7142857142857"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920</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[DMKCharacterProgress_WIP.xlsx]Overview!$B$111</v>
      </c>
      <c r="G1" s="12" t="s">
        <v>124</v>
      </c>
      <c r="H1" s="21"/>
      <c r="AA1" s="34" t="str">
        <f>$B$1&amp;"'s Activities"</f>
        <v>Chief Bogo's Activities</v>
      </c>
      <c r="AB1" s="34"/>
      <c r="AC1" s="34"/>
      <c r="AD1" s="34"/>
      <c r="AE1" s="34"/>
      <c r="AF1" s="34"/>
      <c r="AG1" s="34"/>
      <c r="AH1" s="34"/>
      <c r="AI1" s="34"/>
      <c r="AJ1" s="34"/>
      <c r="AK1" s="34"/>
    </row>
    <row r="2" ht="20.25" spans="1:37">
      <c r="A2" s="16" t="s">
        <v>125</v>
      </c>
      <c r="B2" s="17" t="s">
        <v>902</v>
      </c>
      <c r="F2" s="22" t="str">
        <f ca="1">"'"&amp;SUBSTITUTE($F$1,"Overview","Overview (Mine)'")</f>
        <v>'[DMKCharacterProgress_WIP.xlsx]Overview (Mine)'!$B$111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43" t="s">
        <v>932</v>
      </c>
      <c r="AB4" s="32">
        <v>1</v>
      </c>
      <c r="AC4" s="17"/>
      <c r="AD4" s="32"/>
      <c r="AE4" s="32"/>
      <c r="AF4" s="43"/>
      <c r="AG4" s="32" t="s">
        <v>178</v>
      </c>
      <c r="AH4" s="32"/>
      <c r="AI4" s="32">
        <v>7</v>
      </c>
      <c r="AJ4" s="32">
        <v>40</v>
      </c>
      <c r="AK4" s="46" t="s">
        <v>904</v>
      </c>
    </row>
    <row r="5" ht="12.75" spans="1:37">
      <c r="A5" s="16" t="s">
        <v>148</v>
      </c>
      <c r="B5" s="17" t="s">
        <v>904</v>
      </c>
      <c r="G5" s="26"/>
      <c r="H5" s="21"/>
      <c r="AA5" s="43" t="s">
        <v>933</v>
      </c>
      <c r="AB5" s="32">
        <v>2</v>
      </c>
      <c r="AC5" s="17" t="s">
        <v>96</v>
      </c>
      <c r="AD5" s="32">
        <v>3</v>
      </c>
      <c r="AE5" s="32"/>
      <c r="AF5" s="43"/>
      <c r="AG5" s="32" t="s">
        <v>183</v>
      </c>
      <c r="AH5" s="32"/>
      <c r="AI5" s="32">
        <v>13</v>
      </c>
      <c r="AJ5" s="32">
        <v>100</v>
      </c>
      <c r="AK5" s="17"/>
    </row>
    <row r="6" ht="12.75" spans="1:37">
      <c r="A6" s="16" t="s">
        <v>150</v>
      </c>
      <c r="B6" s="17" t="s">
        <v>415</v>
      </c>
      <c r="G6" s="26"/>
      <c r="H6" s="21"/>
      <c r="AA6" s="43" t="s">
        <v>934</v>
      </c>
      <c r="AB6" s="32"/>
      <c r="AC6" s="17"/>
      <c r="AD6" s="32"/>
      <c r="AE6" s="32"/>
      <c r="AF6" s="43" t="s">
        <v>907</v>
      </c>
      <c r="AG6" s="32" t="s">
        <v>193</v>
      </c>
      <c r="AH6" s="32"/>
      <c r="AI6" s="32">
        <v>16</v>
      </c>
      <c r="AJ6" s="32">
        <v>155</v>
      </c>
      <c r="AK6" s="17"/>
    </row>
    <row r="7" ht="12.75" spans="1:37">
      <c r="A7" s="16" t="s">
        <v>157</v>
      </c>
      <c r="B7" s="17" t="s">
        <v>424</v>
      </c>
      <c r="G7" s="26"/>
      <c r="H7" s="21"/>
      <c r="AA7" s="43" t="s">
        <v>935</v>
      </c>
      <c r="AB7" s="32">
        <v>3</v>
      </c>
      <c r="AC7" s="17"/>
      <c r="AD7" s="32"/>
      <c r="AE7" s="32"/>
      <c r="AF7" s="43"/>
      <c r="AG7" s="32"/>
      <c r="AH7" s="32"/>
      <c r="AI7" s="32"/>
      <c r="AJ7" s="32"/>
      <c r="AK7" s="17"/>
    </row>
    <row r="8" ht="12.75" spans="1:37">
      <c r="A8" s="16" t="s">
        <v>159</v>
      </c>
      <c r="B8" s="17">
        <v>4</v>
      </c>
      <c r="C8" s="27"/>
      <c r="D8" s="27"/>
      <c r="E8" s="27"/>
      <c r="F8" s="27"/>
      <c r="G8" s="28"/>
      <c r="H8" s="29"/>
      <c r="I8" s="33" t="s">
        <v>131</v>
      </c>
      <c r="J8" s="33"/>
      <c r="AA8" s="43" t="s">
        <v>930</v>
      </c>
      <c r="AB8" s="32">
        <v>4</v>
      </c>
      <c r="AC8" s="17" t="s">
        <v>906</v>
      </c>
      <c r="AD8" s="32"/>
      <c r="AE8" s="32"/>
      <c r="AF8" s="43"/>
      <c r="AG8" s="32"/>
      <c r="AH8" s="32"/>
      <c r="AI8" s="32"/>
      <c r="AJ8" s="32"/>
      <c r="AK8" s="17"/>
    </row>
    <row r="9" ht="12.75" spans="1:40">
      <c r="A9" s="16" t="s">
        <v>162</v>
      </c>
      <c r="B9" s="16" t="s">
        <v>163</v>
      </c>
      <c r="C9" s="16" t="s">
        <v>164</v>
      </c>
      <c r="D9" s="16" t="str">
        <f>$B$5</f>
        <v>Pawpsicle</v>
      </c>
      <c r="E9" s="16" t="str">
        <f>$B$6</f>
        <v>Chief's Badge</v>
      </c>
      <c r="F9" s="16" t="str">
        <f>$B$7</f>
        <v>Chief Bogo Ears</v>
      </c>
      <c r="G9" s="30" t="s">
        <v>165</v>
      </c>
      <c r="H9" s="29" t="s">
        <v>137</v>
      </c>
      <c r="I9" s="16" t="s">
        <v>166</v>
      </c>
      <c r="J9" s="16" t="s">
        <v>139</v>
      </c>
      <c r="K9" s="31"/>
      <c r="L9" s="31"/>
      <c r="M9" s="31"/>
      <c r="N9" s="31"/>
      <c r="O9" s="31"/>
      <c r="P9" s="31"/>
      <c r="Q9" s="31"/>
      <c r="R9" s="31"/>
      <c r="S9" s="31"/>
      <c r="T9" s="31"/>
      <c r="U9" s="31"/>
      <c r="V9" s="31"/>
      <c r="W9" s="31"/>
      <c r="X9" s="31"/>
      <c r="Y9" s="31"/>
      <c r="Z9" s="31"/>
      <c r="AA9" s="43" t="s">
        <v>923</v>
      </c>
      <c r="AB9" s="32">
        <v>5</v>
      </c>
      <c r="AC9" s="43" t="s">
        <v>901</v>
      </c>
      <c r="AD9" s="32"/>
      <c r="AE9" s="32"/>
      <c r="AF9" s="12"/>
      <c r="AG9" s="32"/>
      <c r="AH9" s="32"/>
      <c r="AI9" s="32"/>
      <c r="AJ9" s="32"/>
      <c r="AK9" s="46"/>
      <c r="AL9" s="31"/>
      <c r="AM9" s="31"/>
      <c r="AN9" s="31"/>
    </row>
    <row r="10" ht="12.75" spans="1:37">
      <c r="A10" s="31"/>
      <c r="B10" s="17">
        <v>0</v>
      </c>
      <c r="C10" s="17">
        <v>1</v>
      </c>
      <c r="D10" s="17">
        <v>40</v>
      </c>
      <c r="E10" s="17">
        <v>15</v>
      </c>
      <c r="F10" s="17">
        <v>15</v>
      </c>
      <c r="G10" s="26">
        <v>125000</v>
      </c>
      <c r="H10" s="32" t="s">
        <v>205</v>
      </c>
      <c r="AA10" s="43" t="s">
        <v>924</v>
      </c>
      <c r="AB10" s="32">
        <v>7</v>
      </c>
      <c r="AC10" s="43" t="s">
        <v>901</v>
      </c>
      <c r="AD10" s="32"/>
      <c r="AE10" s="32"/>
      <c r="AF10" s="43" t="s">
        <v>907</v>
      </c>
      <c r="AG10" s="32"/>
      <c r="AH10" s="32"/>
      <c r="AI10" s="32"/>
      <c r="AJ10" s="32"/>
      <c r="AK10" s="17"/>
    </row>
    <row r="11" ht="12.75" spans="1:37">
      <c r="A11" s="31"/>
      <c r="B11" s="17">
        <v>1</v>
      </c>
      <c r="C11" s="17">
        <v>2</v>
      </c>
      <c r="D11" s="17">
        <v>9</v>
      </c>
      <c r="E11" s="17">
        <v>1</v>
      </c>
      <c r="F11" s="17">
        <v>1</v>
      </c>
      <c r="G11" s="26">
        <v>5000</v>
      </c>
      <c r="H11" s="32" t="s">
        <v>199</v>
      </c>
      <c r="I11" s="17">
        <v>1</v>
      </c>
      <c r="J11" s="17">
        <v>10</v>
      </c>
      <c r="AA11" s="43" t="s">
        <v>931</v>
      </c>
      <c r="AB11" s="32">
        <v>9</v>
      </c>
      <c r="AC11" s="43" t="s">
        <v>906</v>
      </c>
      <c r="AD11" s="32"/>
      <c r="AE11" s="32"/>
      <c r="AF11" s="43"/>
      <c r="AG11" s="32"/>
      <c r="AH11" s="32"/>
      <c r="AI11" s="32"/>
      <c r="AJ11" s="32"/>
      <c r="AK11" s="46"/>
    </row>
    <row r="12" ht="12.75" spans="1:37">
      <c r="A12" s="31"/>
      <c r="B12" s="17">
        <v>2</v>
      </c>
      <c r="C12" s="17">
        <v>3</v>
      </c>
      <c r="D12" s="17">
        <v>10</v>
      </c>
      <c r="E12" s="17">
        <v>2</v>
      </c>
      <c r="F12" s="17">
        <v>2</v>
      </c>
      <c r="G12" s="26">
        <v>7500</v>
      </c>
      <c r="H12" s="32" t="s">
        <v>202</v>
      </c>
      <c r="I12" s="17">
        <v>1</v>
      </c>
      <c r="J12" s="17">
        <v>12</v>
      </c>
      <c r="AA12" s="43" t="s">
        <v>919</v>
      </c>
      <c r="AB12" s="32"/>
      <c r="AC12" s="17" t="s">
        <v>901</v>
      </c>
      <c r="AD12" s="32">
        <v>8</v>
      </c>
      <c r="AE12" s="32"/>
      <c r="AF12" s="43"/>
      <c r="AG12" s="32"/>
      <c r="AH12" s="32"/>
      <c r="AI12" s="32"/>
      <c r="AJ12" s="32"/>
      <c r="AK12" s="46"/>
    </row>
    <row r="13" ht="12.75" spans="1:37">
      <c r="A13" s="31"/>
      <c r="B13" s="17">
        <v>3</v>
      </c>
      <c r="C13" s="17">
        <v>4</v>
      </c>
      <c r="D13" s="17">
        <v>12</v>
      </c>
      <c r="E13" s="17">
        <v>3</v>
      </c>
      <c r="F13" s="17">
        <v>3</v>
      </c>
      <c r="G13" s="26">
        <v>11250</v>
      </c>
      <c r="H13" s="32" t="s">
        <v>206</v>
      </c>
      <c r="I13" s="17">
        <v>1</v>
      </c>
      <c r="J13" s="17">
        <v>14</v>
      </c>
      <c r="AA13" s="14" t="s">
        <v>936</v>
      </c>
      <c r="AB13" s="13">
        <v>10</v>
      </c>
      <c r="AE13" s="32"/>
      <c r="AF13" s="43"/>
      <c r="AG13" s="32"/>
      <c r="AH13" s="32"/>
      <c r="AI13" s="32"/>
      <c r="AJ13" s="32"/>
      <c r="AK13" s="17"/>
    </row>
    <row r="14" ht="12.75" spans="1:37">
      <c r="A14" s="31"/>
      <c r="B14" s="17">
        <v>4</v>
      </c>
      <c r="C14" s="17">
        <v>5</v>
      </c>
      <c r="D14" s="17">
        <v>14</v>
      </c>
      <c r="E14" s="17">
        <v>4</v>
      </c>
      <c r="F14" s="17">
        <v>4</v>
      </c>
      <c r="G14" s="26">
        <v>14650</v>
      </c>
      <c r="H14" s="32" t="s">
        <v>178</v>
      </c>
      <c r="I14" s="17">
        <v>2</v>
      </c>
      <c r="J14" s="17">
        <v>17</v>
      </c>
      <c r="AA14" s="43"/>
      <c r="AB14" s="32"/>
      <c r="AC14" s="17"/>
      <c r="AD14" s="32"/>
      <c r="AE14" s="32"/>
      <c r="AF14" s="43"/>
      <c r="AG14" s="32"/>
      <c r="AH14" s="32"/>
      <c r="AI14" s="32"/>
      <c r="AJ14" s="32"/>
      <c r="AK14" s="17"/>
    </row>
    <row r="15" ht="12.75" spans="1:37">
      <c r="A15" s="31"/>
      <c r="B15" s="17">
        <v>5</v>
      </c>
      <c r="C15" s="17">
        <v>6</v>
      </c>
      <c r="D15" s="17">
        <v>18</v>
      </c>
      <c r="E15" s="17">
        <v>6</v>
      </c>
      <c r="F15" s="17">
        <v>6</v>
      </c>
      <c r="G15" s="26">
        <v>19050</v>
      </c>
      <c r="H15" s="32" t="s">
        <v>183</v>
      </c>
      <c r="I15" s="17">
        <v>2</v>
      </c>
      <c r="J15" s="17">
        <v>20</v>
      </c>
      <c r="AA15" s="43"/>
      <c r="AB15" s="32"/>
      <c r="AC15" s="17"/>
      <c r="AD15" s="32"/>
      <c r="AE15" s="32"/>
      <c r="AF15" s="43"/>
      <c r="AG15" s="32"/>
      <c r="AH15" s="32"/>
      <c r="AI15" s="32"/>
      <c r="AJ15" s="32"/>
      <c r="AK15" s="46"/>
    </row>
    <row r="16" spans="1:37">
      <c r="A16" s="31"/>
      <c r="B16" s="17">
        <v>6</v>
      </c>
      <c r="C16" s="17">
        <v>7</v>
      </c>
      <c r="D16" s="17">
        <v>22</v>
      </c>
      <c r="E16" s="17">
        <v>10</v>
      </c>
      <c r="F16" s="17">
        <v>10</v>
      </c>
      <c r="G16" s="26" t="s">
        <v>937</v>
      </c>
      <c r="H16" s="32" t="s">
        <v>154</v>
      </c>
      <c r="I16" s="17">
        <v>3</v>
      </c>
      <c r="J16" s="17">
        <v>23</v>
      </c>
      <c r="L16" s="12" t="s">
        <v>938</v>
      </c>
      <c r="AA16" s="43"/>
      <c r="AB16" s="32"/>
      <c r="AC16" s="17"/>
      <c r="AD16" s="32"/>
      <c r="AE16" s="32"/>
      <c r="AF16" s="43"/>
      <c r="AG16" s="32"/>
      <c r="AH16" s="32"/>
      <c r="AI16" s="32"/>
      <c r="AJ16" s="32"/>
      <c r="AK16" s="46"/>
    </row>
    <row r="17" ht="12.75" spans="1:37">
      <c r="A17" s="31"/>
      <c r="B17" s="17">
        <v>7</v>
      </c>
      <c r="C17" s="17">
        <v>8</v>
      </c>
      <c r="D17" s="17">
        <v>26</v>
      </c>
      <c r="E17" s="17">
        <v>12</v>
      </c>
      <c r="F17" s="17">
        <v>12</v>
      </c>
      <c r="G17" s="26">
        <v>32200</v>
      </c>
      <c r="H17" s="32" t="s">
        <v>197</v>
      </c>
      <c r="I17" s="17">
        <v>3</v>
      </c>
      <c r="J17" s="17">
        <v>26</v>
      </c>
      <c r="AA17" s="43"/>
      <c r="AB17" s="32"/>
      <c r="AC17" s="17"/>
      <c r="AD17" s="32"/>
      <c r="AE17" s="32"/>
      <c r="AF17" s="43"/>
      <c r="AG17" s="32"/>
      <c r="AH17" s="32"/>
      <c r="AI17" s="32"/>
      <c r="AJ17" s="32"/>
      <c r="AK17" s="46"/>
    </row>
    <row r="18" ht="12.75" spans="1:37">
      <c r="A18" s="31"/>
      <c r="B18" s="17">
        <v>8</v>
      </c>
      <c r="C18" s="17">
        <v>9</v>
      </c>
      <c r="D18" s="17">
        <v>30</v>
      </c>
      <c r="E18" s="17">
        <v>16</v>
      </c>
      <c r="F18" s="17">
        <v>16</v>
      </c>
      <c r="G18" s="26">
        <v>41850</v>
      </c>
      <c r="H18" s="32" t="s">
        <v>209</v>
      </c>
      <c r="I18" s="17">
        <v>3</v>
      </c>
      <c r="J18" s="17">
        <v>29</v>
      </c>
      <c r="AA18" s="43"/>
      <c r="AB18" s="32"/>
      <c r="AC18" s="17"/>
      <c r="AD18" s="32"/>
      <c r="AE18" s="32"/>
      <c r="AF18" s="43"/>
      <c r="AG18" s="32"/>
      <c r="AH18" s="32"/>
      <c r="AI18" s="32"/>
      <c r="AJ18" s="32"/>
      <c r="AK18" s="46"/>
    </row>
    <row r="19" spans="1:37">
      <c r="A19" s="31"/>
      <c r="B19" s="17">
        <v>9</v>
      </c>
      <c r="C19" s="17">
        <v>10</v>
      </c>
      <c r="D19" s="17">
        <v>40</v>
      </c>
      <c r="E19" s="17">
        <v>20</v>
      </c>
      <c r="F19" s="17">
        <v>20</v>
      </c>
      <c r="G19" s="26" t="s">
        <v>937</v>
      </c>
      <c r="H19" s="32" t="s">
        <v>169</v>
      </c>
      <c r="I19" s="17">
        <v>5</v>
      </c>
      <c r="J19" s="17">
        <v>30</v>
      </c>
      <c r="L19" s="12" t="s">
        <v>938</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32">
      <c r="A25" s="31"/>
      <c r="G25" s="26"/>
      <c r="H25" s="21"/>
      <c r="AC25" s="17"/>
      <c r="AF25" s="43"/>
    </row>
    <row r="26" ht="12.75" spans="1:32">
      <c r="A26" s="31"/>
      <c r="G26" s="26"/>
      <c r="H26" s="21"/>
      <c r="AC26" s="17"/>
      <c r="AF26" s="43"/>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5714285714286" style="12" customWidth="1"/>
    <col min="3" max="3" width="11.4285714285714" style="12" customWidth="1"/>
    <col min="4" max="5" width="11" style="12" customWidth="1"/>
    <col min="6" max="6" width="11.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96</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[DMKCharacterProgress_WIP.xlsx]Overview!$B$113</v>
      </c>
      <c r="G1" s="12" t="s">
        <v>124</v>
      </c>
      <c r="H1" s="21"/>
      <c r="AA1" s="34" t="str">
        <f>$B$1&amp;"'s Activities"</f>
        <v>Flash's Activities</v>
      </c>
      <c r="AB1" s="34"/>
      <c r="AC1" s="34"/>
      <c r="AD1" s="34"/>
      <c r="AE1" s="34"/>
      <c r="AF1" s="34"/>
      <c r="AG1" s="34"/>
      <c r="AH1" s="34"/>
      <c r="AI1" s="34"/>
      <c r="AJ1" s="34"/>
      <c r="AK1" s="34"/>
    </row>
    <row r="2" ht="20.25" spans="1:37">
      <c r="A2" s="16" t="s">
        <v>125</v>
      </c>
      <c r="B2" s="17" t="s">
        <v>902</v>
      </c>
      <c r="F2" s="22" t="str">
        <f ca="1">"'"&amp;SUBSTITUTE($F$1,"Overview","Overview (Mine)'")</f>
        <v>'[DMKCharacterProgress_WIP.xlsx]Overview (Mine)'!$B$113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420</v>
      </c>
      <c r="G4" s="26"/>
      <c r="H4" s="21"/>
      <c r="AA4" s="43" t="s">
        <v>939</v>
      </c>
      <c r="AB4" s="32">
        <v>1</v>
      </c>
      <c r="AC4" s="17"/>
      <c r="AD4" s="32"/>
      <c r="AE4" s="32" t="s">
        <v>51</v>
      </c>
      <c r="AF4" s="43"/>
      <c r="AG4" s="32" t="s">
        <v>178</v>
      </c>
      <c r="AH4" s="32"/>
      <c r="AI4" s="32">
        <v>7</v>
      </c>
      <c r="AJ4" s="32">
        <v>40</v>
      </c>
      <c r="AK4" s="46" t="s">
        <v>940</v>
      </c>
    </row>
    <row r="5" ht="12.75" spans="1:37">
      <c r="A5" s="16" t="s">
        <v>148</v>
      </c>
      <c r="B5" s="17" t="s">
        <v>904</v>
      </c>
      <c r="G5" s="26"/>
      <c r="H5" s="21"/>
      <c r="AA5" s="43" t="s">
        <v>941</v>
      </c>
      <c r="AB5" s="32">
        <v>3</v>
      </c>
      <c r="AC5" s="17" t="s">
        <v>920</v>
      </c>
      <c r="AD5" s="32"/>
      <c r="AE5" s="32"/>
      <c r="AF5" s="43"/>
      <c r="AG5" s="32" t="s">
        <v>183</v>
      </c>
      <c r="AH5" s="32"/>
      <c r="AI5" s="32">
        <v>13</v>
      </c>
      <c r="AJ5" s="32">
        <v>100</v>
      </c>
      <c r="AK5" s="17"/>
    </row>
    <row r="6" ht="12.75" spans="1:37">
      <c r="A6" s="16" t="s">
        <v>150</v>
      </c>
      <c r="B6" s="17" t="s">
        <v>928</v>
      </c>
      <c r="G6" s="26"/>
      <c r="H6" s="21"/>
      <c r="AA6" s="43" t="s">
        <v>942</v>
      </c>
      <c r="AB6" s="32">
        <v>2</v>
      </c>
      <c r="AC6" s="17"/>
      <c r="AD6" s="32"/>
      <c r="AE6" s="32"/>
      <c r="AF6" s="43" t="s">
        <v>910</v>
      </c>
      <c r="AG6" s="32" t="s">
        <v>154</v>
      </c>
      <c r="AH6" s="32"/>
      <c r="AI6" s="32">
        <v>13</v>
      </c>
      <c r="AJ6" s="32">
        <v>110</v>
      </c>
      <c r="AK6" s="17" t="s">
        <v>943</v>
      </c>
    </row>
    <row r="7" ht="12.75" spans="1:37">
      <c r="A7" s="16" t="s">
        <v>157</v>
      </c>
      <c r="B7" s="17" t="s">
        <v>944</v>
      </c>
      <c r="G7" s="26"/>
      <c r="H7" s="21"/>
      <c r="AA7" s="43" t="s">
        <v>945</v>
      </c>
      <c r="AB7" s="32">
        <v>6</v>
      </c>
      <c r="AC7" s="17"/>
      <c r="AD7" s="32"/>
      <c r="AE7" s="32"/>
      <c r="AF7" s="43"/>
      <c r="AG7" s="32"/>
      <c r="AH7" s="32"/>
      <c r="AI7" s="32"/>
      <c r="AJ7" s="32"/>
      <c r="AK7" s="17"/>
    </row>
    <row r="8" ht="12.75" spans="1:37">
      <c r="A8" s="16" t="s">
        <v>159</v>
      </c>
      <c r="B8" s="17">
        <v>4</v>
      </c>
      <c r="C8" s="27"/>
      <c r="D8" s="27"/>
      <c r="E8" s="27"/>
      <c r="F8" s="27"/>
      <c r="G8" s="28"/>
      <c r="H8" s="29"/>
      <c r="I8" s="33" t="s">
        <v>131</v>
      </c>
      <c r="J8" s="33"/>
      <c r="AA8" s="43" t="s">
        <v>946</v>
      </c>
      <c r="AB8" s="32">
        <v>10</v>
      </c>
      <c r="AC8" s="17"/>
      <c r="AD8" s="32"/>
      <c r="AE8" s="32"/>
      <c r="AF8" s="43"/>
      <c r="AG8" s="32"/>
      <c r="AH8" s="32"/>
      <c r="AI8" s="32"/>
      <c r="AJ8" s="32"/>
      <c r="AK8" s="17"/>
    </row>
    <row r="9" ht="12.75" spans="1:40">
      <c r="A9" s="16" t="s">
        <v>162</v>
      </c>
      <c r="B9" s="16" t="s">
        <v>163</v>
      </c>
      <c r="C9" s="16" t="s">
        <v>164</v>
      </c>
      <c r="D9" s="16" t="str">
        <f>$B$5</f>
        <v>Pawpsicle</v>
      </c>
      <c r="E9" s="16" t="str">
        <f>$B$6</f>
        <v>Flash's Mug</v>
      </c>
      <c r="F9" s="16" t="str">
        <f>$B$7</f>
        <v>Flash Ears</v>
      </c>
      <c r="G9" s="30" t="s">
        <v>165</v>
      </c>
      <c r="H9" s="29" t="s">
        <v>137</v>
      </c>
      <c r="I9" s="16" t="s">
        <v>166</v>
      </c>
      <c r="J9" s="16" t="s">
        <v>139</v>
      </c>
      <c r="K9" s="31"/>
      <c r="L9" s="31"/>
      <c r="M9" s="31"/>
      <c r="N9" s="31"/>
      <c r="O9" s="31"/>
      <c r="P9" s="31"/>
      <c r="Q9" s="31"/>
      <c r="R9" s="31"/>
      <c r="S9" s="31"/>
      <c r="T9" s="31"/>
      <c r="U9" s="31"/>
      <c r="V9" s="31"/>
      <c r="W9" s="31"/>
      <c r="X9" s="31"/>
      <c r="Y9" s="31"/>
      <c r="Z9" s="31"/>
      <c r="AA9" s="43"/>
      <c r="AB9" s="32"/>
      <c r="AC9" s="43"/>
      <c r="AD9" s="32"/>
      <c r="AE9" s="32"/>
      <c r="AF9" s="12"/>
      <c r="AG9" s="32"/>
      <c r="AH9" s="32"/>
      <c r="AI9" s="32"/>
      <c r="AJ9" s="32"/>
      <c r="AK9" s="46"/>
      <c r="AL9" s="31"/>
      <c r="AM9" s="31"/>
      <c r="AN9" s="31"/>
    </row>
    <row r="10" ht="12.75" spans="1:8">
      <c r="A10" s="31"/>
      <c r="B10" s="17">
        <v>0</v>
      </c>
      <c r="C10" s="17">
        <v>1</v>
      </c>
      <c r="D10" s="17"/>
      <c r="E10" s="17"/>
      <c r="F10" s="17"/>
      <c r="G10" s="26"/>
      <c r="H10" s="32"/>
    </row>
    <row r="11" ht="12.75" spans="1:37">
      <c r="A11" s="31"/>
      <c r="B11" s="17">
        <v>1</v>
      </c>
      <c r="C11" s="17">
        <v>2</v>
      </c>
      <c r="D11" s="17">
        <v>4</v>
      </c>
      <c r="E11" s="17">
        <v>1</v>
      </c>
      <c r="F11" s="17">
        <v>1</v>
      </c>
      <c r="G11" s="26">
        <v>2000</v>
      </c>
      <c r="H11" s="32" t="s">
        <v>199</v>
      </c>
      <c r="I11" s="17">
        <v>1</v>
      </c>
      <c r="J11" s="17">
        <v>10</v>
      </c>
      <c r="AA11" s="43"/>
      <c r="AB11" s="32"/>
      <c r="AC11" s="43"/>
      <c r="AD11" s="32"/>
      <c r="AE11" s="32"/>
      <c r="AF11" s="43"/>
      <c r="AG11" s="32"/>
      <c r="AH11" s="32"/>
      <c r="AI11" s="32"/>
      <c r="AJ11" s="32"/>
      <c r="AK11" s="46"/>
    </row>
    <row r="12" ht="12.75" spans="1:37">
      <c r="A12" s="31"/>
      <c r="B12" s="17">
        <v>2</v>
      </c>
      <c r="C12" s="17">
        <v>3</v>
      </c>
      <c r="D12" s="17">
        <v>5</v>
      </c>
      <c r="E12" s="17">
        <v>2</v>
      </c>
      <c r="F12" s="17">
        <v>2</v>
      </c>
      <c r="G12" s="26">
        <v>3000</v>
      </c>
      <c r="H12" s="32" t="s">
        <v>202</v>
      </c>
      <c r="I12" s="17">
        <v>1</v>
      </c>
      <c r="J12" s="17">
        <v>12</v>
      </c>
      <c r="AA12" s="43"/>
      <c r="AB12" s="32"/>
      <c r="AC12" s="17"/>
      <c r="AD12" s="32"/>
      <c r="AE12" s="32"/>
      <c r="AF12" s="43"/>
      <c r="AG12" s="32"/>
      <c r="AH12" s="32"/>
      <c r="AI12" s="32"/>
      <c r="AJ12" s="32"/>
      <c r="AK12" s="46"/>
    </row>
    <row r="13" ht="12.75" spans="1:37">
      <c r="A13" s="31"/>
      <c r="B13" s="17">
        <v>3</v>
      </c>
      <c r="C13" s="17">
        <v>4</v>
      </c>
      <c r="D13" s="17">
        <v>6</v>
      </c>
      <c r="E13" s="17">
        <v>3</v>
      </c>
      <c r="F13" s="17">
        <v>3</v>
      </c>
      <c r="G13" s="26">
        <v>4500</v>
      </c>
      <c r="H13" s="32" t="s">
        <v>206</v>
      </c>
      <c r="I13" s="17">
        <v>1</v>
      </c>
      <c r="J13" s="17">
        <v>14</v>
      </c>
      <c r="AA13" s="43"/>
      <c r="AB13" s="32"/>
      <c r="AC13" s="17"/>
      <c r="AD13" s="32"/>
      <c r="AE13" s="32"/>
      <c r="AF13" s="43"/>
      <c r="AG13" s="32"/>
      <c r="AH13" s="32"/>
      <c r="AI13" s="32"/>
      <c r="AJ13" s="32"/>
      <c r="AK13" s="17"/>
    </row>
    <row r="14" ht="12.75" spans="1:37">
      <c r="A14" s="31"/>
      <c r="B14" s="17">
        <v>4</v>
      </c>
      <c r="C14" s="17">
        <v>5</v>
      </c>
      <c r="D14" s="17">
        <v>8</v>
      </c>
      <c r="E14" s="17">
        <v>4</v>
      </c>
      <c r="F14" s="17">
        <v>4</v>
      </c>
      <c r="G14" s="26">
        <v>5850</v>
      </c>
      <c r="H14" s="32" t="s">
        <v>178</v>
      </c>
      <c r="I14" s="17">
        <v>2</v>
      </c>
      <c r="J14" s="17">
        <v>17</v>
      </c>
      <c r="AA14" s="43"/>
      <c r="AB14" s="32"/>
      <c r="AC14" s="17"/>
      <c r="AD14" s="32"/>
      <c r="AE14" s="32"/>
      <c r="AF14" s="43"/>
      <c r="AG14" s="32"/>
      <c r="AH14" s="32"/>
      <c r="AI14" s="32"/>
      <c r="AJ14" s="32"/>
      <c r="AK14" s="17"/>
    </row>
    <row r="15" ht="12.75" spans="1:37">
      <c r="A15" s="31"/>
      <c r="B15" s="17">
        <v>5</v>
      </c>
      <c r="C15" s="17">
        <v>6</v>
      </c>
      <c r="D15" s="17">
        <v>10</v>
      </c>
      <c r="E15" s="17">
        <v>6</v>
      </c>
      <c r="F15" s="17">
        <v>6</v>
      </c>
      <c r="G15" s="26">
        <v>7600</v>
      </c>
      <c r="H15" s="32" t="s">
        <v>183</v>
      </c>
      <c r="I15" s="17">
        <v>2</v>
      </c>
      <c r="J15" s="17">
        <v>20</v>
      </c>
      <c r="AA15" s="43"/>
      <c r="AB15" s="32"/>
      <c r="AC15" s="17"/>
      <c r="AD15" s="32"/>
      <c r="AE15" s="32"/>
      <c r="AF15" s="43"/>
      <c r="AG15" s="32"/>
      <c r="AH15" s="32"/>
      <c r="AI15" s="32"/>
      <c r="AJ15" s="32"/>
      <c r="AK15" s="46"/>
    </row>
    <row r="16" ht="12.75" spans="1:37">
      <c r="A16" s="31"/>
      <c r="B16" s="17">
        <v>6</v>
      </c>
      <c r="C16" s="17">
        <v>7</v>
      </c>
      <c r="D16" s="17">
        <v>12</v>
      </c>
      <c r="E16" s="17">
        <v>8</v>
      </c>
      <c r="F16" s="17">
        <v>8</v>
      </c>
      <c r="G16" s="26">
        <v>9900</v>
      </c>
      <c r="H16" s="32" t="s">
        <v>154</v>
      </c>
      <c r="I16" s="17">
        <v>3</v>
      </c>
      <c r="J16" s="17">
        <v>23</v>
      </c>
      <c r="AA16" s="43"/>
      <c r="AB16" s="32"/>
      <c r="AC16" s="17"/>
      <c r="AD16" s="32"/>
      <c r="AE16" s="32"/>
      <c r="AF16" s="43"/>
      <c r="AG16" s="32"/>
      <c r="AH16" s="32"/>
      <c r="AI16" s="32"/>
      <c r="AJ16" s="32"/>
      <c r="AK16" s="46"/>
    </row>
    <row r="17" ht="12.75" spans="1:37">
      <c r="A17" s="31"/>
      <c r="B17" s="17">
        <v>7</v>
      </c>
      <c r="C17" s="17">
        <v>8</v>
      </c>
      <c r="D17" s="17">
        <v>14</v>
      </c>
      <c r="E17" s="17">
        <v>12</v>
      </c>
      <c r="F17" s="17">
        <v>12</v>
      </c>
      <c r="G17" s="26">
        <v>12850</v>
      </c>
      <c r="H17" s="32" t="s">
        <v>197</v>
      </c>
      <c r="I17" s="17">
        <v>3</v>
      </c>
      <c r="J17" s="17">
        <v>26</v>
      </c>
      <c r="AA17" s="43"/>
      <c r="AB17" s="32"/>
      <c r="AC17" s="17"/>
      <c r="AD17" s="32"/>
      <c r="AE17" s="32"/>
      <c r="AF17" s="43"/>
      <c r="AG17" s="32"/>
      <c r="AH17" s="32"/>
      <c r="AI17" s="32"/>
      <c r="AJ17" s="32"/>
      <c r="AK17" s="46"/>
    </row>
    <row r="18" spans="1:37">
      <c r="A18" s="31"/>
      <c r="B18" s="17">
        <v>8</v>
      </c>
      <c r="C18" s="17">
        <v>9</v>
      </c>
      <c r="D18" s="17">
        <v>16</v>
      </c>
      <c r="E18" s="17">
        <v>14</v>
      </c>
      <c r="F18" s="17">
        <v>14</v>
      </c>
      <c r="G18" s="26" t="s">
        <v>937</v>
      </c>
      <c r="H18" s="32" t="s">
        <v>209</v>
      </c>
      <c r="I18" s="17">
        <v>3</v>
      </c>
      <c r="J18" s="17">
        <v>29</v>
      </c>
      <c r="L18" s="12" t="s">
        <v>938</v>
      </c>
      <c r="AA18" s="43"/>
      <c r="AB18" s="32"/>
      <c r="AC18" s="17"/>
      <c r="AD18" s="32"/>
      <c r="AE18" s="32"/>
      <c r="AF18" s="43"/>
      <c r="AG18" s="32"/>
      <c r="AH18" s="32"/>
      <c r="AI18" s="32"/>
      <c r="AJ18" s="32"/>
      <c r="AK18" s="46"/>
    </row>
    <row r="19" ht="12.75" spans="1:37">
      <c r="A19" s="31"/>
      <c r="B19" s="17">
        <v>9</v>
      </c>
      <c r="C19" s="17">
        <v>10</v>
      </c>
      <c r="D19" s="17">
        <v>20</v>
      </c>
      <c r="E19" s="17">
        <v>16</v>
      </c>
      <c r="F19" s="17">
        <v>16</v>
      </c>
      <c r="G19" s="26">
        <v>21700</v>
      </c>
      <c r="H19" s="32" t="s">
        <v>169</v>
      </c>
      <c r="I19" s="17">
        <v>5</v>
      </c>
      <c r="J19" s="17">
        <v>30</v>
      </c>
      <c r="AA19" s="43"/>
      <c r="AB19" s="32"/>
      <c r="AC19" s="17"/>
      <c r="AD19" s="32"/>
      <c r="AE19" s="32"/>
      <c r="AF19" s="43"/>
      <c r="AG19" s="32"/>
      <c r="AH19" s="32"/>
      <c r="AI19" s="32"/>
      <c r="AJ19" s="32"/>
      <c r="AK19" s="46"/>
    </row>
    <row r="20" ht="12.75" spans="1:37">
      <c r="A20" s="31"/>
      <c r="B20" s="17">
        <v>10</v>
      </c>
      <c r="C20" s="17"/>
      <c r="G20" s="26"/>
      <c r="H20" s="21"/>
      <c r="AA20" s="43"/>
      <c r="AB20" s="32"/>
      <c r="AC20" s="17"/>
      <c r="AD20" s="32"/>
      <c r="AE20" s="32"/>
      <c r="AF20" s="43"/>
      <c r="AG20" s="32"/>
      <c r="AH20" s="32"/>
      <c r="AI20" s="32"/>
      <c r="AJ20" s="32"/>
      <c r="AK20" s="46"/>
    </row>
    <row r="21" ht="12.75" spans="1:37">
      <c r="A21" s="31"/>
      <c r="G21" s="26"/>
      <c r="H21" s="21"/>
      <c r="AA21" s="43"/>
      <c r="AB21" s="32"/>
      <c r="AC21" s="17"/>
      <c r="AD21" s="32"/>
      <c r="AE21" s="32"/>
      <c r="AF21" s="43"/>
      <c r="AG21" s="32"/>
      <c r="AH21" s="32"/>
      <c r="AI21" s="32"/>
      <c r="AJ21" s="32"/>
      <c r="AK21" s="46"/>
    </row>
    <row r="22" ht="12.75" spans="1:37">
      <c r="A22" s="31"/>
      <c r="G22" s="26"/>
      <c r="H22" s="21"/>
      <c r="AA22" s="43"/>
      <c r="AB22" s="32"/>
      <c r="AC22" s="17"/>
      <c r="AD22" s="32"/>
      <c r="AE22" s="32"/>
      <c r="AF22" s="43"/>
      <c r="AG22" s="32"/>
      <c r="AH22" s="32"/>
      <c r="AI22" s="32"/>
      <c r="AJ22" s="32"/>
      <c r="AK22" s="46"/>
    </row>
    <row r="23" ht="12.75" spans="1:37">
      <c r="A23" s="31"/>
      <c r="G23" s="26"/>
      <c r="H23" s="21"/>
      <c r="AA23" s="43"/>
      <c r="AB23" s="32"/>
      <c r="AC23" s="17"/>
      <c r="AD23" s="32"/>
      <c r="AE23" s="32"/>
      <c r="AF23" s="43"/>
      <c r="AG23" s="32"/>
      <c r="AH23" s="32"/>
      <c r="AI23" s="32"/>
      <c r="AJ23" s="32"/>
      <c r="AK23" s="12"/>
    </row>
    <row r="24" ht="12.75" spans="1:37">
      <c r="A24" s="31"/>
      <c r="G24" s="26"/>
      <c r="H24" s="21"/>
      <c r="AA24" s="43"/>
      <c r="AB24" s="32"/>
      <c r="AC24" s="43"/>
      <c r="AD24" s="17"/>
      <c r="AE24" s="17"/>
      <c r="AF24" s="17"/>
      <c r="AG24" s="17"/>
      <c r="AH24" s="17"/>
      <c r="AI24" s="17"/>
      <c r="AJ24" s="17"/>
      <c r="AK24" s="46"/>
    </row>
    <row r="25" ht="12.75" spans="1:32">
      <c r="A25" s="31"/>
      <c r="G25" s="26"/>
      <c r="H25" s="21"/>
      <c r="AC25" s="17"/>
      <c r="AF25" s="43"/>
    </row>
    <row r="26" ht="12.75" spans="1:32">
      <c r="A26" s="31"/>
      <c r="G26" s="26"/>
      <c r="H26" s="21"/>
      <c r="AC26" s="17"/>
      <c r="AF26" s="43"/>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2.1428571428571" style="12" customWidth="1"/>
    <col min="3" max="3" width="11.4285714285714" style="12" customWidth="1"/>
    <col min="4" max="4" width="24.5714285714286" style="12" customWidth="1"/>
    <col min="5" max="5" width="13.1428571428571" style="12" customWidth="1"/>
    <col min="6" max="6" width="10.4285714285714"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97</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[DMKCharacterProgress_WIP.xlsx]Overview!$B$117</v>
      </c>
      <c r="G1" s="12" t="s">
        <v>124</v>
      </c>
      <c r="H1" s="21"/>
      <c r="AA1" s="34" t="str">
        <f>$B$1&amp;"'s Activities"</f>
        <v>Dash's Activities</v>
      </c>
      <c r="AB1" s="34"/>
      <c r="AC1" s="34"/>
      <c r="AD1" s="34"/>
      <c r="AE1" s="34"/>
      <c r="AF1" s="34"/>
      <c r="AG1" s="34"/>
      <c r="AH1" s="34"/>
      <c r="AI1" s="34"/>
      <c r="AJ1" s="34"/>
      <c r="AK1" s="34"/>
    </row>
    <row r="2" ht="20.25" spans="1:37">
      <c r="A2" s="16" t="s">
        <v>125</v>
      </c>
      <c r="B2" s="17" t="s">
        <v>947</v>
      </c>
      <c r="F2" s="22" t="str">
        <f ca="1">"'"&amp;SUBSTITUTE($F$1,"Overview","Overview (Mine)'")</f>
        <v>'[DMKCharacterProgress_WIP.xlsx]Overview (Mine)'!$B$117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948</v>
      </c>
      <c r="AB4" s="13">
        <v>1</v>
      </c>
      <c r="AD4" s="12"/>
      <c r="AE4" s="12"/>
      <c r="AF4" s="14" t="s">
        <v>949</v>
      </c>
      <c r="AG4" s="13" t="s">
        <v>202</v>
      </c>
      <c r="AH4" s="12"/>
      <c r="AI4" s="13">
        <v>4</v>
      </c>
      <c r="AJ4" s="13">
        <v>14</v>
      </c>
      <c r="AK4" s="15" t="s">
        <v>950</v>
      </c>
    </row>
    <row r="5" ht="12.75" spans="1:37">
      <c r="A5" s="16" t="s">
        <v>148</v>
      </c>
      <c r="B5" s="17" t="s">
        <v>345</v>
      </c>
      <c r="G5" s="26"/>
      <c r="H5" s="21"/>
      <c r="AA5" s="14" t="s">
        <v>951</v>
      </c>
      <c r="AB5" s="13">
        <v>3</v>
      </c>
      <c r="AD5" s="12"/>
      <c r="AE5" s="12"/>
      <c r="AF5" s="14" t="s">
        <v>952</v>
      </c>
      <c r="AG5" s="13" t="s">
        <v>178</v>
      </c>
      <c r="AH5" s="12"/>
      <c r="AI5" s="13">
        <v>7</v>
      </c>
      <c r="AJ5" s="13">
        <v>40</v>
      </c>
      <c r="AK5" s="17" t="s">
        <v>953</v>
      </c>
    </row>
    <row r="6" ht="12.75" spans="1:37">
      <c r="A6" s="16" t="s">
        <v>150</v>
      </c>
      <c r="B6" s="17" t="s">
        <v>954</v>
      </c>
      <c r="G6" s="26"/>
      <c r="H6" s="21"/>
      <c r="AA6" s="14" t="s">
        <v>955</v>
      </c>
      <c r="AB6" s="13">
        <v>1</v>
      </c>
      <c r="AD6" s="12"/>
      <c r="AE6" s="12"/>
      <c r="AF6" s="12"/>
      <c r="AG6" s="13" t="s">
        <v>178</v>
      </c>
      <c r="AH6" s="12"/>
      <c r="AI6" s="13">
        <v>7</v>
      </c>
      <c r="AJ6" s="13">
        <v>40</v>
      </c>
      <c r="AK6" s="15" t="s">
        <v>956</v>
      </c>
    </row>
    <row r="7" ht="12.75" spans="1:37">
      <c r="A7" s="16" t="s">
        <v>157</v>
      </c>
      <c r="B7" s="17" t="s">
        <v>957</v>
      </c>
      <c r="G7" s="26"/>
      <c r="H7" s="21"/>
      <c r="AA7" s="14" t="s">
        <v>958</v>
      </c>
      <c r="AB7" s="12"/>
      <c r="AD7" s="12"/>
      <c r="AE7" s="12"/>
      <c r="AF7" s="14" t="s">
        <v>959</v>
      </c>
      <c r="AG7" s="13" t="s">
        <v>183</v>
      </c>
      <c r="AH7" s="12"/>
      <c r="AI7" s="13">
        <v>10</v>
      </c>
      <c r="AJ7" s="13">
        <v>75</v>
      </c>
      <c r="AK7" s="17" t="s">
        <v>960</v>
      </c>
    </row>
    <row r="8" ht="12.75" spans="1:37">
      <c r="A8" s="16" t="s">
        <v>159</v>
      </c>
      <c r="B8" s="17">
        <v>6</v>
      </c>
      <c r="C8" s="27"/>
      <c r="D8" s="27"/>
      <c r="E8" s="27"/>
      <c r="F8" s="27"/>
      <c r="G8" s="28"/>
      <c r="H8" s="29"/>
      <c r="I8" s="33" t="s">
        <v>131</v>
      </c>
      <c r="J8" s="33"/>
      <c r="AA8" s="43" t="s">
        <v>961</v>
      </c>
      <c r="AB8" s="32">
        <v>4</v>
      </c>
      <c r="AC8" s="17" t="s">
        <v>100</v>
      </c>
      <c r="AD8" s="32">
        <v>4</v>
      </c>
      <c r="AE8" s="32"/>
      <c r="AF8" s="43" t="s">
        <v>949</v>
      </c>
      <c r="AG8" s="32" t="s">
        <v>183</v>
      </c>
      <c r="AH8" s="32"/>
      <c r="AI8" s="13">
        <v>13</v>
      </c>
      <c r="AJ8" s="13">
        <v>100</v>
      </c>
      <c r="AK8" s="12" t="s">
        <v>962</v>
      </c>
    </row>
    <row r="9" ht="12.75" spans="1:40">
      <c r="A9" s="16" t="s">
        <v>162</v>
      </c>
      <c r="B9" s="16" t="s">
        <v>163</v>
      </c>
      <c r="C9" s="16" t="s">
        <v>164</v>
      </c>
      <c r="D9" s="16" t="str">
        <f>$B$5</f>
        <v>The Incredibles Symbol</v>
      </c>
      <c r="E9" s="16" t="str">
        <f>$B$6</f>
        <v>Dash Trophy</v>
      </c>
      <c r="F9" s="16" t="str">
        <f>$B$7</f>
        <v>Dash Ears</v>
      </c>
      <c r="G9" s="30" t="s">
        <v>165</v>
      </c>
      <c r="H9" s="29" t="s">
        <v>137</v>
      </c>
      <c r="I9" s="16" t="s">
        <v>166</v>
      </c>
      <c r="J9" s="16" t="s">
        <v>139</v>
      </c>
      <c r="K9" s="31"/>
      <c r="L9" s="31"/>
      <c r="M9" s="31"/>
      <c r="N9" s="31"/>
      <c r="O9" s="31"/>
      <c r="P9" s="31"/>
      <c r="Q9" s="31"/>
      <c r="R9" s="31"/>
      <c r="S9" s="31"/>
      <c r="T9" s="31"/>
      <c r="U9" s="31"/>
      <c r="V9" s="31"/>
      <c r="W9" s="31"/>
      <c r="X9" s="31"/>
      <c r="Y9" s="31"/>
      <c r="Z9" s="31"/>
      <c r="AA9" s="14" t="s">
        <v>963</v>
      </c>
      <c r="AB9" s="13">
        <v>6</v>
      </c>
      <c r="AC9" s="12" t="s">
        <v>100</v>
      </c>
      <c r="AD9" s="12"/>
      <c r="AE9" s="12"/>
      <c r="AF9" s="14" t="s">
        <v>959</v>
      </c>
      <c r="AG9" s="13" t="s">
        <v>154</v>
      </c>
      <c r="AH9" s="12"/>
      <c r="AI9" s="13">
        <v>17</v>
      </c>
      <c r="AJ9" s="13">
        <v>150</v>
      </c>
      <c r="AK9" s="12"/>
      <c r="AL9" s="31"/>
      <c r="AM9" s="31"/>
      <c r="AN9" s="31"/>
    </row>
    <row r="10" ht="12.75" spans="1:37">
      <c r="A10" s="31"/>
      <c r="B10" s="17">
        <v>0</v>
      </c>
      <c r="C10" s="17">
        <v>1</v>
      </c>
      <c r="D10" s="17">
        <v>15</v>
      </c>
      <c r="E10" s="17">
        <v>15</v>
      </c>
      <c r="F10" s="17">
        <v>15</v>
      </c>
      <c r="G10" s="26">
        <v>4000</v>
      </c>
      <c r="H10" s="32" t="s">
        <v>183</v>
      </c>
      <c r="AA10" s="43" t="s">
        <v>964</v>
      </c>
      <c r="AB10" s="32"/>
      <c r="AD10" s="32"/>
      <c r="AE10" s="32"/>
      <c r="AF10" s="43" t="s">
        <v>965</v>
      </c>
      <c r="AG10" s="32" t="s">
        <v>193</v>
      </c>
      <c r="AH10" s="32"/>
      <c r="AI10" s="32">
        <v>16</v>
      </c>
      <c r="AJ10" s="32">
        <v>155</v>
      </c>
      <c r="AK10" s="12"/>
    </row>
    <row r="11" ht="12.75" spans="1:37">
      <c r="A11" s="31"/>
      <c r="B11" s="17">
        <v>1</v>
      </c>
      <c r="C11" s="17">
        <v>2</v>
      </c>
      <c r="D11" s="17">
        <v>3</v>
      </c>
      <c r="E11" s="17">
        <v>2</v>
      </c>
      <c r="F11" s="17">
        <v>1</v>
      </c>
      <c r="G11" s="26">
        <v>850</v>
      </c>
      <c r="H11" s="32" t="s">
        <v>199</v>
      </c>
      <c r="I11" s="17">
        <v>1</v>
      </c>
      <c r="J11" s="17">
        <v>10</v>
      </c>
      <c r="AA11" s="14" t="s">
        <v>966</v>
      </c>
      <c r="AB11" s="13">
        <v>4</v>
      </c>
      <c r="AC11" s="12" t="s">
        <v>100</v>
      </c>
      <c r="AD11" s="13">
        <v>7</v>
      </c>
      <c r="AE11" s="12"/>
      <c r="AF11" s="12"/>
      <c r="AG11" s="13" t="s">
        <v>193</v>
      </c>
      <c r="AH11" s="12"/>
      <c r="AI11" s="13">
        <v>20</v>
      </c>
      <c r="AJ11" s="13">
        <v>210</v>
      </c>
      <c r="AK11" s="12" t="s">
        <v>967</v>
      </c>
    </row>
    <row r="12" ht="12.75" spans="1:37">
      <c r="A12" s="31"/>
      <c r="B12" s="17">
        <v>2</v>
      </c>
      <c r="C12" s="17">
        <v>3</v>
      </c>
      <c r="D12" s="17">
        <v>3</v>
      </c>
      <c r="E12" s="17">
        <v>2</v>
      </c>
      <c r="F12" s="17">
        <v>2</v>
      </c>
      <c r="G12" s="26">
        <v>1250</v>
      </c>
      <c r="H12" s="32" t="s">
        <v>202</v>
      </c>
      <c r="I12" s="17">
        <v>1</v>
      </c>
      <c r="J12" s="17">
        <v>14</v>
      </c>
      <c r="AA12" s="14" t="s">
        <v>968</v>
      </c>
      <c r="AB12" s="13">
        <v>6</v>
      </c>
      <c r="AC12" s="12" t="s">
        <v>969</v>
      </c>
      <c r="AD12" s="12"/>
      <c r="AE12" s="12"/>
      <c r="AF12" s="14" t="s">
        <v>959</v>
      </c>
      <c r="AG12" s="13" t="s">
        <v>197</v>
      </c>
      <c r="AH12" s="12"/>
      <c r="AI12" s="13">
        <v>25</v>
      </c>
      <c r="AJ12" s="13">
        <v>270</v>
      </c>
      <c r="AK12" s="12"/>
    </row>
    <row r="13" ht="12.75" spans="1:37">
      <c r="A13" s="31"/>
      <c r="B13" s="17">
        <v>3</v>
      </c>
      <c r="C13" s="17">
        <v>4</v>
      </c>
      <c r="D13" s="17">
        <v>4</v>
      </c>
      <c r="E13" s="17">
        <v>3</v>
      </c>
      <c r="F13" s="17">
        <v>3</v>
      </c>
      <c r="G13" s="26">
        <v>1950</v>
      </c>
      <c r="H13" s="32" t="s">
        <v>206</v>
      </c>
      <c r="I13" s="17">
        <v>1</v>
      </c>
      <c r="J13" s="17">
        <v>14</v>
      </c>
      <c r="AA13" s="14" t="s">
        <v>970</v>
      </c>
      <c r="AB13" s="12"/>
      <c r="AC13" s="12" t="s">
        <v>971</v>
      </c>
      <c r="AD13" s="12"/>
      <c r="AE13" s="12"/>
      <c r="AF13" s="14" t="s">
        <v>952</v>
      </c>
      <c r="AG13" s="13" t="s">
        <v>197</v>
      </c>
      <c r="AH13" s="12"/>
      <c r="AI13" s="13">
        <v>25</v>
      </c>
      <c r="AJ13" s="13">
        <v>270</v>
      </c>
      <c r="AK13" s="12"/>
    </row>
    <row r="14" ht="12.75" spans="1:37">
      <c r="A14" s="31"/>
      <c r="B14" s="17">
        <v>4</v>
      </c>
      <c r="C14" s="17">
        <v>5</v>
      </c>
      <c r="D14" s="17">
        <v>6</v>
      </c>
      <c r="E14" s="17">
        <v>5</v>
      </c>
      <c r="F14" s="17">
        <v>4</v>
      </c>
      <c r="G14" s="26">
        <v>2550</v>
      </c>
      <c r="H14" s="32" t="s">
        <v>178</v>
      </c>
      <c r="I14" s="17">
        <v>2</v>
      </c>
      <c r="J14" s="17">
        <v>17</v>
      </c>
      <c r="AA14" s="43"/>
      <c r="AB14" s="32"/>
      <c r="AC14" s="43"/>
      <c r="AD14" s="32"/>
      <c r="AE14" s="32"/>
      <c r="AG14" s="32"/>
      <c r="AH14" s="32"/>
      <c r="AI14" s="32"/>
      <c r="AJ14" s="32"/>
      <c r="AK14" s="46"/>
    </row>
    <row r="15" ht="12.75" spans="1:37">
      <c r="A15" s="31"/>
      <c r="B15" s="17">
        <v>5</v>
      </c>
      <c r="C15" s="17">
        <v>6</v>
      </c>
      <c r="D15" s="17">
        <v>8</v>
      </c>
      <c r="E15" s="17">
        <v>6</v>
      </c>
      <c r="F15" s="17">
        <v>4</v>
      </c>
      <c r="G15" s="26">
        <v>3300</v>
      </c>
      <c r="H15" s="32" t="s">
        <v>183</v>
      </c>
      <c r="I15" s="17">
        <v>2</v>
      </c>
      <c r="J15" s="17">
        <v>20</v>
      </c>
      <c r="AA15" s="43"/>
      <c r="AB15" s="32"/>
      <c r="AC15" s="17"/>
      <c r="AD15" s="32"/>
      <c r="AE15" s="32"/>
      <c r="AF15" s="43"/>
      <c r="AG15" s="32"/>
      <c r="AH15" s="32"/>
      <c r="AI15" s="32"/>
      <c r="AJ15" s="32"/>
      <c r="AK15" s="46"/>
    </row>
    <row r="16" ht="12.75" spans="1:37">
      <c r="A16" s="31"/>
      <c r="B16" s="17">
        <v>6</v>
      </c>
      <c r="C16" s="17">
        <v>7</v>
      </c>
      <c r="D16" s="17">
        <v>10</v>
      </c>
      <c r="E16" s="17">
        <v>8</v>
      </c>
      <c r="F16" s="17">
        <v>6</v>
      </c>
      <c r="G16" s="26">
        <v>4300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12</v>
      </c>
      <c r="E17" s="17">
        <v>10</v>
      </c>
      <c r="F17" s="17">
        <v>8</v>
      </c>
      <c r="G17" s="26">
        <v>5600</v>
      </c>
      <c r="H17" s="32" t="s">
        <v>197</v>
      </c>
      <c r="I17" s="17">
        <v>3</v>
      </c>
      <c r="J17" s="17">
        <v>26</v>
      </c>
      <c r="AA17" s="43"/>
      <c r="AB17" s="32"/>
      <c r="AC17" s="17"/>
      <c r="AD17" s="32"/>
      <c r="AE17" s="32"/>
      <c r="AF17" s="43"/>
      <c r="AG17" s="32"/>
      <c r="AH17" s="32"/>
      <c r="AI17" s="32"/>
      <c r="AJ17" s="32"/>
      <c r="AK17" s="17"/>
    </row>
    <row r="18" ht="12.75" spans="1:37">
      <c r="A18" s="31"/>
      <c r="B18" s="17">
        <v>8</v>
      </c>
      <c r="C18" s="17">
        <v>9</v>
      </c>
      <c r="D18" s="17">
        <v>15</v>
      </c>
      <c r="E18" s="17">
        <v>12</v>
      </c>
      <c r="F18" s="17">
        <v>10</v>
      </c>
      <c r="G18" s="26">
        <v>7300</v>
      </c>
      <c r="H18" s="32" t="s">
        <v>209</v>
      </c>
      <c r="I18" s="17">
        <v>3</v>
      </c>
      <c r="J18" s="17">
        <v>29</v>
      </c>
      <c r="AA18" s="43"/>
      <c r="AB18" s="32"/>
      <c r="AC18" s="17"/>
      <c r="AD18" s="32"/>
      <c r="AE18" s="32"/>
      <c r="AF18" s="43"/>
      <c r="AG18" s="32"/>
      <c r="AH18" s="32"/>
      <c r="AI18" s="32"/>
      <c r="AJ18" s="32"/>
      <c r="AK18" s="17"/>
    </row>
    <row r="19" ht="12.75" spans="1:37">
      <c r="A19" s="31"/>
      <c r="B19" s="17">
        <v>9</v>
      </c>
      <c r="C19" s="17">
        <v>10</v>
      </c>
      <c r="D19" s="17">
        <v>20</v>
      </c>
      <c r="E19" s="17">
        <v>14</v>
      </c>
      <c r="F19" s="17">
        <v>12</v>
      </c>
      <c r="G19" s="26">
        <v>9500</v>
      </c>
      <c r="H19" s="32" t="s">
        <v>169</v>
      </c>
      <c r="I19" s="17">
        <v>5</v>
      </c>
      <c r="J19" s="17">
        <v>30</v>
      </c>
      <c r="AA19" s="43"/>
      <c r="AB19" s="32"/>
      <c r="AC19" s="17"/>
      <c r="AD19" s="32"/>
      <c r="AE19" s="32"/>
      <c r="AF19" s="43"/>
      <c r="AG19" s="32"/>
      <c r="AH19" s="32"/>
      <c r="AI19" s="32"/>
      <c r="AJ19" s="32"/>
      <c r="AK19" s="17"/>
    </row>
    <row r="20" ht="12.75" spans="1:8">
      <c r="A20" s="31"/>
      <c r="B20" s="17">
        <v>10</v>
      </c>
      <c r="C20" s="17"/>
      <c r="G20" s="26"/>
      <c r="H20" s="21"/>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2.1428571428571" style="12" customWidth="1"/>
    <col min="3" max="3" width="11.4285714285714" style="12" customWidth="1"/>
    <col min="4" max="4" width="24.5714285714286" style="12" customWidth="1"/>
    <col min="5" max="5" width="20.7142857142857" style="12" customWidth="1"/>
    <col min="6" max="6" width="20"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969</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[DMKCharacterProgress_WIP.xlsx]Overview!$B$119</v>
      </c>
      <c r="G1" s="12" t="s">
        <v>124</v>
      </c>
      <c r="H1" s="21"/>
      <c r="AA1" s="34" t="str">
        <f>$B$1&amp;"'s Activities"</f>
        <v>Mrs Incredible's Activities</v>
      </c>
      <c r="AB1" s="34"/>
      <c r="AC1" s="34"/>
      <c r="AD1" s="34"/>
      <c r="AE1" s="34"/>
      <c r="AF1" s="34"/>
      <c r="AG1" s="34"/>
      <c r="AH1" s="34"/>
      <c r="AI1" s="34"/>
      <c r="AJ1" s="34"/>
      <c r="AK1" s="34"/>
    </row>
    <row r="2" ht="20.25" spans="1:37">
      <c r="A2" s="16" t="s">
        <v>125</v>
      </c>
      <c r="B2" s="17" t="s">
        <v>947</v>
      </c>
      <c r="F2" s="22" t="str">
        <f ca="1">"'"&amp;SUBSTITUTE($F$1,"Overview","Overview (Mine)'")</f>
        <v>'[DMKCharacterProgress_WIP.xlsx]Overview (Mine)'!$B$119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972</v>
      </c>
      <c r="AB4" s="13">
        <v>1</v>
      </c>
      <c r="AC4" s="14"/>
      <c r="AD4" s="14"/>
      <c r="AE4" s="14"/>
      <c r="AG4" s="13" t="s">
        <v>202</v>
      </c>
      <c r="AI4" s="13">
        <v>4</v>
      </c>
      <c r="AJ4" s="13">
        <v>14</v>
      </c>
      <c r="AK4" s="14" t="s">
        <v>345</v>
      </c>
    </row>
    <row r="5" ht="12.75" spans="1:37">
      <c r="A5" s="16" t="s">
        <v>148</v>
      </c>
      <c r="B5" s="17" t="s">
        <v>345</v>
      </c>
      <c r="G5" s="26"/>
      <c r="H5" s="21"/>
      <c r="AA5" s="14" t="s">
        <v>973</v>
      </c>
      <c r="AB5" s="13">
        <v>2</v>
      </c>
      <c r="AF5" s="14" t="s">
        <v>949</v>
      </c>
      <c r="AG5" s="13" t="s">
        <v>178</v>
      </c>
      <c r="AI5" s="13">
        <v>7</v>
      </c>
      <c r="AJ5" s="13">
        <v>40</v>
      </c>
      <c r="AK5" s="15" t="s">
        <v>974</v>
      </c>
    </row>
    <row r="6" ht="12.75" spans="1:37">
      <c r="A6" s="16" t="s">
        <v>150</v>
      </c>
      <c r="B6" s="17" t="s">
        <v>975</v>
      </c>
      <c r="G6" s="26"/>
      <c r="H6" s="21"/>
      <c r="AA6" s="14" t="s">
        <v>976</v>
      </c>
      <c r="AB6" s="13">
        <v>4</v>
      </c>
      <c r="AF6" s="14" t="s">
        <v>952</v>
      </c>
      <c r="AG6" s="13" t="s">
        <v>178</v>
      </c>
      <c r="AI6" s="13">
        <v>7</v>
      </c>
      <c r="AJ6" s="13">
        <v>40</v>
      </c>
      <c r="AK6" s="12" t="s">
        <v>977</v>
      </c>
    </row>
    <row r="7" ht="12.75" spans="1:37">
      <c r="A7" s="16" t="s">
        <v>157</v>
      </c>
      <c r="B7" s="17" t="s">
        <v>978</v>
      </c>
      <c r="G7" s="26"/>
      <c r="H7" s="21"/>
      <c r="AA7" s="43" t="s">
        <v>979</v>
      </c>
      <c r="AB7" s="32">
        <v>5</v>
      </c>
      <c r="AC7" s="17"/>
      <c r="AD7" s="32"/>
      <c r="AE7" s="32"/>
      <c r="AF7" s="43" t="s">
        <v>959</v>
      </c>
      <c r="AG7" s="32" t="s">
        <v>183</v>
      </c>
      <c r="AH7" s="32"/>
      <c r="AI7" s="13">
        <v>10</v>
      </c>
      <c r="AJ7" s="13">
        <v>75</v>
      </c>
      <c r="AK7" s="12" t="s">
        <v>980</v>
      </c>
    </row>
    <row r="8" ht="12.75" spans="1:37">
      <c r="A8" s="16" t="s">
        <v>159</v>
      </c>
      <c r="B8" s="17">
        <v>6</v>
      </c>
      <c r="C8" s="27"/>
      <c r="D8" s="27"/>
      <c r="E8" s="27"/>
      <c r="F8" s="27"/>
      <c r="G8" s="28"/>
      <c r="H8" s="29"/>
      <c r="I8" s="33" t="s">
        <v>131</v>
      </c>
      <c r="J8" s="33"/>
      <c r="AA8" s="14" t="s">
        <v>981</v>
      </c>
      <c r="AB8" s="13">
        <v>8</v>
      </c>
      <c r="AF8" s="14" t="s">
        <v>965</v>
      </c>
      <c r="AG8" s="13" t="s">
        <v>154</v>
      </c>
      <c r="AI8" s="13">
        <v>13</v>
      </c>
      <c r="AJ8" s="13">
        <v>110</v>
      </c>
      <c r="AK8" s="12"/>
    </row>
    <row r="9" ht="12.75" spans="1:40">
      <c r="A9" s="16" t="s">
        <v>162</v>
      </c>
      <c r="B9" s="16" t="s">
        <v>163</v>
      </c>
      <c r="C9" s="16" t="s">
        <v>164</v>
      </c>
      <c r="D9" s="16" t="str">
        <f>$B$5</f>
        <v>The Incredibles Symbol</v>
      </c>
      <c r="E9" s="16" t="str">
        <f>$B$6</f>
        <v>Mrs Incredible Mask</v>
      </c>
      <c r="F9" s="16" t="str">
        <f>$B$7</f>
        <v>Mrs Incredible Ears</v>
      </c>
      <c r="G9" s="30" t="s">
        <v>165</v>
      </c>
      <c r="H9" s="29" t="s">
        <v>137</v>
      </c>
      <c r="I9" s="16" t="s">
        <v>166</v>
      </c>
      <c r="J9" s="16" t="s">
        <v>139</v>
      </c>
      <c r="K9" s="31"/>
      <c r="L9" s="31"/>
      <c r="M9" s="31"/>
      <c r="N9" s="31"/>
      <c r="O9" s="31"/>
      <c r="P9" s="31"/>
      <c r="Q9" s="31"/>
      <c r="R9" s="31"/>
      <c r="S9" s="31"/>
      <c r="T9" s="31"/>
      <c r="U9" s="31"/>
      <c r="V9" s="31"/>
      <c r="W9" s="31"/>
      <c r="X9" s="31"/>
      <c r="Y9" s="31"/>
      <c r="Z9" s="31"/>
      <c r="AA9" s="43" t="s">
        <v>813</v>
      </c>
      <c r="AB9" s="32">
        <v>7</v>
      </c>
      <c r="AC9" s="12" t="s">
        <v>971</v>
      </c>
      <c r="AD9" s="32"/>
      <c r="AE9" s="32"/>
      <c r="AF9" s="43" t="s">
        <v>959</v>
      </c>
      <c r="AG9" s="32" t="s">
        <v>154</v>
      </c>
      <c r="AH9" s="32"/>
      <c r="AI9" s="32">
        <v>17</v>
      </c>
      <c r="AJ9" s="32">
        <v>150</v>
      </c>
      <c r="AK9" s="12" t="s">
        <v>982</v>
      </c>
      <c r="AL9" s="31"/>
      <c r="AM9" s="31"/>
      <c r="AN9" s="31"/>
    </row>
    <row r="10" ht="12.75" spans="1:37">
      <c r="A10" s="31"/>
      <c r="B10" s="17">
        <v>0</v>
      </c>
      <c r="C10" s="17">
        <v>1</v>
      </c>
      <c r="D10" s="17"/>
      <c r="E10" s="17"/>
      <c r="F10" s="17"/>
      <c r="G10" s="26"/>
      <c r="H10" s="32" t="s">
        <v>145</v>
      </c>
      <c r="AA10" s="14" t="s">
        <v>983</v>
      </c>
      <c r="AB10" s="13">
        <v>10</v>
      </c>
      <c r="AC10" s="12" t="s">
        <v>971</v>
      </c>
      <c r="AG10" s="13" t="s">
        <v>193</v>
      </c>
      <c r="AI10" s="13">
        <v>20</v>
      </c>
      <c r="AJ10" s="13">
        <v>210</v>
      </c>
      <c r="AK10" s="12"/>
    </row>
    <row r="11" ht="12.75" spans="1:37">
      <c r="A11" s="31"/>
      <c r="B11" s="17">
        <v>1</v>
      </c>
      <c r="C11" s="17">
        <v>2</v>
      </c>
      <c r="D11" s="17">
        <v>4</v>
      </c>
      <c r="E11" s="17">
        <v>2</v>
      </c>
      <c r="F11" s="17">
        <v>2</v>
      </c>
      <c r="G11" s="26">
        <v>600</v>
      </c>
      <c r="H11" s="32" t="s">
        <v>199</v>
      </c>
      <c r="I11" s="17">
        <v>1</v>
      </c>
      <c r="J11" s="17">
        <v>10</v>
      </c>
      <c r="AA11" s="14" t="s">
        <v>968</v>
      </c>
      <c r="AB11" s="13">
        <v>7</v>
      </c>
      <c r="AC11" s="12" t="s">
        <v>97</v>
      </c>
      <c r="AD11" s="13">
        <v>6</v>
      </c>
      <c r="AF11" s="14" t="s">
        <v>959</v>
      </c>
      <c r="AG11" s="13" t="s">
        <v>197</v>
      </c>
      <c r="AI11" s="13">
        <v>25</v>
      </c>
      <c r="AJ11" s="13">
        <v>270</v>
      </c>
      <c r="AK11" s="12"/>
    </row>
    <row r="12" ht="12.75" spans="1:37">
      <c r="A12" s="31"/>
      <c r="B12" s="17">
        <v>2</v>
      </c>
      <c r="C12" s="17">
        <v>3</v>
      </c>
      <c r="D12" s="17">
        <v>5</v>
      </c>
      <c r="E12" s="17">
        <v>4</v>
      </c>
      <c r="F12" s="17">
        <v>3</v>
      </c>
      <c r="G12" s="26">
        <v>900</v>
      </c>
      <c r="H12" s="32" t="s">
        <v>202</v>
      </c>
      <c r="I12" s="17">
        <v>1</v>
      </c>
      <c r="J12" s="17">
        <v>12</v>
      </c>
      <c r="AK12" s="12"/>
    </row>
    <row r="13" ht="12.75" spans="1:10">
      <c r="A13" s="31"/>
      <c r="B13" s="17">
        <v>3</v>
      </c>
      <c r="C13" s="17">
        <v>4</v>
      </c>
      <c r="D13" s="17">
        <v>6</v>
      </c>
      <c r="E13" s="17">
        <v>4</v>
      </c>
      <c r="F13" s="17">
        <v>4</v>
      </c>
      <c r="G13" s="26">
        <v>1350</v>
      </c>
      <c r="H13" s="32" t="s">
        <v>206</v>
      </c>
      <c r="I13" s="17">
        <v>1</v>
      </c>
      <c r="J13" s="17">
        <v>14</v>
      </c>
    </row>
    <row r="14" ht="12.75" spans="1:37">
      <c r="A14" s="31"/>
      <c r="B14" s="17">
        <v>4</v>
      </c>
      <c r="C14" s="17">
        <v>5</v>
      </c>
      <c r="D14" s="17">
        <v>8</v>
      </c>
      <c r="E14" s="17">
        <v>6</v>
      </c>
      <c r="F14" s="17">
        <v>5</v>
      </c>
      <c r="G14" s="26">
        <v>1750</v>
      </c>
      <c r="H14" s="32" t="s">
        <v>178</v>
      </c>
      <c r="I14" s="17">
        <v>2</v>
      </c>
      <c r="J14" s="17">
        <v>17</v>
      </c>
      <c r="AA14" s="43"/>
      <c r="AB14" s="32"/>
      <c r="AC14" s="43"/>
      <c r="AD14" s="32"/>
      <c r="AE14" s="32"/>
      <c r="AG14" s="32"/>
      <c r="AH14" s="32"/>
      <c r="AI14" s="32"/>
      <c r="AJ14" s="32"/>
      <c r="AK14" s="46"/>
    </row>
    <row r="15" ht="12.75" spans="1:37">
      <c r="A15" s="31"/>
      <c r="B15" s="17">
        <v>5</v>
      </c>
      <c r="C15" s="17">
        <v>6</v>
      </c>
      <c r="D15" s="17">
        <v>10</v>
      </c>
      <c r="E15" s="17">
        <v>6</v>
      </c>
      <c r="F15" s="17">
        <v>6</v>
      </c>
      <c r="G15" s="26">
        <v>2300</v>
      </c>
      <c r="H15" s="32" t="s">
        <v>183</v>
      </c>
      <c r="I15" s="17">
        <v>2</v>
      </c>
      <c r="J15" s="17">
        <v>20</v>
      </c>
      <c r="AA15" s="43"/>
      <c r="AB15" s="32"/>
      <c r="AC15" s="17"/>
      <c r="AD15" s="32"/>
      <c r="AE15" s="32"/>
      <c r="AF15" s="43"/>
      <c r="AG15" s="32"/>
      <c r="AH15" s="32"/>
      <c r="AI15" s="32"/>
      <c r="AJ15" s="32"/>
      <c r="AK15" s="46"/>
    </row>
    <row r="16" ht="12.75" spans="1:37">
      <c r="A16" s="31"/>
      <c r="B16" s="17">
        <v>6</v>
      </c>
      <c r="C16" s="17">
        <v>7</v>
      </c>
      <c r="D16" s="17">
        <v>12</v>
      </c>
      <c r="E16" s="17">
        <v>8</v>
      </c>
      <c r="F16" s="17">
        <v>7</v>
      </c>
      <c r="G16" s="26">
        <v>3000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14</v>
      </c>
      <c r="E17" s="17">
        <v>10</v>
      </c>
      <c r="F17" s="17">
        <v>8</v>
      </c>
      <c r="G17" s="26">
        <v>3900</v>
      </c>
      <c r="H17" s="32" t="s">
        <v>197</v>
      </c>
      <c r="I17" s="17">
        <v>3</v>
      </c>
      <c r="J17" s="17">
        <v>26</v>
      </c>
      <c r="AA17" s="43"/>
      <c r="AB17" s="32"/>
      <c r="AC17" s="17"/>
      <c r="AD17" s="32"/>
      <c r="AE17" s="32"/>
      <c r="AF17" s="43"/>
      <c r="AG17" s="32"/>
      <c r="AH17" s="32"/>
      <c r="AI17" s="32"/>
      <c r="AJ17" s="32"/>
      <c r="AK17" s="17"/>
    </row>
    <row r="18" ht="12.75" spans="1:37">
      <c r="A18" s="31"/>
      <c r="B18" s="17">
        <v>8</v>
      </c>
      <c r="C18" s="17">
        <v>9</v>
      </c>
      <c r="D18" s="17">
        <v>15</v>
      </c>
      <c r="E18" s="17">
        <v>12</v>
      </c>
      <c r="F18" s="17">
        <v>10</v>
      </c>
      <c r="G18" s="26">
        <v>5050</v>
      </c>
      <c r="H18" s="32" t="s">
        <v>209</v>
      </c>
      <c r="I18" s="17">
        <v>3</v>
      </c>
      <c r="J18" s="17">
        <v>29</v>
      </c>
      <c r="AA18" s="43"/>
      <c r="AB18" s="32"/>
      <c r="AG18" s="32"/>
      <c r="AH18" s="32"/>
      <c r="AI18" s="32"/>
      <c r="AJ18" s="32"/>
      <c r="AK18" s="17"/>
    </row>
    <row r="19" ht="12.75" spans="1:37">
      <c r="A19" s="31"/>
      <c r="B19" s="17">
        <v>9</v>
      </c>
      <c r="C19" s="17">
        <v>10</v>
      </c>
      <c r="D19" s="17">
        <v>20</v>
      </c>
      <c r="E19" s="17">
        <v>15</v>
      </c>
      <c r="F19" s="17">
        <v>15</v>
      </c>
      <c r="G19" s="26">
        <v>6550</v>
      </c>
      <c r="H19" s="32" t="s">
        <v>169</v>
      </c>
      <c r="I19" s="17">
        <v>5</v>
      </c>
      <c r="J19" s="17">
        <v>30</v>
      </c>
      <c r="AA19" s="43"/>
      <c r="AB19" s="32"/>
      <c r="AC19" s="17"/>
      <c r="AF19" s="43"/>
      <c r="AG19" s="32"/>
      <c r="AH19" s="32"/>
      <c r="AI19" s="32"/>
      <c r="AJ19" s="32"/>
      <c r="AK19" s="17"/>
    </row>
    <row r="20" ht="12.75" spans="1:32">
      <c r="A20" s="31"/>
      <c r="B20" s="17">
        <v>10</v>
      </c>
      <c r="C20" s="17"/>
      <c r="G20" s="26"/>
      <c r="H20" s="21"/>
      <c r="AC20" s="17"/>
      <c r="AF20" s="43"/>
    </row>
    <row r="21" ht="12.75" spans="1:37">
      <c r="A21" s="31"/>
      <c r="G21" s="26"/>
      <c r="H21" s="21"/>
      <c r="AC21" s="17"/>
      <c r="AD21" s="32"/>
      <c r="AE21" s="12"/>
      <c r="AK21" s="46"/>
    </row>
    <row r="22" ht="12.75" spans="1:37">
      <c r="A22" s="31"/>
      <c r="G22" s="26"/>
      <c r="H22" s="21"/>
      <c r="AF22" s="43"/>
      <c r="AK22" s="12"/>
    </row>
    <row r="23" ht="12.75" spans="1:37">
      <c r="A23" s="31"/>
      <c r="G23" s="26"/>
      <c r="H23" s="21"/>
      <c r="AF23" s="43"/>
      <c r="AK23" s="12"/>
    </row>
    <row r="24" ht="12.75" spans="1:37">
      <c r="A24" s="31"/>
      <c r="G24" s="26"/>
      <c r="H24" s="21"/>
      <c r="AK24" s="12"/>
    </row>
    <row r="25" ht="12.75" spans="1:37">
      <c r="A25" s="31"/>
      <c r="G25" s="26"/>
      <c r="H25" s="21"/>
      <c r="AC25" s="17"/>
      <c r="AF25" s="43"/>
      <c r="AK25" s="17"/>
    </row>
    <row r="26" ht="12.75" spans="1:37">
      <c r="A26" s="31"/>
      <c r="G26" s="26"/>
      <c r="H26" s="21"/>
      <c r="AC26" s="17"/>
      <c r="AF26" s="43"/>
      <c r="AK26" s="17"/>
    </row>
    <row r="27" ht="12.75" spans="1:37">
      <c r="A27" s="31"/>
      <c r="G27" s="26"/>
      <c r="H27" s="21"/>
      <c r="AC27" s="17"/>
      <c r="AD27" s="32"/>
      <c r="AE27" s="12"/>
      <c r="AK27" s="46"/>
    </row>
    <row r="28" ht="12.75" spans="1:37">
      <c r="A28" s="31"/>
      <c r="G28" s="26"/>
      <c r="H28" s="21"/>
      <c r="AF28" s="43"/>
      <c r="AK28" s="46"/>
    </row>
    <row r="29" ht="12.75" spans="1:37">
      <c r="A29" s="31"/>
      <c r="G29" s="26"/>
      <c r="H29" s="21"/>
      <c r="AF29" s="43"/>
      <c r="AK29" s="46"/>
    </row>
    <row r="30" ht="12.75" spans="1:37">
      <c r="A30" s="31"/>
      <c r="G30" s="26"/>
      <c r="H30" s="21"/>
      <c r="AF30" s="43"/>
      <c r="AK30" s="12"/>
    </row>
    <row r="31" ht="12.75" spans="1:37">
      <c r="A31" s="31"/>
      <c r="G31" s="26"/>
      <c r="H31" s="21"/>
      <c r="AF31" s="43"/>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12.75"/>
  <cols>
    <col min="1" max="1" width="32.1428571428571" style="12" customWidth="1"/>
    <col min="2" max="2" width="18.8571428571429" style="12" customWidth="1"/>
    <col min="3" max="3" width="11.4285714285714" style="12" customWidth="1"/>
    <col min="4" max="4" width="16.1428571428571" style="12" customWidth="1"/>
    <col min="5" max="5" width="15.1428571428571" style="12" customWidth="1"/>
    <col min="6" max="6" width="12.5714285714286"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201</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[DMKCharacterProgress_WIP.xlsx]Overview!$B$11</v>
      </c>
      <c r="G1" s="12" t="s">
        <v>124</v>
      </c>
      <c r="H1" s="21"/>
      <c r="AA1" s="34" t="str">
        <f>$B$1&amp;"'s Activities"</f>
        <v>Mickey Mouse's Activities</v>
      </c>
      <c r="AB1" s="34"/>
      <c r="AC1" s="34"/>
      <c r="AD1" s="34"/>
      <c r="AE1" s="34"/>
      <c r="AF1" s="34"/>
      <c r="AG1" s="34"/>
      <c r="AH1" s="34"/>
      <c r="AI1" s="34"/>
      <c r="AJ1" s="34"/>
      <c r="AK1" s="34"/>
    </row>
    <row r="2" ht="20.25" spans="1:37">
      <c r="A2" s="16" t="s">
        <v>125</v>
      </c>
      <c r="B2" s="17" t="s">
        <v>172</v>
      </c>
      <c r="F2" s="22" t="str">
        <f ca="1">"'"&amp;SUBSTITUTE($F$1,"Overview","Overview (Mine)'")</f>
        <v>'[DMKCharacterProgress_WIP.xlsx]Overview (Mine)'!$B$11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210</v>
      </c>
      <c r="AB4" s="13">
        <v>1</v>
      </c>
      <c r="AE4" s="13" t="s">
        <v>51</v>
      </c>
      <c r="AG4" s="13" t="s">
        <v>174</v>
      </c>
      <c r="AI4" s="13">
        <v>1</v>
      </c>
      <c r="AJ4" s="13">
        <v>5</v>
      </c>
      <c r="AK4" s="43" t="s">
        <v>176</v>
      </c>
    </row>
    <row r="5" spans="1:37">
      <c r="A5" s="16" t="s">
        <v>148</v>
      </c>
      <c r="B5" s="17" t="s">
        <v>176</v>
      </c>
      <c r="G5" s="26"/>
      <c r="H5" s="21"/>
      <c r="AA5" s="14" t="s">
        <v>211</v>
      </c>
      <c r="AF5" s="47" t="s">
        <v>212</v>
      </c>
      <c r="AG5" s="13" t="s">
        <v>213</v>
      </c>
      <c r="AI5" s="13">
        <v>5</v>
      </c>
      <c r="AJ5" s="13">
        <v>17</v>
      </c>
      <c r="AK5" s="12"/>
    </row>
    <row r="6" spans="1:37">
      <c r="A6" s="16" t="s">
        <v>150</v>
      </c>
      <c r="B6" s="17" t="s">
        <v>214</v>
      </c>
      <c r="G6" s="26"/>
      <c r="H6" s="21"/>
      <c r="AA6" s="14" t="s">
        <v>215</v>
      </c>
      <c r="AF6" s="47" t="s">
        <v>216</v>
      </c>
      <c r="AG6" s="13" t="s">
        <v>178</v>
      </c>
      <c r="AI6" s="13">
        <v>7</v>
      </c>
      <c r="AJ6" s="13">
        <v>40</v>
      </c>
      <c r="AK6" s="12"/>
    </row>
    <row r="7" spans="1:37">
      <c r="A7" s="16" t="s">
        <v>157</v>
      </c>
      <c r="B7" s="17" t="s">
        <v>217</v>
      </c>
      <c r="G7" s="26"/>
      <c r="H7" s="21"/>
      <c r="AA7" s="14" t="s">
        <v>218</v>
      </c>
      <c r="AB7" s="13">
        <v>2</v>
      </c>
      <c r="AE7" s="13" t="s">
        <v>51</v>
      </c>
      <c r="AG7" s="13" t="s">
        <v>178</v>
      </c>
      <c r="AI7" s="13">
        <v>7</v>
      </c>
      <c r="AJ7" s="13">
        <v>40</v>
      </c>
      <c r="AK7" s="15" t="s">
        <v>219</v>
      </c>
    </row>
    <row r="8" spans="1:37">
      <c r="A8" s="16" t="s">
        <v>159</v>
      </c>
      <c r="B8" s="17">
        <v>9</v>
      </c>
      <c r="C8" s="27"/>
      <c r="D8" s="27"/>
      <c r="E8" s="27"/>
      <c r="F8" s="27"/>
      <c r="G8" s="28"/>
      <c r="H8" s="29"/>
      <c r="I8" s="33" t="s">
        <v>131</v>
      </c>
      <c r="J8" s="33"/>
      <c r="AA8" s="14" t="s">
        <v>220</v>
      </c>
      <c r="AB8" s="13">
        <v>2</v>
      </c>
      <c r="AF8" s="47" t="s">
        <v>204</v>
      </c>
      <c r="AG8" s="13" t="s">
        <v>183</v>
      </c>
      <c r="AI8" s="13">
        <v>10</v>
      </c>
      <c r="AJ8" s="13">
        <v>75</v>
      </c>
      <c r="AK8" s="43" t="s">
        <v>221</v>
      </c>
    </row>
    <row r="9" spans="1:37">
      <c r="A9" s="16" t="s">
        <v>162</v>
      </c>
      <c r="B9" s="16" t="s">
        <v>163</v>
      </c>
      <c r="C9" s="16" t="s">
        <v>164</v>
      </c>
      <c r="D9" s="16" t="str">
        <f>$B$5</f>
        <v>Mickey Balloon</v>
      </c>
      <c r="E9" s="16" t="str">
        <f>$B$6</f>
        <v>Mickey Gloves</v>
      </c>
      <c r="F9" s="16" t="str">
        <f>$B$7</f>
        <v>Mickey Ears</v>
      </c>
      <c r="G9" s="30" t="s">
        <v>165</v>
      </c>
      <c r="H9" s="29" t="s">
        <v>137</v>
      </c>
      <c r="I9" s="16" t="s">
        <v>166</v>
      </c>
      <c r="J9" s="16" t="s">
        <v>139</v>
      </c>
      <c r="K9" s="31"/>
      <c r="L9" s="31"/>
      <c r="M9" s="31"/>
      <c r="N9" s="31"/>
      <c r="O9" s="31"/>
      <c r="P9" s="31"/>
      <c r="Q9" s="31"/>
      <c r="R9" s="31"/>
      <c r="S9" s="31"/>
      <c r="T9" s="31"/>
      <c r="U9" s="31"/>
      <c r="V9" s="31"/>
      <c r="W9" s="31"/>
      <c r="X9" s="31"/>
      <c r="Y9" s="31"/>
      <c r="Z9" s="31"/>
      <c r="AA9" s="14" t="s">
        <v>222</v>
      </c>
      <c r="AB9" s="13">
        <v>3</v>
      </c>
      <c r="AE9" s="13" t="s">
        <v>51</v>
      </c>
      <c r="AG9" s="13" t="s">
        <v>183</v>
      </c>
      <c r="AI9" s="13">
        <v>10</v>
      </c>
      <c r="AJ9" s="13">
        <v>75</v>
      </c>
      <c r="AK9" s="43" t="s">
        <v>223</v>
      </c>
    </row>
    <row r="10" spans="1:37">
      <c r="A10" s="31"/>
      <c r="B10" s="17">
        <v>0</v>
      </c>
      <c r="C10" s="17">
        <v>1</v>
      </c>
      <c r="D10" s="17"/>
      <c r="E10" s="17"/>
      <c r="F10" s="17"/>
      <c r="G10" s="26"/>
      <c r="H10" s="32" t="s">
        <v>145</v>
      </c>
      <c r="AA10" s="14" t="s">
        <v>224</v>
      </c>
      <c r="AF10" s="47" t="s">
        <v>225</v>
      </c>
      <c r="AG10" s="13" t="s">
        <v>183</v>
      </c>
      <c r="AI10" s="13">
        <v>10</v>
      </c>
      <c r="AJ10" s="13">
        <v>75</v>
      </c>
      <c r="AK10" s="43" t="s">
        <v>226</v>
      </c>
    </row>
    <row r="11" ht="25.5" spans="1:37">
      <c r="A11" s="31"/>
      <c r="B11" s="17">
        <v>1</v>
      </c>
      <c r="C11" s="17">
        <v>2</v>
      </c>
      <c r="D11" s="17"/>
      <c r="E11" s="17">
        <v>1</v>
      </c>
      <c r="F11" s="17"/>
      <c r="G11" s="26">
        <v>250</v>
      </c>
      <c r="H11" s="32" t="s">
        <v>199</v>
      </c>
      <c r="I11" s="12">
        <v>1</v>
      </c>
      <c r="J11" s="12">
        <v>5</v>
      </c>
      <c r="AA11" s="43" t="s">
        <v>227</v>
      </c>
      <c r="AB11" s="32"/>
      <c r="AC11" s="43" t="s">
        <v>228</v>
      </c>
      <c r="AD11" s="32">
        <v>3</v>
      </c>
      <c r="AE11" s="32"/>
      <c r="AF11" s="15" t="s">
        <v>229</v>
      </c>
      <c r="AG11" s="13" t="s">
        <v>183</v>
      </c>
      <c r="AI11" s="13">
        <v>13</v>
      </c>
      <c r="AJ11" s="13">
        <v>100</v>
      </c>
      <c r="AK11" s="43" t="s">
        <v>230</v>
      </c>
    </row>
    <row r="12" spans="1:37">
      <c r="A12" s="31"/>
      <c r="B12" s="17">
        <v>2</v>
      </c>
      <c r="C12" s="17">
        <v>3</v>
      </c>
      <c r="D12" s="17">
        <v>4</v>
      </c>
      <c r="E12" s="17">
        <v>1</v>
      </c>
      <c r="F12" s="17">
        <v>1</v>
      </c>
      <c r="G12" s="26">
        <v>400</v>
      </c>
      <c r="H12" s="32" t="s">
        <v>202</v>
      </c>
      <c r="I12" s="12">
        <v>1</v>
      </c>
      <c r="J12" s="12">
        <v>6</v>
      </c>
      <c r="AA12" s="14" t="s">
        <v>231</v>
      </c>
      <c r="AB12" s="13">
        <v>8</v>
      </c>
      <c r="AC12" s="43" t="s">
        <v>228</v>
      </c>
      <c r="AD12" s="13">
        <v>8</v>
      </c>
      <c r="AG12" s="13" t="s">
        <v>183</v>
      </c>
      <c r="AI12" s="13">
        <v>13</v>
      </c>
      <c r="AJ12" s="13">
        <v>100</v>
      </c>
      <c r="AK12" s="43" t="s">
        <v>232</v>
      </c>
    </row>
    <row r="13" spans="1:37">
      <c r="A13" s="31"/>
      <c r="B13" s="17">
        <v>3</v>
      </c>
      <c r="C13" s="17">
        <v>4</v>
      </c>
      <c r="D13" s="17">
        <v>6</v>
      </c>
      <c r="E13" s="17">
        <v>1</v>
      </c>
      <c r="F13" s="17">
        <v>1</v>
      </c>
      <c r="G13" s="26">
        <v>600</v>
      </c>
      <c r="H13" s="32" t="s">
        <v>206</v>
      </c>
      <c r="I13" s="12">
        <v>1</v>
      </c>
      <c r="J13" s="12">
        <v>7</v>
      </c>
      <c r="AA13" s="14" t="s">
        <v>233</v>
      </c>
      <c r="AB13" s="13">
        <v>2</v>
      </c>
      <c r="AC13" s="12" t="s">
        <v>56</v>
      </c>
      <c r="AD13" s="13">
        <v>2</v>
      </c>
      <c r="AG13" s="13" t="s">
        <v>183</v>
      </c>
      <c r="AI13" s="13">
        <v>13</v>
      </c>
      <c r="AJ13" s="13">
        <v>100</v>
      </c>
      <c r="AK13" s="43" t="s">
        <v>234</v>
      </c>
    </row>
    <row r="14" spans="1:37">
      <c r="A14" s="31"/>
      <c r="B14" s="17">
        <v>4</v>
      </c>
      <c r="C14" s="17">
        <v>5</v>
      </c>
      <c r="D14" s="17">
        <v>6</v>
      </c>
      <c r="E14" s="17">
        <v>2</v>
      </c>
      <c r="F14" s="17">
        <v>2</v>
      </c>
      <c r="G14" s="26">
        <v>800</v>
      </c>
      <c r="H14" s="32" t="s">
        <v>178</v>
      </c>
      <c r="I14" s="12">
        <v>2</v>
      </c>
      <c r="J14" s="12">
        <v>8</v>
      </c>
      <c r="AA14" s="14" t="s">
        <v>235</v>
      </c>
      <c r="AB14" s="13">
        <v>2</v>
      </c>
      <c r="AC14" s="12" t="s">
        <v>56</v>
      </c>
      <c r="AD14" s="13">
        <v>2</v>
      </c>
      <c r="AG14" s="13" t="s">
        <v>183</v>
      </c>
      <c r="AI14" s="13">
        <v>13</v>
      </c>
      <c r="AJ14" s="13">
        <v>100</v>
      </c>
      <c r="AK14" s="43" t="s">
        <v>236</v>
      </c>
    </row>
    <row r="15" spans="1:37">
      <c r="A15" s="31"/>
      <c r="B15" s="17">
        <v>5</v>
      </c>
      <c r="C15" s="17">
        <v>6</v>
      </c>
      <c r="D15" s="17">
        <v>6</v>
      </c>
      <c r="E15" s="17">
        <v>3</v>
      </c>
      <c r="F15" s="17">
        <v>4</v>
      </c>
      <c r="G15" s="26">
        <v>1050</v>
      </c>
      <c r="H15" s="32" t="s">
        <v>183</v>
      </c>
      <c r="I15" s="12">
        <v>2</v>
      </c>
      <c r="J15" s="12">
        <v>9</v>
      </c>
      <c r="AA15" s="14" t="s">
        <v>237</v>
      </c>
      <c r="AB15" s="13">
        <v>9</v>
      </c>
      <c r="AC15" s="43" t="s">
        <v>228</v>
      </c>
      <c r="AG15" s="13" t="s">
        <v>183</v>
      </c>
      <c r="AI15" s="13">
        <v>13</v>
      </c>
      <c r="AJ15" s="13">
        <v>100</v>
      </c>
      <c r="AK15" s="43" t="s">
        <v>238</v>
      </c>
    </row>
    <row r="16" spans="1:37">
      <c r="A16" s="31"/>
      <c r="B16" s="17">
        <v>6</v>
      </c>
      <c r="C16" s="17">
        <v>7</v>
      </c>
      <c r="D16" s="17">
        <v>8</v>
      </c>
      <c r="E16" s="17">
        <v>4</v>
      </c>
      <c r="F16" s="17">
        <v>6</v>
      </c>
      <c r="G16" s="26">
        <v>1350</v>
      </c>
      <c r="H16" s="32" t="s">
        <v>154</v>
      </c>
      <c r="I16" s="12">
        <v>3</v>
      </c>
      <c r="J16" s="12">
        <v>10</v>
      </c>
      <c r="AA16" s="14" t="s">
        <v>239</v>
      </c>
      <c r="AB16" s="13">
        <v>2</v>
      </c>
      <c r="AF16" s="47" t="s">
        <v>240</v>
      </c>
      <c r="AG16" s="13" t="s">
        <v>154</v>
      </c>
      <c r="AI16" s="13">
        <v>13</v>
      </c>
      <c r="AJ16" s="13">
        <v>110</v>
      </c>
      <c r="AK16" s="43" t="s">
        <v>241</v>
      </c>
    </row>
    <row r="17" spans="1:37">
      <c r="A17" s="31"/>
      <c r="B17" s="17">
        <v>7</v>
      </c>
      <c r="C17" s="17">
        <v>8</v>
      </c>
      <c r="D17" s="17">
        <v>8</v>
      </c>
      <c r="E17" s="17">
        <v>5</v>
      </c>
      <c r="F17" s="17">
        <v>6</v>
      </c>
      <c r="G17" s="26">
        <v>1750</v>
      </c>
      <c r="H17" s="32" t="s">
        <v>197</v>
      </c>
      <c r="I17" s="12">
        <v>3</v>
      </c>
      <c r="J17" s="12">
        <v>11</v>
      </c>
      <c r="AA17" s="14" t="s">
        <v>242</v>
      </c>
      <c r="AF17" s="47" t="s">
        <v>212</v>
      </c>
      <c r="AG17" s="13" t="s">
        <v>154</v>
      </c>
      <c r="AI17" s="13">
        <v>13</v>
      </c>
      <c r="AJ17" s="13">
        <v>110</v>
      </c>
      <c r="AK17" s="43" t="s">
        <v>243</v>
      </c>
    </row>
    <row r="18" spans="1:37">
      <c r="A18" s="31"/>
      <c r="B18" s="17">
        <v>8</v>
      </c>
      <c r="C18" s="17">
        <v>9</v>
      </c>
      <c r="D18" s="17">
        <v>8</v>
      </c>
      <c r="E18" s="17">
        <v>7</v>
      </c>
      <c r="F18" s="17">
        <v>8</v>
      </c>
      <c r="G18" s="26">
        <v>2300</v>
      </c>
      <c r="H18" s="32" t="s">
        <v>209</v>
      </c>
      <c r="I18" s="12">
        <v>3</v>
      </c>
      <c r="J18" s="12">
        <v>12</v>
      </c>
      <c r="AA18" s="14" t="s">
        <v>244</v>
      </c>
      <c r="AF18" s="47" t="s">
        <v>245</v>
      </c>
      <c r="AG18" s="13" t="s">
        <v>154</v>
      </c>
      <c r="AI18" s="13">
        <v>13</v>
      </c>
      <c r="AJ18" s="13">
        <v>110</v>
      </c>
      <c r="AK18" s="43" t="s">
        <v>246</v>
      </c>
    </row>
    <row r="19" spans="1:37">
      <c r="A19" s="31"/>
      <c r="B19" s="17">
        <v>9</v>
      </c>
      <c r="C19" s="17">
        <v>10</v>
      </c>
      <c r="D19" s="17">
        <v>10</v>
      </c>
      <c r="E19" s="17">
        <v>10</v>
      </c>
      <c r="F19" s="17">
        <v>10</v>
      </c>
      <c r="G19" s="26">
        <v>3000</v>
      </c>
      <c r="H19" s="32" t="s">
        <v>169</v>
      </c>
      <c r="I19" s="12">
        <v>5</v>
      </c>
      <c r="J19" s="12">
        <v>13</v>
      </c>
      <c r="AA19" s="14" t="s">
        <v>247</v>
      </c>
      <c r="AB19" s="13">
        <v>7</v>
      </c>
      <c r="AF19" s="47" t="s">
        <v>196</v>
      </c>
      <c r="AG19" s="13" t="s">
        <v>154</v>
      </c>
      <c r="AI19" s="13">
        <v>13</v>
      </c>
      <c r="AJ19" s="13">
        <v>110</v>
      </c>
      <c r="AK19" s="43" t="s">
        <v>248</v>
      </c>
    </row>
    <row r="20" spans="1:37">
      <c r="A20" s="31"/>
      <c r="B20" s="17">
        <v>10</v>
      </c>
      <c r="C20" s="17" t="s">
        <v>171</v>
      </c>
      <c r="G20" s="26"/>
      <c r="H20" s="21"/>
      <c r="AA20" s="14" t="s">
        <v>249</v>
      </c>
      <c r="AB20" s="13">
        <v>2</v>
      </c>
      <c r="AC20" s="12" t="s">
        <v>56</v>
      </c>
      <c r="AD20" s="13">
        <v>5</v>
      </c>
      <c r="AF20" s="47" t="s">
        <v>250</v>
      </c>
      <c r="AG20" s="13" t="s">
        <v>154</v>
      </c>
      <c r="AI20" s="13">
        <v>17</v>
      </c>
      <c r="AJ20" s="13">
        <v>150</v>
      </c>
      <c r="AK20" s="43" t="s">
        <v>251</v>
      </c>
    </row>
    <row r="21" spans="1:37">
      <c r="A21" s="31"/>
      <c r="G21" s="26"/>
      <c r="H21" s="21"/>
      <c r="AA21" s="14" t="s">
        <v>252</v>
      </c>
      <c r="AB21" s="13">
        <v>3</v>
      </c>
      <c r="AC21" s="12" t="s">
        <v>56</v>
      </c>
      <c r="AD21" s="13">
        <v>3</v>
      </c>
      <c r="AF21" s="47" t="s">
        <v>204</v>
      </c>
      <c r="AG21" s="13" t="s">
        <v>154</v>
      </c>
      <c r="AI21" s="13">
        <v>17</v>
      </c>
      <c r="AJ21" s="13">
        <v>150</v>
      </c>
      <c r="AK21" s="43" t="s">
        <v>253</v>
      </c>
    </row>
    <row r="22" spans="1:37">
      <c r="A22" s="31"/>
      <c r="G22" s="26"/>
      <c r="H22" s="21"/>
      <c r="AA22" s="14" t="s">
        <v>254</v>
      </c>
      <c r="AB22" s="13">
        <v>2</v>
      </c>
      <c r="AC22" s="12" t="s">
        <v>56</v>
      </c>
      <c r="AD22" s="13">
        <v>3</v>
      </c>
      <c r="AF22" s="47" t="s">
        <v>182</v>
      </c>
      <c r="AG22" s="13" t="s">
        <v>154</v>
      </c>
      <c r="AI22" s="13">
        <v>17</v>
      </c>
      <c r="AJ22" s="13">
        <v>150</v>
      </c>
      <c r="AK22" s="43" t="s">
        <v>255</v>
      </c>
    </row>
    <row r="23" ht="25.5" spans="1:37">
      <c r="A23" s="31"/>
      <c r="G23" s="26"/>
      <c r="H23" s="21"/>
      <c r="AA23" s="14" t="s">
        <v>256</v>
      </c>
      <c r="AC23" s="43" t="s">
        <v>228</v>
      </c>
      <c r="AD23" s="32">
        <v>3</v>
      </c>
      <c r="AF23" s="47" t="s">
        <v>257</v>
      </c>
      <c r="AG23" s="13" t="s">
        <v>154</v>
      </c>
      <c r="AI23" s="13">
        <v>17</v>
      </c>
      <c r="AJ23" s="13">
        <v>150</v>
      </c>
      <c r="AK23" s="43"/>
    </row>
    <row r="24" spans="1:37">
      <c r="A24" s="31"/>
      <c r="G24" s="26"/>
      <c r="H24" s="21"/>
      <c r="AA24" s="14" t="s">
        <v>258</v>
      </c>
      <c r="AC24" s="43" t="s">
        <v>228</v>
      </c>
      <c r="AD24" s="13">
        <v>1</v>
      </c>
      <c r="AF24" s="47" t="s">
        <v>259</v>
      </c>
      <c r="AG24" s="13" t="s">
        <v>154</v>
      </c>
      <c r="AI24" s="13">
        <v>17</v>
      </c>
      <c r="AJ24" s="13">
        <v>150</v>
      </c>
      <c r="AK24" s="43" t="s">
        <v>260</v>
      </c>
    </row>
    <row r="25" spans="1:37">
      <c r="A25" s="31"/>
      <c r="G25" s="26"/>
      <c r="H25" s="21"/>
      <c r="AA25" s="14" t="s">
        <v>261</v>
      </c>
      <c r="AB25" s="13">
        <v>4</v>
      </c>
      <c r="AF25" s="47" t="s">
        <v>216</v>
      </c>
      <c r="AG25" s="13" t="s">
        <v>193</v>
      </c>
      <c r="AI25" s="13">
        <v>16</v>
      </c>
      <c r="AJ25" s="13">
        <v>155</v>
      </c>
      <c r="AK25" s="43" t="s">
        <v>262</v>
      </c>
    </row>
    <row r="26" spans="1:37">
      <c r="A26" s="31"/>
      <c r="G26" s="26"/>
      <c r="H26" s="21"/>
      <c r="AA26" s="14" t="s">
        <v>263</v>
      </c>
      <c r="AB26" s="13">
        <v>4</v>
      </c>
      <c r="AF26" s="47" t="s">
        <v>264</v>
      </c>
      <c r="AG26" s="13" t="s">
        <v>193</v>
      </c>
      <c r="AI26" s="13">
        <v>16</v>
      </c>
      <c r="AJ26" s="13">
        <v>155</v>
      </c>
      <c r="AK26" s="43" t="s">
        <v>265</v>
      </c>
    </row>
    <row r="27" spans="1:37">
      <c r="A27" s="31"/>
      <c r="G27" s="26"/>
      <c r="H27" s="21"/>
      <c r="AA27" s="14" t="s">
        <v>266</v>
      </c>
      <c r="AB27" s="13">
        <v>4</v>
      </c>
      <c r="AC27" s="12" t="s">
        <v>56</v>
      </c>
      <c r="AD27" s="13">
        <v>2</v>
      </c>
      <c r="AF27" s="47" t="s">
        <v>259</v>
      </c>
      <c r="AG27" s="13" t="s">
        <v>193</v>
      </c>
      <c r="AI27" s="13">
        <v>20</v>
      </c>
      <c r="AJ27" s="13">
        <v>210</v>
      </c>
      <c r="AK27" s="43" t="s">
        <v>267</v>
      </c>
    </row>
    <row r="28" spans="1:37">
      <c r="A28" s="31"/>
      <c r="G28" s="26"/>
      <c r="H28" s="21"/>
      <c r="AA28" s="14" t="s">
        <v>268</v>
      </c>
      <c r="AB28" s="13">
        <v>5</v>
      </c>
      <c r="AF28" s="47" t="s">
        <v>182</v>
      </c>
      <c r="AG28" s="13" t="s">
        <v>197</v>
      </c>
      <c r="AI28" s="13">
        <v>20</v>
      </c>
      <c r="AJ28" s="13">
        <v>200</v>
      </c>
      <c r="AK28" s="43" t="s">
        <v>269</v>
      </c>
    </row>
    <row r="29" ht="25.5" spans="1:37">
      <c r="A29" s="31"/>
      <c r="G29" s="26"/>
      <c r="H29" s="21"/>
      <c r="AA29" s="14" t="s">
        <v>270</v>
      </c>
      <c r="AC29" s="12" t="s">
        <v>271</v>
      </c>
      <c r="AD29" s="13">
        <v>5</v>
      </c>
      <c r="AF29" s="47" t="s">
        <v>272</v>
      </c>
      <c r="AG29" s="13" t="s">
        <v>197</v>
      </c>
      <c r="AI29" s="13">
        <v>25</v>
      </c>
      <c r="AJ29" s="13">
        <v>270</v>
      </c>
      <c r="AK29" s="43" t="s">
        <v>273</v>
      </c>
    </row>
    <row r="30" ht="25.5" spans="1:37">
      <c r="A30" s="31"/>
      <c r="G30" s="26"/>
      <c r="H30" s="21"/>
      <c r="AA30" s="14" t="s">
        <v>274</v>
      </c>
      <c r="AC30" s="43" t="s">
        <v>228</v>
      </c>
      <c r="AD30" s="32">
        <v>3</v>
      </c>
      <c r="AF30" s="47" t="s">
        <v>275</v>
      </c>
      <c r="AG30" s="13" t="s">
        <v>197</v>
      </c>
      <c r="AI30" s="13">
        <v>25</v>
      </c>
      <c r="AJ30" s="13">
        <v>270</v>
      </c>
      <c r="AK30" s="43"/>
    </row>
    <row r="31" ht="25.5" spans="1:37">
      <c r="A31" s="31"/>
      <c r="G31" s="26"/>
      <c r="H31" s="21"/>
      <c r="AA31" s="14" t="s">
        <v>276</v>
      </c>
      <c r="AB31" s="12"/>
      <c r="AC31" s="12" t="s">
        <v>228</v>
      </c>
      <c r="AD31" s="13">
        <v>3</v>
      </c>
      <c r="AE31" s="12"/>
      <c r="AF31" s="47" t="s">
        <v>277</v>
      </c>
      <c r="AG31" s="13" t="s">
        <v>197</v>
      </c>
      <c r="AH31" s="12"/>
      <c r="AI31" s="13">
        <v>25</v>
      </c>
      <c r="AJ31" s="13">
        <v>270</v>
      </c>
      <c r="AK31" s="12"/>
    </row>
    <row r="32" spans="1:37">
      <c r="A32" s="31"/>
      <c r="G32" s="26"/>
      <c r="H32" s="21"/>
      <c r="AA32" s="14" t="s">
        <v>278</v>
      </c>
      <c r="AB32" s="12"/>
      <c r="AC32" s="12" t="s">
        <v>53</v>
      </c>
      <c r="AD32" s="13">
        <v>10</v>
      </c>
      <c r="AE32" s="12"/>
      <c r="AF32" s="12"/>
      <c r="AG32" s="13" t="s">
        <v>197</v>
      </c>
      <c r="AH32" s="12"/>
      <c r="AI32" s="13">
        <v>25</v>
      </c>
      <c r="AJ32" s="13">
        <v>270</v>
      </c>
      <c r="AK32" s="43"/>
    </row>
    <row r="33" spans="1:37">
      <c r="A33" s="31"/>
      <c r="G33" s="26"/>
      <c r="H33" s="21"/>
      <c r="AA33" s="14" t="s">
        <v>279</v>
      </c>
      <c r="AD33" s="12"/>
      <c r="AE33" s="12"/>
      <c r="AF33" s="47" t="s">
        <v>280</v>
      </c>
      <c r="AG33" s="13" t="s">
        <v>205</v>
      </c>
      <c r="AH33" s="12"/>
      <c r="AI33" s="13">
        <v>29</v>
      </c>
      <c r="AJ33" s="13">
        <v>275</v>
      </c>
      <c r="AK33" s="43"/>
    </row>
    <row r="34" spans="1:37">
      <c r="A34" s="31"/>
      <c r="G34" s="26"/>
      <c r="H34" s="21"/>
      <c r="AA34" s="14" t="s">
        <v>281</v>
      </c>
      <c r="AB34" s="13">
        <v>3</v>
      </c>
      <c r="AD34" s="12"/>
      <c r="AE34" s="12"/>
      <c r="AF34" s="47" t="s">
        <v>259</v>
      </c>
      <c r="AG34" s="13" t="s">
        <v>205</v>
      </c>
      <c r="AH34" s="12"/>
      <c r="AI34" s="13">
        <v>29</v>
      </c>
      <c r="AJ34" s="13">
        <v>275</v>
      </c>
      <c r="AK34" s="43"/>
    </row>
    <row r="35" spans="1:37">
      <c r="A35" s="31"/>
      <c r="G35" s="26"/>
      <c r="H35" s="21"/>
      <c r="AA35" s="14" t="s">
        <v>282</v>
      </c>
      <c r="AB35" s="13">
        <v>6</v>
      </c>
      <c r="AD35" s="12"/>
      <c r="AE35" s="12"/>
      <c r="AF35" s="47" t="s">
        <v>250</v>
      </c>
      <c r="AG35" s="13" t="s">
        <v>205</v>
      </c>
      <c r="AH35" s="12"/>
      <c r="AI35" s="13">
        <v>29</v>
      </c>
      <c r="AJ35" s="13">
        <v>275</v>
      </c>
      <c r="AK35" s="43" t="s">
        <v>283</v>
      </c>
    </row>
    <row r="36" spans="1:37">
      <c r="A36" s="31"/>
      <c r="G36" s="26"/>
      <c r="H36" s="21"/>
      <c r="AA36" s="14" t="s">
        <v>284</v>
      </c>
      <c r="AB36" s="13">
        <v>10</v>
      </c>
      <c r="AC36" s="12" t="s">
        <v>59</v>
      </c>
      <c r="AD36" s="13">
        <v>7</v>
      </c>
      <c r="AE36" s="12"/>
      <c r="AF36" s="12"/>
      <c r="AG36" s="13" t="s">
        <v>205</v>
      </c>
      <c r="AH36" s="12"/>
      <c r="AI36" s="13">
        <v>37</v>
      </c>
      <c r="AJ36" s="13">
        <v>370</v>
      </c>
      <c r="AK36" s="43" t="s">
        <v>198</v>
      </c>
    </row>
    <row r="37" spans="1:37">
      <c r="A37" s="31"/>
      <c r="G37" s="26"/>
      <c r="H37" s="21"/>
      <c r="AA37" s="14" t="s">
        <v>285</v>
      </c>
      <c r="AB37" s="13">
        <v>5</v>
      </c>
      <c r="AC37" s="12" t="s">
        <v>271</v>
      </c>
      <c r="AD37" s="13">
        <v>5</v>
      </c>
      <c r="AE37" s="12"/>
      <c r="AF37" s="47" t="s">
        <v>250</v>
      </c>
      <c r="AG37" s="13" t="s">
        <v>205</v>
      </c>
      <c r="AH37" s="12"/>
      <c r="AI37" s="13">
        <v>37</v>
      </c>
      <c r="AJ37" s="13">
        <v>370</v>
      </c>
      <c r="AK37" s="43" t="s">
        <v>286</v>
      </c>
    </row>
    <row r="38" spans="1:37">
      <c r="A38" s="31"/>
      <c r="G38" s="26"/>
      <c r="H38" s="21"/>
      <c r="AA38" s="14" t="s">
        <v>287</v>
      </c>
      <c r="AB38" s="13">
        <v>10</v>
      </c>
      <c r="AD38" s="12"/>
      <c r="AE38" s="12"/>
      <c r="AF38" s="47" t="s">
        <v>208</v>
      </c>
      <c r="AG38" s="13" t="s">
        <v>169</v>
      </c>
      <c r="AH38" s="12"/>
      <c r="AI38" s="13">
        <v>45</v>
      </c>
      <c r="AJ38" s="13">
        <v>375</v>
      </c>
      <c r="AK38" s="43"/>
    </row>
    <row r="39" spans="1:37">
      <c r="A39" s="31"/>
      <c r="G39" s="26"/>
      <c r="H39" s="21"/>
      <c r="AD39" s="12"/>
      <c r="AE39" s="12"/>
      <c r="AH39" s="12"/>
      <c r="AK39" s="43"/>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2.1428571428571" style="12" customWidth="1"/>
    <col min="3" max="3" width="11.4285714285714" style="12" customWidth="1"/>
    <col min="4" max="4" width="24.5714285714286" style="12" customWidth="1"/>
    <col min="5" max="5" width="21.1428571428571" style="12" customWidth="1"/>
    <col min="6" max="6" width="19"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971</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[DMKCharacterProgress_WIP.xlsx]Overview!$B$121</v>
      </c>
      <c r="G1" s="12" t="s">
        <v>124</v>
      </c>
      <c r="H1" s="21"/>
      <c r="AA1" s="34" t="str">
        <f>$B$1&amp;"'s Activities"</f>
        <v>Mr Incredible's Activities</v>
      </c>
      <c r="AB1" s="34"/>
      <c r="AC1" s="34"/>
      <c r="AD1" s="34"/>
      <c r="AE1" s="34"/>
      <c r="AF1" s="34"/>
      <c r="AG1" s="34"/>
      <c r="AH1" s="34"/>
      <c r="AI1" s="34"/>
      <c r="AJ1" s="34"/>
      <c r="AK1" s="34"/>
    </row>
    <row r="2" ht="20.25" spans="1:37">
      <c r="A2" s="16" t="s">
        <v>125</v>
      </c>
      <c r="B2" s="17" t="s">
        <v>947</v>
      </c>
      <c r="F2" s="22" t="str">
        <f ca="1">"'"&amp;SUBSTITUTE($F$1,"Overview","Overview (Mine)'")</f>
        <v>'[DMKCharacterProgress_WIP.xlsx]Overview (Mine)'!$B$121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984</v>
      </c>
      <c r="AC4" s="14"/>
      <c r="AD4" s="14"/>
      <c r="AE4" s="14"/>
      <c r="AG4" s="13" t="s">
        <v>202</v>
      </c>
      <c r="AI4" s="13">
        <v>4</v>
      </c>
      <c r="AJ4" s="13">
        <v>14</v>
      </c>
      <c r="AK4" s="14" t="s">
        <v>345</v>
      </c>
    </row>
    <row r="5" ht="12.75" spans="1:37">
      <c r="A5" s="16" t="s">
        <v>148</v>
      </c>
      <c r="B5" s="17" t="s">
        <v>345</v>
      </c>
      <c r="G5" s="26"/>
      <c r="H5" s="21"/>
      <c r="AA5" s="14" t="s">
        <v>985</v>
      </c>
      <c r="AF5" s="14" t="s">
        <v>949</v>
      </c>
      <c r="AG5" s="13" t="s">
        <v>178</v>
      </c>
      <c r="AI5" s="13">
        <v>7</v>
      </c>
      <c r="AJ5" s="13">
        <v>40</v>
      </c>
      <c r="AK5" s="15" t="s">
        <v>986</v>
      </c>
    </row>
    <row r="6" ht="12.75" spans="1:37">
      <c r="A6" s="16" t="s">
        <v>150</v>
      </c>
      <c r="B6" s="17" t="s">
        <v>950</v>
      </c>
      <c r="G6" s="26"/>
      <c r="H6" s="21"/>
      <c r="AA6" s="14" t="s">
        <v>987</v>
      </c>
      <c r="AF6" s="14" t="s">
        <v>959</v>
      </c>
      <c r="AG6" s="13" t="s">
        <v>183</v>
      </c>
      <c r="AI6" s="13">
        <v>10</v>
      </c>
      <c r="AJ6" s="13">
        <v>75</v>
      </c>
      <c r="AK6" s="12" t="s">
        <v>957</v>
      </c>
    </row>
    <row r="7" ht="12.75" spans="1:37">
      <c r="A7" s="16" t="s">
        <v>157</v>
      </c>
      <c r="B7" s="17" t="s">
        <v>988</v>
      </c>
      <c r="G7" s="26"/>
      <c r="H7" s="21"/>
      <c r="AA7" s="43" t="s">
        <v>989</v>
      </c>
      <c r="AB7" s="32"/>
      <c r="AC7" s="17" t="s">
        <v>102</v>
      </c>
      <c r="AD7" s="32">
        <v>3</v>
      </c>
      <c r="AE7" s="32"/>
      <c r="AF7" s="43" t="s">
        <v>965</v>
      </c>
      <c r="AG7" s="32" t="s">
        <v>183</v>
      </c>
      <c r="AH7" s="32"/>
      <c r="AI7" s="13">
        <v>13</v>
      </c>
      <c r="AJ7" s="13">
        <v>100</v>
      </c>
      <c r="AK7" s="12" t="s">
        <v>990</v>
      </c>
    </row>
    <row r="8" ht="12.75" spans="1:37">
      <c r="A8" s="16" t="s">
        <v>159</v>
      </c>
      <c r="B8" s="17">
        <v>6</v>
      </c>
      <c r="C8" s="27"/>
      <c r="D8" s="27"/>
      <c r="E8" s="27"/>
      <c r="F8" s="27"/>
      <c r="G8" s="28"/>
      <c r="H8" s="29"/>
      <c r="I8" s="33" t="s">
        <v>131</v>
      </c>
      <c r="J8" s="33"/>
      <c r="AA8" s="14" t="s">
        <v>991</v>
      </c>
      <c r="AF8" s="14" t="s">
        <v>965</v>
      </c>
      <c r="AG8" s="13" t="s">
        <v>154</v>
      </c>
      <c r="AI8" s="13">
        <v>13</v>
      </c>
      <c r="AJ8" s="13">
        <v>110</v>
      </c>
      <c r="AK8" s="12"/>
    </row>
    <row r="9" ht="12.75" spans="1:40">
      <c r="A9" s="16" t="s">
        <v>162</v>
      </c>
      <c r="B9" s="16" t="s">
        <v>163</v>
      </c>
      <c r="C9" s="16" t="s">
        <v>164</v>
      </c>
      <c r="D9" s="16" t="str">
        <f>$B$5</f>
        <v>The Incredibles Symbol</v>
      </c>
      <c r="E9" s="16" t="str">
        <f>$B$6</f>
        <v>Mr Incredible Poster</v>
      </c>
      <c r="F9" s="16" t="str">
        <f>$B$7</f>
        <v>Mr Incredible Ears</v>
      </c>
      <c r="G9" s="30" t="s">
        <v>165</v>
      </c>
      <c r="H9" s="29" t="s">
        <v>137</v>
      </c>
      <c r="I9" s="16" t="s">
        <v>166</v>
      </c>
      <c r="J9" s="16" t="s">
        <v>139</v>
      </c>
      <c r="K9" s="31"/>
      <c r="L9" s="31"/>
      <c r="M9" s="31"/>
      <c r="N9" s="31"/>
      <c r="O9" s="31"/>
      <c r="P9" s="31"/>
      <c r="Q9" s="31"/>
      <c r="R9" s="31"/>
      <c r="S9" s="31"/>
      <c r="T9" s="31"/>
      <c r="U9" s="31"/>
      <c r="V9" s="31"/>
      <c r="W9" s="31"/>
      <c r="X9" s="31"/>
      <c r="Y9" s="31"/>
      <c r="Z9" s="31"/>
      <c r="AA9" s="43" t="s">
        <v>813</v>
      </c>
      <c r="AB9" s="32"/>
      <c r="AC9" s="12" t="s">
        <v>969</v>
      </c>
      <c r="AD9" s="32">
        <v>7</v>
      </c>
      <c r="AE9" s="32"/>
      <c r="AF9" s="43" t="s">
        <v>959</v>
      </c>
      <c r="AG9" s="32" t="s">
        <v>154</v>
      </c>
      <c r="AH9" s="32"/>
      <c r="AI9" s="32">
        <v>17</v>
      </c>
      <c r="AJ9" s="32">
        <v>150</v>
      </c>
      <c r="AK9" s="12" t="s">
        <v>982</v>
      </c>
      <c r="AL9" s="31"/>
      <c r="AM9" s="31"/>
      <c r="AN9" s="31"/>
    </row>
    <row r="10" ht="12.75" spans="1:37">
      <c r="A10" s="31"/>
      <c r="B10" s="17">
        <v>0</v>
      </c>
      <c r="C10" s="17">
        <v>1</v>
      </c>
      <c r="D10" s="17">
        <v>50</v>
      </c>
      <c r="E10" s="17">
        <v>25</v>
      </c>
      <c r="F10" s="17">
        <v>25</v>
      </c>
      <c r="G10" s="26">
        <v>15500</v>
      </c>
      <c r="H10" s="32" t="s">
        <v>197</v>
      </c>
      <c r="AA10" s="14" t="s">
        <v>992</v>
      </c>
      <c r="AF10" s="14" t="s">
        <v>952</v>
      </c>
      <c r="AG10" s="13" t="s">
        <v>193</v>
      </c>
      <c r="AI10" s="13">
        <v>16</v>
      </c>
      <c r="AJ10" s="13">
        <v>155</v>
      </c>
      <c r="AK10" s="12"/>
    </row>
    <row r="11" ht="12.75" spans="1:37">
      <c r="A11" s="31"/>
      <c r="B11" s="17">
        <v>1</v>
      </c>
      <c r="C11" s="17">
        <v>2</v>
      </c>
      <c r="D11" s="17">
        <v>4</v>
      </c>
      <c r="E11" s="17">
        <v>3</v>
      </c>
      <c r="F11" s="17">
        <v>2</v>
      </c>
      <c r="G11" s="26">
        <v>1500</v>
      </c>
      <c r="H11" s="32" t="s">
        <v>199</v>
      </c>
      <c r="I11" s="17">
        <v>1</v>
      </c>
      <c r="J11" s="17">
        <v>10</v>
      </c>
      <c r="AA11" s="14" t="s">
        <v>983</v>
      </c>
      <c r="AC11" s="12" t="s">
        <v>969</v>
      </c>
      <c r="AD11" s="13">
        <v>10</v>
      </c>
      <c r="AG11" s="13" t="s">
        <v>193</v>
      </c>
      <c r="AI11" s="13">
        <v>20</v>
      </c>
      <c r="AJ11" s="13">
        <v>210</v>
      </c>
      <c r="AK11" s="12"/>
    </row>
    <row r="12" ht="12.75" spans="1:37">
      <c r="A12" s="31"/>
      <c r="B12" s="17">
        <v>2</v>
      </c>
      <c r="C12" s="17">
        <v>3</v>
      </c>
      <c r="D12" s="17">
        <v>6</v>
      </c>
      <c r="E12" s="17">
        <v>5</v>
      </c>
      <c r="F12" s="17">
        <v>3</v>
      </c>
      <c r="G12" s="26">
        <v>2000</v>
      </c>
      <c r="H12" s="32" t="s">
        <v>202</v>
      </c>
      <c r="I12" s="17">
        <v>1</v>
      </c>
      <c r="J12" s="17">
        <v>12</v>
      </c>
      <c r="AA12" s="14" t="s">
        <v>993</v>
      </c>
      <c r="AF12" s="14" t="s">
        <v>959</v>
      </c>
      <c r="AG12" s="13" t="s">
        <v>197</v>
      </c>
      <c r="AI12" s="13">
        <v>20</v>
      </c>
      <c r="AJ12" s="13">
        <v>200</v>
      </c>
      <c r="AK12" s="12"/>
    </row>
    <row r="13" ht="12.75" spans="1:36">
      <c r="A13" s="31"/>
      <c r="B13" s="17">
        <v>3</v>
      </c>
      <c r="C13" s="17">
        <v>4</v>
      </c>
      <c r="D13" s="17">
        <v>8</v>
      </c>
      <c r="E13" s="17">
        <v>5</v>
      </c>
      <c r="F13" s="17">
        <v>4</v>
      </c>
      <c r="G13" s="26">
        <v>2400</v>
      </c>
      <c r="H13" s="32" t="s">
        <v>206</v>
      </c>
      <c r="I13" s="17">
        <v>1</v>
      </c>
      <c r="J13" s="17">
        <v>14</v>
      </c>
      <c r="AA13" s="14" t="s">
        <v>970</v>
      </c>
      <c r="AC13" s="12" t="s">
        <v>97</v>
      </c>
      <c r="AF13" s="14" t="s">
        <v>952</v>
      </c>
      <c r="AG13" s="13" t="s">
        <v>197</v>
      </c>
      <c r="AI13" s="13">
        <v>25</v>
      </c>
      <c r="AJ13" s="13">
        <v>270</v>
      </c>
    </row>
    <row r="14" ht="12.75" spans="1:37">
      <c r="A14" s="31"/>
      <c r="B14" s="17">
        <v>4</v>
      </c>
      <c r="C14" s="17">
        <v>5</v>
      </c>
      <c r="D14" s="17">
        <v>10</v>
      </c>
      <c r="E14" s="17">
        <v>4</v>
      </c>
      <c r="F14" s="17">
        <v>3</v>
      </c>
      <c r="G14" s="26">
        <v>2850</v>
      </c>
      <c r="H14" s="32" t="s">
        <v>178</v>
      </c>
      <c r="I14" s="17">
        <v>2</v>
      </c>
      <c r="J14" s="17">
        <v>17</v>
      </c>
      <c r="AA14" s="43"/>
      <c r="AB14" s="32"/>
      <c r="AC14" s="43"/>
      <c r="AD14" s="32"/>
      <c r="AE14" s="32"/>
      <c r="AG14" s="32"/>
      <c r="AH14" s="32"/>
      <c r="AI14" s="32"/>
      <c r="AJ14" s="32"/>
      <c r="AK14" s="46"/>
    </row>
    <row r="15" ht="12.75" spans="1:37">
      <c r="A15" s="31"/>
      <c r="B15" s="17">
        <v>5</v>
      </c>
      <c r="C15" s="17">
        <v>6</v>
      </c>
      <c r="D15" s="17">
        <v>12</v>
      </c>
      <c r="E15" s="17">
        <v>5</v>
      </c>
      <c r="F15" s="17">
        <v>4</v>
      </c>
      <c r="G15" s="26">
        <v>3700</v>
      </c>
      <c r="H15" s="32" t="s">
        <v>183</v>
      </c>
      <c r="I15" s="17">
        <v>2</v>
      </c>
      <c r="J15" s="17">
        <v>20</v>
      </c>
      <c r="AA15" s="43"/>
      <c r="AB15" s="32"/>
      <c r="AC15" s="17"/>
      <c r="AD15" s="32"/>
      <c r="AE15" s="32"/>
      <c r="AF15" s="43"/>
      <c r="AG15" s="32"/>
      <c r="AH15" s="32"/>
      <c r="AI15" s="32"/>
      <c r="AJ15" s="32"/>
      <c r="AK15" s="46"/>
    </row>
    <row r="16" ht="12.75" spans="1:37">
      <c r="A16" s="31"/>
      <c r="B16" s="17">
        <v>6</v>
      </c>
      <c r="C16" s="17">
        <v>7</v>
      </c>
      <c r="D16" s="17">
        <v>14</v>
      </c>
      <c r="E16" s="17">
        <v>6</v>
      </c>
      <c r="F16" s="17">
        <v>5</v>
      </c>
      <c r="G16" s="26">
        <v>4800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16</v>
      </c>
      <c r="E17" s="17">
        <v>8</v>
      </c>
      <c r="F17" s="17">
        <v>6</v>
      </c>
      <c r="G17" s="26">
        <v>6250</v>
      </c>
      <c r="H17" s="32" t="s">
        <v>197</v>
      </c>
      <c r="I17" s="17">
        <v>3</v>
      </c>
      <c r="J17" s="17">
        <v>26</v>
      </c>
      <c r="AA17" s="43"/>
      <c r="AB17" s="32"/>
      <c r="AC17" s="17"/>
      <c r="AD17" s="32"/>
      <c r="AE17" s="32"/>
      <c r="AF17" s="43"/>
      <c r="AG17" s="32"/>
      <c r="AH17" s="32"/>
      <c r="AI17" s="32"/>
      <c r="AJ17" s="32"/>
      <c r="AK17" s="17"/>
    </row>
    <row r="18" ht="12.75" spans="1:37">
      <c r="A18" s="31"/>
      <c r="B18" s="17">
        <v>8</v>
      </c>
      <c r="C18" s="17">
        <v>9</v>
      </c>
      <c r="D18" s="17">
        <v>18</v>
      </c>
      <c r="E18" s="17">
        <v>10</v>
      </c>
      <c r="F18" s="17">
        <v>8</v>
      </c>
      <c r="G18" s="26">
        <v>8150</v>
      </c>
      <c r="H18" s="32" t="s">
        <v>209</v>
      </c>
      <c r="I18" s="17">
        <v>3</v>
      </c>
      <c r="J18" s="17">
        <v>29</v>
      </c>
      <c r="AA18" s="43"/>
      <c r="AB18" s="32"/>
      <c r="AG18" s="32"/>
      <c r="AH18" s="32"/>
      <c r="AI18" s="32"/>
      <c r="AJ18" s="32"/>
      <c r="AK18" s="17"/>
    </row>
    <row r="19" ht="12.75" spans="1:37">
      <c r="A19" s="31"/>
      <c r="B19" s="17">
        <v>9</v>
      </c>
      <c r="C19" s="17">
        <v>10</v>
      </c>
      <c r="D19" s="17">
        <v>20</v>
      </c>
      <c r="E19" s="17">
        <v>12</v>
      </c>
      <c r="F19" s="17">
        <v>10</v>
      </c>
      <c r="G19" s="26">
        <v>10600</v>
      </c>
      <c r="H19" s="32" t="s">
        <v>169</v>
      </c>
      <c r="I19" s="17">
        <v>5</v>
      </c>
      <c r="J19" s="17">
        <v>30</v>
      </c>
      <c r="AA19" s="43"/>
      <c r="AB19" s="32"/>
      <c r="AC19" s="17"/>
      <c r="AF19" s="43"/>
      <c r="AG19" s="32"/>
      <c r="AH19" s="32"/>
      <c r="AI19" s="32"/>
      <c r="AJ19" s="32"/>
      <c r="AK19" s="17"/>
    </row>
    <row r="20" ht="12.75" spans="1:32">
      <c r="A20" s="31"/>
      <c r="B20" s="17">
        <v>10</v>
      </c>
      <c r="C20" s="17"/>
      <c r="G20" s="26"/>
      <c r="H20" s="21"/>
      <c r="AC20" s="17"/>
      <c r="AF20" s="43"/>
    </row>
    <row r="21" ht="12.75" spans="1:37">
      <c r="A21" s="31"/>
      <c r="G21" s="26"/>
      <c r="H21" s="21"/>
      <c r="AC21" s="17"/>
      <c r="AD21" s="32"/>
      <c r="AE21" s="12"/>
      <c r="AK21" s="46"/>
    </row>
    <row r="22" ht="12.75" spans="1:37">
      <c r="A22" s="31"/>
      <c r="G22" s="26"/>
      <c r="H22" s="21"/>
      <c r="AF22" s="43"/>
      <c r="AK22" s="12"/>
    </row>
    <row r="23" ht="12.75" spans="1:37">
      <c r="A23" s="31"/>
      <c r="G23" s="26"/>
      <c r="H23" s="21"/>
      <c r="AF23" s="43"/>
      <c r="AK23" s="12"/>
    </row>
    <row r="24" ht="12.75" spans="1:37">
      <c r="A24" s="31"/>
      <c r="G24" s="26"/>
      <c r="H24" s="21"/>
      <c r="AK24" s="12"/>
    </row>
    <row r="25" ht="12.75" spans="1:37">
      <c r="A25" s="31"/>
      <c r="G25" s="26"/>
      <c r="H25" s="21"/>
      <c r="AC25" s="17"/>
      <c r="AF25" s="43"/>
      <c r="AK25" s="17"/>
    </row>
    <row r="26" ht="12.75" spans="1:37">
      <c r="A26" s="31"/>
      <c r="G26" s="26"/>
      <c r="H26" s="21"/>
      <c r="AC26" s="17"/>
      <c r="AF26" s="43"/>
      <c r="AK26" s="17"/>
    </row>
    <row r="27" ht="12.75" spans="1:37">
      <c r="A27" s="31"/>
      <c r="G27" s="26"/>
      <c r="H27" s="21"/>
      <c r="AC27" s="17"/>
      <c r="AD27" s="32"/>
      <c r="AE27" s="12"/>
      <c r="AK27" s="46"/>
    </row>
    <row r="28" ht="12.75" spans="1:37">
      <c r="A28" s="31"/>
      <c r="G28" s="26"/>
      <c r="H28" s="21"/>
      <c r="AF28" s="43"/>
      <c r="AK28" s="46"/>
    </row>
    <row r="29" ht="12.75" spans="1:37">
      <c r="A29" s="31"/>
      <c r="G29" s="26"/>
      <c r="H29" s="21"/>
      <c r="AF29" s="43"/>
      <c r="AK29" s="46"/>
    </row>
    <row r="30" ht="12.75" spans="1:37">
      <c r="A30" s="31"/>
      <c r="G30" s="26"/>
      <c r="H30" s="21"/>
      <c r="AF30" s="43"/>
      <c r="AK30" s="12"/>
    </row>
    <row r="31" ht="12.75" spans="1:37">
      <c r="A31" s="31"/>
      <c r="G31" s="26"/>
      <c r="H31" s="21"/>
      <c r="AF31" s="43"/>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2.1428571428571" style="12" customWidth="1"/>
    <col min="3" max="3" width="11.4285714285714" style="12" customWidth="1"/>
    <col min="4" max="4" width="24.5714285714286" style="12" customWidth="1"/>
    <col min="5" max="5" width="17.5714285714286" style="12" customWidth="1"/>
    <col min="6" max="6" width="11.4285714285714"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100</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[DMKCharacterProgress_WIP.xlsx]Overview!$B$123</v>
      </c>
      <c r="G1" s="12" t="s">
        <v>124</v>
      </c>
      <c r="H1" s="21"/>
      <c r="AA1" s="34" t="str">
        <f>$B$1&amp;"'s Activities"</f>
        <v>Violet's Activities</v>
      </c>
      <c r="AB1" s="34"/>
      <c r="AC1" s="34"/>
      <c r="AD1" s="34"/>
      <c r="AE1" s="34"/>
      <c r="AF1" s="34"/>
      <c r="AG1" s="34"/>
      <c r="AH1" s="34"/>
      <c r="AI1" s="34"/>
      <c r="AJ1" s="34"/>
      <c r="AK1" s="34"/>
    </row>
    <row r="2" ht="20.25" spans="1:37">
      <c r="A2" s="16" t="s">
        <v>125</v>
      </c>
      <c r="B2" s="17" t="s">
        <v>947</v>
      </c>
      <c r="F2" s="22" t="str">
        <f ca="1">"'"&amp;SUBSTITUTE($F$1,"Overview","Overview (Mine)'")</f>
        <v>'[DMKCharacterProgress_WIP.xlsx]Overview (Mine)'!$B$123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994</v>
      </c>
      <c r="AB4" s="13">
        <v>1</v>
      </c>
      <c r="AC4" s="14"/>
      <c r="AD4" s="14"/>
      <c r="AE4" s="14"/>
      <c r="AG4" s="13" t="s">
        <v>202</v>
      </c>
      <c r="AI4" s="13">
        <v>4</v>
      </c>
      <c r="AJ4" s="13">
        <v>14</v>
      </c>
      <c r="AK4" s="14" t="s">
        <v>345</v>
      </c>
    </row>
    <row r="5" ht="12.75" spans="1:37">
      <c r="A5" s="16" t="s">
        <v>148</v>
      </c>
      <c r="B5" s="17" t="s">
        <v>345</v>
      </c>
      <c r="G5" s="26"/>
      <c r="H5" s="21"/>
      <c r="AA5" s="14" t="s">
        <v>995</v>
      </c>
      <c r="AF5" s="14" t="s">
        <v>949</v>
      </c>
      <c r="AG5" s="13" t="s">
        <v>178</v>
      </c>
      <c r="AI5" s="13">
        <v>7</v>
      </c>
      <c r="AJ5" s="13">
        <v>40</v>
      </c>
      <c r="AK5" s="15" t="s">
        <v>996</v>
      </c>
    </row>
    <row r="6" ht="12.75" spans="1:37">
      <c r="A6" s="16" t="s">
        <v>150</v>
      </c>
      <c r="B6" s="17" t="s">
        <v>997</v>
      </c>
      <c r="G6" s="26"/>
      <c r="H6" s="21"/>
      <c r="AA6" s="14" t="s">
        <v>998</v>
      </c>
      <c r="AF6" s="14" t="s">
        <v>959</v>
      </c>
      <c r="AG6" s="13" t="s">
        <v>178</v>
      </c>
      <c r="AI6" s="13">
        <v>7</v>
      </c>
      <c r="AJ6" s="13">
        <v>40</v>
      </c>
      <c r="AK6" s="12"/>
    </row>
    <row r="7" ht="12.75" spans="1:37">
      <c r="A7" s="16" t="s">
        <v>157</v>
      </c>
      <c r="B7" s="17" t="s">
        <v>999</v>
      </c>
      <c r="G7" s="26"/>
      <c r="H7" s="21"/>
      <c r="AA7" s="43" t="s">
        <v>1000</v>
      </c>
      <c r="AB7" s="32"/>
      <c r="AC7" s="17"/>
      <c r="AD7" s="32"/>
      <c r="AE7" s="32"/>
      <c r="AF7" s="43" t="s">
        <v>952</v>
      </c>
      <c r="AG7" s="32" t="s">
        <v>183</v>
      </c>
      <c r="AH7" s="32"/>
      <c r="AI7" s="13">
        <v>10</v>
      </c>
      <c r="AJ7" s="13">
        <v>75</v>
      </c>
      <c r="AK7" s="12" t="s">
        <v>1001</v>
      </c>
    </row>
    <row r="8" ht="12.75" spans="1:37">
      <c r="A8" s="16" t="s">
        <v>159</v>
      </c>
      <c r="B8" s="17">
        <v>6</v>
      </c>
      <c r="C8" s="27"/>
      <c r="D8" s="27"/>
      <c r="E8" s="27"/>
      <c r="F8" s="27"/>
      <c r="G8" s="28"/>
      <c r="H8" s="29"/>
      <c r="I8" s="33" t="s">
        <v>131</v>
      </c>
      <c r="J8" s="33"/>
      <c r="AA8" s="14" t="s">
        <v>961</v>
      </c>
      <c r="AB8" s="13">
        <v>4</v>
      </c>
      <c r="AC8" s="12" t="s">
        <v>97</v>
      </c>
      <c r="AD8" s="13">
        <v>4</v>
      </c>
      <c r="AF8" s="14" t="s">
        <v>949</v>
      </c>
      <c r="AG8" s="13" t="s">
        <v>183</v>
      </c>
      <c r="AI8" s="13">
        <v>13</v>
      </c>
      <c r="AJ8" s="13">
        <v>100</v>
      </c>
      <c r="AK8" s="12" t="s">
        <v>962</v>
      </c>
    </row>
    <row r="9" ht="12.75" spans="1:40">
      <c r="A9" s="16" t="s">
        <v>162</v>
      </c>
      <c r="B9" s="16" t="s">
        <v>163</v>
      </c>
      <c r="C9" s="16" t="s">
        <v>164</v>
      </c>
      <c r="D9" s="16" t="str">
        <f>$B$5</f>
        <v>The Incredibles Symbol</v>
      </c>
      <c r="E9" s="16" t="str">
        <f>$B$6</f>
        <v>Violet Headband</v>
      </c>
      <c r="F9" s="16" t="str">
        <f>$B$7</f>
        <v>Violet Ears</v>
      </c>
      <c r="G9" s="30" t="s">
        <v>165</v>
      </c>
      <c r="H9" s="29" t="s">
        <v>137</v>
      </c>
      <c r="I9" s="16" t="s">
        <v>166</v>
      </c>
      <c r="J9" s="16" t="s">
        <v>139</v>
      </c>
      <c r="K9" s="31"/>
      <c r="L9" s="31"/>
      <c r="M9" s="31"/>
      <c r="N9" s="31"/>
      <c r="O9" s="31"/>
      <c r="P9" s="31"/>
      <c r="Q9" s="31"/>
      <c r="R9" s="31"/>
      <c r="S9" s="31"/>
      <c r="T9" s="31"/>
      <c r="U9" s="31"/>
      <c r="V9" s="31"/>
      <c r="W9" s="31"/>
      <c r="X9" s="31"/>
      <c r="Y9" s="31"/>
      <c r="Z9" s="31"/>
      <c r="AA9" s="43" t="s">
        <v>963</v>
      </c>
      <c r="AB9" s="32"/>
      <c r="AC9" s="12" t="s">
        <v>97</v>
      </c>
      <c r="AD9" s="32">
        <v>6</v>
      </c>
      <c r="AE9" s="32"/>
      <c r="AF9" s="43" t="s">
        <v>959</v>
      </c>
      <c r="AG9" s="32" t="s">
        <v>154</v>
      </c>
      <c r="AH9" s="32"/>
      <c r="AI9" s="32">
        <v>17</v>
      </c>
      <c r="AJ9" s="32">
        <v>150</v>
      </c>
      <c r="AK9" s="12"/>
      <c r="AL9" s="31"/>
      <c r="AM9" s="31"/>
      <c r="AN9" s="31"/>
    </row>
    <row r="10" ht="12.75" spans="1:37">
      <c r="A10" s="31"/>
      <c r="B10" s="17">
        <v>0</v>
      </c>
      <c r="C10" s="17">
        <v>1</v>
      </c>
      <c r="D10" s="17">
        <v>25</v>
      </c>
      <c r="E10" s="17">
        <v>25</v>
      </c>
      <c r="F10" s="17">
        <v>20</v>
      </c>
      <c r="G10" s="26">
        <v>12000</v>
      </c>
      <c r="H10" s="32" t="s">
        <v>154</v>
      </c>
      <c r="AA10" s="14" t="s">
        <v>1002</v>
      </c>
      <c r="AB10" s="13">
        <v>9</v>
      </c>
      <c r="AF10" s="14" t="s">
        <v>965</v>
      </c>
      <c r="AG10" s="13" t="s">
        <v>193</v>
      </c>
      <c r="AI10" s="13">
        <v>16</v>
      </c>
      <c r="AJ10" s="13">
        <v>155</v>
      </c>
      <c r="AK10" s="12"/>
    </row>
    <row r="11" ht="12.75" spans="1:37">
      <c r="A11" s="31"/>
      <c r="B11" s="17">
        <v>1</v>
      </c>
      <c r="C11" s="17">
        <v>2</v>
      </c>
      <c r="D11" s="17">
        <v>4</v>
      </c>
      <c r="E11" s="17">
        <v>2</v>
      </c>
      <c r="F11" s="17">
        <v>1</v>
      </c>
      <c r="G11" s="26">
        <v>900</v>
      </c>
      <c r="H11" s="32" t="s">
        <v>199</v>
      </c>
      <c r="I11" s="17">
        <v>1</v>
      </c>
      <c r="J11" s="17">
        <v>10</v>
      </c>
      <c r="AA11" s="14" t="s">
        <v>966</v>
      </c>
      <c r="AC11" s="12" t="s">
        <v>97</v>
      </c>
      <c r="AD11" s="13">
        <v>4</v>
      </c>
      <c r="AG11" s="13" t="s">
        <v>193</v>
      </c>
      <c r="AI11" s="13">
        <v>20</v>
      </c>
      <c r="AJ11" s="13">
        <v>210</v>
      </c>
      <c r="AK11" s="12" t="s">
        <v>967</v>
      </c>
    </row>
    <row r="12" ht="12.75" spans="1:37">
      <c r="A12" s="31"/>
      <c r="B12" s="17">
        <v>2</v>
      </c>
      <c r="C12" s="17">
        <v>3</v>
      </c>
      <c r="D12" s="17">
        <v>6</v>
      </c>
      <c r="E12" s="17">
        <v>4</v>
      </c>
      <c r="F12" s="17">
        <v>2</v>
      </c>
      <c r="G12" s="26">
        <v>1350</v>
      </c>
      <c r="H12" s="32" t="s">
        <v>202</v>
      </c>
      <c r="I12" s="17">
        <v>1</v>
      </c>
      <c r="J12" s="17">
        <v>12</v>
      </c>
      <c r="AK12" s="12"/>
    </row>
    <row r="13" ht="12.75" spans="1:37">
      <c r="A13" s="31"/>
      <c r="B13" s="17">
        <v>3</v>
      </c>
      <c r="C13" s="17">
        <v>4</v>
      </c>
      <c r="D13" s="17">
        <v>8</v>
      </c>
      <c r="E13" s="17">
        <v>5</v>
      </c>
      <c r="F13" s="17">
        <v>2</v>
      </c>
      <c r="G13" s="26">
        <v>2050</v>
      </c>
      <c r="H13" s="32" t="s">
        <v>206</v>
      </c>
      <c r="I13" s="17">
        <v>1</v>
      </c>
      <c r="J13" s="17">
        <v>14</v>
      </c>
      <c r="AK13" s="12"/>
    </row>
    <row r="14" ht="12.75" spans="1:37">
      <c r="A14" s="31"/>
      <c r="B14" s="17">
        <v>4</v>
      </c>
      <c r="C14" s="17">
        <v>5</v>
      </c>
      <c r="D14" s="17">
        <v>10</v>
      </c>
      <c r="E14" s="17">
        <v>8</v>
      </c>
      <c r="F14" s="17">
        <v>4</v>
      </c>
      <c r="G14" s="26">
        <v>2650</v>
      </c>
      <c r="H14" s="32" t="s">
        <v>178</v>
      </c>
      <c r="I14" s="17">
        <v>2</v>
      </c>
      <c r="J14" s="17">
        <v>17</v>
      </c>
      <c r="AA14" s="43"/>
      <c r="AB14" s="32"/>
      <c r="AC14" s="43"/>
      <c r="AD14" s="32"/>
      <c r="AE14" s="32"/>
      <c r="AG14" s="32"/>
      <c r="AH14" s="32"/>
      <c r="AI14" s="32"/>
      <c r="AJ14" s="32"/>
      <c r="AK14" s="46"/>
    </row>
    <row r="15" ht="12.75" spans="1:37">
      <c r="A15" s="31"/>
      <c r="B15" s="17">
        <v>5</v>
      </c>
      <c r="C15" s="17">
        <v>6</v>
      </c>
      <c r="D15" s="17">
        <v>12</v>
      </c>
      <c r="E15" s="17">
        <v>10</v>
      </c>
      <c r="F15" s="17">
        <v>5</v>
      </c>
      <c r="G15" s="26">
        <v>3750</v>
      </c>
      <c r="H15" s="32" t="s">
        <v>183</v>
      </c>
      <c r="I15" s="17">
        <v>2</v>
      </c>
      <c r="J15" s="17">
        <v>20</v>
      </c>
      <c r="AA15" s="43"/>
      <c r="AB15" s="32"/>
      <c r="AC15" s="17"/>
      <c r="AD15" s="32"/>
      <c r="AE15" s="32"/>
      <c r="AF15" s="43"/>
      <c r="AG15" s="32"/>
      <c r="AH15" s="32"/>
      <c r="AI15" s="32"/>
      <c r="AJ15" s="32"/>
      <c r="AK15" s="46"/>
    </row>
    <row r="16" ht="12.75" spans="1:37">
      <c r="A16" s="31"/>
      <c r="B16" s="17">
        <v>6</v>
      </c>
      <c r="C16" s="17">
        <v>7</v>
      </c>
      <c r="D16" s="17">
        <v>14</v>
      </c>
      <c r="E16" s="17">
        <v>12</v>
      </c>
      <c r="F16" s="17">
        <v>6</v>
      </c>
      <c r="G16" s="26">
        <v>4500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16</v>
      </c>
      <c r="E17" s="17">
        <v>14</v>
      </c>
      <c r="F17" s="17">
        <v>7</v>
      </c>
      <c r="G17" s="26">
        <v>5850</v>
      </c>
      <c r="H17" s="32" t="s">
        <v>197</v>
      </c>
      <c r="I17" s="17">
        <v>3</v>
      </c>
      <c r="J17" s="17">
        <v>26</v>
      </c>
      <c r="AA17" s="43"/>
      <c r="AB17" s="32"/>
      <c r="AC17" s="17"/>
      <c r="AD17" s="32"/>
      <c r="AE17" s="32"/>
      <c r="AF17" s="43"/>
      <c r="AG17" s="32"/>
      <c r="AH17" s="32"/>
      <c r="AI17" s="32"/>
      <c r="AJ17" s="32"/>
      <c r="AK17" s="17"/>
    </row>
    <row r="18" ht="12.75" spans="1:37">
      <c r="A18" s="31"/>
      <c r="B18" s="17">
        <v>8</v>
      </c>
      <c r="C18" s="17">
        <v>9</v>
      </c>
      <c r="D18" s="17">
        <v>18</v>
      </c>
      <c r="E18" s="17">
        <v>16</v>
      </c>
      <c r="F18" s="17">
        <v>8</v>
      </c>
      <c r="G18" s="26">
        <v>7600</v>
      </c>
      <c r="H18" s="32" t="s">
        <v>209</v>
      </c>
      <c r="I18" s="17">
        <v>3</v>
      </c>
      <c r="J18" s="17">
        <v>29</v>
      </c>
      <c r="AA18" s="43"/>
      <c r="AB18" s="32"/>
      <c r="AG18" s="32"/>
      <c r="AH18" s="32"/>
      <c r="AI18" s="32"/>
      <c r="AJ18" s="32"/>
      <c r="AK18" s="17"/>
    </row>
    <row r="19" ht="12.75" spans="1:37">
      <c r="A19" s="31"/>
      <c r="B19" s="17">
        <v>9</v>
      </c>
      <c r="C19" s="17">
        <v>10</v>
      </c>
      <c r="D19" s="17">
        <v>20</v>
      </c>
      <c r="E19" s="17">
        <v>20</v>
      </c>
      <c r="F19" s="17">
        <v>10</v>
      </c>
      <c r="G19" s="26">
        <v>9900</v>
      </c>
      <c r="H19" s="32" t="s">
        <v>169</v>
      </c>
      <c r="I19" s="17">
        <v>5</v>
      </c>
      <c r="J19" s="17">
        <v>30</v>
      </c>
      <c r="AA19" s="43"/>
      <c r="AB19" s="32"/>
      <c r="AC19" s="17"/>
      <c r="AF19" s="43"/>
      <c r="AG19" s="32"/>
      <c r="AH19" s="32"/>
      <c r="AI19" s="32"/>
      <c r="AJ19" s="32"/>
      <c r="AK19" s="17"/>
    </row>
    <row r="20" ht="12.75" spans="1:37">
      <c r="A20" s="31"/>
      <c r="B20" s="17">
        <v>10</v>
      </c>
      <c r="C20" s="17"/>
      <c r="G20" s="26"/>
      <c r="H20" s="21"/>
      <c r="AC20" s="17"/>
      <c r="AF20" s="43"/>
      <c r="AG20" s="12"/>
      <c r="AH20" s="12"/>
      <c r="AI20" s="12"/>
      <c r="AJ20" s="12"/>
      <c r="AK20" s="12"/>
    </row>
    <row r="21" ht="12.75" spans="1:37">
      <c r="A21" s="31"/>
      <c r="G21" s="26"/>
      <c r="H21" s="21"/>
      <c r="AC21" s="17"/>
      <c r="AD21" s="32"/>
      <c r="AE21" s="12"/>
      <c r="AK21" s="46"/>
    </row>
    <row r="22" ht="12.75" spans="1:37">
      <c r="A22" s="31"/>
      <c r="G22" s="26"/>
      <c r="H22" s="21"/>
      <c r="AF22" s="43"/>
      <c r="AK22" s="12"/>
    </row>
    <row r="23" ht="12.75" spans="1:37">
      <c r="A23" s="31"/>
      <c r="G23" s="26"/>
      <c r="H23" s="21"/>
      <c r="AF23" s="43"/>
      <c r="AK23" s="12"/>
    </row>
    <row r="24" ht="12.75" spans="1:37">
      <c r="A24" s="31"/>
      <c r="G24" s="26"/>
      <c r="H24" s="21"/>
      <c r="AK24" s="12"/>
    </row>
    <row r="25" ht="12.75" spans="1:37">
      <c r="A25" s="31"/>
      <c r="G25" s="26"/>
      <c r="H25" s="21"/>
      <c r="AC25" s="17"/>
      <c r="AF25" s="43"/>
      <c r="AK25" s="17"/>
    </row>
    <row r="26" ht="12.75" spans="1:37">
      <c r="A26" s="31"/>
      <c r="G26" s="26"/>
      <c r="H26" s="21"/>
      <c r="AC26" s="17"/>
      <c r="AF26" s="43"/>
      <c r="AK26" s="17"/>
    </row>
    <row r="27" ht="12.75" spans="1:37">
      <c r="A27" s="31"/>
      <c r="G27" s="26"/>
      <c r="H27" s="21"/>
      <c r="AC27" s="17"/>
      <c r="AD27" s="32"/>
      <c r="AE27" s="12"/>
      <c r="AK27" s="46"/>
    </row>
    <row r="28" ht="12.75" spans="1:37">
      <c r="A28" s="31"/>
      <c r="G28" s="26"/>
      <c r="H28" s="21"/>
      <c r="AF28" s="43"/>
      <c r="AK28" s="46"/>
    </row>
    <row r="29" ht="12.75" spans="1:37">
      <c r="A29" s="31"/>
      <c r="G29" s="26"/>
      <c r="H29" s="21"/>
      <c r="AF29" s="43"/>
      <c r="AK29" s="46"/>
    </row>
    <row r="30" ht="12.75" spans="1:37">
      <c r="A30" s="31"/>
      <c r="G30" s="26"/>
      <c r="H30" s="21"/>
      <c r="AF30" s="43"/>
      <c r="AK30" s="12"/>
    </row>
    <row r="31" ht="12.75" spans="1:37">
      <c r="A31" s="31"/>
      <c r="G31" s="26"/>
      <c r="H31" s="21"/>
      <c r="AF31" s="43"/>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2.1428571428571" style="12" customWidth="1"/>
    <col min="3" max="3" width="11.4285714285714" style="12" customWidth="1"/>
    <col min="4" max="4" width="24.5714285714286" style="12" customWidth="1"/>
    <col min="5" max="5" width="13.7142857142857" style="12" customWidth="1"/>
    <col min="6" max="6" width="13.8571428571429"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101</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[DMKCharacterProgress_WIP.xlsx]Overview!$B$125</v>
      </c>
      <c r="G1" s="12" t="s">
        <v>124</v>
      </c>
      <c r="H1" s="21"/>
      <c r="AA1" s="34" t="str">
        <f>$B$1&amp;"'s Activities"</f>
        <v>Frozone's Activities</v>
      </c>
      <c r="AB1" s="34"/>
      <c r="AC1" s="34"/>
      <c r="AD1" s="34"/>
      <c r="AE1" s="34"/>
      <c r="AF1" s="34"/>
      <c r="AG1" s="34"/>
      <c r="AH1" s="34"/>
      <c r="AI1" s="34"/>
      <c r="AJ1" s="34"/>
      <c r="AK1" s="34"/>
    </row>
    <row r="2" ht="20.25" spans="1:37">
      <c r="A2" s="16" t="s">
        <v>125</v>
      </c>
      <c r="B2" s="17" t="s">
        <v>947</v>
      </c>
      <c r="F2" s="22" t="str">
        <f ca="1">"'"&amp;SUBSTITUTE($F$1,"Overview","Overview (Mine)'")</f>
        <v>'[DMKCharacterProgress_WIP.xlsx]Overview (Mine)'!$B$125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180</v>
      </c>
      <c r="G4" s="26"/>
      <c r="H4" s="21"/>
      <c r="AA4" s="14" t="s">
        <v>1003</v>
      </c>
      <c r="AB4" s="13">
        <v>1</v>
      </c>
      <c r="AC4" s="14"/>
      <c r="AD4" s="14"/>
      <c r="AE4" s="14"/>
      <c r="AG4" s="13" t="s">
        <v>539</v>
      </c>
      <c r="AI4" s="13">
        <v>2</v>
      </c>
      <c r="AJ4" s="13">
        <v>8</v>
      </c>
      <c r="AK4" s="14" t="s">
        <v>345</v>
      </c>
    </row>
    <row r="5" ht="25.5" spans="1:37">
      <c r="A5" s="16" t="s">
        <v>148</v>
      </c>
      <c r="B5" s="17" t="s">
        <v>345</v>
      </c>
      <c r="G5" s="26"/>
      <c r="H5" s="21"/>
      <c r="AA5" s="14" t="s">
        <v>1004</v>
      </c>
      <c r="AB5" s="13">
        <v>1</v>
      </c>
      <c r="AF5" s="14" t="s">
        <v>949</v>
      </c>
      <c r="AG5" s="13" t="s">
        <v>178</v>
      </c>
      <c r="AI5" s="13">
        <v>7</v>
      </c>
      <c r="AJ5" s="13">
        <v>40</v>
      </c>
      <c r="AK5" s="15" t="s">
        <v>1005</v>
      </c>
    </row>
    <row r="6" ht="12.75" spans="1:37">
      <c r="A6" s="16" t="s">
        <v>150</v>
      </c>
      <c r="B6" s="17" t="s">
        <v>1006</v>
      </c>
      <c r="G6" s="26"/>
      <c r="H6" s="21"/>
      <c r="AA6" s="14" t="s">
        <v>1007</v>
      </c>
      <c r="AF6" s="14" t="s">
        <v>959</v>
      </c>
      <c r="AG6" s="13" t="s">
        <v>178</v>
      </c>
      <c r="AI6" s="13">
        <v>7</v>
      </c>
      <c r="AJ6" s="13">
        <v>40</v>
      </c>
      <c r="AK6" s="12" t="s">
        <v>974</v>
      </c>
    </row>
    <row r="7" ht="12.75" spans="1:37">
      <c r="A7" s="16" t="s">
        <v>157</v>
      </c>
      <c r="B7" s="17" t="s">
        <v>1008</v>
      </c>
      <c r="G7" s="26"/>
      <c r="H7" s="21"/>
      <c r="AA7" s="43" t="s">
        <v>1009</v>
      </c>
      <c r="AB7" s="32"/>
      <c r="AC7" s="17"/>
      <c r="AD7" s="32"/>
      <c r="AE7" s="32"/>
      <c r="AF7" s="43" t="s">
        <v>952</v>
      </c>
      <c r="AG7" s="32" t="s">
        <v>183</v>
      </c>
      <c r="AH7" s="32"/>
      <c r="AI7" s="13">
        <v>10</v>
      </c>
      <c r="AJ7" s="13">
        <v>75</v>
      </c>
      <c r="AK7" s="12" t="s">
        <v>1010</v>
      </c>
    </row>
    <row r="8" ht="12.75" spans="1:37">
      <c r="A8" s="16" t="s">
        <v>159</v>
      </c>
      <c r="B8" s="17">
        <v>6</v>
      </c>
      <c r="C8" s="27"/>
      <c r="D8" s="27"/>
      <c r="E8" s="27"/>
      <c r="F8" s="27"/>
      <c r="G8" s="28"/>
      <c r="H8" s="29"/>
      <c r="I8" s="33" t="s">
        <v>131</v>
      </c>
      <c r="J8" s="33"/>
      <c r="AA8" s="14" t="s">
        <v>1011</v>
      </c>
      <c r="AF8" s="14" t="s">
        <v>965</v>
      </c>
      <c r="AG8" s="13" t="s">
        <v>154</v>
      </c>
      <c r="AI8" s="13">
        <v>13</v>
      </c>
      <c r="AJ8" s="13">
        <v>110</v>
      </c>
      <c r="AK8" s="12" t="s">
        <v>1012</v>
      </c>
    </row>
    <row r="9" ht="12.75" spans="1:40">
      <c r="A9" s="16" t="s">
        <v>162</v>
      </c>
      <c r="B9" s="16" t="s">
        <v>163</v>
      </c>
      <c r="C9" s="16" t="s">
        <v>164</v>
      </c>
      <c r="D9" s="16" t="str">
        <f>$B$5</f>
        <v>The Incredibles Symbol</v>
      </c>
      <c r="E9" s="16" t="str">
        <f>$B$6</f>
        <v>Frozone Skis</v>
      </c>
      <c r="F9" s="16" t="str">
        <f>$B$7</f>
        <v>Frozone Ears</v>
      </c>
      <c r="G9" s="30" t="s">
        <v>165</v>
      </c>
      <c r="H9" s="29" t="s">
        <v>137</v>
      </c>
      <c r="I9" s="16" t="s">
        <v>166</v>
      </c>
      <c r="J9" s="16" t="s">
        <v>139</v>
      </c>
      <c r="K9" s="31"/>
      <c r="L9" s="31"/>
      <c r="M9" s="31"/>
      <c r="N9" s="31"/>
      <c r="O9" s="31"/>
      <c r="P9" s="31"/>
      <c r="Q9" s="31"/>
      <c r="R9" s="31"/>
      <c r="S9" s="31"/>
      <c r="T9" s="31"/>
      <c r="U9" s="31"/>
      <c r="V9" s="31"/>
      <c r="W9" s="31"/>
      <c r="X9" s="31"/>
      <c r="Y9" s="31"/>
      <c r="Z9" s="31"/>
      <c r="AA9" s="43" t="s">
        <v>1013</v>
      </c>
      <c r="AB9" s="32"/>
      <c r="AD9" s="32"/>
      <c r="AE9" s="32"/>
      <c r="AF9" s="43"/>
      <c r="AG9" s="32" t="s">
        <v>197</v>
      </c>
      <c r="AH9" s="32"/>
      <c r="AI9" s="32">
        <v>20</v>
      </c>
      <c r="AJ9" s="32">
        <v>200</v>
      </c>
      <c r="AK9" s="12"/>
      <c r="AL9" s="31"/>
      <c r="AM9" s="31"/>
      <c r="AN9" s="31"/>
    </row>
    <row r="10" ht="12.75" spans="1:37">
      <c r="A10" s="31"/>
      <c r="B10" s="17">
        <v>0</v>
      </c>
      <c r="C10" s="17">
        <v>1</v>
      </c>
      <c r="D10" s="17"/>
      <c r="E10" s="17"/>
      <c r="F10" s="17"/>
      <c r="G10" s="26"/>
      <c r="H10" s="32" t="s">
        <v>145</v>
      </c>
      <c r="AK10" s="12"/>
    </row>
    <row r="11" ht="12.75" spans="1:37">
      <c r="A11" s="31"/>
      <c r="B11" s="17">
        <v>1</v>
      </c>
      <c r="C11" s="17">
        <v>2</v>
      </c>
      <c r="D11" s="17">
        <v>4</v>
      </c>
      <c r="E11" s="17">
        <v>1</v>
      </c>
      <c r="F11" s="17">
        <v>1</v>
      </c>
      <c r="G11" s="26">
        <v>600</v>
      </c>
      <c r="H11" s="32" t="s">
        <v>199</v>
      </c>
      <c r="I11" s="17">
        <v>1</v>
      </c>
      <c r="J11" s="17">
        <v>10</v>
      </c>
      <c r="AK11" s="12"/>
    </row>
    <row r="12" ht="12.75" spans="1:37">
      <c r="A12" s="31"/>
      <c r="B12" s="17">
        <v>2</v>
      </c>
      <c r="C12" s="17">
        <v>3</v>
      </c>
      <c r="D12" s="17">
        <v>6</v>
      </c>
      <c r="E12" s="17">
        <v>2</v>
      </c>
      <c r="F12" s="17">
        <v>1</v>
      </c>
      <c r="G12" s="26">
        <v>900</v>
      </c>
      <c r="H12" s="32" t="s">
        <v>202</v>
      </c>
      <c r="I12" s="17">
        <v>1</v>
      </c>
      <c r="J12" s="17">
        <v>12</v>
      </c>
      <c r="AK12" s="12"/>
    </row>
    <row r="13" ht="12.75" spans="1:37">
      <c r="A13" s="31"/>
      <c r="B13" s="17">
        <v>3</v>
      </c>
      <c r="C13" s="17">
        <v>4</v>
      </c>
      <c r="D13" s="17">
        <v>8</v>
      </c>
      <c r="E13" s="17">
        <v>3</v>
      </c>
      <c r="F13" s="17">
        <v>2</v>
      </c>
      <c r="G13" s="26">
        <v>1350</v>
      </c>
      <c r="H13" s="32" t="s">
        <v>206</v>
      </c>
      <c r="I13" s="17">
        <v>1</v>
      </c>
      <c r="J13" s="17">
        <v>14</v>
      </c>
      <c r="AK13" s="12"/>
    </row>
    <row r="14" ht="12.75" spans="1:37">
      <c r="A14" s="31"/>
      <c r="B14" s="17">
        <v>4</v>
      </c>
      <c r="C14" s="17">
        <v>5</v>
      </c>
      <c r="D14" s="17">
        <v>10</v>
      </c>
      <c r="E14" s="17">
        <v>4</v>
      </c>
      <c r="F14" s="17">
        <v>3</v>
      </c>
      <c r="G14" s="26">
        <v>1750</v>
      </c>
      <c r="H14" s="32" t="s">
        <v>178</v>
      </c>
      <c r="I14" s="17">
        <v>2</v>
      </c>
      <c r="J14" s="17">
        <v>17</v>
      </c>
      <c r="AA14" s="43"/>
      <c r="AB14" s="32"/>
      <c r="AC14" s="43"/>
      <c r="AD14" s="32"/>
      <c r="AE14" s="32"/>
      <c r="AG14" s="32"/>
      <c r="AH14" s="32"/>
      <c r="AI14" s="32"/>
      <c r="AJ14" s="32"/>
      <c r="AK14" s="46"/>
    </row>
    <row r="15" ht="12.75" spans="1:37">
      <c r="A15" s="31"/>
      <c r="B15" s="17">
        <v>5</v>
      </c>
      <c r="C15" s="17">
        <v>6</v>
      </c>
      <c r="D15" s="17">
        <v>12</v>
      </c>
      <c r="E15" s="17">
        <v>6</v>
      </c>
      <c r="F15" s="17">
        <v>4</v>
      </c>
      <c r="G15" s="26">
        <v>2300</v>
      </c>
      <c r="H15" s="32" t="s">
        <v>183</v>
      </c>
      <c r="I15" s="17">
        <v>2</v>
      </c>
      <c r="J15" s="17">
        <v>20</v>
      </c>
      <c r="AA15" s="43"/>
      <c r="AB15" s="32"/>
      <c r="AC15" s="17"/>
      <c r="AD15" s="32"/>
      <c r="AE15" s="32"/>
      <c r="AF15" s="43"/>
      <c r="AG15" s="32"/>
      <c r="AH15" s="32"/>
      <c r="AI15" s="32"/>
      <c r="AJ15" s="32"/>
      <c r="AK15" s="46"/>
    </row>
    <row r="16" ht="12.75" spans="1:37">
      <c r="A16" s="31"/>
      <c r="B16" s="17">
        <v>6</v>
      </c>
      <c r="C16" s="17">
        <v>7</v>
      </c>
      <c r="D16" s="17">
        <v>14</v>
      </c>
      <c r="E16" s="17">
        <v>8</v>
      </c>
      <c r="F16" s="17">
        <v>5</v>
      </c>
      <c r="G16" s="26">
        <v>3000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16</v>
      </c>
      <c r="E17" s="17">
        <v>10</v>
      </c>
      <c r="F17" s="17">
        <v>6</v>
      </c>
      <c r="G17" s="26">
        <v>3900</v>
      </c>
      <c r="H17" s="32" t="s">
        <v>197</v>
      </c>
      <c r="I17" s="17">
        <v>3</v>
      </c>
      <c r="J17" s="17">
        <v>26</v>
      </c>
      <c r="AA17" s="43"/>
      <c r="AB17" s="32"/>
      <c r="AC17" s="17"/>
      <c r="AD17" s="32"/>
      <c r="AE17" s="32"/>
      <c r="AF17" s="43"/>
      <c r="AG17" s="32"/>
      <c r="AH17" s="32"/>
      <c r="AI17" s="32"/>
      <c r="AJ17" s="32"/>
      <c r="AK17" s="17"/>
    </row>
    <row r="18" ht="12.75" spans="1:37">
      <c r="A18" s="31"/>
      <c r="B18" s="17">
        <v>8</v>
      </c>
      <c r="C18" s="17">
        <v>9</v>
      </c>
      <c r="D18" s="17">
        <v>18</v>
      </c>
      <c r="E18" s="17">
        <v>12</v>
      </c>
      <c r="F18" s="17">
        <v>8</v>
      </c>
      <c r="G18" s="26">
        <v>5050</v>
      </c>
      <c r="H18" s="32" t="s">
        <v>209</v>
      </c>
      <c r="I18" s="17">
        <v>3</v>
      </c>
      <c r="J18" s="17">
        <v>29</v>
      </c>
      <c r="AA18" s="43"/>
      <c r="AB18" s="32"/>
      <c r="AG18" s="32"/>
      <c r="AH18" s="32"/>
      <c r="AI18" s="32"/>
      <c r="AJ18" s="32"/>
      <c r="AK18" s="17"/>
    </row>
    <row r="19" ht="12.75" spans="1:37">
      <c r="A19" s="31"/>
      <c r="B19" s="17">
        <v>9</v>
      </c>
      <c r="C19" s="17">
        <v>10</v>
      </c>
      <c r="D19" s="17">
        <v>20</v>
      </c>
      <c r="E19" s="17">
        <v>15</v>
      </c>
      <c r="F19" s="17">
        <v>10</v>
      </c>
      <c r="G19" s="26">
        <v>6550</v>
      </c>
      <c r="H19" s="32" t="s">
        <v>169</v>
      </c>
      <c r="I19" s="17">
        <v>5</v>
      </c>
      <c r="J19" s="17">
        <v>30</v>
      </c>
      <c r="AA19" s="43"/>
      <c r="AB19" s="32"/>
      <c r="AC19" s="17"/>
      <c r="AF19" s="43"/>
      <c r="AG19" s="32"/>
      <c r="AH19" s="32"/>
      <c r="AI19" s="32"/>
      <c r="AJ19" s="32"/>
      <c r="AK19" s="17"/>
    </row>
    <row r="20" ht="12.75" spans="1:37">
      <c r="A20" s="31"/>
      <c r="B20" s="17">
        <v>10</v>
      </c>
      <c r="C20" s="17"/>
      <c r="G20" s="26"/>
      <c r="H20" s="21"/>
      <c r="AC20" s="17"/>
      <c r="AF20" s="43"/>
      <c r="AG20" s="12"/>
      <c r="AH20" s="12"/>
      <c r="AI20" s="12"/>
      <c r="AJ20" s="12"/>
      <c r="AK20" s="12"/>
    </row>
    <row r="21" ht="12.75" spans="1:37">
      <c r="A21" s="31"/>
      <c r="G21" s="26"/>
      <c r="H21" s="21"/>
      <c r="AC21" s="17"/>
      <c r="AD21" s="32"/>
      <c r="AE21" s="12"/>
      <c r="AK21" s="46"/>
    </row>
    <row r="22" ht="12.75" spans="1:37">
      <c r="A22" s="31"/>
      <c r="G22" s="26"/>
      <c r="H22" s="21"/>
      <c r="AF22" s="43"/>
      <c r="AK22" s="12"/>
    </row>
    <row r="23" ht="12.75" spans="1:37">
      <c r="A23" s="31"/>
      <c r="G23" s="26"/>
      <c r="H23" s="21"/>
      <c r="AF23" s="43"/>
      <c r="AK23" s="12"/>
    </row>
    <row r="24" ht="12.75" spans="1:37">
      <c r="A24" s="31"/>
      <c r="G24" s="26"/>
      <c r="H24" s="21"/>
      <c r="AK24" s="12"/>
    </row>
    <row r="25" ht="12.75" spans="1:37">
      <c r="A25" s="31"/>
      <c r="G25" s="26"/>
      <c r="H25" s="21"/>
      <c r="AC25" s="17"/>
      <c r="AF25" s="43"/>
      <c r="AK25" s="17"/>
    </row>
    <row r="26" ht="12.75" spans="1:37">
      <c r="A26" s="31"/>
      <c r="G26" s="26"/>
      <c r="H26" s="21"/>
      <c r="AC26" s="17"/>
      <c r="AF26" s="43"/>
      <c r="AK26" s="17"/>
    </row>
    <row r="27" ht="12.75" spans="1:37">
      <c r="A27" s="31"/>
      <c r="G27" s="26"/>
      <c r="H27" s="21"/>
      <c r="AC27" s="17"/>
      <c r="AD27" s="32"/>
      <c r="AE27" s="12"/>
      <c r="AK27" s="46"/>
    </row>
    <row r="28" ht="12.75" spans="1:37">
      <c r="A28" s="31"/>
      <c r="G28" s="26"/>
      <c r="H28" s="21"/>
      <c r="AF28" s="43"/>
      <c r="AK28" s="46"/>
    </row>
    <row r="29" ht="12.75" spans="1:37">
      <c r="A29" s="31"/>
      <c r="G29" s="26"/>
      <c r="H29" s="21"/>
      <c r="AF29" s="43"/>
      <c r="AK29" s="46"/>
    </row>
    <row r="30" ht="12.75" spans="1:37">
      <c r="A30" s="31"/>
      <c r="G30" s="26"/>
      <c r="H30" s="21"/>
      <c r="AF30" s="43"/>
      <c r="AK30" s="12"/>
    </row>
    <row r="31" ht="12.75" spans="1:37">
      <c r="A31" s="31"/>
      <c r="G31" s="26"/>
      <c r="H31" s="21"/>
      <c r="AF31" s="43"/>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2.1428571428571" style="12" customWidth="1"/>
    <col min="3" max="3" width="11.4285714285714" style="12" customWidth="1"/>
    <col min="4" max="4" width="24.5714285714286" style="12" customWidth="1"/>
    <col min="5" max="5" width="18.2857142857143" style="12" customWidth="1"/>
    <col min="6" max="6" width="16"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102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[DMKCharacterProgress_WIP.xlsx]Overview!$B$127</v>
      </c>
      <c r="G1" s="12" t="s">
        <v>124</v>
      </c>
      <c r="H1" s="21"/>
      <c r="AA1" s="34" t="str">
        <f>$B$1&amp;"'s Activities"</f>
        <v>Syndrome's Activities</v>
      </c>
      <c r="AB1" s="34"/>
      <c r="AC1" s="34"/>
      <c r="AD1" s="34"/>
      <c r="AE1" s="34"/>
      <c r="AF1" s="34"/>
      <c r="AG1" s="34"/>
      <c r="AH1" s="34"/>
      <c r="AI1" s="34"/>
      <c r="AJ1" s="34"/>
      <c r="AK1" s="34"/>
    </row>
    <row r="2" ht="20.25" spans="1:37">
      <c r="A2" s="16" t="s">
        <v>125</v>
      </c>
      <c r="B2" s="17" t="s">
        <v>947</v>
      </c>
      <c r="F2" s="22" t="str">
        <f ca="1">"'"&amp;SUBSTITUTE($F$1,"Overview","Overview (Mine)'")</f>
        <v>'[DMKCharacterProgress_WIP.xlsx]Overview (Mine)'!$B$127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1014</v>
      </c>
      <c r="AB4" s="13">
        <v>1</v>
      </c>
      <c r="AG4" s="13" t="s">
        <v>202</v>
      </c>
      <c r="AI4" s="13">
        <v>4</v>
      </c>
      <c r="AJ4" s="13">
        <v>14</v>
      </c>
      <c r="AK4" s="12" t="s">
        <v>345</v>
      </c>
    </row>
    <row r="5" ht="12.75" spans="1:37">
      <c r="A5" s="16" t="s">
        <v>148</v>
      </c>
      <c r="B5" s="17" t="s">
        <v>345</v>
      </c>
      <c r="G5" s="26"/>
      <c r="H5" s="21"/>
      <c r="AA5" s="14" t="s">
        <v>1015</v>
      </c>
      <c r="AB5" s="13">
        <v>2</v>
      </c>
      <c r="AF5" s="14" t="s">
        <v>949</v>
      </c>
      <c r="AG5" s="13" t="s">
        <v>178</v>
      </c>
      <c r="AI5" s="13">
        <v>7</v>
      </c>
      <c r="AJ5" s="13">
        <v>40</v>
      </c>
      <c r="AK5" s="15" t="s">
        <v>1016</v>
      </c>
    </row>
    <row r="6" ht="12.75" spans="1:37">
      <c r="A6" s="16" t="s">
        <v>150</v>
      </c>
      <c r="B6" s="17" t="s">
        <v>1017</v>
      </c>
      <c r="G6" s="26"/>
      <c r="H6" s="21"/>
      <c r="AA6" s="14" t="s">
        <v>1018</v>
      </c>
      <c r="AB6" s="13">
        <v>5</v>
      </c>
      <c r="AF6" s="14" t="s">
        <v>959</v>
      </c>
      <c r="AG6" s="13" t="s">
        <v>183</v>
      </c>
      <c r="AI6" s="13">
        <v>10</v>
      </c>
      <c r="AJ6" s="13">
        <v>75</v>
      </c>
      <c r="AK6" s="12" t="s">
        <v>1019</v>
      </c>
    </row>
    <row r="7" ht="12.75" spans="1:37">
      <c r="A7" s="16" t="s">
        <v>157</v>
      </c>
      <c r="B7" s="17" t="s">
        <v>1020</v>
      </c>
      <c r="G7" s="26"/>
      <c r="H7" s="21"/>
      <c r="AA7" s="43" t="s">
        <v>1021</v>
      </c>
      <c r="AB7" s="32">
        <v>3</v>
      </c>
      <c r="AC7" s="17" t="s">
        <v>971</v>
      </c>
      <c r="AD7" s="32"/>
      <c r="AE7" s="32"/>
      <c r="AF7" s="43" t="s">
        <v>965</v>
      </c>
      <c r="AG7" s="32" t="s">
        <v>183</v>
      </c>
      <c r="AH7" s="32"/>
      <c r="AI7" s="13">
        <v>13</v>
      </c>
      <c r="AJ7" s="13">
        <v>100</v>
      </c>
      <c r="AK7" s="12" t="s">
        <v>990</v>
      </c>
    </row>
    <row r="8" ht="12.75" spans="1:37">
      <c r="A8" s="16" t="s">
        <v>159</v>
      </c>
      <c r="B8" s="17">
        <v>6</v>
      </c>
      <c r="C8" s="27"/>
      <c r="D8" s="27"/>
      <c r="E8" s="27"/>
      <c r="F8" s="27"/>
      <c r="G8" s="28"/>
      <c r="H8" s="29"/>
      <c r="I8" s="33" t="s">
        <v>131</v>
      </c>
      <c r="J8" s="33"/>
      <c r="AA8" s="14" t="s">
        <v>1022</v>
      </c>
      <c r="AB8" s="13">
        <v>1</v>
      </c>
      <c r="AF8" s="14" t="s">
        <v>952</v>
      </c>
      <c r="AG8" s="13" t="s">
        <v>154</v>
      </c>
      <c r="AI8" s="13">
        <v>13</v>
      </c>
      <c r="AJ8" s="13">
        <v>110</v>
      </c>
      <c r="AK8" s="12"/>
    </row>
    <row r="9" ht="12.75" spans="1:40">
      <c r="A9" s="16" t="s">
        <v>162</v>
      </c>
      <c r="B9" s="16" t="s">
        <v>163</v>
      </c>
      <c r="C9" s="16" t="s">
        <v>164</v>
      </c>
      <c r="D9" s="16" t="str">
        <f>$B$5</f>
        <v>The Incredibles Symbol</v>
      </c>
      <c r="E9" s="16" t="str">
        <f>$B$6</f>
        <v>Syndrome Bracer</v>
      </c>
      <c r="F9" s="16" t="str">
        <f>$B$7</f>
        <v>Syndrome Ears</v>
      </c>
      <c r="G9" s="30" t="s">
        <v>165</v>
      </c>
      <c r="H9" s="29" t="s">
        <v>137</v>
      </c>
      <c r="I9" s="16" t="s">
        <v>166</v>
      </c>
      <c r="J9" s="16" t="s">
        <v>139</v>
      </c>
      <c r="K9" s="31"/>
      <c r="L9" s="31"/>
      <c r="M9" s="31"/>
      <c r="N9" s="31"/>
      <c r="O9" s="31"/>
      <c r="P9" s="31"/>
      <c r="Q9" s="31"/>
      <c r="R9" s="31"/>
      <c r="S9" s="31"/>
      <c r="T9" s="31"/>
      <c r="U9" s="31"/>
      <c r="V9" s="31"/>
      <c r="W9" s="31"/>
      <c r="X9" s="31"/>
      <c r="Y9" s="31"/>
      <c r="Z9" s="31"/>
      <c r="AA9" s="43" t="s">
        <v>1023</v>
      </c>
      <c r="AB9" s="32">
        <v>1</v>
      </c>
      <c r="AD9" s="32"/>
      <c r="AE9" s="32"/>
      <c r="AF9" s="43" t="s">
        <v>965</v>
      </c>
      <c r="AG9" s="32" t="s">
        <v>193</v>
      </c>
      <c r="AH9" s="32"/>
      <c r="AI9" s="32">
        <v>16</v>
      </c>
      <c r="AJ9" s="32">
        <v>155</v>
      </c>
      <c r="AK9" s="12"/>
      <c r="AL9" s="31"/>
      <c r="AM9" s="31"/>
      <c r="AN9" s="31"/>
    </row>
    <row r="10" ht="12.75" spans="1:37">
      <c r="A10" s="31"/>
      <c r="B10" s="17">
        <v>0</v>
      </c>
      <c r="C10" s="17">
        <v>1</v>
      </c>
      <c r="D10" s="17">
        <v>100</v>
      </c>
      <c r="E10" s="17">
        <v>20</v>
      </c>
      <c r="F10" s="17">
        <v>20</v>
      </c>
      <c r="G10" s="26">
        <v>45000</v>
      </c>
      <c r="H10" s="32" t="s">
        <v>178</v>
      </c>
      <c r="AA10" s="14" t="s">
        <v>1024</v>
      </c>
      <c r="AB10" s="13">
        <v>10</v>
      </c>
      <c r="AG10" s="13" t="s">
        <v>197</v>
      </c>
      <c r="AI10" s="13">
        <v>20</v>
      </c>
      <c r="AJ10" s="13">
        <v>200</v>
      </c>
      <c r="AK10" s="12"/>
    </row>
    <row r="11" ht="12.75" spans="1:37">
      <c r="A11" s="31"/>
      <c r="B11" s="17">
        <v>1</v>
      </c>
      <c r="C11" s="17">
        <v>2</v>
      </c>
      <c r="D11" s="17">
        <v>4</v>
      </c>
      <c r="E11" s="17">
        <v>1</v>
      </c>
      <c r="F11" s="17">
        <v>1</v>
      </c>
      <c r="G11" s="26">
        <v>1250</v>
      </c>
      <c r="H11" s="32" t="s">
        <v>199</v>
      </c>
      <c r="I11" s="17">
        <v>1</v>
      </c>
      <c r="J11" s="17">
        <v>10</v>
      </c>
      <c r="AH11" s="12"/>
      <c r="AK11" s="12"/>
    </row>
    <row r="12" ht="12.75" spans="1:37">
      <c r="A12" s="31"/>
      <c r="B12" s="17">
        <v>2</v>
      </c>
      <c r="C12" s="17">
        <v>3</v>
      </c>
      <c r="D12" s="17">
        <v>6</v>
      </c>
      <c r="E12" s="17">
        <v>2</v>
      </c>
      <c r="F12" s="17">
        <v>2</v>
      </c>
      <c r="G12" s="26">
        <v>1900</v>
      </c>
      <c r="H12" s="32" t="s">
        <v>202</v>
      </c>
      <c r="I12" s="17">
        <v>1</v>
      </c>
      <c r="J12" s="17">
        <v>12</v>
      </c>
      <c r="AH12" s="12"/>
      <c r="AK12" s="12"/>
    </row>
    <row r="13" ht="12.75" spans="1:10">
      <c r="A13" s="31"/>
      <c r="B13" s="17">
        <v>3</v>
      </c>
      <c r="C13" s="17">
        <v>4</v>
      </c>
      <c r="D13" s="17">
        <v>8</v>
      </c>
      <c r="E13" s="17">
        <v>3</v>
      </c>
      <c r="F13" s="17">
        <v>3</v>
      </c>
      <c r="G13" s="26">
        <v>2850</v>
      </c>
      <c r="H13" s="32" t="s">
        <v>206</v>
      </c>
      <c r="I13" s="17">
        <v>1</v>
      </c>
      <c r="J13" s="17">
        <v>14</v>
      </c>
    </row>
    <row r="14" ht="12.75" spans="1:37">
      <c r="A14" s="31"/>
      <c r="B14" s="17">
        <v>4</v>
      </c>
      <c r="C14" s="17">
        <v>5</v>
      </c>
      <c r="D14" s="17">
        <v>10</v>
      </c>
      <c r="E14" s="17">
        <v>4</v>
      </c>
      <c r="F14" s="17">
        <v>4</v>
      </c>
      <c r="G14" s="26">
        <v>3700</v>
      </c>
      <c r="H14" s="32" t="s">
        <v>178</v>
      </c>
      <c r="I14" s="17">
        <v>2</v>
      </c>
      <c r="J14" s="17">
        <v>17</v>
      </c>
      <c r="AA14" s="43"/>
      <c r="AB14" s="32"/>
      <c r="AC14" s="43"/>
      <c r="AD14" s="32"/>
      <c r="AE14" s="32"/>
      <c r="AG14" s="32"/>
      <c r="AH14" s="32"/>
      <c r="AI14" s="32"/>
      <c r="AJ14" s="32"/>
      <c r="AK14" s="46"/>
    </row>
    <row r="15" ht="12.75" spans="1:37">
      <c r="A15" s="31"/>
      <c r="B15" s="17">
        <v>5</v>
      </c>
      <c r="C15" s="17">
        <v>6</v>
      </c>
      <c r="D15" s="17">
        <v>12</v>
      </c>
      <c r="E15" s="17">
        <v>5</v>
      </c>
      <c r="F15" s="17">
        <v>5</v>
      </c>
      <c r="G15" s="26">
        <v>4800</v>
      </c>
      <c r="H15" s="32" t="s">
        <v>183</v>
      </c>
      <c r="I15" s="17">
        <v>2</v>
      </c>
      <c r="J15" s="17">
        <v>20</v>
      </c>
      <c r="AA15" s="43"/>
      <c r="AB15" s="32"/>
      <c r="AC15" s="17"/>
      <c r="AD15" s="32"/>
      <c r="AE15" s="32"/>
      <c r="AF15" s="43"/>
      <c r="AG15" s="32"/>
      <c r="AH15" s="32"/>
      <c r="AI15" s="32"/>
      <c r="AJ15" s="32"/>
      <c r="AK15" s="46"/>
    </row>
    <row r="16" ht="12.75" spans="1:37">
      <c r="A16" s="31"/>
      <c r="B16" s="17">
        <v>6</v>
      </c>
      <c r="C16" s="17">
        <v>7</v>
      </c>
      <c r="D16" s="17">
        <v>14</v>
      </c>
      <c r="E16" s="17">
        <v>6</v>
      </c>
      <c r="F16" s="17">
        <v>6</v>
      </c>
      <c r="G16" s="26">
        <v>6250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16</v>
      </c>
      <c r="E17" s="17">
        <v>8</v>
      </c>
      <c r="F17" s="17">
        <v>8</v>
      </c>
      <c r="G17" s="26">
        <v>8150</v>
      </c>
      <c r="H17" s="32" t="s">
        <v>197</v>
      </c>
      <c r="I17" s="17">
        <v>3</v>
      </c>
      <c r="J17" s="17">
        <v>26</v>
      </c>
      <c r="AA17" s="43"/>
      <c r="AB17" s="32"/>
      <c r="AC17" s="17"/>
      <c r="AD17" s="32"/>
      <c r="AE17" s="32"/>
      <c r="AF17" s="43"/>
      <c r="AG17" s="32"/>
      <c r="AH17" s="32"/>
      <c r="AI17" s="32"/>
      <c r="AJ17" s="32"/>
      <c r="AK17" s="17"/>
    </row>
    <row r="18" ht="12.75" spans="1:37">
      <c r="A18" s="31"/>
      <c r="B18" s="17">
        <v>8</v>
      </c>
      <c r="C18" s="17">
        <v>9</v>
      </c>
      <c r="D18" s="17">
        <v>18</v>
      </c>
      <c r="E18" s="17">
        <v>10</v>
      </c>
      <c r="F18" s="17">
        <v>10</v>
      </c>
      <c r="G18" s="26">
        <v>10600</v>
      </c>
      <c r="H18" s="32" t="s">
        <v>209</v>
      </c>
      <c r="I18" s="17">
        <v>3</v>
      </c>
      <c r="J18" s="17">
        <v>29</v>
      </c>
      <c r="AA18" s="43"/>
      <c r="AB18" s="32"/>
      <c r="AC18" s="17"/>
      <c r="AD18" s="32"/>
      <c r="AE18" s="32"/>
      <c r="AF18" s="43"/>
      <c r="AG18" s="32"/>
      <c r="AH18" s="32"/>
      <c r="AI18" s="32"/>
      <c r="AJ18" s="32"/>
      <c r="AK18" s="17"/>
    </row>
    <row r="19" ht="12.75" spans="1:37">
      <c r="A19" s="31"/>
      <c r="B19" s="17">
        <v>9</v>
      </c>
      <c r="C19" s="17">
        <v>10</v>
      </c>
      <c r="D19" s="17">
        <v>20</v>
      </c>
      <c r="E19" s="17">
        <v>12</v>
      </c>
      <c r="F19" s="17">
        <v>12</v>
      </c>
      <c r="G19" s="26">
        <v>13800</v>
      </c>
      <c r="H19" s="32" t="s">
        <v>169</v>
      </c>
      <c r="I19" s="17">
        <v>5</v>
      </c>
      <c r="J19" s="17">
        <v>30</v>
      </c>
      <c r="AA19" s="43"/>
      <c r="AB19" s="32"/>
      <c r="AC19" s="17"/>
      <c r="AD19" s="32"/>
      <c r="AE19" s="32"/>
      <c r="AF19" s="43"/>
      <c r="AG19" s="32"/>
      <c r="AH19" s="32"/>
      <c r="AI19" s="32"/>
      <c r="AJ19" s="32"/>
      <c r="AK19" s="17"/>
    </row>
    <row r="20" ht="12.75" spans="1:8">
      <c r="A20" s="31"/>
      <c r="B20" s="17">
        <v>10</v>
      </c>
      <c r="C20" s="17"/>
      <c r="G20" s="26"/>
      <c r="H20" s="21"/>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6.7142857142857" style="12" customWidth="1"/>
    <col min="3" max="3" width="11.4285714285714" style="12" customWidth="1"/>
    <col min="4" max="4" width="20.7142857142857" style="12" customWidth="1"/>
    <col min="5" max="5" width="18.2857142857143" style="12" customWidth="1"/>
    <col min="6" max="6" width="10"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103</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[DMKCharacterProgress_WIP.xlsx]Overview!$B$131</v>
      </c>
      <c r="G1" s="12" t="s">
        <v>124</v>
      </c>
      <c r="H1" s="21"/>
      <c r="AA1" s="34" t="str">
        <f>$B$1&amp;"'s Activities"</f>
        <v>Zero's Activities</v>
      </c>
      <c r="AB1" s="34"/>
      <c r="AC1" s="34"/>
      <c r="AD1" s="34"/>
      <c r="AE1" s="34"/>
      <c r="AF1" s="34"/>
      <c r="AG1" s="34"/>
      <c r="AH1" s="34"/>
      <c r="AI1" s="34"/>
      <c r="AJ1" s="34"/>
      <c r="AK1" s="34"/>
    </row>
    <row r="2" ht="20.25" spans="1:37">
      <c r="A2" s="16" t="s">
        <v>125</v>
      </c>
      <c r="B2" s="17" t="s">
        <v>1025</v>
      </c>
      <c r="F2" s="22" t="str">
        <f ca="1">"'"&amp;SUBSTITUTE($F$1,"Overview","Overview (Mine)'")</f>
        <v>'[DMKCharacterProgress_WIP.xlsx]Overview (Mine)'!$B$131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180</v>
      </c>
      <c r="G4" s="26"/>
      <c r="H4" s="21"/>
      <c r="AA4" s="14" t="s">
        <v>1026</v>
      </c>
      <c r="AB4" s="13">
        <v>1</v>
      </c>
      <c r="AG4" s="13" t="s">
        <v>202</v>
      </c>
      <c r="AI4" s="13">
        <v>4</v>
      </c>
      <c r="AJ4" s="13">
        <v>14</v>
      </c>
      <c r="AK4" s="17" t="s">
        <v>1027</v>
      </c>
    </row>
    <row r="5" ht="12.75" spans="1:37">
      <c r="A5" s="16" t="s">
        <v>148</v>
      </c>
      <c r="B5" s="17" t="s">
        <v>1027</v>
      </c>
      <c r="G5" s="26"/>
      <c r="H5" s="21"/>
      <c r="AA5" s="14" t="s">
        <v>1028</v>
      </c>
      <c r="AB5" s="13">
        <v>2</v>
      </c>
      <c r="AF5" s="14" t="s">
        <v>1029</v>
      </c>
      <c r="AG5" s="13" t="s">
        <v>178</v>
      </c>
      <c r="AI5" s="13">
        <v>7</v>
      </c>
      <c r="AJ5" s="13">
        <v>40</v>
      </c>
      <c r="AK5" s="15" t="s">
        <v>1030</v>
      </c>
    </row>
    <row r="6" ht="12.75" spans="1:37">
      <c r="A6" s="16" t="s">
        <v>150</v>
      </c>
      <c r="B6" s="17" t="s">
        <v>1031</v>
      </c>
      <c r="G6" s="26"/>
      <c r="H6" s="21"/>
      <c r="AA6" s="14" t="s">
        <v>1032</v>
      </c>
      <c r="AB6" s="13">
        <v>6</v>
      </c>
      <c r="AF6" s="14" t="s">
        <v>1033</v>
      </c>
      <c r="AG6" s="13" t="s">
        <v>183</v>
      </c>
      <c r="AI6" s="13">
        <v>10</v>
      </c>
      <c r="AJ6" s="13">
        <v>75</v>
      </c>
      <c r="AK6" s="12" t="s">
        <v>1034</v>
      </c>
    </row>
    <row r="7" ht="12.75" spans="1:37">
      <c r="A7" s="16" t="s">
        <v>157</v>
      </c>
      <c r="B7" s="17" t="s">
        <v>1035</v>
      </c>
      <c r="G7" s="26"/>
      <c r="H7" s="21"/>
      <c r="AA7" s="43" t="s">
        <v>1036</v>
      </c>
      <c r="AB7" s="32">
        <v>1</v>
      </c>
      <c r="AC7" s="17"/>
      <c r="AD7" s="32"/>
      <c r="AE7" s="32"/>
      <c r="AF7" s="43"/>
      <c r="AG7" s="32" t="s">
        <v>183</v>
      </c>
      <c r="AH7" s="32"/>
      <c r="AI7" s="13">
        <v>10</v>
      </c>
      <c r="AJ7" s="13">
        <v>75</v>
      </c>
      <c r="AK7" s="12" t="s">
        <v>1037</v>
      </c>
    </row>
    <row r="8" ht="12.75" spans="1:37">
      <c r="A8" s="16" t="s">
        <v>159</v>
      </c>
      <c r="B8" s="17">
        <v>4</v>
      </c>
      <c r="C8" s="27"/>
      <c r="D8" s="27"/>
      <c r="E8" s="27"/>
      <c r="F8" s="27"/>
      <c r="G8" s="28"/>
      <c r="H8" s="29"/>
      <c r="I8" s="33" t="s">
        <v>131</v>
      </c>
      <c r="J8" s="33"/>
      <c r="AA8" s="14" t="s">
        <v>1038</v>
      </c>
      <c r="AB8" s="13">
        <v>5</v>
      </c>
      <c r="AF8" s="14" t="s">
        <v>1039</v>
      </c>
      <c r="AG8" s="13" t="s">
        <v>154</v>
      </c>
      <c r="AI8" s="13">
        <v>13</v>
      </c>
      <c r="AJ8" s="13">
        <v>110</v>
      </c>
      <c r="AK8" s="12" t="s">
        <v>1040</v>
      </c>
    </row>
    <row r="9" ht="12.75" spans="1:40">
      <c r="A9" s="16" t="s">
        <v>162</v>
      </c>
      <c r="B9" s="16" t="s">
        <v>163</v>
      </c>
      <c r="C9" s="16" t="s">
        <v>164</v>
      </c>
      <c r="D9" s="16" t="str">
        <f>$B$5</f>
        <v>Pumpkin King Head</v>
      </c>
      <c r="E9" s="16" t="str">
        <f>$B$6</f>
        <v>Zero's Tombstone</v>
      </c>
      <c r="F9" s="16" t="str">
        <f>$B$7</f>
        <v>Zero Ears</v>
      </c>
      <c r="G9" s="30" t="s">
        <v>165</v>
      </c>
      <c r="H9" s="29" t="s">
        <v>137</v>
      </c>
      <c r="I9" s="16" t="s">
        <v>166</v>
      </c>
      <c r="J9" s="16" t="s">
        <v>139</v>
      </c>
      <c r="K9" s="31"/>
      <c r="L9" s="31"/>
      <c r="M9" s="31"/>
      <c r="N9" s="31"/>
      <c r="O9" s="31"/>
      <c r="P9" s="31"/>
      <c r="Q9" s="31"/>
      <c r="R9" s="31"/>
      <c r="S9" s="31"/>
      <c r="T9" s="31"/>
      <c r="U9" s="31"/>
      <c r="V9" s="31"/>
      <c r="W9" s="31"/>
      <c r="X9" s="31"/>
      <c r="Y9" s="31"/>
      <c r="Z9" s="31"/>
      <c r="AA9" s="43" t="s">
        <v>1041</v>
      </c>
      <c r="AB9" s="32">
        <v>4</v>
      </c>
      <c r="AC9" s="12" t="s">
        <v>1042</v>
      </c>
      <c r="AD9" s="32"/>
      <c r="AE9" s="32"/>
      <c r="AF9" s="43"/>
      <c r="AG9" s="32" t="s">
        <v>193</v>
      </c>
      <c r="AH9" s="32"/>
      <c r="AI9" s="32">
        <v>20</v>
      </c>
      <c r="AJ9" s="32">
        <v>210</v>
      </c>
      <c r="AK9" s="12"/>
      <c r="AL9" s="31"/>
      <c r="AM9" s="31"/>
      <c r="AN9" s="31"/>
    </row>
    <row r="10" ht="12.75" spans="1:37">
      <c r="A10" s="31"/>
      <c r="B10" s="17">
        <v>0</v>
      </c>
      <c r="C10" s="17">
        <v>1</v>
      </c>
      <c r="D10" s="17"/>
      <c r="E10" s="17"/>
      <c r="F10" s="17"/>
      <c r="G10" s="26"/>
      <c r="H10" s="32" t="s">
        <v>145</v>
      </c>
      <c r="AA10" s="14" t="s">
        <v>1043</v>
      </c>
      <c r="AB10" s="13">
        <v>9</v>
      </c>
      <c r="AF10" s="14" t="s">
        <v>1044</v>
      </c>
      <c r="AG10" s="13" t="s">
        <v>197</v>
      </c>
      <c r="AI10" s="13">
        <v>20</v>
      </c>
      <c r="AJ10" s="13">
        <v>200</v>
      </c>
      <c r="AK10" s="12"/>
    </row>
    <row r="11" ht="12.75" spans="1:37">
      <c r="A11" s="31"/>
      <c r="B11" s="17">
        <v>1</v>
      </c>
      <c r="C11" s="17">
        <v>2</v>
      </c>
      <c r="D11" s="17">
        <v>5</v>
      </c>
      <c r="E11" s="17">
        <v>3</v>
      </c>
      <c r="F11" s="17">
        <v>1</v>
      </c>
      <c r="G11" s="26">
        <v>1000</v>
      </c>
      <c r="H11" s="32" t="s">
        <v>199</v>
      </c>
      <c r="I11" s="17">
        <v>1</v>
      </c>
      <c r="J11" s="17">
        <v>10</v>
      </c>
      <c r="AA11" s="14" t="s">
        <v>1045</v>
      </c>
      <c r="AB11" s="13">
        <v>10</v>
      </c>
      <c r="AC11" s="12" t="s">
        <v>105</v>
      </c>
      <c r="AD11" s="13">
        <v>9</v>
      </c>
      <c r="AG11" s="13" t="s">
        <v>205</v>
      </c>
      <c r="AH11" s="12"/>
      <c r="AI11" s="13">
        <v>37</v>
      </c>
      <c r="AJ11" s="13">
        <v>370</v>
      </c>
      <c r="AK11" s="12"/>
    </row>
    <row r="12" ht="12.75" spans="1:37">
      <c r="A12" s="31"/>
      <c r="B12" s="17">
        <v>2</v>
      </c>
      <c r="C12" s="17">
        <v>3</v>
      </c>
      <c r="D12" s="17">
        <v>6</v>
      </c>
      <c r="E12" s="17">
        <v>4</v>
      </c>
      <c r="F12" s="17">
        <v>2</v>
      </c>
      <c r="G12" s="26">
        <v>1500</v>
      </c>
      <c r="H12" s="32" t="s">
        <v>202</v>
      </c>
      <c r="I12" s="17">
        <v>1</v>
      </c>
      <c r="J12" s="17">
        <v>12</v>
      </c>
      <c r="AA12" s="14" t="s">
        <v>1046</v>
      </c>
      <c r="AB12" s="13">
        <v>7</v>
      </c>
      <c r="AC12" s="12" t="s">
        <v>1047</v>
      </c>
      <c r="AG12" s="13" t="s">
        <v>205</v>
      </c>
      <c r="AH12" s="12"/>
      <c r="AI12" s="13">
        <v>37</v>
      </c>
      <c r="AJ12" s="13">
        <v>370</v>
      </c>
      <c r="AK12" s="12"/>
    </row>
    <row r="13" ht="12.75" spans="1:10">
      <c r="A13" s="31"/>
      <c r="B13" s="17">
        <v>3</v>
      </c>
      <c r="C13" s="17">
        <v>4</v>
      </c>
      <c r="D13" s="17">
        <v>8</v>
      </c>
      <c r="E13" s="17">
        <v>5</v>
      </c>
      <c r="F13" s="17">
        <v>3</v>
      </c>
      <c r="G13" s="26">
        <v>2250</v>
      </c>
      <c r="H13" s="32" t="s">
        <v>206</v>
      </c>
      <c r="I13" s="17">
        <v>1</v>
      </c>
      <c r="J13" s="17">
        <v>14</v>
      </c>
    </row>
    <row r="14" ht="12.75" spans="1:37">
      <c r="A14" s="31"/>
      <c r="B14" s="17">
        <v>4</v>
      </c>
      <c r="C14" s="17">
        <v>5</v>
      </c>
      <c r="D14" s="17">
        <v>10</v>
      </c>
      <c r="E14" s="17">
        <v>6</v>
      </c>
      <c r="F14" s="17">
        <v>4</v>
      </c>
      <c r="G14" s="26"/>
      <c r="H14" s="32" t="s">
        <v>178</v>
      </c>
      <c r="I14" s="17">
        <v>2</v>
      </c>
      <c r="J14" s="17">
        <v>17</v>
      </c>
      <c r="AA14" s="43"/>
      <c r="AB14" s="32"/>
      <c r="AC14" s="43"/>
      <c r="AD14" s="32"/>
      <c r="AE14" s="32"/>
      <c r="AG14" s="32"/>
      <c r="AH14" s="32"/>
      <c r="AI14" s="32"/>
      <c r="AJ14" s="32"/>
      <c r="AK14" s="46"/>
    </row>
    <row r="15" ht="12.75" spans="1:37">
      <c r="A15" s="31"/>
      <c r="B15" s="17">
        <v>5</v>
      </c>
      <c r="C15" s="17">
        <v>6</v>
      </c>
      <c r="D15" s="17">
        <v>12</v>
      </c>
      <c r="E15" s="17">
        <v>8</v>
      </c>
      <c r="F15" s="17">
        <v>6</v>
      </c>
      <c r="G15" s="26"/>
      <c r="H15" s="32" t="s">
        <v>183</v>
      </c>
      <c r="I15" s="17">
        <v>2</v>
      </c>
      <c r="J15" s="17">
        <v>20</v>
      </c>
      <c r="AA15" s="43"/>
      <c r="AB15" s="32"/>
      <c r="AC15" s="17"/>
      <c r="AD15" s="32"/>
      <c r="AE15" s="32"/>
      <c r="AF15" s="43"/>
      <c r="AG15" s="32"/>
      <c r="AH15" s="32"/>
      <c r="AI15" s="32"/>
      <c r="AJ15" s="32"/>
      <c r="AK15" s="46"/>
    </row>
    <row r="16" ht="12.75" spans="1:37">
      <c r="A16" s="31"/>
      <c r="B16" s="17">
        <v>6</v>
      </c>
      <c r="C16" s="17">
        <v>7</v>
      </c>
      <c r="D16" s="17">
        <v>14</v>
      </c>
      <c r="E16" s="17">
        <v>10</v>
      </c>
      <c r="F16" s="17">
        <v>8</v>
      </c>
      <c r="G16" s="26">
        <v>5000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16</v>
      </c>
      <c r="E17" s="17">
        <v>12</v>
      </c>
      <c r="F17" s="17">
        <v>10</v>
      </c>
      <c r="G17" s="26">
        <v>6500</v>
      </c>
      <c r="H17" s="32" t="s">
        <v>197</v>
      </c>
      <c r="I17" s="17">
        <v>3</v>
      </c>
      <c r="J17" s="17">
        <v>26</v>
      </c>
      <c r="AA17" s="43"/>
      <c r="AB17" s="32"/>
      <c r="AC17" s="17"/>
      <c r="AD17" s="32"/>
      <c r="AE17" s="32"/>
      <c r="AF17" s="43"/>
      <c r="AG17" s="32"/>
      <c r="AH17" s="32"/>
      <c r="AI17" s="32"/>
      <c r="AJ17" s="32"/>
      <c r="AK17" s="17"/>
    </row>
    <row r="18" ht="12.75" spans="1:37">
      <c r="A18" s="31"/>
      <c r="B18" s="17">
        <v>8</v>
      </c>
      <c r="C18" s="17">
        <v>9</v>
      </c>
      <c r="D18" s="17">
        <v>18</v>
      </c>
      <c r="E18" s="17">
        <v>15</v>
      </c>
      <c r="F18" s="17">
        <v>12</v>
      </c>
      <c r="G18" s="26">
        <v>8450</v>
      </c>
      <c r="H18" s="32" t="s">
        <v>209</v>
      </c>
      <c r="I18" s="17">
        <v>3</v>
      </c>
      <c r="J18" s="17">
        <v>29</v>
      </c>
      <c r="AA18" s="43"/>
      <c r="AB18" s="32"/>
      <c r="AC18" s="17"/>
      <c r="AD18" s="32"/>
      <c r="AE18" s="32"/>
      <c r="AF18" s="43"/>
      <c r="AG18" s="32"/>
      <c r="AH18" s="32"/>
      <c r="AI18" s="32"/>
      <c r="AJ18" s="32"/>
      <c r="AK18" s="17"/>
    </row>
    <row r="19" ht="12.75" spans="1:37">
      <c r="A19" s="31"/>
      <c r="B19" s="17">
        <v>9</v>
      </c>
      <c r="C19" s="17">
        <v>10</v>
      </c>
      <c r="D19" s="17">
        <v>20</v>
      </c>
      <c r="E19" s="17">
        <v>18</v>
      </c>
      <c r="F19" s="17">
        <v>15</v>
      </c>
      <c r="G19" s="26">
        <v>11000</v>
      </c>
      <c r="H19" s="32" t="s">
        <v>169</v>
      </c>
      <c r="I19" s="17">
        <v>5</v>
      </c>
      <c r="J19" s="17">
        <v>30</v>
      </c>
      <c r="AA19" s="43"/>
      <c r="AB19" s="32"/>
      <c r="AC19" s="17"/>
      <c r="AD19" s="32"/>
      <c r="AE19" s="32"/>
      <c r="AF19" s="43"/>
      <c r="AG19" s="32"/>
      <c r="AH19" s="32"/>
      <c r="AI19" s="32"/>
      <c r="AJ19" s="32"/>
      <c r="AK19" s="17"/>
    </row>
    <row r="20" ht="12.75" spans="1:8">
      <c r="A20" s="31"/>
      <c r="B20" s="17">
        <v>10</v>
      </c>
      <c r="C20" s="17"/>
      <c r="G20" s="26"/>
      <c r="H20" s="21"/>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G25" s="12"/>
      <c r="AH25" s="12"/>
      <c r="AI25" s="12"/>
      <c r="AJ25" s="12"/>
      <c r="AK25" s="17"/>
    </row>
    <row r="26" ht="12.75" spans="1:37">
      <c r="A26" s="31"/>
      <c r="G26" s="26"/>
      <c r="H26" s="21"/>
      <c r="AC26" s="17"/>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6.7142857142857" style="12" customWidth="1"/>
    <col min="3" max="3" width="11.4285714285714" style="12" customWidth="1"/>
    <col min="4" max="4" width="20.7142857142857" style="12" customWidth="1"/>
    <col min="5" max="5" width="14.2857142857143" style="12" customWidth="1"/>
    <col min="6" max="6" width="22.4285714285714"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1042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[DMKCharacterProgress_WIP.xlsx]Overview!$B$133</v>
      </c>
      <c r="G1" s="12" t="s">
        <v>124</v>
      </c>
      <c r="H1" s="21"/>
      <c r="AA1" s="34" t="str">
        <f>$B$1&amp;"'s Activities"</f>
        <v>Jack Skellington's Activities</v>
      </c>
      <c r="AB1" s="34"/>
      <c r="AC1" s="34"/>
      <c r="AD1" s="34"/>
      <c r="AE1" s="34"/>
      <c r="AF1" s="34"/>
      <c r="AG1" s="34"/>
      <c r="AH1" s="34"/>
      <c r="AI1" s="34"/>
      <c r="AJ1" s="34"/>
      <c r="AK1" s="34"/>
    </row>
    <row r="2" ht="20.25" spans="1:37">
      <c r="A2" s="16" t="s">
        <v>125</v>
      </c>
      <c r="B2" s="17" t="s">
        <v>1025</v>
      </c>
      <c r="F2" s="22" t="str">
        <f ca="1">"'"&amp;SUBSTITUTE($F$1,"Overview","Overview (Mine)'")</f>
        <v>'[DMKCharacterProgress_WIP.xlsx]Overview (Mine)'!$B$133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1048</v>
      </c>
      <c r="AB4" s="13">
        <v>1</v>
      </c>
      <c r="AG4" s="13" t="s">
        <v>202</v>
      </c>
      <c r="AI4" s="13">
        <v>4</v>
      </c>
      <c r="AJ4" s="13">
        <v>14</v>
      </c>
      <c r="AK4" s="17" t="s">
        <v>1027</v>
      </c>
    </row>
    <row r="5" ht="12.75" spans="1:37">
      <c r="A5" s="16" t="s">
        <v>148</v>
      </c>
      <c r="B5" s="17" t="s">
        <v>1027</v>
      </c>
      <c r="G5" s="26"/>
      <c r="H5" s="21"/>
      <c r="AA5" s="14" t="s">
        <v>1049</v>
      </c>
      <c r="AB5" s="13">
        <v>4</v>
      </c>
      <c r="AF5" s="14" t="s">
        <v>1033</v>
      </c>
      <c r="AG5" s="13" t="s">
        <v>178</v>
      </c>
      <c r="AI5" s="13">
        <v>7</v>
      </c>
      <c r="AJ5" s="13">
        <v>40</v>
      </c>
      <c r="AK5" s="15" t="s">
        <v>1050</v>
      </c>
    </row>
    <row r="6" ht="12.75" spans="1:37">
      <c r="A6" s="16" t="s">
        <v>150</v>
      </c>
      <c r="B6" s="17" t="s">
        <v>1051</v>
      </c>
      <c r="G6" s="26"/>
      <c r="H6" s="21"/>
      <c r="AA6" s="14" t="s">
        <v>1052</v>
      </c>
      <c r="AB6" s="13">
        <v>5</v>
      </c>
      <c r="AF6" s="14" t="s">
        <v>1039</v>
      </c>
      <c r="AG6" s="13" t="s">
        <v>183</v>
      </c>
      <c r="AI6" s="13">
        <v>10</v>
      </c>
      <c r="AJ6" s="13">
        <v>75</v>
      </c>
      <c r="AK6" s="12" t="s">
        <v>1053</v>
      </c>
    </row>
    <row r="7" ht="12.75" spans="1:37">
      <c r="A7" s="16" t="s">
        <v>157</v>
      </c>
      <c r="B7" s="17" t="s">
        <v>1037</v>
      </c>
      <c r="G7" s="26"/>
      <c r="H7" s="21"/>
      <c r="AA7" s="43" t="s">
        <v>1054</v>
      </c>
      <c r="AB7" s="32">
        <v>2</v>
      </c>
      <c r="AC7" s="17"/>
      <c r="AD7" s="32"/>
      <c r="AE7" s="32"/>
      <c r="AF7" s="43" t="s">
        <v>1029</v>
      </c>
      <c r="AG7" s="32" t="s">
        <v>154</v>
      </c>
      <c r="AH7" s="32"/>
      <c r="AI7" s="13">
        <v>13</v>
      </c>
      <c r="AJ7" s="13">
        <v>110</v>
      </c>
      <c r="AK7" s="12" t="s">
        <v>1055</v>
      </c>
    </row>
    <row r="8" ht="12.75" spans="1:37">
      <c r="A8" s="16" t="s">
        <v>159</v>
      </c>
      <c r="B8" s="17">
        <v>4</v>
      </c>
      <c r="C8" s="27"/>
      <c r="D8" s="27"/>
      <c r="E8" s="27"/>
      <c r="F8" s="27"/>
      <c r="G8" s="28"/>
      <c r="H8" s="29"/>
      <c r="I8" s="33" t="s">
        <v>131</v>
      </c>
      <c r="J8" s="33"/>
      <c r="AA8" s="14" t="s">
        <v>1056</v>
      </c>
      <c r="AC8" s="12" t="s">
        <v>1047</v>
      </c>
      <c r="AD8" s="13">
        <v>5</v>
      </c>
      <c r="AG8" s="13" t="s">
        <v>154</v>
      </c>
      <c r="AI8" s="13">
        <v>17</v>
      </c>
      <c r="AJ8" s="13">
        <v>150</v>
      </c>
      <c r="AK8" s="12"/>
    </row>
    <row r="9" ht="12.75" spans="1:40">
      <c r="A9" s="16" t="s">
        <v>162</v>
      </c>
      <c r="B9" s="16" t="s">
        <v>163</v>
      </c>
      <c r="C9" s="16" t="s">
        <v>164</v>
      </c>
      <c r="D9" s="16" t="str">
        <f>$B$5</f>
        <v>Pumpkin King Head</v>
      </c>
      <c r="E9" s="16" t="str">
        <f>$B$6</f>
        <v>Jack's Bowtie</v>
      </c>
      <c r="F9" s="16" t="str">
        <f>$B$7</f>
        <v>Jack Skellington Ears</v>
      </c>
      <c r="G9" s="30" t="s">
        <v>165</v>
      </c>
      <c r="H9" s="29" t="s">
        <v>137</v>
      </c>
      <c r="I9" s="16" t="s">
        <v>166</v>
      </c>
      <c r="J9" s="16" t="s">
        <v>139</v>
      </c>
      <c r="K9" s="31"/>
      <c r="L9" s="31"/>
      <c r="M9" s="31"/>
      <c r="N9" s="31"/>
      <c r="O9" s="31"/>
      <c r="P9" s="31"/>
      <c r="Q9" s="31"/>
      <c r="R9" s="31"/>
      <c r="S9" s="31"/>
      <c r="T9" s="31"/>
      <c r="U9" s="31"/>
      <c r="V9" s="31"/>
      <c r="W9" s="31"/>
      <c r="X9" s="31"/>
      <c r="Y9" s="31"/>
      <c r="Z9" s="31"/>
      <c r="AA9" s="43" t="s">
        <v>1057</v>
      </c>
      <c r="AB9" s="32">
        <v>2</v>
      </c>
      <c r="AC9" s="12" t="s">
        <v>105</v>
      </c>
      <c r="AD9" s="32">
        <v>3</v>
      </c>
      <c r="AE9" s="32"/>
      <c r="AF9" s="43" t="s">
        <v>1029</v>
      </c>
      <c r="AG9" s="32" t="s">
        <v>193</v>
      </c>
      <c r="AH9" s="32"/>
      <c r="AI9" s="32">
        <v>20</v>
      </c>
      <c r="AJ9" s="32">
        <v>210</v>
      </c>
      <c r="AK9" s="12" t="s">
        <v>1058</v>
      </c>
      <c r="AL9" s="31"/>
      <c r="AM9" s="31"/>
      <c r="AN9" s="31"/>
    </row>
    <row r="10" ht="12.75" spans="1:37">
      <c r="A10" s="31"/>
      <c r="B10" s="17">
        <v>0</v>
      </c>
      <c r="C10" s="17">
        <v>1</v>
      </c>
      <c r="D10" s="17">
        <v>20</v>
      </c>
      <c r="E10" s="17">
        <v>20</v>
      </c>
      <c r="F10" s="17">
        <v>20</v>
      </c>
      <c r="G10" s="26">
        <v>3500</v>
      </c>
      <c r="H10" s="32" t="s">
        <v>183</v>
      </c>
      <c r="AA10" s="14" t="s">
        <v>1041</v>
      </c>
      <c r="AC10" s="12" t="s">
        <v>103</v>
      </c>
      <c r="AD10" s="13">
        <v>4</v>
      </c>
      <c r="AG10" s="13" t="s">
        <v>193</v>
      </c>
      <c r="AI10" s="13">
        <v>20</v>
      </c>
      <c r="AJ10" s="13">
        <v>210</v>
      </c>
      <c r="AK10" s="12"/>
    </row>
    <row r="11" ht="12.75" spans="1:37">
      <c r="A11" s="31"/>
      <c r="B11" s="17">
        <v>1</v>
      </c>
      <c r="C11" s="17">
        <v>2</v>
      </c>
      <c r="D11" s="17">
        <v>6</v>
      </c>
      <c r="E11" s="17">
        <v>6</v>
      </c>
      <c r="F11" s="17">
        <v>4</v>
      </c>
      <c r="G11" s="26"/>
      <c r="H11" s="32" t="s">
        <v>170</v>
      </c>
      <c r="I11" s="17">
        <v>1</v>
      </c>
      <c r="J11" s="17">
        <v>10</v>
      </c>
      <c r="AA11" s="14" t="s">
        <v>1059</v>
      </c>
      <c r="AB11" s="13">
        <v>7</v>
      </c>
      <c r="AF11" s="14" t="s">
        <v>1044</v>
      </c>
      <c r="AG11" s="13" t="s">
        <v>197</v>
      </c>
      <c r="AH11" s="12"/>
      <c r="AI11" s="13">
        <v>20</v>
      </c>
      <c r="AJ11" s="13">
        <v>200</v>
      </c>
      <c r="AK11" s="12" t="s">
        <v>410</v>
      </c>
    </row>
    <row r="12" ht="12.75" spans="1:37">
      <c r="A12" s="31"/>
      <c r="B12" s="17">
        <v>2</v>
      </c>
      <c r="C12" s="17">
        <v>3</v>
      </c>
      <c r="D12" s="17">
        <v>8</v>
      </c>
      <c r="E12" s="17">
        <v>8</v>
      </c>
      <c r="F12" s="17">
        <v>5</v>
      </c>
      <c r="G12" s="26"/>
      <c r="H12" s="32" t="s">
        <v>202</v>
      </c>
      <c r="I12" s="17">
        <v>1</v>
      </c>
      <c r="J12" s="17">
        <v>12</v>
      </c>
      <c r="AA12" s="14" t="s">
        <v>1060</v>
      </c>
      <c r="AC12" s="12" t="s">
        <v>105</v>
      </c>
      <c r="AD12" s="13">
        <v>4</v>
      </c>
      <c r="AG12" s="13" t="s">
        <v>197</v>
      </c>
      <c r="AH12" s="12"/>
      <c r="AI12" s="13">
        <v>25</v>
      </c>
      <c r="AJ12" s="13">
        <v>270</v>
      </c>
      <c r="AK12" s="12" t="s">
        <v>424</v>
      </c>
    </row>
    <row r="13" ht="12.75" spans="1:36">
      <c r="A13" s="31"/>
      <c r="B13" s="17">
        <v>3</v>
      </c>
      <c r="C13" s="17">
        <v>4</v>
      </c>
      <c r="D13" s="17">
        <v>10</v>
      </c>
      <c r="E13" s="17">
        <v>10</v>
      </c>
      <c r="F13" s="17">
        <v>6</v>
      </c>
      <c r="G13" s="26">
        <v>3400</v>
      </c>
      <c r="H13" s="32" t="s">
        <v>206</v>
      </c>
      <c r="I13" s="17">
        <v>1</v>
      </c>
      <c r="J13" s="17">
        <v>14</v>
      </c>
      <c r="AA13" s="14" t="s">
        <v>1061</v>
      </c>
      <c r="AB13" s="13">
        <v>9</v>
      </c>
      <c r="AF13" s="14" t="s">
        <v>1044</v>
      </c>
      <c r="AG13" s="13" t="s">
        <v>205</v>
      </c>
      <c r="AI13" s="13">
        <v>29</v>
      </c>
      <c r="AJ13" s="13">
        <v>275</v>
      </c>
    </row>
    <row r="14" ht="12.75" spans="1:37">
      <c r="A14" s="31"/>
      <c r="B14" s="17">
        <v>4</v>
      </c>
      <c r="C14" s="17">
        <v>5</v>
      </c>
      <c r="D14" s="17">
        <v>10</v>
      </c>
      <c r="E14" s="17">
        <v>12</v>
      </c>
      <c r="F14" s="17">
        <v>8</v>
      </c>
      <c r="G14" s="26"/>
      <c r="H14" s="32" t="s">
        <v>178</v>
      </c>
      <c r="I14" s="17">
        <v>2</v>
      </c>
      <c r="J14" s="17">
        <v>17</v>
      </c>
      <c r="AA14" s="43" t="s">
        <v>1062</v>
      </c>
      <c r="AB14" s="32"/>
      <c r="AC14" s="43" t="s">
        <v>105</v>
      </c>
      <c r="AD14" s="32">
        <v>7</v>
      </c>
      <c r="AE14" s="32"/>
      <c r="AF14" s="14" t="s">
        <v>1044</v>
      </c>
      <c r="AG14" s="32" t="s">
        <v>205</v>
      </c>
      <c r="AH14" s="32"/>
      <c r="AI14" s="32">
        <v>37</v>
      </c>
      <c r="AJ14" s="32">
        <v>370</v>
      </c>
      <c r="AK14" s="46"/>
    </row>
    <row r="15" ht="12.75" spans="1:37">
      <c r="A15" s="31"/>
      <c r="B15" s="17">
        <v>5</v>
      </c>
      <c r="C15" s="17">
        <v>6</v>
      </c>
      <c r="D15" s="17">
        <v>24</v>
      </c>
      <c r="E15" s="17">
        <v>22</v>
      </c>
      <c r="F15" s="17">
        <v>18</v>
      </c>
      <c r="G15" s="26">
        <v>5700</v>
      </c>
      <c r="H15" s="32" t="s">
        <v>183</v>
      </c>
      <c r="I15" s="17">
        <v>2</v>
      </c>
      <c r="J15" s="17">
        <v>20</v>
      </c>
      <c r="AA15" s="43" t="s">
        <v>1063</v>
      </c>
      <c r="AB15" s="32">
        <v>10</v>
      </c>
      <c r="AC15" s="17"/>
      <c r="AD15" s="32"/>
      <c r="AE15" s="32"/>
      <c r="AF15" s="43"/>
      <c r="AG15" s="32" t="s">
        <v>169</v>
      </c>
      <c r="AH15" s="32"/>
      <c r="AI15" s="32">
        <v>45</v>
      </c>
      <c r="AJ15" s="32">
        <v>375</v>
      </c>
      <c r="AK15" s="46"/>
    </row>
    <row r="16" ht="12.75" spans="1:37">
      <c r="A16" s="31"/>
      <c r="B16" s="17">
        <v>6</v>
      </c>
      <c r="C16" s="17">
        <v>7</v>
      </c>
      <c r="D16" s="17">
        <v>28</v>
      </c>
      <c r="E16" s="17">
        <v>26</v>
      </c>
      <c r="F16" s="17">
        <v>22</v>
      </c>
      <c r="G16" s="26">
        <v>7400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32</v>
      </c>
      <c r="E17" s="17">
        <v>30</v>
      </c>
      <c r="F17" s="17">
        <v>26</v>
      </c>
      <c r="G17" s="26">
        <v>9600</v>
      </c>
      <c r="H17" s="32" t="s">
        <v>197</v>
      </c>
      <c r="I17" s="17">
        <v>3</v>
      </c>
      <c r="J17" s="17">
        <v>26</v>
      </c>
      <c r="AA17" s="43"/>
      <c r="AB17" s="32"/>
      <c r="AC17" s="17"/>
      <c r="AD17" s="32"/>
      <c r="AE17" s="32"/>
      <c r="AF17" s="43"/>
      <c r="AG17" s="32"/>
      <c r="AH17" s="32"/>
      <c r="AI17" s="32"/>
      <c r="AJ17" s="32"/>
      <c r="AK17" s="17"/>
    </row>
    <row r="18" ht="12.75" spans="1:37">
      <c r="A18" s="31"/>
      <c r="B18" s="17">
        <v>8</v>
      </c>
      <c r="C18" s="17">
        <v>9</v>
      </c>
      <c r="D18" s="17">
        <v>36</v>
      </c>
      <c r="E18" s="17">
        <v>34</v>
      </c>
      <c r="F18" s="17">
        <v>30</v>
      </c>
      <c r="G18" s="26">
        <v>12500</v>
      </c>
      <c r="H18" s="32" t="s">
        <v>209</v>
      </c>
      <c r="I18" s="17">
        <v>3</v>
      </c>
      <c r="J18" s="17">
        <v>29</v>
      </c>
      <c r="AA18" s="43"/>
      <c r="AB18" s="32"/>
      <c r="AC18" s="17"/>
      <c r="AD18" s="32"/>
      <c r="AE18" s="32"/>
      <c r="AF18" s="43"/>
      <c r="AG18" s="32"/>
      <c r="AH18" s="32"/>
      <c r="AI18" s="32"/>
      <c r="AJ18" s="32"/>
      <c r="AK18" s="17"/>
    </row>
    <row r="19" ht="12.75" spans="1:37">
      <c r="A19" s="31"/>
      <c r="B19" s="17">
        <v>9</v>
      </c>
      <c r="C19" s="17">
        <v>10</v>
      </c>
      <c r="D19" s="17">
        <v>40</v>
      </c>
      <c r="E19" s="17">
        <v>38</v>
      </c>
      <c r="F19" s="17">
        <v>34</v>
      </c>
      <c r="G19" s="26">
        <v>16250</v>
      </c>
      <c r="H19" s="32" t="s">
        <v>169</v>
      </c>
      <c r="I19" s="17">
        <v>5</v>
      </c>
      <c r="J19" s="17">
        <v>30</v>
      </c>
      <c r="AA19" s="43"/>
      <c r="AB19" s="32"/>
      <c r="AC19" s="17"/>
      <c r="AD19" s="32"/>
      <c r="AE19" s="32"/>
      <c r="AF19" s="43"/>
      <c r="AG19" s="32"/>
      <c r="AH19" s="32"/>
      <c r="AI19" s="32"/>
      <c r="AJ19" s="32"/>
      <c r="AK19" s="17"/>
    </row>
    <row r="20" ht="12.75" spans="1:8">
      <c r="A20" s="31"/>
      <c r="B20" s="17"/>
      <c r="C20" s="17"/>
      <c r="G20" s="26"/>
      <c r="H20" s="21"/>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G25" s="12"/>
      <c r="AH25" s="12"/>
      <c r="AI25" s="12"/>
      <c r="AJ25" s="12"/>
      <c r="AK25" s="17"/>
    </row>
    <row r="26" ht="12.75" spans="1:37">
      <c r="A26" s="31"/>
      <c r="G26" s="26"/>
      <c r="H26" s="21"/>
      <c r="AC26" s="17"/>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6.7142857142857" style="12" customWidth="1"/>
    <col min="3" max="3" width="11.4285714285714" style="12" customWidth="1"/>
    <col min="4" max="4" width="20.7142857142857" style="12" customWidth="1"/>
    <col min="5" max="5" width="26" style="12" customWidth="1"/>
    <col min="6" max="6" width="10.5714285714286"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105</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[DMKCharacterProgress_WIP.xlsx]Overview!$B$135</v>
      </c>
      <c r="G1" s="12" t="s">
        <v>124</v>
      </c>
      <c r="H1" s="21"/>
      <c r="AA1" s="34" t="str">
        <f>$B$1&amp;"'s Activities"</f>
        <v>Sally's Activities</v>
      </c>
      <c r="AB1" s="34"/>
      <c r="AC1" s="34"/>
      <c r="AD1" s="34"/>
      <c r="AE1" s="34"/>
      <c r="AF1" s="34"/>
      <c r="AG1" s="34"/>
      <c r="AH1" s="34"/>
      <c r="AI1" s="34"/>
      <c r="AJ1" s="34"/>
      <c r="AK1" s="34"/>
    </row>
    <row r="2" ht="20.25" spans="1:37">
      <c r="A2" s="16" t="s">
        <v>125</v>
      </c>
      <c r="B2" s="17" t="s">
        <v>1025</v>
      </c>
      <c r="F2" s="22" t="str">
        <f ca="1">"'"&amp;SUBSTITUTE($F$1,"Overview","Overview (Mine)'")</f>
        <v>'[DMKCharacterProgress_WIP.xlsx]Overview (Mine)'!$B$135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1064</v>
      </c>
      <c r="AB4" s="13">
        <v>1</v>
      </c>
      <c r="AG4" s="13" t="s">
        <v>202</v>
      </c>
      <c r="AI4" s="13">
        <v>4</v>
      </c>
      <c r="AJ4" s="13">
        <v>14</v>
      </c>
      <c r="AK4" s="17" t="s">
        <v>1027</v>
      </c>
    </row>
    <row r="5" ht="12.75" spans="1:37">
      <c r="A5" s="16" t="s">
        <v>148</v>
      </c>
      <c r="B5" s="17" t="s">
        <v>1027</v>
      </c>
      <c r="G5" s="26"/>
      <c r="H5" s="21"/>
      <c r="AA5" s="14" t="s">
        <v>1065</v>
      </c>
      <c r="AB5" s="13">
        <v>2</v>
      </c>
      <c r="AF5" s="14" t="s">
        <v>1029</v>
      </c>
      <c r="AG5" s="13" t="s">
        <v>178</v>
      </c>
      <c r="AI5" s="13">
        <v>7</v>
      </c>
      <c r="AJ5" s="13">
        <v>40</v>
      </c>
      <c r="AK5" s="15" t="s">
        <v>1031</v>
      </c>
    </row>
    <row r="6" ht="12.75" spans="1:37">
      <c r="A6" s="16" t="s">
        <v>150</v>
      </c>
      <c r="B6" s="17" t="s">
        <v>1050</v>
      </c>
      <c r="G6" s="26"/>
      <c r="H6" s="21"/>
      <c r="AA6" s="14" t="s">
        <v>1066</v>
      </c>
      <c r="AB6" s="13">
        <v>5</v>
      </c>
      <c r="AF6" s="14" t="s">
        <v>1039</v>
      </c>
      <c r="AG6" s="13" t="s">
        <v>183</v>
      </c>
      <c r="AI6" s="13">
        <v>10</v>
      </c>
      <c r="AJ6" s="13">
        <v>75</v>
      </c>
      <c r="AK6" s="12" t="s">
        <v>1067</v>
      </c>
    </row>
    <row r="7" ht="12.75" spans="1:37">
      <c r="A7" s="16" t="s">
        <v>157</v>
      </c>
      <c r="B7" s="17" t="s">
        <v>331</v>
      </c>
      <c r="G7" s="26"/>
      <c r="H7" s="21"/>
      <c r="AA7" s="43" t="s">
        <v>1068</v>
      </c>
      <c r="AB7" s="32">
        <v>6</v>
      </c>
      <c r="AC7" s="17"/>
      <c r="AD7" s="32"/>
      <c r="AE7" s="32"/>
      <c r="AF7" s="43" t="s">
        <v>1033</v>
      </c>
      <c r="AG7" s="32" t="s">
        <v>154</v>
      </c>
      <c r="AH7" s="32"/>
      <c r="AI7" s="13">
        <v>13</v>
      </c>
      <c r="AJ7" s="13">
        <v>110</v>
      </c>
      <c r="AK7" s="12" t="s">
        <v>1069</v>
      </c>
    </row>
    <row r="8" ht="12.75" spans="1:37">
      <c r="A8" s="16" t="s">
        <v>159</v>
      </c>
      <c r="B8" s="17">
        <v>4</v>
      </c>
      <c r="C8" s="27"/>
      <c r="D8" s="27"/>
      <c r="E8" s="27"/>
      <c r="F8" s="27"/>
      <c r="G8" s="28"/>
      <c r="H8" s="29"/>
      <c r="I8" s="33" t="s">
        <v>131</v>
      </c>
      <c r="J8" s="33"/>
      <c r="AA8" s="14" t="s">
        <v>1070</v>
      </c>
      <c r="AB8" s="13">
        <v>8</v>
      </c>
      <c r="AF8" s="14" t="s">
        <v>1044</v>
      </c>
      <c r="AG8" s="13" t="s">
        <v>193</v>
      </c>
      <c r="AI8" s="13">
        <v>16</v>
      </c>
      <c r="AJ8" s="13">
        <v>155</v>
      </c>
      <c r="AK8" s="12" t="s">
        <v>1071</v>
      </c>
    </row>
    <row r="9" ht="12.75" spans="1:40">
      <c r="A9" s="16" t="s">
        <v>162</v>
      </c>
      <c r="B9" s="16" t="s">
        <v>163</v>
      </c>
      <c r="C9" s="16" t="s">
        <v>164</v>
      </c>
      <c r="D9" s="16" t="str">
        <f>$B$5</f>
        <v>Pumpkin King Head</v>
      </c>
      <c r="E9" s="16" t="str">
        <f>$B$6</f>
        <v>Jar of Deadly Nightshade</v>
      </c>
      <c r="F9" s="16" t="str">
        <f>$B$7</f>
        <v>Sally Ears</v>
      </c>
      <c r="G9" s="30" t="s">
        <v>165</v>
      </c>
      <c r="H9" s="29" t="s">
        <v>137</v>
      </c>
      <c r="I9" s="16" t="s">
        <v>166</v>
      </c>
      <c r="J9" s="16" t="s">
        <v>139</v>
      </c>
      <c r="K9" s="31"/>
      <c r="L9" s="31"/>
      <c r="M9" s="31"/>
      <c r="N9" s="31"/>
      <c r="O9" s="31"/>
      <c r="P9" s="31"/>
      <c r="Q9" s="31"/>
      <c r="R9" s="31"/>
      <c r="S9" s="31"/>
      <c r="T9" s="31"/>
      <c r="U9" s="31"/>
      <c r="V9" s="31"/>
      <c r="W9" s="31"/>
      <c r="X9" s="31"/>
      <c r="Y9" s="31"/>
      <c r="Z9" s="31"/>
      <c r="AA9" s="43" t="s">
        <v>1057</v>
      </c>
      <c r="AB9" s="32">
        <v>3</v>
      </c>
      <c r="AC9" s="12" t="s">
        <v>1042</v>
      </c>
      <c r="AD9" s="32">
        <v>2</v>
      </c>
      <c r="AE9" s="32"/>
      <c r="AF9" s="43" t="s">
        <v>1029</v>
      </c>
      <c r="AG9" s="32" t="s">
        <v>193</v>
      </c>
      <c r="AH9" s="32"/>
      <c r="AI9" s="32">
        <v>20</v>
      </c>
      <c r="AJ9" s="32">
        <v>210</v>
      </c>
      <c r="AK9" s="12" t="s">
        <v>1058</v>
      </c>
      <c r="AL9" s="31"/>
      <c r="AM9" s="31"/>
      <c r="AN9" s="31"/>
    </row>
    <row r="10" ht="12.75" spans="1:37">
      <c r="A10" s="31"/>
      <c r="B10" s="17">
        <v>0</v>
      </c>
      <c r="C10" s="17">
        <v>1</v>
      </c>
      <c r="D10" s="17">
        <v>30</v>
      </c>
      <c r="E10" s="17">
        <v>20</v>
      </c>
      <c r="F10" s="17">
        <v>15</v>
      </c>
      <c r="G10" s="26">
        <v>10000</v>
      </c>
      <c r="H10" s="32" t="s">
        <v>154</v>
      </c>
      <c r="AA10" s="14" t="s">
        <v>1072</v>
      </c>
      <c r="AB10" s="13">
        <v>4</v>
      </c>
      <c r="AC10" s="12" t="s">
        <v>1042</v>
      </c>
      <c r="AG10" s="13" t="s">
        <v>197</v>
      </c>
      <c r="AI10" s="13">
        <v>25</v>
      </c>
      <c r="AJ10" s="13">
        <v>270</v>
      </c>
      <c r="AK10" s="12" t="s">
        <v>424</v>
      </c>
    </row>
    <row r="11" ht="12.75" spans="1:37">
      <c r="A11" s="31"/>
      <c r="B11" s="17">
        <v>1</v>
      </c>
      <c r="C11" s="17">
        <v>2</v>
      </c>
      <c r="D11" s="17">
        <v>10</v>
      </c>
      <c r="E11" s="17">
        <v>4</v>
      </c>
      <c r="F11" s="17">
        <v>2</v>
      </c>
      <c r="G11" s="26">
        <v>1750</v>
      </c>
      <c r="H11" s="32" t="s">
        <v>199</v>
      </c>
      <c r="I11" s="17">
        <v>1</v>
      </c>
      <c r="J11" s="17">
        <v>10</v>
      </c>
      <c r="AA11" s="14" t="s">
        <v>1045</v>
      </c>
      <c r="AB11" s="13">
        <v>9</v>
      </c>
      <c r="AC11" s="12" t="s">
        <v>103</v>
      </c>
      <c r="AD11" s="13">
        <v>10</v>
      </c>
      <c r="AG11" s="13" t="s">
        <v>205</v>
      </c>
      <c r="AH11" s="12"/>
      <c r="AI11" s="13">
        <v>37</v>
      </c>
      <c r="AJ11" s="13">
        <v>370</v>
      </c>
      <c r="AK11" s="12"/>
    </row>
    <row r="12" ht="12.75" spans="1:37">
      <c r="A12" s="31"/>
      <c r="B12" s="17">
        <v>2</v>
      </c>
      <c r="C12" s="17">
        <v>3</v>
      </c>
      <c r="D12" s="17">
        <v>12</v>
      </c>
      <c r="E12" s="17">
        <v>6</v>
      </c>
      <c r="F12" s="17">
        <v>4</v>
      </c>
      <c r="G12" s="26">
        <v>2650</v>
      </c>
      <c r="H12" s="32" t="s">
        <v>202</v>
      </c>
      <c r="I12" s="17">
        <v>1</v>
      </c>
      <c r="J12" s="17">
        <v>12</v>
      </c>
      <c r="AA12" s="14" t="s">
        <v>1062</v>
      </c>
      <c r="AB12" s="13">
        <v>7</v>
      </c>
      <c r="AC12" s="12" t="s">
        <v>1042</v>
      </c>
      <c r="AF12" s="14" t="s">
        <v>1044</v>
      </c>
      <c r="AG12" s="13" t="s">
        <v>205</v>
      </c>
      <c r="AH12" s="12"/>
      <c r="AI12" s="13">
        <v>37</v>
      </c>
      <c r="AJ12" s="13">
        <v>370</v>
      </c>
      <c r="AK12" s="12"/>
    </row>
    <row r="13" ht="12.75" spans="1:37">
      <c r="A13" s="31"/>
      <c r="B13" s="17">
        <v>3</v>
      </c>
      <c r="C13" s="17">
        <v>4</v>
      </c>
      <c r="D13" s="17">
        <v>14</v>
      </c>
      <c r="E13" s="17">
        <v>8</v>
      </c>
      <c r="F13" s="17">
        <v>6</v>
      </c>
      <c r="G13" s="26">
        <v>4000</v>
      </c>
      <c r="H13" s="32" t="s">
        <v>206</v>
      </c>
      <c r="I13" s="17">
        <v>1</v>
      </c>
      <c r="J13" s="17">
        <v>14</v>
      </c>
      <c r="AA13" s="14" t="s">
        <v>1073</v>
      </c>
      <c r="AB13" s="13">
        <v>10</v>
      </c>
      <c r="AG13" s="13" t="s">
        <v>169</v>
      </c>
      <c r="AI13" s="13">
        <v>45</v>
      </c>
      <c r="AJ13" s="13">
        <v>375</v>
      </c>
      <c r="AK13" s="12"/>
    </row>
    <row r="14" ht="12.75" spans="1:37">
      <c r="A14" s="31"/>
      <c r="B14" s="17">
        <v>4</v>
      </c>
      <c r="C14" s="17">
        <v>5</v>
      </c>
      <c r="D14" s="17">
        <v>16</v>
      </c>
      <c r="E14" s="17">
        <v>10</v>
      </c>
      <c r="F14" s="17">
        <v>8</v>
      </c>
      <c r="G14" s="26"/>
      <c r="H14" s="32" t="s">
        <v>178</v>
      </c>
      <c r="I14" s="17">
        <v>2</v>
      </c>
      <c r="J14" s="17">
        <v>17</v>
      </c>
      <c r="AA14" s="43"/>
      <c r="AB14" s="32"/>
      <c r="AC14" s="43"/>
      <c r="AD14" s="32"/>
      <c r="AE14" s="32"/>
      <c r="AG14" s="32"/>
      <c r="AH14" s="32"/>
      <c r="AI14" s="32"/>
      <c r="AJ14" s="32"/>
      <c r="AK14" s="46"/>
    </row>
    <row r="15" ht="12.75" spans="1:37">
      <c r="A15" s="31"/>
      <c r="B15" s="17">
        <v>5</v>
      </c>
      <c r="C15" s="17">
        <v>6</v>
      </c>
      <c r="D15" s="17">
        <v>18</v>
      </c>
      <c r="E15" s="17">
        <v>12</v>
      </c>
      <c r="F15" s="17">
        <v>10</v>
      </c>
      <c r="G15" s="26">
        <v>6750</v>
      </c>
      <c r="H15" s="32" t="s">
        <v>183</v>
      </c>
      <c r="I15" s="17">
        <v>2</v>
      </c>
      <c r="J15" s="17">
        <v>20</v>
      </c>
      <c r="AA15" s="43"/>
      <c r="AB15" s="32"/>
      <c r="AC15" s="17"/>
      <c r="AD15" s="32"/>
      <c r="AE15" s="32"/>
      <c r="AF15" s="43"/>
      <c r="AG15" s="32"/>
      <c r="AH15" s="32"/>
      <c r="AI15" s="32"/>
      <c r="AJ15" s="32"/>
      <c r="AK15" s="46"/>
    </row>
    <row r="16" ht="12.75" spans="1:37">
      <c r="A16" s="31"/>
      <c r="B16" s="17">
        <v>6</v>
      </c>
      <c r="C16" s="17">
        <v>7</v>
      </c>
      <c r="D16" s="17">
        <v>20</v>
      </c>
      <c r="E16" s="17">
        <v>14</v>
      </c>
      <c r="F16" s="17">
        <v>12</v>
      </c>
      <c r="G16" s="26">
        <v>8800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22</v>
      </c>
      <c r="E17" s="17">
        <v>16</v>
      </c>
      <c r="F17" s="17">
        <v>14</v>
      </c>
      <c r="G17" s="26">
        <v>11450</v>
      </c>
      <c r="H17" s="32" t="s">
        <v>197</v>
      </c>
      <c r="I17" s="17">
        <v>3</v>
      </c>
      <c r="J17" s="17">
        <v>26</v>
      </c>
      <c r="AA17" s="43"/>
      <c r="AB17" s="32"/>
      <c r="AC17" s="17"/>
      <c r="AD17" s="32"/>
      <c r="AE17" s="32"/>
      <c r="AF17" s="43"/>
      <c r="AG17" s="32"/>
      <c r="AH17" s="32"/>
      <c r="AI17" s="32"/>
      <c r="AJ17" s="32"/>
      <c r="AK17" s="17"/>
    </row>
    <row r="18" ht="12.75" spans="1:37">
      <c r="A18" s="31"/>
      <c r="B18" s="17">
        <v>8</v>
      </c>
      <c r="C18" s="17">
        <v>9</v>
      </c>
      <c r="D18" s="17">
        <v>24</v>
      </c>
      <c r="E18" s="17">
        <v>18</v>
      </c>
      <c r="F18" s="17">
        <v>16</v>
      </c>
      <c r="G18" s="26">
        <v>14900</v>
      </c>
      <c r="H18" s="32" t="s">
        <v>209</v>
      </c>
      <c r="I18" s="17">
        <v>3</v>
      </c>
      <c r="J18" s="17">
        <v>29</v>
      </c>
      <c r="AA18" s="43"/>
      <c r="AB18" s="32"/>
      <c r="AC18" s="17"/>
      <c r="AD18" s="32"/>
      <c r="AE18" s="32"/>
      <c r="AF18" s="43"/>
      <c r="AG18" s="32"/>
      <c r="AH18" s="32"/>
      <c r="AI18" s="32"/>
      <c r="AJ18" s="32"/>
      <c r="AK18" s="17"/>
    </row>
    <row r="19" ht="12.75" spans="1:37">
      <c r="A19" s="31"/>
      <c r="B19" s="17">
        <v>9</v>
      </c>
      <c r="C19" s="17">
        <v>10</v>
      </c>
      <c r="D19" s="17">
        <v>25</v>
      </c>
      <c r="E19" s="17">
        <v>20</v>
      </c>
      <c r="F19" s="17">
        <v>18</v>
      </c>
      <c r="G19" s="26">
        <v>19350</v>
      </c>
      <c r="H19" s="32" t="s">
        <v>169</v>
      </c>
      <c r="I19" s="17">
        <v>5</v>
      </c>
      <c r="J19" s="17">
        <v>30</v>
      </c>
      <c r="AA19" s="43"/>
      <c r="AB19" s="32"/>
      <c r="AC19" s="17"/>
      <c r="AD19" s="32"/>
      <c r="AE19" s="32"/>
      <c r="AF19" s="43"/>
      <c r="AG19" s="32"/>
      <c r="AH19" s="32"/>
      <c r="AI19" s="32"/>
      <c r="AJ19" s="32"/>
      <c r="AK19" s="17"/>
    </row>
    <row r="20" ht="12.75" spans="1:8">
      <c r="A20" s="31"/>
      <c r="B20" s="17">
        <v>10</v>
      </c>
      <c r="C20" s="17"/>
      <c r="G20" s="26"/>
      <c r="H20" s="21"/>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G25" s="12"/>
      <c r="AH25" s="12"/>
      <c r="AI25" s="12"/>
      <c r="AJ25" s="12"/>
      <c r="AK25" s="17"/>
    </row>
    <row r="26" ht="12.75" spans="1:37">
      <c r="A26" s="31"/>
      <c r="G26" s="26"/>
      <c r="H26" s="21"/>
      <c r="AC26" s="17"/>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6.7142857142857" style="12" customWidth="1"/>
    <col min="3" max="3" width="11.4285714285714" style="12" customWidth="1"/>
    <col min="4" max="4" width="20.7142857142857" style="12" customWidth="1"/>
    <col min="5" max="5" width="13.4285714285714" style="12" customWidth="1"/>
    <col min="6" max="6" width="19.4285714285714"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1074</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[DMKCharacterProgress_WIP.xlsx]Overview!$B$137</v>
      </c>
      <c r="G1" s="12" t="s">
        <v>124</v>
      </c>
      <c r="H1" s="21"/>
      <c r="AA1" s="34" t="str">
        <f>$B$1&amp;"'s Activities"</f>
        <v>Oogie Boogie's Activities</v>
      </c>
      <c r="AB1" s="34"/>
      <c r="AC1" s="34"/>
      <c r="AD1" s="34"/>
      <c r="AE1" s="34"/>
      <c r="AF1" s="34"/>
      <c r="AG1" s="34"/>
      <c r="AH1" s="34"/>
      <c r="AI1" s="34"/>
      <c r="AJ1" s="34"/>
      <c r="AK1" s="34"/>
    </row>
    <row r="2" ht="20.25" spans="1:37">
      <c r="A2" s="16" t="s">
        <v>125</v>
      </c>
      <c r="B2" s="17" t="s">
        <v>1025</v>
      </c>
      <c r="F2" s="22" t="str">
        <f ca="1">"'"&amp;SUBSTITUTE($F$1,"Overview","Overview (Mine)'")</f>
        <v>'[DMKCharacterProgress_WIP.xlsx]Overview (Mine)'!$B$137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1075</v>
      </c>
      <c r="AB4" s="13">
        <v>1</v>
      </c>
      <c r="AG4" s="13" t="s">
        <v>202</v>
      </c>
      <c r="AI4" s="13">
        <v>4</v>
      </c>
      <c r="AJ4" s="13">
        <v>14</v>
      </c>
      <c r="AK4" s="17" t="s">
        <v>1076</v>
      </c>
    </row>
    <row r="5" ht="12.75" spans="1:36">
      <c r="A5" s="16" t="s">
        <v>148</v>
      </c>
      <c r="B5" s="17" t="s">
        <v>1027</v>
      </c>
      <c r="G5" s="26"/>
      <c r="H5" s="21"/>
      <c r="AA5" s="14" t="s">
        <v>1077</v>
      </c>
      <c r="AB5" s="13">
        <v>2</v>
      </c>
      <c r="AF5" s="14" t="s">
        <v>1029</v>
      </c>
      <c r="AG5" s="13" t="s">
        <v>178</v>
      </c>
      <c r="AI5" s="13">
        <v>7</v>
      </c>
      <c r="AJ5" s="13">
        <v>40</v>
      </c>
    </row>
    <row r="6" ht="12.75" spans="1:37">
      <c r="A6" s="16" t="s">
        <v>150</v>
      </c>
      <c r="B6" s="17" t="s">
        <v>1078</v>
      </c>
      <c r="G6" s="26"/>
      <c r="H6" s="21"/>
      <c r="AA6" s="14" t="s">
        <v>1079</v>
      </c>
      <c r="AB6" s="13">
        <v>4</v>
      </c>
      <c r="AF6" s="14" t="s">
        <v>1039</v>
      </c>
      <c r="AG6" s="13" t="s">
        <v>183</v>
      </c>
      <c r="AI6" s="13">
        <v>10</v>
      </c>
      <c r="AJ6" s="13">
        <v>75</v>
      </c>
      <c r="AK6" s="12" t="s">
        <v>1080</v>
      </c>
    </row>
    <row r="7" ht="12.75" spans="1:37">
      <c r="A7" s="16" t="s">
        <v>157</v>
      </c>
      <c r="B7" s="17" t="s">
        <v>1069</v>
      </c>
      <c r="G7" s="26"/>
      <c r="H7" s="21"/>
      <c r="AA7" s="43" t="s">
        <v>1081</v>
      </c>
      <c r="AB7" s="32">
        <v>7</v>
      </c>
      <c r="AC7" s="17"/>
      <c r="AD7" s="32"/>
      <c r="AE7" s="32"/>
      <c r="AF7" s="43" t="s">
        <v>1033</v>
      </c>
      <c r="AG7" s="32" t="s">
        <v>154</v>
      </c>
      <c r="AH7" s="32"/>
      <c r="AI7" s="13">
        <v>13</v>
      </c>
      <c r="AJ7" s="13">
        <v>110</v>
      </c>
      <c r="AK7" s="12"/>
    </row>
    <row r="8" ht="12.75" spans="1:37">
      <c r="A8" s="16" t="s">
        <v>159</v>
      </c>
      <c r="B8" s="17">
        <v>4</v>
      </c>
      <c r="C8" s="27"/>
      <c r="D8" s="27"/>
      <c r="E8" s="27"/>
      <c r="F8" s="27"/>
      <c r="G8" s="28"/>
      <c r="H8" s="29"/>
      <c r="I8" s="33" t="s">
        <v>131</v>
      </c>
      <c r="J8" s="33"/>
      <c r="AA8" s="14" t="s">
        <v>1056</v>
      </c>
      <c r="AB8" s="13">
        <v>5</v>
      </c>
      <c r="AC8" s="12" t="s">
        <v>1042</v>
      </c>
      <c r="AG8" s="13" t="s">
        <v>154</v>
      </c>
      <c r="AI8" s="13">
        <v>17</v>
      </c>
      <c r="AJ8" s="13">
        <v>150</v>
      </c>
      <c r="AK8" s="12"/>
    </row>
    <row r="9" ht="12.75" spans="1:40">
      <c r="A9" s="16" t="s">
        <v>162</v>
      </c>
      <c r="B9" s="16" t="s">
        <v>163</v>
      </c>
      <c r="C9" s="16" t="s">
        <v>164</v>
      </c>
      <c r="D9" s="16" t="str">
        <f>$B$5</f>
        <v>Pumpkin King Head</v>
      </c>
      <c r="E9" s="16" t="str">
        <f>$B$6</f>
        <v>Chance Dice</v>
      </c>
      <c r="F9" s="16" t="str">
        <f>$B$7</f>
        <v>Oogie Boogie Ears</v>
      </c>
      <c r="G9" s="30" t="s">
        <v>165</v>
      </c>
      <c r="H9" s="29" t="s">
        <v>137</v>
      </c>
      <c r="I9" s="16" t="s">
        <v>166</v>
      </c>
      <c r="J9" s="16" t="s">
        <v>139</v>
      </c>
      <c r="K9" s="31"/>
      <c r="L9" s="31"/>
      <c r="M9" s="31"/>
      <c r="N9" s="31"/>
      <c r="O9" s="31"/>
      <c r="P9" s="31"/>
      <c r="Q9" s="31"/>
      <c r="R9" s="31"/>
      <c r="S9" s="31"/>
      <c r="T9" s="31"/>
      <c r="U9" s="31"/>
      <c r="V9" s="31"/>
      <c r="W9" s="31"/>
      <c r="X9" s="31"/>
      <c r="Y9" s="31"/>
      <c r="Z9" s="31"/>
      <c r="AA9" s="43" t="s">
        <v>1082</v>
      </c>
      <c r="AB9" s="32">
        <v>8</v>
      </c>
      <c r="AD9" s="32"/>
      <c r="AE9" s="32"/>
      <c r="AF9" s="43" t="s">
        <v>1044</v>
      </c>
      <c r="AG9" s="32" t="s">
        <v>193</v>
      </c>
      <c r="AH9" s="32"/>
      <c r="AI9" s="32">
        <v>16</v>
      </c>
      <c r="AJ9" s="32">
        <v>155</v>
      </c>
      <c r="AK9" s="12" t="s">
        <v>1083</v>
      </c>
      <c r="AL9" s="31"/>
      <c r="AM9" s="31"/>
      <c r="AN9" s="31"/>
    </row>
    <row r="10" ht="12.75" spans="1:37">
      <c r="A10" s="31"/>
      <c r="B10" s="17">
        <v>0</v>
      </c>
      <c r="C10" s="17">
        <v>1</v>
      </c>
      <c r="D10" s="17">
        <v>35</v>
      </c>
      <c r="E10" s="17">
        <v>10</v>
      </c>
      <c r="F10" s="17">
        <v>10</v>
      </c>
      <c r="G10" s="26">
        <v>15000</v>
      </c>
      <c r="H10" s="32" t="s">
        <v>178</v>
      </c>
      <c r="AA10" s="14" t="s">
        <v>1084</v>
      </c>
      <c r="AB10" s="13">
        <v>10</v>
      </c>
      <c r="AG10" s="13" t="s">
        <v>197</v>
      </c>
      <c r="AI10" s="13">
        <v>20</v>
      </c>
      <c r="AJ10" s="13">
        <v>200</v>
      </c>
      <c r="AK10" s="12"/>
    </row>
    <row r="11" ht="12.75" spans="1:37">
      <c r="A11" s="31"/>
      <c r="B11" s="17">
        <v>1</v>
      </c>
      <c r="C11" s="17">
        <v>2</v>
      </c>
      <c r="D11" s="17">
        <v>10</v>
      </c>
      <c r="E11" s="17">
        <v>4</v>
      </c>
      <c r="F11" s="17">
        <v>2</v>
      </c>
      <c r="G11" s="26">
        <v>2000</v>
      </c>
      <c r="H11" s="32" t="s">
        <v>199</v>
      </c>
      <c r="I11" s="17">
        <v>1</v>
      </c>
      <c r="J11" s="17">
        <v>10</v>
      </c>
      <c r="AA11" s="14" t="s">
        <v>1046</v>
      </c>
      <c r="AC11" s="12" t="s">
        <v>103</v>
      </c>
      <c r="AD11" s="13">
        <v>7</v>
      </c>
      <c r="AG11" s="13" t="s">
        <v>205</v>
      </c>
      <c r="AH11" s="12"/>
      <c r="AI11" s="13">
        <v>37</v>
      </c>
      <c r="AJ11" s="13">
        <v>370</v>
      </c>
      <c r="AK11" s="12"/>
    </row>
    <row r="12" ht="12.75" spans="1:37">
      <c r="A12" s="31"/>
      <c r="B12" s="17">
        <v>2</v>
      </c>
      <c r="C12" s="17">
        <v>3</v>
      </c>
      <c r="D12" s="17">
        <v>15</v>
      </c>
      <c r="E12" s="17">
        <v>6</v>
      </c>
      <c r="F12" s="17">
        <v>4</v>
      </c>
      <c r="G12" s="26">
        <v>3000</v>
      </c>
      <c r="H12" s="32" t="s">
        <v>202</v>
      </c>
      <c r="I12" s="17">
        <v>1</v>
      </c>
      <c r="J12" s="17">
        <v>12</v>
      </c>
      <c r="AH12" s="12"/>
      <c r="AK12" s="12"/>
    </row>
    <row r="13" ht="12.75" spans="1:37">
      <c r="A13" s="31"/>
      <c r="B13" s="17">
        <v>3</v>
      </c>
      <c r="C13" s="17">
        <v>4</v>
      </c>
      <c r="D13" s="17">
        <v>20</v>
      </c>
      <c r="E13" s="17">
        <v>8</v>
      </c>
      <c r="F13" s="17">
        <v>6</v>
      </c>
      <c r="G13" s="26">
        <v>4500</v>
      </c>
      <c r="H13" s="32" t="s">
        <v>206</v>
      </c>
      <c r="I13" s="17">
        <v>1</v>
      </c>
      <c r="J13" s="17">
        <v>14</v>
      </c>
      <c r="AK13" s="12"/>
    </row>
    <row r="14" ht="12.75" spans="1:37">
      <c r="A14" s="31"/>
      <c r="B14" s="17">
        <v>4</v>
      </c>
      <c r="C14" s="17">
        <v>5</v>
      </c>
      <c r="D14" s="17">
        <v>25</v>
      </c>
      <c r="E14" s="17">
        <v>10</v>
      </c>
      <c r="F14" s="17">
        <v>8</v>
      </c>
      <c r="G14" s="26">
        <v>5850</v>
      </c>
      <c r="H14" s="32" t="s">
        <v>178</v>
      </c>
      <c r="I14" s="17">
        <v>2</v>
      </c>
      <c r="J14" s="17">
        <v>17</v>
      </c>
      <c r="AA14" s="43"/>
      <c r="AB14" s="32"/>
      <c r="AC14" s="43"/>
      <c r="AD14" s="32"/>
      <c r="AE14" s="32"/>
      <c r="AG14" s="32"/>
      <c r="AH14" s="32"/>
      <c r="AI14" s="32"/>
      <c r="AJ14" s="32"/>
      <c r="AK14" s="46"/>
    </row>
    <row r="15" ht="12.75" spans="1:37">
      <c r="A15" s="31"/>
      <c r="B15" s="17">
        <v>5</v>
      </c>
      <c r="C15" s="17">
        <v>6</v>
      </c>
      <c r="D15" s="17">
        <v>30</v>
      </c>
      <c r="E15" s="17">
        <v>12</v>
      </c>
      <c r="F15" s="17">
        <v>10</v>
      </c>
      <c r="G15" s="26">
        <v>7600</v>
      </c>
      <c r="H15" s="32" t="s">
        <v>183</v>
      </c>
      <c r="I15" s="17">
        <v>2</v>
      </c>
      <c r="J15" s="17">
        <v>20</v>
      </c>
      <c r="AA15" s="43"/>
      <c r="AB15" s="32"/>
      <c r="AC15" s="17"/>
      <c r="AD15" s="32"/>
      <c r="AE15" s="32"/>
      <c r="AF15" s="43"/>
      <c r="AG15" s="32"/>
      <c r="AH15" s="32"/>
      <c r="AI15" s="32"/>
      <c r="AJ15" s="32"/>
      <c r="AK15" s="46"/>
    </row>
    <row r="16" ht="12.75" spans="1:37">
      <c r="A16" s="31"/>
      <c r="B16" s="17">
        <v>6</v>
      </c>
      <c r="C16" s="17">
        <v>7</v>
      </c>
      <c r="D16" s="17">
        <v>35</v>
      </c>
      <c r="E16" s="17">
        <v>14</v>
      </c>
      <c r="F16" s="17">
        <v>12</v>
      </c>
      <c r="G16" s="26">
        <v>9900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40</v>
      </c>
      <c r="E17" s="17">
        <v>16</v>
      </c>
      <c r="F17" s="17">
        <v>14</v>
      </c>
      <c r="G17" s="26">
        <v>12850</v>
      </c>
      <c r="H17" s="32" t="s">
        <v>197</v>
      </c>
      <c r="I17" s="17">
        <v>3</v>
      </c>
      <c r="J17" s="17">
        <v>26</v>
      </c>
      <c r="AA17" s="43"/>
      <c r="AB17" s="32"/>
      <c r="AC17" s="17"/>
      <c r="AD17" s="32"/>
      <c r="AE17" s="32"/>
      <c r="AF17" s="43"/>
      <c r="AG17" s="32"/>
      <c r="AH17" s="32"/>
      <c r="AI17" s="32"/>
      <c r="AJ17" s="32"/>
      <c r="AK17" s="17"/>
    </row>
    <row r="18" ht="12.75" spans="1:37">
      <c r="A18" s="31"/>
      <c r="B18" s="17">
        <v>8</v>
      </c>
      <c r="C18" s="17">
        <v>9</v>
      </c>
      <c r="D18" s="17">
        <v>45</v>
      </c>
      <c r="E18" s="17">
        <v>18</v>
      </c>
      <c r="F18" s="17">
        <v>16</v>
      </c>
      <c r="G18" s="26">
        <v>16700</v>
      </c>
      <c r="H18" s="32" t="s">
        <v>209</v>
      </c>
      <c r="I18" s="17">
        <v>3</v>
      </c>
      <c r="J18" s="17">
        <v>29</v>
      </c>
      <c r="AA18" s="43"/>
      <c r="AB18" s="32"/>
      <c r="AC18" s="17"/>
      <c r="AD18" s="32"/>
      <c r="AE18" s="32"/>
      <c r="AF18" s="43"/>
      <c r="AG18" s="32"/>
      <c r="AH18" s="32"/>
      <c r="AI18" s="32"/>
      <c r="AJ18" s="32"/>
      <c r="AK18" s="17"/>
    </row>
    <row r="19" ht="12.75" spans="1:37">
      <c r="A19" s="31"/>
      <c r="B19" s="17">
        <v>9</v>
      </c>
      <c r="C19" s="17">
        <v>10</v>
      </c>
      <c r="D19" s="17">
        <v>50</v>
      </c>
      <c r="E19" s="17">
        <v>20</v>
      </c>
      <c r="F19" s="17">
        <v>18</v>
      </c>
      <c r="G19" s="26">
        <v>21700</v>
      </c>
      <c r="H19" s="32" t="s">
        <v>169</v>
      </c>
      <c r="I19" s="17">
        <v>5</v>
      </c>
      <c r="J19" s="17">
        <v>30</v>
      </c>
      <c r="AA19" s="43"/>
      <c r="AB19" s="32"/>
      <c r="AC19" s="17"/>
      <c r="AD19" s="32"/>
      <c r="AE19" s="32"/>
      <c r="AF19" s="43"/>
      <c r="AG19" s="32"/>
      <c r="AH19" s="32"/>
      <c r="AI19" s="32"/>
      <c r="AJ19" s="32"/>
      <c r="AK19" s="17"/>
    </row>
    <row r="20" ht="12.75" spans="1:8">
      <c r="A20" s="31"/>
      <c r="B20" s="17">
        <v>10</v>
      </c>
      <c r="C20" s="17"/>
      <c r="G20" s="26"/>
      <c r="H20" s="21"/>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G25" s="12"/>
      <c r="AH25" s="12"/>
      <c r="AI25" s="12"/>
      <c r="AJ25" s="12"/>
      <c r="AK25" s="17"/>
    </row>
    <row r="26" ht="12.75" spans="1:37">
      <c r="A26" s="31"/>
      <c r="G26" s="26"/>
      <c r="H26" s="21"/>
      <c r="AC26" s="17"/>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18.7142857142857" style="12" customWidth="1"/>
    <col min="3" max="3" width="11.4285714285714" style="12" customWidth="1"/>
    <col min="4" max="4" width="11.2857142857143" style="12" customWidth="1"/>
    <col min="5" max="5" width="21.2857142857143" style="12" customWidth="1"/>
    <col min="6" max="6" width="10.8571428571429"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107</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[DMKCharacterProgress_WIP.xlsx]Overview!$B$141</v>
      </c>
      <c r="G1" s="12" t="s">
        <v>124</v>
      </c>
      <c r="H1" s="21"/>
      <c r="AA1" s="34" t="str">
        <f>$B$1&amp;"'s Activities"</f>
        <v>Anna's Activities</v>
      </c>
      <c r="AB1" s="34"/>
      <c r="AC1" s="34"/>
      <c r="AD1" s="34"/>
      <c r="AE1" s="34"/>
      <c r="AF1" s="34"/>
      <c r="AG1" s="34"/>
      <c r="AH1" s="34"/>
      <c r="AI1" s="34"/>
      <c r="AJ1" s="34"/>
      <c r="AK1" s="34"/>
    </row>
    <row r="2" ht="20.25" spans="1:37">
      <c r="A2" s="16" t="s">
        <v>125</v>
      </c>
      <c r="B2" s="17" t="s">
        <v>1085</v>
      </c>
      <c r="F2" s="22" t="str">
        <f ca="1">"'"&amp;SUBSTITUTE($F$1,"Overview","Overview (Mine)'")</f>
        <v>'[DMKCharacterProgress_WIP.xlsx]Overview (Mine)'!$B$141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1086</v>
      </c>
      <c r="AB4" s="13">
        <v>1</v>
      </c>
      <c r="AG4" s="13" t="s">
        <v>202</v>
      </c>
      <c r="AI4" s="13">
        <v>4</v>
      </c>
      <c r="AJ4" s="13">
        <v>14</v>
      </c>
      <c r="AK4" s="12" t="s">
        <v>1087</v>
      </c>
    </row>
    <row r="5" ht="12.75" spans="1:37">
      <c r="A5" s="16" t="s">
        <v>148</v>
      </c>
      <c r="B5" s="17" t="s">
        <v>1087</v>
      </c>
      <c r="G5" s="26"/>
      <c r="H5" s="21"/>
      <c r="AA5" s="14" t="s">
        <v>1088</v>
      </c>
      <c r="AB5" s="13">
        <v>2</v>
      </c>
      <c r="AF5" s="14" t="s">
        <v>1089</v>
      </c>
      <c r="AG5" s="13" t="s">
        <v>178</v>
      </c>
      <c r="AI5" s="13">
        <v>7</v>
      </c>
      <c r="AJ5" s="13">
        <v>40</v>
      </c>
      <c r="AK5" s="15" t="s">
        <v>1090</v>
      </c>
    </row>
    <row r="6" ht="12.75" spans="1:37">
      <c r="A6" s="16" t="s">
        <v>150</v>
      </c>
      <c r="B6" s="17" t="s">
        <v>1091</v>
      </c>
      <c r="G6" s="26"/>
      <c r="H6" s="21"/>
      <c r="AA6" s="14" t="s">
        <v>1092</v>
      </c>
      <c r="AB6" s="13">
        <v>4</v>
      </c>
      <c r="AC6" s="12" t="s">
        <v>111</v>
      </c>
      <c r="AG6" s="13" t="s">
        <v>178</v>
      </c>
      <c r="AI6" s="13">
        <v>9</v>
      </c>
      <c r="AJ6" s="13">
        <v>55</v>
      </c>
      <c r="AK6" s="12" t="s">
        <v>1093</v>
      </c>
    </row>
    <row r="7" ht="12.75" spans="1:37">
      <c r="A7" s="16" t="s">
        <v>157</v>
      </c>
      <c r="B7" s="17" t="s">
        <v>1094</v>
      </c>
      <c r="G7" s="26"/>
      <c r="H7" s="21"/>
      <c r="AA7" s="43" t="s">
        <v>1095</v>
      </c>
      <c r="AB7" s="32">
        <v>6</v>
      </c>
      <c r="AC7" s="17"/>
      <c r="AD7" s="32"/>
      <c r="AE7" s="32"/>
      <c r="AF7" s="43" t="s">
        <v>1096</v>
      </c>
      <c r="AG7" s="32" t="s">
        <v>183</v>
      </c>
      <c r="AH7" s="32"/>
      <c r="AI7" s="13">
        <v>10</v>
      </c>
      <c r="AJ7" s="13">
        <v>75</v>
      </c>
      <c r="AK7" s="12" t="s">
        <v>1097</v>
      </c>
    </row>
    <row r="8" ht="12.75" spans="1:37">
      <c r="A8" s="16" t="s">
        <v>159</v>
      </c>
      <c r="B8" s="17">
        <v>6</v>
      </c>
      <c r="C8" s="27"/>
      <c r="D8" s="27"/>
      <c r="E8" s="27"/>
      <c r="F8" s="27"/>
      <c r="G8" s="28"/>
      <c r="H8" s="29"/>
      <c r="I8" s="33" t="s">
        <v>131</v>
      </c>
      <c r="J8" s="33"/>
      <c r="AA8" s="14" t="s">
        <v>1098</v>
      </c>
      <c r="AC8" s="12" t="s">
        <v>112</v>
      </c>
      <c r="AD8" s="13">
        <v>3</v>
      </c>
      <c r="AG8" s="13" t="s">
        <v>183</v>
      </c>
      <c r="AI8" s="13">
        <v>13</v>
      </c>
      <c r="AJ8" s="13">
        <v>100</v>
      </c>
      <c r="AK8" s="12"/>
    </row>
    <row r="9" ht="12.75" spans="1:40">
      <c r="A9" s="16" t="s">
        <v>162</v>
      </c>
      <c r="B9" s="16" t="s">
        <v>163</v>
      </c>
      <c r="C9" s="16" t="s">
        <v>164</v>
      </c>
      <c r="D9" s="16" t="str">
        <f>$B$5</f>
        <v>Snowflake</v>
      </c>
      <c r="E9" s="16" t="str">
        <f>$B$6</f>
        <v>Arendelle Medallion</v>
      </c>
      <c r="F9" s="16" t="str">
        <f>$B$7</f>
        <v>Anna Ears</v>
      </c>
      <c r="G9" s="30" t="s">
        <v>165</v>
      </c>
      <c r="H9" s="29" t="s">
        <v>137</v>
      </c>
      <c r="I9" s="16" t="s">
        <v>166</v>
      </c>
      <c r="J9" s="16" t="s">
        <v>139</v>
      </c>
      <c r="K9" s="31"/>
      <c r="L9" s="31"/>
      <c r="M9" s="31"/>
      <c r="N9" s="31"/>
      <c r="O9" s="31"/>
      <c r="P9" s="31"/>
      <c r="Q9" s="31"/>
      <c r="R9" s="31"/>
      <c r="S9" s="31"/>
      <c r="T9" s="31"/>
      <c r="U9" s="31"/>
      <c r="V9" s="31"/>
      <c r="W9" s="31"/>
      <c r="X9" s="31"/>
      <c r="Y9" s="31"/>
      <c r="Z9" s="31"/>
      <c r="AA9" s="43" t="s">
        <v>1099</v>
      </c>
      <c r="AB9" s="32">
        <v>7</v>
      </c>
      <c r="AC9" s="12" t="s">
        <v>108</v>
      </c>
      <c r="AD9" s="32">
        <v>3</v>
      </c>
      <c r="AE9" s="32"/>
      <c r="AF9" s="43" t="s">
        <v>1089</v>
      </c>
      <c r="AG9" s="32" t="s">
        <v>183</v>
      </c>
      <c r="AH9" s="32"/>
      <c r="AI9" s="32">
        <v>13</v>
      </c>
      <c r="AJ9" s="32">
        <v>100</v>
      </c>
      <c r="AK9" s="12" t="s">
        <v>230</v>
      </c>
      <c r="AL9" s="31"/>
      <c r="AM9" s="31"/>
      <c r="AN9" s="31"/>
    </row>
    <row r="10" ht="12.75" spans="1:37">
      <c r="A10" s="31"/>
      <c r="B10" s="17">
        <v>0</v>
      </c>
      <c r="C10" s="17">
        <v>1</v>
      </c>
      <c r="D10" s="17"/>
      <c r="E10" s="17">
        <v>25</v>
      </c>
      <c r="F10" s="17">
        <v>20</v>
      </c>
      <c r="G10" s="26">
        <v>4000</v>
      </c>
      <c r="H10" s="32" t="s">
        <v>183</v>
      </c>
      <c r="AA10" s="14" t="s">
        <v>1100</v>
      </c>
      <c r="AC10" s="12" t="s">
        <v>111</v>
      </c>
      <c r="AD10" s="13">
        <v>3</v>
      </c>
      <c r="AF10" s="14" t="s">
        <v>1101</v>
      </c>
      <c r="AG10" s="13" t="s">
        <v>183</v>
      </c>
      <c r="AI10" s="13">
        <v>13</v>
      </c>
      <c r="AJ10" s="13">
        <v>100</v>
      </c>
      <c r="AK10" s="12"/>
    </row>
    <row r="11" ht="12.75" spans="1:37">
      <c r="A11" s="31"/>
      <c r="B11" s="17">
        <v>1</v>
      </c>
      <c r="C11" s="17">
        <v>2</v>
      </c>
      <c r="D11" s="17">
        <v>2</v>
      </c>
      <c r="E11" s="17">
        <v>4</v>
      </c>
      <c r="F11" s="17">
        <v>3</v>
      </c>
      <c r="G11" s="26"/>
      <c r="H11" s="32" t="s">
        <v>199</v>
      </c>
      <c r="I11" s="17">
        <v>1</v>
      </c>
      <c r="J11" s="17">
        <v>10</v>
      </c>
      <c r="AA11" s="14" t="s">
        <v>1102</v>
      </c>
      <c r="AB11" s="13">
        <v>3</v>
      </c>
      <c r="AF11" s="14" t="s">
        <v>1101</v>
      </c>
      <c r="AG11" s="13" t="s">
        <v>154</v>
      </c>
      <c r="AH11" s="12"/>
      <c r="AI11" s="13">
        <v>13</v>
      </c>
      <c r="AJ11" s="13">
        <v>110</v>
      </c>
      <c r="AK11" s="12" t="s">
        <v>1103</v>
      </c>
    </row>
    <row r="12" ht="12.75" spans="1:37">
      <c r="A12" s="31"/>
      <c r="B12" s="17">
        <v>2</v>
      </c>
      <c r="C12" s="17">
        <v>3</v>
      </c>
      <c r="D12" s="17">
        <v>4</v>
      </c>
      <c r="E12" s="17">
        <v>6</v>
      </c>
      <c r="F12" s="17">
        <v>4</v>
      </c>
      <c r="G12" s="26"/>
      <c r="H12" s="32" t="s">
        <v>202</v>
      </c>
      <c r="I12" s="17">
        <v>1</v>
      </c>
      <c r="J12" s="17">
        <v>12</v>
      </c>
      <c r="AA12" s="14" t="s">
        <v>1104</v>
      </c>
      <c r="AB12" s="13">
        <v>8</v>
      </c>
      <c r="AC12" s="12" t="s">
        <v>111</v>
      </c>
      <c r="AD12" s="13">
        <v>6</v>
      </c>
      <c r="AF12" s="14" t="s">
        <v>1105</v>
      </c>
      <c r="AG12" s="13" t="s">
        <v>154</v>
      </c>
      <c r="AH12" s="12"/>
      <c r="AI12" s="13">
        <v>17</v>
      </c>
      <c r="AJ12" s="13">
        <v>150</v>
      </c>
      <c r="AK12" s="12"/>
    </row>
    <row r="13" ht="12.75" spans="1:36">
      <c r="A13" s="31"/>
      <c r="B13" s="17">
        <v>3</v>
      </c>
      <c r="C13" s="17">
        <v>4</v>
      </c>
      <c r="D13" s="17">
        <v>6</v>
      </c>
      <c r="E13" s="17">
        <v>8</v>
      </c>
      <c r="F13" s="17">
        <v>5</v>
      </c>
      <c r="G13" s="26">
        <v>3400</v>
      </c>
      <c r="H13" s="32" t="s">
        <v>206</v>
      </c>
      <c r="I13" s="17">
        <v>1</v>
      </c>
      <c r="J13" s="17">
        <v>14</v>
      </c>
      <c r="AA13" s="14" t="s">
        <v>1106</v>
      </c>
      <c r="AB13" s="13">
        <v>7</v>
      </c>
      <c r="AC13" s="12" t="s">
        <v>108</v>
      </c>
      <c r="AD13" s="13">
        <v>4</v>
      </c>
      <c r="AG13" s="13" t="s">
        <v>154</v>
      </c>
      <c r="AI13" s="13">
        <v>17</v>
      </c>
      <c r="AJ13" s="13">
        <v>150</v>
      </c>
    </row>
    <row r="14" ht="12.75" spans="1:37">
      <c r="A14" s="31"/>
      <c r="B14" s="17">
        <v>4</v>
      </c>
      <c r="C14" s="17">
        <v>5</v>
      </c>
      <c r="D14" s="17">
        <v>8</v>
      </c>
      <c r="E14" s="17">
        <v>10</v>
      </c>
      <c r="F14" s="17">
        <v>6</v>
      </c>
      <c r="G14" s="26"/>
      <c r="H14" s="32" t="s">
        <v>178</v>
      </c>
      <c r="I14" s="17">
        <v>2</v>
      </c>
      <c r="J14" s="17">
        <v>17</v>
      </c>
      <c r="AA14" s="43" t="s">
        <v>1107</v>
      </c>
      <c r="AB14" s="32">
        <v>9</v>
      </c>
      <c r="AC14" s="43"/>
      <c r="AD14" s="32"/>
      <c r="AE14" s="32"/>
      <c r="AF14" s="14" t="s">
        <v>1105</v>
      </c>
      <c r="AG14" s="32" t="s">
        <v>193</v>
      </c>
      <c r="AH14" s="32"/>
      <c r="AI14" s="32">
        <v>16</v>
      </c>
      <c r="AJ14" s="32">
        <v>155</v>
      </c>
      <c r="AK14" s="46"/>
    </row>
    <row r="15" ht="12.75" spans="1:37">
      <c r="A15" s="31"/>
      <c r="B15" s="17">
        <v>5</v>
      </c>
      <c r="C15" s="17">
        <v>6</v>
      </c>
      <c r="D15" s="17">
        <v>10</v>
      </c>
      <c r="E15" s="17">
        <v>14</v>
      </c>
      <c r="F15" s="17">
        <v>8</v>
      </c>
      <c r="G15" s="26"/>
      <c r="H15" s="32" t="s">
        <v>183</v>
      </c>
      <c r="I15" s="17">
        <v>2</v>
      </c>
      <c r="J15" s="17">
        <v>20</v>
      </c>
      <c r="AA15" s="43" t="s">
        <v>1108</v>
      </c>
      <c r="AB15" s="32">
        <v>8</v>
      </c>
      <c r="AC15" s="17" t="s">
        <v>110</v>
      </c>
      <c r="AD15" s="32">
        <v>6</v>
      </c>
      <c r="AE15" s="32"/>
      <c r="AF15" s="43"/>
      <c r="AG15" s="32" t="s">
        <v>197</v>
      </c>
      <c r="AH15" s="32"/>
      <c r="AI15" s="32">
        <v>25</v>
      </c>
      <c r="AJ15" s="32">
        <v>270</v>
      </c>
      <c r="AK15" s="46"/>
    </row>
    <row r="16" ht="12.75" spans="1:37">
      <c r="A16" s="31"/>
      <c r="B16" s="17">
        <v>6</v>
      </c>
      <c r="C16" s="17">
        <v>7</v>
      </c>
      <c r="D16" s="17">
        <v>12</v>
      </c>
      <c r="E16" s="17">
        <v>18</v>
      </c>
      <c r="F16" s="17">
        <v>10</v>
      </c>
      <c r="G16" s="26">
        <v>7400</v>
      </c>
      <c r="H16" s="32" t="s">
        <v>154</v>
      </c>
      <c r="I16" s="17">
        <v>3</v>
      </c>
      <c r="J16" s="17">
        <v>23</v>
      </c>
      <c r="AA16" s="43" t="s">
        <v>1109</v>
      </c>
      <c r="AB16" s="32">
        <v>10</v>
      </c>
      <c r="AC16" s="17" t="s">
        <v>111</v>
      </c>
      <c r="AD16" s="32">
        <v>10</v>
      </c>
      <c r="AE16" s="32"/>
      <c r="AF16" s="43"/>
      <c r="AG16" s="32" t="s">
        <v>169</v>
      </c>
      <c r="AH16" s="32"/>
      <c r="AI16" s="32">
        <v>57</v>
      </c>
      <c r="AJ16" s="32">
        <v>500</v>
      </c>
      <c r="AK16" s="17"/>
    </row>
    <row r="17" ht="12.75" spans="1:37">
      <c r="A17" s="31"/>
      <c r="B17" s="17">
        <v>7</v>
      </c>
      <c r="C17" s="17">
        <v>8</v>
      </c>
      <c r="D17" s="17">
        <v>14</v>
      </c>
      <c r="E17" s="17">
        <v>22</v>
      </c>
      <c r="F17" s="17">
        <v>14</v>
      </c>
      <c r="G17" s="26">
        <v>9600</v>
      </c>
      <c r="H17" s="32" t="s">
        <v>197</v>
      </c>
      <c r="I17" s="17">
        <v>3</v>
      </c>
      <c r="J17" s="17">
        <v>26</v>
      </c>
      <c r="AA17" s="43"/>
      <c r="AB17" s="32"/>
      <c r="AC17" s="17"/>
      <c r="AD17" s="32"/>
      <c r="AE17" s="32"/>
      <c r="AF17" s="43"/>
      <c r="AG17" s="32"/>
      <c r="AH17" s="32"/>
      <c r="AI17" s="32"/>
      <c r="AJ17" s="32"/>
      <c r="AK17" s="17"/>
    </row>
    <row r="18" ht="12.75" spans="1:37">
      <c r="A18" s="31"/>
      <c r="B18" s="17">
        <v>8</v>
      </c>
      <c r="C18" s="17">
        <v>9</v>
      </c>
      <c r="D18" s="17">
        <v>16</v>
      </c>
      <c r="E18" s="17">
        <v>28</v>
      </c>
      <c r="F18" s="17">
        <v>20</v>
      </c>
      <c r="G18" s="26">
        <v>12500</v>
      </c>
      <c r="H18" s="32" t="s">
        <v>209</v>
      </c>
      <c r="I18" s="17">
        <v>3</v>
      </c>
      <c r="J18" s="17">
        <v>29</v>
      </c>
      <c r="AA18" s="43"/>
      <c r="AB18" s="32"/>
      <c r="AD18" s="32"/>
      <c r="AE18" s="32"/>
      <c r="AF18" s="43"/>
      <c r="AG18" s="32"/>
      <c r="AH18" s="32"/>
      <c r="AI18" s="32"/>
      <c r="AJ18" s="32"/>
      <c r="AK18" s="17"/>
    </row>
    <row r="19" ht="12.75" spans="1:37">
      <c r="A19" s="31"/>
      <c r="B19" s="17">
        <v>9</v>
      </c>
      <c r="C19" s="17">
        <v>10</v>
      </c>
      <c r="D19" s="17">
        <v>20</v>
      </c>
      <c r="E19" s="17">
        <v>35</v>
      </c>
      <c r="F19" s="17">
        <v>30</v>
      </c>
      <c r="G19" s="26">
        <v>16250</v>
      </c>
      <c r="H19" s="32" t="s">
        <v>169</v>
      </c>
      <c r="I19" s="17">
        <v>5</v>
      </c>
      <c r="J19" s="17">
        <v>30</v>
      </c>
      <c r="AA19" s="43"/>
      <c r="AB19" s="32"/>
      <c r="AC19" s="17"/>
      <c r="AD19" s="32"/>
      <c r="AE19" s="32"/>
      <c r="AF19" s="43"/>
      <c r="AG19" s="32"/>
      <c r="AH19" s="32"/>
      <c r="AI19" s="32"/>
      <c r="AJ19" s="32"/>
      <c r="AK19" s="17"/>
    </row>
    <row r="20" ht="12.75" spans="1:8">
      <c r="A20" s="31"/>
      <c r="B20" s="17">
        <v>10</v>
      </c>
      <c r="C20" s="17"/>
      <c r="G20" s="26"/>
      <c r="H20" s="21"/>
    </row>
    <row r="21" ht="12.75" spans="1:37">
      <c r="A21" s="31"/>
      <c r="G21" s="26"/>
      <c r="H21" s="21"/>
      <c r="AC21" s="17"/>
      <c r="AF21" s="43"/>
      <c r="AK21" s="46"/>
    </row>
    <row r="22" ht="12.75" spans="1:37">
      <c r="A22" s="31"/>
      <c r="G22" s="26"/>
      <c r="H22" s="21"/>
      <c r="AC22" s="17"/>
      <c r="AK22" s="12"/>
    </row>
    <row r="23" ht="12.75" spans="1:37">
      <c r="A23" s="31"/>
      <c r="G23" s="26"/>
      <c r="H23" s="21"/>
      <c r="AC23" s="17"/>
      <c r="AK23" s="12"/>
    </row>
    <row r="24" ht="12.75" spans="1:37">
      <c r="A24" s="31"/>
      <c r="G24" s="26"/>
      <c r="H24" s="21"/>
      <c r="AK24" s="12"/>
    </row>
    <row r="25" ht="12.75" spans="1:37">
      <c r="A25" s="31"/>
      <c r="G25" s="26"/>
      <c r="H25" s="21"/>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14.2857142857143" style="12" customWidth="1"/>
    <col min="3" max="3" width="11.4285714285714" style="12" customWidth="1"/>
    <col min="4" max="4" width="11.2857142857143" style="12" customWidth="1"/>
    <col min="5" max="5" width="13.1428571428571" style="12" customWidth="1"/>
    <col min="6" max="6" width="9.7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108</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[DMKCharacterProgress_WIP.xlsx]Overview!$B$143</v>
      </c>
      <c r="G1" s="12" t="s">
        <v>124</v>
      </c>
      <c r="H1" s="21"/>
      <c r="AA1" s="34" t="str">
        <f>$B$1&amp;"'s Activities"</f>
        <v>Elsa's Activities</v>
      </c>
      <c r="AB1" s="34"/>
      <c r="AC1" s="34"/>
      <c r="AD1" s="34"/>
      <c r="AE1" s="34"/>
      <c r="AF1" s="34"/>
      <c r="AG1" s="34"/>
      <c r="AH1" s="34"/>
      <c r="AI1" s="34"/>
      <c r="AJ1" s="34"/>
      <c r="AK1" s="34"/>
    </row>
    <row r="2" ht="20.25" spans="1:37">
      <c r="A2" s="16" t="s">
        <v>125</v>
      </c>
      <c r="B2" s="17" t="s">
        <v>1085</v>
      </c>
      <c r="F2" s="22" t="str">
        <f ca="1">"'"&amp;SUBSTITUTE($F$1,"Overview","Overview (Mine)'")</f>
        <v>'[DMKCharacterProgress_WIP.xlsx]Overview (Mine)'!$B$143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1110</v>
      </c>
      <c r="AB4" s="13">
        <v>1</v>
      </c>
      <c r="AE4" s="13" t="s">
        <v>51</v>
      </c>
      <c r="AG4" s="13" t="s">
        <v>202</v>
      </c>
      <c r="AI4" s="13">
        <v>4</v>
      </c>
      <c r="AJ4" s="13">
        <v>14</v>
      </c>
      <c r="AK4" s="12" t="s">
        <v>1087</v>
      </c>
    </row>
    <row r="5" ht="12.75" spans="1:36">
      <c r="A5" s="16" t="s">
        <v>148</v>
      </c>
      <c r="B5" s="17" t="s">
        <v>1087</v>
      </c>
      <c r="G5" s="26"/>
      <c r="H5" s="21"/>
      <c r="AA5" s="14" t="s">
        <v>1111</v>
      </c>
      <c r="AB5" s="13">
        <v>1</v>
      </c>
      <c r="AG5" s="13" t="s">
        <v>178</v>
      </c>
      <c r="AI5" s="13">
        <v>7</v>
      </c>
      <c r="AJ5" s="13">
        <v>40</v>
      </c>
    </row>
    <row r="6" ht="12.75" spans="1:37">
      <c r="A6" s="16" t="s">
        <v>150</v>
      </c>
      <c r="B6" s="17" t="s">
        <v>1093</v>
      </c>
      <c r="G6" s="26"/>
      <c r="H6" s="21"/>
      <c r="AA6" s="14" t="s">
        <v>1112</v>
      </c>
      <c r="AB6" s="13">
        <v>2</v>
      </c>
      <c r="AF6" s="14" t="s">
        <v>1089</v>
      </c>
      <c r="AG6" s="13" t="s">
        <v>183</v>
      </c>
      <c r="AI6" s="13">
        <v>10</v>
      </c>
      <c r="AJ6" s="13">
        <v>75</v>
      </c>
      <c r="AK6" s="12" t="s">
        <v>1113</v>
      </c>
    </row>
    <row r="7" ht="12.75" spans="1:37">
      <c r="A7" s="16" t="s">
        <v>157</v>
      </c>
      <c r="B7" s="17" t="s">
        <v>1114</v>
      </c>
      <c r="G7" s="26"/>
      <c r="H7" s="21"/>
      <c r="AA7" s="43" t="s">
        <v>1099</v>
      </c>
      <c r="AB7" s="32">
        <v>3</v>
      </c>
      <c r="AC7" s="17" t="s">
        <v>107</v>
      </c>
      <c r="AD7" s="32">
        <v>7</v>
      </c>
      <c r="AE7" s="32"/>
      <c r="AF7" s="43" t="s">
        <v>1089</v>
      </c>
      <c r="AG7" s="32" t="s">
        <v>183</v>
      </c>
      <c r="AH7" s="32"/>
      <c r="AI7" s="13">
        <v>13</v>
      </c>
      <c r="AJ7" s="13">
        <v>100</v>
      </c>
      <c r="AK7" s="12" t="s">
        <v>230</v>
      </c>
    </row>
    <row r="8" ht="12.75" spans="1:37">
      <c r="A8" s="16" t="s">
        <v>159</v>
      </c>
      <c r="B8" s="17">
        <v>6</v>
      </c>
      <c r="C8" s="27"/>
      <c r="D8" s="27"/>
      <c r="E8" s="27"/>
      <c r="F8" s="27"/>
      <c r="G8" s="28"/>
      <c r="H8" s="29"/>
      <c r="I8" s="33" t="s">
        <v>131</v>
      </c>
      <c r="J8" s="33"/>
      <c r="AA8" s="14" t="s">
        <v>1115</v>
      </c>
      <c r="AB8" s="13">
        <v>3</v>
      </c>
      <c r="AF8" s="14" t="s">
        <v>1101</v>
      </c>
      <c r="AG8" s="13" t="s">
        <v>154</v>
      </c>
      <c r="AI8" s="13">
        <v>13</v>
      </c>
      <c r="AJ8" s="13">
        <v>110</v>
      </c>
      <c r="AK8" s="12" t="s">
        <v>296</v>
      </c>
    </row>
    <row r="9" ht="12.75" spans="1:40">
      <c r="A9" s="16" t="s">
        <v>162</v>
      </c>
      <c r="B9" s="16" t="s">
        <v>163</v>
      </c>
      <c r="C9" s="16" t="s">
        <v>164</v>
      </c>
      <c r="D9" s="16" t="str">
        <f>$B$5</f>
        <v>Snowflake</v>
      </c>
      <c r="E9" s="16" t="str">
        <f>$B$6</f>
        <v>Queen Tiara</v>
      </c>
      <c r="F9" s="16" t="str">
        <f>$B$7</f>
        <v>Elsa Ears</v>
      </c>
      <c r="G9" s="30" t="s">
        <v>165</v>
      </c>
      <c r="H9" s="29" t="s">
        <v>137</v>
      </c>
      <c r="I9" s="16" t="s">
        <v>166</v>
      </c>
      <c r="J9" s="16" t="s">
        <v>139</v>
      </c>
      <c r="K9" s="31"/>
      <c r="L9" s="31"/>
      <c r="M9" s="31"/>
      <c r="N9" s="31"/>
      <c r="O9" s="31"/>
      <c r="P9" s="31"/>
      <c r="Q9" s="31"/>
      <c r="R9" s="31"/>
      <c r="S9" s="31"/>
      <c r="T9" s="31"/>
      <c r="U9" s="31"/>
      <c r="V9" s="31"/>
      <c r="W9" s="31"/>
      <c r="X9" s="31"/>
      <c r="Y9" s="31"/>
      <c r="Z9" s="31"/>
      <c r="AA9" s="43" t="s">
        <v>1106</v>
      </c>
      <c r="AB9" s="32">
        <v>4</v>
      </c>
      <c r="AC9" s="12" t="s">
        <v>107</v>
      </c>
      <c r="AD9" s="32">
        <v>7</v>
      </c>
      <c r="AE9" s="32"/>
      <c r="AF9" s="43"/>
      <c r="AG9" s="32" t="s">
        <v>154</v>
      </c>
      <c r="AH9" s="32"/>
      <c r="AI9" s="32">
        <v>17</v>
      </c>
      <c r="AJ9" s="32">
        <v>150</v>
      </c>
      <c r="AK9" s="12"/>
      <c r="AL9" s="31"/>
      <c r="AM9" s="31"/>
      <c r="AN9" s="31"/>
    </row>
    <row r="10" ht="12.75" spans="1:37">
      <c r="A10" s="31"/>
      <c r="B10" s="17">
        <v>0</v>
      </c>
      <c r="C10" s="17">
        <v>1</v>
      </c>
      <c r="D10" s="17">
        <v>10</v>
      </c>
      <c r="E10" s="17">
        <v>20</v>
      </c>
      <c r="F10" s="17">
        <v>20</v>
      </c>
      <c r="G10" s="26">
        <v>12000</v>
      </c>
      <c r="H10" s="32" t="s">
        <v>193</v>
      </c>
      <c r="AA10" s="14" t="s">
        <v>1116</v>
      </c>
      <c r="AB10" s="13">
        <v>5</v>
      </c>
      <c r="AF10" s="14" t="s">
        <v>1096</v>
      </c>
      <c r="AG10" s="13" t="s">
        <v>193</v>
      </c>
      <c r="AI10" s="13">
        <v>16</v>
      </c>
      <c r="AJ10" s="13">
        <v>155</v>
      </c>
      <c r="AK10" s="12"/>
    </row>
    <row r="11" ht="12.75" spans="1:37">
      <c r="A11" s="31"/>
      <c r="B11" s="17">
        <v>1</v>
      </c>
      <c r="C11" s="17">
        <v>2</v>
      </c>
      <c r="D11" s="17">
        <v>6</v>
      </c>
      <c r="E11" s="17">
        <v>6</v>
      </c>
      <c r="F11" s="17">
        <v>6</v>
      </c>
      <c r="G11" s="26">
        <v>2000</v>
      </c>
      <c r="H11" s="32" t="s">
        <v>199</v>
      </c>
      <c r="I11" s="17">
        <v>1</v>
      </c>
      <c r="J11" s="17">
        <v>10</v>
      </c>
      <c r="AA11" s="14" t="s">
        <v>1117</v>
      </c>
      <c r="AB11" s="13">
        <v>6</v>
      </c>
      <c r="AF11" s="14" t="s">
        <v>1105</v>
      </c>
      <c r="AG11" s="13" t="s">
        <v>197</v>
      </c>
      <c r="AH11" s="12"/>
      <c r="AI11" s="13">
        <v>20</v>
      </c>
      <c r="AJ11" s="13">
        <v>200</v>
      </c>
      <c r="AK11" s="12"/>
    </row>
    <row r="12" ht="12.75" spans="1:37">
      <c r="A12" s="31"/>
      <c r="B12" s="17">
        <v>2</v>
      </c>
      <c r="C12" s="17">
        <v>3</v>
      </c>
      <c r="D12" s="17">
        <v>8</v>
      </c>
      <c r="E12" s="17">
        <v>8</v>
      </c>
      <c r="F12" s="17">
        <v>8</v>
      </c>
      <c r="G12" s="26"/>
      <c r="H12" s="32" t="s">
        <v>202</v>
      </c>
      <c r="I12" s="17">
        <v>1</v>
      </c>
      <c r="J12" s="17">
        <v>12</v>
      </c>
      <c r="AA12" s="14" t="s">
        <v>1118</v>
      </c>
      <c r="AB12" s="13">
        <v>8</v>
      </c>
      <c r="AC12" s="12" t="s">
        <v>109</v>
      </c>
      <c r="AD12" s="13">
        <v>10</v>
      </c>
      <c r="AG12" s="13" t="s">
        <v>197</v>
      </c>
      <c r="AH12" s="12"/>
      <c r="AI12" s="13">
        <v>25</v>
      </c>
      <c r="AJ12" s="13">
        <v>270</v>
      </c>
      <c r="AK12" s="12"/>
    </row>
    <row r="13" ht="12.75" spans="1:36">
      <c r="A13" s="31"/>
      <c r="B13" s="17">
        <v>3</v>
      </c>
      <c r="C13" s="17">
        <v>4</v>
      </c>
      <c r="D13" s="17">
        <v>10</v>
      </c>
      <c r="E13" s="17">
        <v>12</v>
      </c>
      <c r="F13" s="17">
        <v>12</v>
      </c>
      <c r="G13" s="26">
        <v>4500</v>
      </c>
      <c r="H13" s="32" t="s">
        <v>206</v>
      </c>
      <c r="I13" s="17">
        <v>1</v>
      </c>
      <c r="J13" s="17">
        <v>14</v>
      </c>
      <c r="AA13" s="14" t="s">
        <v>1119</v>
      </c>
      <c r="AB13" s="13">
        <v>10</v>
      </c>
      <c r="AF13" s="14" t="s">
        <v>1105</v>
      </c>
      <c r="AG13" s="13" t="s">
        <v>205</v>
      </c>
      <c r="AI13" s="13">
        <v>29</v>
      </c>
      <c r="AJ13" s="13">
        <v>275</v>
      </c>
    </row>
    <row r="14" ht="12.75" spans="1:37">
      <c r="A14" s="31"/>
      <c r="B14" s="17">
        <v>4</v>
      </c>
      <c r="C14" s="17">
        <v>5</v>
      </c>
      <c r="D14" s="17">
        <v>12</v>
      </c>
      <c r="E14" s="17">
        <v>16</v>
      </c>
      <c r="F14" s="17">
        <v>16</v>
      </c>
      <c r="G14" s="26">
        <v>5850</v>
      </c>
      <c r="H14" s="32" t="s">
        <v>178</v>
      </c>
      <c r="I14" s="17">
        <v>2</v>
      </c>
      <c r="J14" s="17">
        <v>17</v>
      </c>
      <c r="AA14" s="43" t="s">
        <v>1120</v>
      </c>
      <c r="AB14" s="32">
        <v>9</v>
      </c>
      <c r="AC14" s="43" t="s">
        <v>110</v>
      </c>
      <c r="AD14" s="32">
        <v>10</v>
      </c>
      <c r="AE14" s="32"/>
      <c r="AF14" s="14" t="s">
        <v>1089</v>
      </c>
      <c r="AG14" s="32" t="s">
        <v>205</v>
      </c>
      <c r="AH14" s="32"/>
      <c r="AI14" s="32">
        <v>37</v>
      </c>
      <c r="AJ14" s="32">
        <v>370</v>
      </c>
      <c r="AK14" s="46" t="s">
        <v>1121</v>
      </c>
    </row>
    <row r="15" ht="12.75" spans="1:37">
      <c r="A15" s="31"/>
      <c r="B15" s="17">
        <v>5</v>
      </c>
      <c r="C15" s="17">
        <v>6</v>
      </c>
      <c r="D15" s="17">
        <v>14</v>
      </c>
      <c r="E15" s="17">
        <v>20</v>
      </c>
      <c r="F15" s="17">
        <v>20</v>
      </c>
      <c r="G15" s="26">
        <v>7600</v>
      </c>
      <c r="H15" s="32" t="s">
        <v>183</v>
      </c>
      <c r="I15" s="17">
        <v>2</v>
      </c>
      <c r="J15" s="17">
        <v>20</v>
      </c>
      <c r="AA15" s="43"/>
      <c r="AB15" s="32"/>
      <c r="AC15" s="17"/>
      <c r="AD15" s="32"/>
      <c r="AE15" s="32"/>
      <c r="AF15" s="43"/>
      <c r="AG15" s="32"/>
      <c r="AH15" s="32"/>
      <c r="AI15" s="32"/>
      <c r="AJ15" s="32"/>
      <c r="AK15" s="46"/>
    </row>
    <row r="16" ht="12.75" spans="1:37">
      <c r="A16" s="31"/>
      <c r="B16" s="17">
        <v>6</v>
      </c>
      <c r="C16" s="17">
        <v>7</v>
      </c>
      <c r="D16" s="17">
        <v>16</v>
      </c>
      <c r="E16" s="17">
        <v>24</v>
      </c>
      <c r="F16" s="17">
        <v>24</v>
      </c>
      <c r="G16" s="26">
        <v>9900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18</v>
      </c>
      <c r="E17" s="17">
        <v>28</v>
      </c>
      <c r="F17" s="17">
        <v>28</v>
      </c>
      <c r="G17" s="26">
        <v>12850</v>
      </c>
      <c r="H17" s="32" t="s">
        <v>197</v>
      </c>
      <c r="I17" s="17">
        <v>3</v>
      </c>
      <c r="J17" s="17">
        <v>26</v>
      </c>
      <c r="AA17" s="43"/>
      <c r="AB17" s="32"/>
      <c r="AC17" s="17"/>
      <c r="AD17" s="32"/>
      <c r="AE17" s="32"/>
      <c r="AF17" s="43"/>
      <c r="AG17" s="32"/>
      <c r="AH17" s="32"/>
      <c r="AI17" s="32"/>
      <c r="AJ17" s="32"/>
      <c r="AK17" s="17"/>
    </row>
    <row r="18" ht="12.75" spans="1:37">
      <c r="A18" s="31"/>
      <c r="B18" s="17">
        <v>8</v>
      </c>
      <c r="C18" s="17">
        <v>9</v>
      </c>
      <c r="D18" s="17">
        <v>20</v>
      </c>
      <c r="E18" s="17">
        <v>34</v>
      </c>
      <c r="F18" s="17">
        <v>34</v>
      </c>
      <c r="G18" s="26">
        <v>16700</v>
      </c>
      <c r="H18" s="32" t="s">
        <v>209</v>
      </c>
      <c r="I18" s="17">
        <v>3</v>
      </c>
      <c r="J18" s="17">
        <v>29</v>
      </c>
      <c r="AA18" s="43"/>
      <c r="AB18" s="32"/>
      <c r="AD18" s="32"/>
      <c r="AE18" s="32"/>
      <c r="AF18" s="43"/>
      <c r="AG18" s="32"/>
      <c r="AH18" s="32"/>
      <c r="AI18" s="32"/>
      <c r="AJ18" s="32"/>
      <c r="AK18" s="17"/>
    </row>
    <row r="19" ht="12.75" spans="1:37">
      <c r="A19" s="31"/>
      <c r="B19" s="17">
        <v>9</v>
      </c>
      <c r="C19" s="17">
        <v>10</v>
      </c>
      <c r="D19" s="17">
        <v>25</v>
      </c>
      <c r="E19" s="17">
        <v>40</v>
      </c>
      <c r="F19" s="17">
        <v>40</v>
      </c>
      <c r="G19" s="26">
        <v>21700</v>
      </c>
      <c r="H19" s="32" t="s">
        <v>169</v>
      </c>
      <c r="I19" s="17">
        <v>5</v>
      </c>
      <c r="J19" s="17">
        <v>30</v>
      </c>
      <c r="AA19" s="43"/>
      <c r="AB19" s="32"/>
      <c r="AC19" s="17"/>
      <c r="AD19" s="32"/>
      <c r="AE19" s="32"/>
      <c r="AF19" s="43"/>
      <c r="AG19" s="32"/>
      <c r="AH19" s="32"/>
      <c r="AI19" s="32"/>
      <c r="AJ19" s="32"/>
      <c r="AK19" s="17"/>
    </row>
    <row r="20" ht="12.75" spans="1:8">
      <c r="A20" s="31"/>
      <c r="B20" s="17">
        <v>10</v>
      </c>
      <c r="C20" s="17"/>
      <c r="G20" s="26"/>
      <c r="H20" s="21"/>
    </row>
    <row r="21" ht="12.75" spans="1:37">
      <c r="A21" s="31"/>
      <c r="G21" s="26"/>
      <c r="H21" s="21"/>
      <c r="AC21" s="17"/>
      <c r="AF21" s="43"/>
      <c r="AK21" s="46"/>
    </row>
    <row r="22" ht="12.75" spans="1:37">
      <c r="A22" s="31"/>
      <c r="G22" s="26"/>
      <c r="H22" s="21"/>
      <c r="AC22" s="17"/>
      <c r="AK22" s="12"/>
    </row>
    <row r="23" ht="12.75" spans="1:37">
      <c r="A23" s="31"/>
      <c r="G23" s="26"/>
      <c r="H23" s="21"/>
      <c r="AC23" s="17"/>
      <c r="AK23" s="12"/>
    </row>
    <row r="24" ht="12.75" spans="1:37">
      <c r="A24" s="31"/>
      <c r="G24" s="26"/>
      <c r="H24" s="21"/>
      <c r="AK24" s="12"/>
    </row>
    <row r="25" ht="12.75" spans="1:37">
      <c r="A25" s="31"/>
      <c r="G25" s="26"/>
      <c r="H25" s="21"/>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L1000"/>
  <sheetViews>
    <sheetView workbookViewId="0">
      <selection activeCell="A1" sqref="A1"/>
    </sheetView>
  </sheetViews>
  <sheetFormatPr defaultColWidth="14.4285714285714" defaultRowHeight="12.75"/>
  <cols>
    <col min="1" max="1" width="32.1428571428571" style="12" customWidth="1"/>
    <col min="2" max="2" width="18.8571428571429" style="12" customWidth="1"/>
    <col min="3" max="3" width="11.4285714285714" style="12" customWidth="1"/>
    <col min="4" max="4" width="16.1428571428571" style="12" customWidth="1"/>
    <col min="5" max="5" width="12.5714285714286" style="12" customWidth="1"/>
    <col min="6" max="6" width="12.4285714285714"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228</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[DMKCharacterProgress_WIP.xlsx]Overview!$B$13</v>
      </c>
      <c r="G1" s="12" t="s">
        <v>124</v>
      </c>
      <c r="H1" s="21"/>
      <c r="AA1" s="34" t="str">
        <f>$B$1&amp;"'s Activities"</f>
        <v>Minnie Mouse's Activities</v>
      </c>
      <c r="AB1" s="34"/>
      <c r="AC1" s="34"/>
      <c r="AD1" s="34"/>
      <c r="AE1" s="34"/>
      <c r="AF1" s="34"/>
      <c r="AG1" s="34"/>
      <c r="AH1" s="34"/>
      <c r="AI1" s="34"/>
      <c r="AJ1" s="34"/>
      <c r="AK1" s="34"/>
    </row>
    <row r="2" ht="20.25" spans="1:37">
      <c r="A2" s="16" t="s">
        <v>125</v>
      </c>
      <c r="B2" s="17" t="s">
        <v>172</v>
      </c>
      <c r="F2" s="22" t="str">
        <f ca="1">"'"&amp;SUBSTITUTE($F$1,"Overview","Overview (Mine)'")</f>
        <v>'[DMKCharacterProgress_WIP.xlsx]Overview (Mine)'!$B$13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288</v>
      </c>
      <c r="AB4" s="13">
        <v>1</v>
      </c>
      <c r="AE4" s="13" t="s">
        <v>51</v>
      </c>
      <c r="AG4" s="13" t="s">
        <v>213</v>
      </c>
      <c r="AI4" s="13">
        <v>5</v>
      </c>
      <c r="AJ4" s="13">
        <v>17</v>
      </c>
      <c r="AK4" s="43" t="s">
        <v>176</v>
      </c>
    </row>
    <row r="5" spans="1:37">
      <c r="A5" s="16" t="s">
        <v>148</v>
      </c>
      <c r="B5" s="17" t="s">
        <v>176</v>
      </c>
      <c r="G5" s="26"/>
      <c r="H5" s="21"/>
      <c r="AA5" s="14" t="s">
        <v>289</v>
      </c>
      <c r="AB5" s="13">
        <v>1</v>
      </c>
      <c r="AF5" s="47" t="s">
        <v>264</v>
      </c>
      <c r="AG5" s="13" t="s">
        <v>178</v>
      </c>
      <c r="AI5" s="13">
        <v>7</v>
      </c>
      <c r="AJ5" s="13">
        <v>40</v>
      </c>
      <c r="AK5" s="12"/>
    </row>
    <row r="6" spans="1:37">
      <c r="A6" s="16" t="s">
        <v>150</v>
      </c>
      <c r="B6" s="17" t="s">
        <v>290</v>
      </c>
      <c r="G6" s="26"/>
      <c r="H6" s="21"/>
      <c r="AA6" s="14" t="s">
        <v>291</v>
      </c>
      <c r="AB6" s="13">
        <v>3</v>
      </c>
      <c r="AF6" s="47" t="s">
        <v>292</v>
      </c>
      <c r="AG6" s="13" t="s">
        <v>183</v>
      </c>
      <c r="AI6" s="13">
        <v>10</v>
      </c>
      <c r="AJ6" s="13">
        <v>75</v>
      </c>
      <c r="AK6" s="12"/>
    </row>
    <row r="7" spans="1:37">
      <c r="A7" s="16" t="s">
        <v>157</v>
      </c>
      <c r="B7" s="17" t="s">
        <v>293</v>
      </c>
      <c r="G7" s="26"/>
      <c r="H7" s="21"/>
      <c r="AA7" s="14" t="s">
        <v>294</v>
      </c>
      <c r="AB7" s="13">
        <v>3</v>
      </c>
      <c r="AF7" s="47" t="s">
        <v>295</v>
      </c>
      <c r="AG7" s="13" t="s">
        <v>183</v>
      </c>
      <c r="AI7" s="13">
        <v>10</v>
      </c>
      <c r="AJ7" s="13">
        <v>75</v>
      </c>
      <c r="AK7" s="43" t="s">
        <v>296</v>
      </c>
    </row>
    <row r="8" ht="25.5" spans="1:37">
      <c r="A8" s="16" t="s">
        <v>159</v>
      </c>
      <c r="B8" s="17">
        <v>9</v>
      </c>
      <c r="C8" s="27"/>
      <c r="D8" s="27"/>
      <c r="E8" s="27"/>
      <c r="F8" s="27"/>
      <c r="G8" s="28"/>
      <c r="H8" s="29"/>
      <c r="I8" s="33" t="s">
        <v>131</v>
      </c>
      <c r="J8" s="33"/>
      <c r="AA8" s="14" t="s">
        <v>227</v>
      </c>
      <c r="AB8" s="13">
        <v>3</v>
      </c>
      <c r="AC8" s="12" t="s">
        <v>201</v>
      </c>
      <c r="AF8" s="47" t="s">
        <v>297</v>
      </c>
      <c r="AG8" s="13" t="s">
        <v>183</v>
      </c>
      <c r="AI8" s="13">
        <v>13</v>
      </c>
      <c r="AJ8" s="13">
        <v>100</v>
      </c>
      <c r="AK8" s="43" t="s">
        <v>230</v>
      </c>
    </row>
    <row r="9" spans="1:38">
      <c r="A9" s="16" t="s">
        <v>162</v>
      </c>
      <c r="B9" s="16" t="s">
        <v>163</v>
      </c>
      <c r="C9" s="16" t="s">
        <v>164</v>
      </c>
      <c r="D9" s="16" t="str">
        <f>$B$5</f>
        <v>Mickey Balloon</v>
      </c>
      <c r="E9" s="16" t="str">
        <f>$B$6</f>
        <v>Minnie Bow</v>
      </c>
      <c r="F9" s="16" t="str">
        <f>$B$7</f>
        <v>Minnie Ears</v>
      </c>
      <c r="G9" s="30" t="s">
        <v>165</v>
      </c>
      <c r="H9" s="29" t="s">
        <v>137</v>
      </c>
      <c r="I9" s="16" t="s">
        <v>166</v>
      </c>
      <c r="J9" s="16" t="s">
        <v>139</v>
      </c>
      <c r="K9" s="31"/>
      <c r="L9" s="31"/>
      <c r="M9" s="31"/>
      <c r="N9" s="31"/>
      <c r="O9" s="31"/>
      <c r="P9" s="31"/>
      <c r="Q9" s="31"/>
      <c r="R9" s="31"/>
      <c r="S9" s="31"/>
      <c r="T9" s="31"/>
      <c r="U9" s="31"/>
      <c r="V9" s="31"/>
      <c r="W9" s="31"/>
      <c r="X9" s="31"/>
      <c r="Y9" s="31"/>
      <c r="Z9" s="31"/>
      <c r="AA9" s="14" t="s">
        <v>298</v>
      </c>
      <c r="AB9" s="13">
        <v>8</v>
      </c>
      <c r="AC9" s="12" t="s">
        <v>201</v>
      </c>
      <c r="AD9" s="13">
        <v>8</v>
      </c>
      <c r="AG9" s="13" t="s">
        <v>183</v>
      </c>
      <c r="AI9" s="13">
        <v>13</v>
      </c>
      <c r="AJ9" s="13">
        <v>100</v>
      </c>
      <c r="AK9" s="43" t="s">
        <v>232</v>
      </c>
      <c r="AL9" s="31"/>
    </row>
    <row r="10" spans="1:37">
      <c r="A10" s="31"/>
      <c r="B10" s="17">
        <v>0</v>
      </c>
      <c r="C10" s="17">
        <v>1</v>
      </c>
      <c r="D10" s="17">
        <v>25</v>
      </c>
      <c r="E10" s="17">
        <v>10</v>
      </c>
      <c r="F10" s="17">
        <v>10</v>
      </c>
      <c r="G10" s="26">
        <v>23500</v>
      </c>
      <c r="H10" s="32" t="s">
        <v>154</v>
      </c>
      <c r="AA10" s="43" t="s">
        <v>237</v>
      </c>
      <c r="AB10" s="32"/>
      <c r="AC10" s="43" t="s">
        <v>201</v>
      </c>
      <c r="AD10" s="32">
        <v>9</v>
      </c>
      <c r="AE10" s="32"/>
      <c r="AF10" s="15"/>
      <c r="AG10" s="13" t="s">
        <v>183</v>
      </c>
      <c r="AI10" s="13">
        <v>13</v>
      </c>
      <c r="AJ10" s="13">
        <v>100</v>
      </c>
      <c r="AK10" s="43" t="s">
        <v>238</v>
      </c>
    </row>
    <row r="11" spans="1:37">
      <c r="A11" s="31"/>
      <c r="B11" s="17">
        <v>1</v>
      </c>
      <c r="C11" s="17">
        <v>2</v>
      </c>
      <c r="D11" s="17">
        <v>6</v>
      </c>
      <c r="E11" s="17">
        <v>1</v>
      </c>
      <c r="F11" s="17">
        <v>1</v>
      </c>
      <c r="G11" s="26">
        <v>2250</v>
      </c>
      <c r="H11" s="32" t="s">
        <v>199</v>
      </c>
      <c r="I11" s="12">
        <v>1</v>
      </c>
      <c r="J11" s="12">
        <v>15</v>
      </c>
      <c r="AA11" s="14" t="s">
        <v>299</v>
      </c>
      <c r="AB11" s="13">
        <v>6</v>
      </c>
      <c r="AC11" s="43"/>
      <c r="AG11" s="13" t="s">
        <v>154</v>
      </c>
      <c r="AI11" s="13">
        <v>13</v>
      </c>
      <c r="AJ11" s="13">
        <v>110</v>
      </c>
      <c r="AK11" s="43"/>
    </row>
    <row r="12" ht="25.5" spans="1:37">
      <c r="A12" s="31"/>
      <c r="B12" s="17">
        <v>2</v>
      </c>
      <c r="C12" s="17">
        <v>3</v>
      </c>
      <c r="D12" s="17">
        <v>10</v>
      </c>
      <c r="E12" s="17">
        <v>2</v>
      </c>
      <c r="F12" s="17">
        <v>1</v>
      </c>
      <c r="G12" s="26">
        <v>3400</v>
      </c>
      <c r="H12" s="32" t="s">
        <v>202</v>
      </c>
      <c r="I12" s="12">
        <v>1</v>
      </c>
      <c r="J12" s="12">
        <v>18</v>
      </c>
      <c r="AA12" s="14" t="s">
        <v>256</v>
      </c>
      <c r="AB12" s="13">
        <v>3</v>
      </c>
      <c r="AC12" s="12" t="s">
        <v>201</v>
      </c>
      <c r="AF12" s="47" t="s">
        <v>300</v>
      </c>
      <c r="AG12" s="13" t="s">
        <v>154</v>
      </c>
      <c r="AI12" s="13">
        <v>17</v>
      </c>
      <c r="AJ12" s="13">
        <v>150</v>
      </c>
      <c r="AK12" s="43"/>
    </row>
    <row r="13" spans="1:37">
      <c r="A13" s="31"/>
      <c r="B13" s="17">
        <v>3</v>
      </c>
      <c r="C13" s="17">
        <v>4</v>
      </c>
      <c r="D13" s="17">
        <v>14</v>
      </c>
      <c r="E13" s="17">
        <v>2</v>
      </c>
      <c r="F13" s="17">
        <v>2</v>
      </c>
      <c r="G13" s="26">
        <v>5100</v>
      </c>
      <c r="H13" s="32" t="s">
        <v>206</v>
      </c>
      <c r="I13" s="12">
        <v>1</v>
      </c>
      <c r="J13" s="12">
        <v>21</v>
      </c>
      <c r="AA13" s="14" t="s">
        <v>258</v>
      </c>
      <c r="AB13" s="13">
        <v>1</v>
      </c>
      <c r="AC13" s="12" t="s">
        <v>201</v>
      </c>
      <c r="AF13" s="47" t="s">
        <v>259</v>
      </c>
      <c r="AG13" s="13" t="s">
        <v>154</v>
      </c>
      <c r="AI13" s="13">
        <v>17</v>
      </c>
      <c r="AJ13" s="13">
        <v>150</v>
      </c>
      <c r="AK13" s="43" t="s">
        <v>260</v>
      </c>
    </row>
    <row r="14" spans="1:37">
      <c r="A14" s="31"/>
      <c r="B14" s="17">
        <v>4</v>
      </c>
      <c r="C14" s="17">
        <v>5</v>
      </c>
      <c r="D14" s="17">
        <v>18</v>
      </c>
      <c r="E14" s="17">
        <v>3</v>
      </c>
      <c r="F14" s="17">
        <v>3</v>
      </c>
      <c r="G14" s="26">
        <v>6650</v>
      </c>
      <c r="H14" s="32" t="s">
        <v>178</v>
      </c>
      <c r="I14" s="12">
        <v>2</v>
      </c>
      <c r="J14" s="12">
        <v>24</v>
      </c>
      <c r="AA14" s="14" t="s">
        <v>301</v>
      </c>
      <c r="AB14" s="13">
        <v>1</v>
      </c>
      <c r="AF14" s="47" t="s">
        <v>204</v>
      </c>
      <c r="AG14" s="13" t="s">
        <v>193</v>
      </c>
      <c r="AI14" s="13">
        <v>16</v>
      </c>
      <c r="AJ14" s="13">
        <v>155</v>
      </c>
      <c r="AK14" s="43" t="s">
        <v>302</v>
      </c>
    </row>
    <row r="15" spans="1:37">
      <c r="A15" s="31"/>
      <c r="B15" s="17">
        <v>5</v>
      </c>
      <c r="C15" s="17">
        <v>6</v>
      </c>
      <c r="D15" s="17">
        <v>22</v>
      </c>
      <c r="E15" s="17">
        <v>4</v>
      </c>
      <c r="F15" s="17">
        <v>4</v>
      </c>
      <c r="G15" s="26">
        <v>8650</v>
      </c>
      <c r="H15" s="32" t="s">
        <v>183</v>
      </c>
      <c r="I15" s="12">
        <v>2</v>
      </c>
      <c r="J15" s="12">
        <v>27</v>
      </c>
      <c r="AA15" s="14" t="s">
        <v>244</v>
      </c>
      <c r="AB15" s="13">
        <v>3</v>
      </c>
      <c r="AC15" s="43"/>
      <c r="AF15" s="47" t="s">
        <v>303</v>
      </c>
      <c r="AG15" s="13" t="s">
        <v>193</v>
      </c>
      <c r="AI15" s="13">
        <v>16</v>
      </c>
      <c r="AJ15" s="13">
        <v>155</v>
      </c>
      <c r="AK15" s="43" t="s">
        <v>304</v>
      </c>
    </row>
    <row r="16" spans="1:37">
      <c r="A16" s="31"/>
      <c r="B16" s="17">
        <v>6</v>
      </c>
      <c r="C16" s="17">
        <v>7</v>
      </c>
      <c r="D16" s="17">
        <v>26</v>
      </c>
      <c r="E16" s="17">
        <v>6</v>
      </c>
      <c r="F16" s="17">
        <v>6</v>
      </c>
      <c r="G16" s="26">
        <v>11250</v>
      </c>
      <c r="H16" s="32" t="s">
        <v>154</v>
      </c>
      <c r="I16" s="12">
        <v>3</v>
      </c>
      <c r="J16" s="12">
        <v>30</v>
      </c>
      <c r="AA16" s="14" t="s">
        <v>282</v>
      </c>
      <c r="AB16" s="13">
        <v>4</v>
      </c>
      <c r="AF16" s="47" t="s">
        <v>250</v>
      </c>
      <c r="AG16" s="13" t="s">
        <v>193</v>
      </c>
      <c r="AI16" s="13">
        <v>16</v>
      </c>
      <c r="AJ16" s="13">
        <v>155</v>
      </c>
      <c r="AK16" s="43" t="s">
        <v>305</v>
      </c>
    </row>
    <row r="17" spans="1:37">
      <c r="A17" s="31"/>
      <c r="B17" s="17">
        <v>7</v>
      </c>
      <c r="C17" s="17">
        <v>8</v>
      </c>
      <c r="D17" s="17">
        <v>30</v>
      </c>
      <c r="E17" s="17">
        <v>8</v>
      </c>
      <c r="F17" s="17">
        <v>7</v>
      </c>
      <c r="G17" s="26">
        <v>14650</v>
      </c>
      <c r="H17" s="32" t="s">
        <v>197</v>
      </c>
      <c r="I17" s="12">
        <v>3</v>
      </c>
      <c r="J17" s="12">
        <v>33</v>
      </c>
      <c r="AA17" s="14" t="s">
        <v>306</v>
      </c>
      <c r="AB17" s="13">
        <v>1</v>
      </c>
      <c r="AF17" s="47" t="s">
        <v>259</v>
      </c>
      <c r="AG17" s="13" t="s">
        <v>197</v>
      </c>
      <c r="AI17" s="13">
        <v>20</v>
      </c>
      <c r="AJ17" s="13">
        <v>200</v>
      </c>
      <c r="AK17" s="43"/>
    </row>
    <row r="18" spans="1:37">
      <c r="A18" s="31"/>
      <c r="B18" s="17">
        <v>8</v>
      </c>
      <c r="C18" s="17">
        <v>9</v>
      </c>
      <c r="D18" s="17">
        <v>34</v>
      </c>
      <c r="E18" s="17">
        <v>10</v>
      </c>
      <c r="F18" s="17">
        <v>8</v>
      </c>
      <c r="G18" s="26">
        <v>19050</v>
      </c>
      <c r="H18" s="32" t="s">
        <v>209</v>
      </c>
      <c r="I18" s="12">
        <v>3</v>
      </c>
      <c r="J18" s="12">
        <v>36</v>
      </c>
      <c r="AA18" s="14" t="s">
        <v>307</v>
      </c>
      <c r="AB18" s="13">
        <v>10</v>
      </c>
      <c r="AF18" s="47" t="s">
        <v>208</v>
      </c>
      <c r="AG18" s="13" t="s">
        <v>197</v>
      </c>
      <c r="AI18" s="13">
        <v>20</v>
      </c>
      <c r="AJ18" s="13">
        <v>200</v>
      </c>
      <c r="AK18" s="43"/>
    </row>
    <row r="19" ht="25.5" spans="1:37">
      <c r="A19" s="31"/>
      <c r="B19" s="17">
        <v>9</v>
      </c>
      <c r="C19" s="17">
        <v>10</v>
      </c>
      <c r="D19" s="17">
        <v>40</v>
      </c>
      <c r="E19" s="17">
        <v>12</v>
      </c>
      <c r="F19" s="17">
        <v>10</v>
      </c>
      <c r="G19" s="26">
        <v>24750</v>
      </c>
      <c r="H19" s="32" t="s">
        <v>169</v>
      </c>
      <c r="I19" s="12">
        <v>5</v>
      </c>
      <c r="J19" s="12">
        <v>39</v>
      </c>
      <c r="AA19" s="14" t="s">
        <v>274</v>
      </c>
      <c r="AB19" s="13">
        <v>3</v>
      </c>
      <c r="AC19" s="12" t="s">
        <v>201</v>
      </c>
      <c r="AF19" s="47" t="s">
        <v>308</v>
      </c>
      <c r="AG19" s="13" t="s">
        <v>197</v>
      </c>
      <c r="AI19" s="13">
        <v>25</v>
      </c>
      <c r="AJ19" s="13">
        <v>270</v>
      </c>
      <c r="AK19" s="43"/>
    </row>
    <row r="20" spans="1:37">
      <c r="A20" s="31"/>
      <c r="B20" s="17">
        <v>10</v>
      </c>
      <c r="C20" s="17" t="s">
        <v>171</v>
      </c>
      <c r="G20" s="26"/>
      <c r="H20" s="21"/>
      <c r="AA20" s="14" t="s">
        <v>220</v>
      </c>
      <c r="AF20" s="47" t="s">
        <v>196</v>
      </c>
      <c r="AG20" s="13" t="s">
        <v>197</v>
      </c>
      <c r="AI20" s="13">
        <v>20</v>
      </c>
      <c r="AJ20" s="13">
        <v>200</v>
      </c>
      <c r="AK20" s="43" t="s">
        <v>309</v>
      </c>
    </row>
    <row r="21" ht="25.5" spans="1:37">
      <c r="A21" s="31"/>
      <c r="G21" s="26"/>
      <c r="H21" s="21"/>
      <c r="AA21" s="14" t="s">
        <v>276</v>
      </c>
      <c r="AB21" s="13">
        <v>3</v>
      </c>
      <c r="AC21" s="12" t="s">
        <v>201</v>
      </c>
      <c r="AD21" s="12"/>
      <c r="AE21" s="12"/>
      <c r="AF21" s="48" t="s">
        <v>310</v>
      </c>
      <c r="AG21" s="13" t="s">
        <v>197</v>
      </c>
      <c r="AH21" s="12"/>
      <c r="AI21" s="13">
        <v>25</v>
      </c>
      <c r="AJ21" s="13">
        <v>270</v>
      </c>
      <c r="AK21" s="12"/>
    </row>
    <row r="22" spans="1:37">
      <c r="A22" s="31"/>
      <c r="G22" s="26"/>
      <c r="H22" s="21"/>
      <c r="AA22" s="14" t="s">
        <v>311</v>
      </c>
      <c r="AB22" s="13">
        <v>8</v>
      </c>
      <c r="AD22" s="12"/>
      <c r="AE22" s="12"/>
      <c r="AF22" s="47" t="s">
        <v>182</v>
      </c>
      <c r="AG22" s="13" t="s">
        <v>205</v>
      </c>
      <c r="AH22" s="12"/>
      <c r="AI22" s="13">
        <v>29</v>
      </c>
      <c r="AJ22" s="13">
        <v>275</v>
      </c>
      <c r="AK22" s="43" t="s">
        <v>312</v>
      </c>
    </row>
    <row r="23" spans="1:37">
      <c r="A23" s="31"/>
      <c r="G23" s="26"/>
      <c r="H23" s="21"/>
      <c r="AA23" s="14" t="s">
        <v>313</v>
      </c>
      <c r="AB23" s="12"/>
      <c r="AC23" s="43" t="s">
        <v>271</v>
      </c>
      <c r="AD23" s="32">
        <v>7</v>
      </c>
      <c r="AE23" s="12"/>
      <c r="AF23" s="47" t="s">
        <v>196</v>
      </c>
      <c r="AG23" s="13" t="s">
        <v>209</v>
      </c>
      <c r="AH23" s="12"/>
      <c r="AI23" s="13">
        <v>43</v>
      </c>
      <c r="AJ23" s="13">
        <v>400</v>
      </c>
      <c r="AK23" s="17"/>
    </row>
    <row r="24" spans="1:37">
      <c r="A24" s="31"/>
      <c r="G24" s="26"/>
      <c r="H24" s="21"/>
      <c r="AA24" s="14" t="s">
        <v>314</v>
      </c>
      <c r="AB24" s="13">
        <v>2</v>
      </c>
      <c r="AD24" s="12"/>
      <c r="AE24" s="12"/>
      <c r="AF24" s="48"/>
      <c r="AG24" s="13" t="s">
        <v>169</v>
      </c>
      <c r="AH24" s="12"/>
      <c r="AI24" s="13">
        <v>45</v>
      </c>
      <c r="AJ24" s="13">
        <v>375</v>
      </c>
      <c r="AK24" s="43" t="s">
        <v>286</v>
      </c>
    </row>
    <row r="25" spans="1:8">
      <c r="A25" s="31"/>
      <c r="G25" s="26"/>
      <c r="H25" s="21"/>
    </row>
    <row r="26" spans="1:37">
      <c r="A26" s="31"/>
      <c r="G26" s="26"/>
      <c r="H26" s="21"/>
      <c r="AF26" s="15"/>
      <c r="AH26" s="12"/>
      <c r="AK26" s="17"/>
    </row>
    <row r="27" spans="1:37">
      <c r="A27" s="31"/>
      <c r="G27" s="26"/>
      <c r="H27" s="21"/>
      <c r="AC27" s="17"/>
      <c r="AD27" s="32"/>
      <c r="AE27" s="12"/>
      <c r="AH27" s="12"/>
      <c r="AK27" s="46"/>
    </row>
    <row r="28" spans="1:37">
      <c r="A28" s="31"/>
      <c r="G28" s="26"/>
      <c r="H28" s="21"/>
      <c r="AF28" s="15"/>
      <c r="AK28" s="46"/>
    </row>
    <row r="29" spans="1:37">
      <c r="A29" s="31"/>
      <c r="G29" s="26"/>
      <c r="H29" s="21"/>
      <c r="AF29" s="15"/>
      <c r="AK29" s="46"/>
    </row>
    <row r="30" spans="1:37">
      <c r="A30" s="31"/>
      <c r="G30" s="26"/>
      <c r="H30" s="21"/>
      <c r="AF30" s="15"/>
      <c r="AH30" s="12"/>
      <c r="AK30" s="12"/>
    </row>
    <row r="31" spans="1:37">
      <c r="A31" s="31"/>
      <c r="G31" s="26"/>
      <c r="H31" s="21"/>
      <c r="AF31" s="15"/>
      <c r="AH31" s="12"/>
      <c r="AK31" s="12"/>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14.2857142857143" style="12" customWidth="1"/>
    <col min="3" max="3" width="11.4285714285714" style="12" customWidth="1"/>
    <col min="4" max="4" width="11.2857142857143" style="12" customWidth="1"/>
    <col min="5" max="5" width="12.4285714285714" style="12" customWidth="1"/>
    <col min="6" max="6" width="9.71428571428571"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109</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[DMKCharacterProgress_WIP.xlsx]Overview!$B$145</v>
      </c>
      <c r="G1" s="12" t="s">
        <v>124</v>
      </c>
      <c r="H1" s="21"/>
      <c r="AA1" s="34" t="str">
        <f>$B$1&amp;"'s Activities"</f>
        <v>Olaf's Activities</v>
      </c>
      <c r="AB1" s="34"/>
      <c r="AC1" s="34"/>
      <c r="AD1" s="34"/>
      <c r="AE1" s="34"/>
      <c r="AF1" s="34"/>
      <c r="AG1" s="34"/>
      <c r="AH1" s="34"/>
      <c r="AI1" s="34"/>
      <c r="AJ1" s="34"/>
      <c r="AK1" s="34"/>
    </row>
    <row r="2" ht="20.25" spans="1:37">
      <c r="A2" s="16" t="s">
        <v>125</v>
      </c>
      <c r="B2" s="17" t="s">
        <v>1085</v>
      </c>
      <c r="F2" s="22" t="str">
        <f ca="1">"'"&amp;SUBSTITUTE($F$1,"Overview","Overview (Mine)'")</f>
        <v>'[DMKCharacterProgress_WIP.xlsx]Overview (Mine)'!$B$145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180</v>
      </c>
      <c r="G4" s="26"/>
      <c r="H4" s="21"/>
      <c r="AA4" s="14" t="s">
        <v>1122</v>
      </c>
      <c r="AB4" s="13">
        <v>1</v>
      </c>
      <c r="AG4" s="13" t="s">
        <v>202</v>
      </c>
      <c r="AI4" s="13">
        <v>4</v>
      </c>
      <c r="AJ4" s="13">
        <v>14</v>
      </c>
      <c r="AK4" s="12" t="s">
        <v>1087</v>
      </c>
    </row>
    <row r="5" ht="12.75" spans="1:37">
      <c r="A5" s="16" t="s">
        <v>148</v>
      </c>
      <c r="B5" s="17" t="s">
        <v>1087</v>
      </c>
      <c r="G5" s="26"/>
      <c r="H5" s="21"/>
      <c r="AA5" s="14" t="s">
        <v>1123</v>
      </c>
      <c r="AB5" s="13">
        <v>1</v>
      </c>
      <c r="AF5" s="14" t="s">
        <v>1089</v>
      </c>
      <c r="AG5" s="13" t="s">
        <v>178</v>
      </c>
      <c r="AI5" s="13">
        <v>7</v>
      </c>
      <c r="AJ5" s="13">
        <v>40</v>
      </c>
      <c r="AK5" s="12" t="s">
        <v>1124</v>
      </c>
    </row>
    <row r="6" ht="12.75" spans="1:37">
      <c r="A6" s="16" t="s">
        <v>150</v>
      </c>
      <c r="B6" s="17" t="s">
        <v>1125</v>
      </c>
      <c r="G6" s="26"/>
      <c r="H6" s="21"/>
      <c r="AA6" s="14" t="s">
        <v>1126</v>
      </c>
      <c r="AB6" s="13">
        <v>6</v>
      </c>
      <c r="AC6" s="12" t="s">
        <v>112</v>
      </c>
      <c r="AD6" s="13">
        <v>4</v>
      </c>
      <c r="AG6" s="13" t="s">
        <v>178</v>
      </c>
      <c r="AI6" s="13">
        <v>9</v>
      </c>
      <c r="AJ6" s="13">
        <v>55</v>
      </c>
      <c r="AK6" s="12" t="s">
        <v>1127</v>
      </c>
    </row>
    <row r="7" ht="12.75" spans="1:37">
      <c r="A7" s="16" t="s">
        <v>157</v>
      </c>
      <c r="B7" s="17" t="s">
        <v>1128</v>
      </c>
      <c r="G7" s="26"/>
      <c r="H7" s="21"/>
      <c r="AA7" s="43" t="s">
        <v>1129</v>
      </c>
      <c r="AB7" s="32">
        <v>2</v>
      </c>
      <c r="AC7" s="17"/>
      <c r="AD7" s="32"/>
      <c r="AE7" s="32"/>
      <c r="AF7" s="43" t="s">
        <v>1101</v>
      </c>
      <c r="AG7" s="32" t="s">
        <v>183</v>
      </c>
      <c r="AH7" s="32"/>
      <c r="AI7" s="13">
        <v>10</v>
      </c>
      <c r="AJ7" s="13">
        <v>75</v>
      </c>
      <c r="AK7" s="12" t="s">
        <v>1130</v>
      </c>
    </row>
    <row r="8" ht="12.75" spans="1:37">
      <c r="A8" s="16" t="s">
        <v>159</v>
      </c>
      <c r="B8" s="17">
        <v>6</v>
      </c>
      <c r="C8" s="27"/>
      <c r="D8" s="27"/>
      <c r="E8" s="27"/>
      <c r="F8" s="27"/>
      <c r="G8" s="28"/>
      <c r="H8" s="29"/>
      <c r="I8" s="33" t="s">
        <v>131</v>
      </c>
      <c r="J8" s="33"/>
      <c r="AA8" s="14" t="s">
        <v>1131</v>
      </c>
      <c r="AB8" s="13">
        <v>4</v>
      </c>
      <c r="AF8" s="14" t="s">
        <v>1096</v>
      </c>
      <c r="AG8" s="13" t="s">
        <v>154</v>
      </c>
      <c r="AI8" s="13">
        <v>13</v>
      </c>
      <c r="AJ8" s="13">
        <v>110</v>
      </c>
      <c r="AK8" s="12" t="s">
        <v>1050</v>
      </c>
    </row>
    <row r="9" ht="12.75" spans="1:40">
      <c r="A9" s="16" t="s">
        <v>162</v>
      </c>
      <c r="B9" s="16" t="s">
        <v>163</v>
      </c>
      <c r="C9" s="16" t="s">
        <v>164</v>
      </c>
      <c r="D9" s="16" t="str">
        <f>$B$5</f>
        <v>Snowflake</v>
      </c>
      <c r="E9" s="16" t="str">
        <f>$B$6</f>
        <v>Carrot Nose</v>
      </c>
      <c r="F9" s="16" t="str">
        <f>$B$7</f>
        <v>Olaf Ears</v>
      </c>
      <c r="G9" s="30" t="s">
        <v>165</v>
      </c>
      <c r="H9" s="29" t="s">
        <v>137</v>
      </c>
      <c r="I9" s="16" t="s">
        <v>166</v>
      </c>
      <c r="J9" s="16" t="s">
        <v>139</v>
      </c>
      <c r="K9" s="31"/>
      <c r="L9" s="31"/>
      <c r="M9" s="31"/>
      <c r="N9" s="31"/>
      <c r="O9" s="31"/>
      <c r="P9" s="31"/>
      <c r="Q9" s="31"/>
      <c r="R9" s="31"/>
      <c r="S9" s="31"/>
      <c r="T9" s="31"/>
      <c r="U9" s="31"/>
      <c r="V9" s="31"/>
      <c r="W9" s="31"/>
      <c r="X9" s="31"/>
      <c r="Y9" s="31"/>
      <c r="Z9" s="31"/>
      <c r="AA9" s="43" t="s">
        <v>1132</v>
      </c>
      <c r="AB9" s="32">
        <v>8</v>
      </c>
      <c r="AD9" s="32"/>
      <c r="AE9" s="32"/>
      <c r="AF9" s="43" t="s">
        <v>1105</v>
      </c>
      <c r="AG9" s="32" t="s">
        <v>193</v>
      </c>
      <c r="AH9" s="32"/>
      <c r="AI9" s="32">
        <v>16</v>
      </c>
      <c r="AJ9" s="32">
        <v>155</v>
      </c>
      <c r="AK9" s="12"/>
      <c r="AL9" s="31"/>
      <c r="AM9" s="31"/>
      <c r="AN9" s="31"/>
    </row>
    <row r="10" ht="12.75" spans="1:37">
      <c r="A10" s="31"/>
      <c r="B10" s="17">
        <v>0</v>
      </c>
      <c r="C10" s="17">
        <v>1</v>
      </c>
      <c r="D10" s="17"/>
      <c r="E10" s="17"/>
      <c r="F10" s="17"/>
      <c r="G10" s="26"/>
      <c r="H10" s="32" t="s">
        <v>145</v>
      </c>
      <c r="AA10" s="14" t="s">
        <v>1118</v>
      </c>
      <c r="AB10" s="13">
        <v>10</v>
      </c>
      <c r="AC10" s="12" t="s">
        <v>108</v>
      </c>
      <c r="AD10" s="13">
        <v>8</v>
      </c>
      <c r="AG10" s="13" t="s">
        <v>197</v>
      </c>
      <c r="AI10" s="13">
        <v>25</v>
      </c>
      <c r="AJ10" s="13">
        <v>270</v>
      </c>
      <c r="AK10" s="12"/>
    </row>
    <row r="11" ht="12.75" spans="1:37">
      <c r="A11" s="31"/>
      <c r="B11" s="17">
        <v>1</v>
      </c>
      <c r="C11" s="17">
        <v>2</v>
      </c>
      <c r="D11" s="17"/>
      <c r="E11" s="17">
        <v>1</v>
      </c>
      <c r="F11" s="17">
        <v>1</v>
      </c>
      <c r="G11" s="26"/>
      <c r="H11" s="32" t="s">
        <v>199</v>
      </c>
      <c r="I11" s="17">
        <v>1</v>
      </c>
      <c r="J11" s="17">
        <v>10</v>
      </c>
      <c r="AH11" s="12"/>
      <c r="AK11" s="12"/>
    </row>
    <row r="12" ht="12.75" spans="1:37">
      <c r="A12" s="31"/>
      <c r="B12" s="17">
        <v>2</v>
      </c>
      <c r="C12" s="17">
        <v>3</v>
      </c>
      <c r="D12" s="17"/>
      <c r="E12" s="17">
        <v>3</v>
      </c>
      <c r="F12" s="17">
        <v>2</v>
      </c>
      <c r="G12" s="26">
        <v>1500</v>
      </c>
      <c r="H12" s="32" t="s">
        <v>202</v>
      </c>
      <c r="I12" s="17">
        <v>1</v>
      </c>
      <c r="J12" s="17">
        <v>12</v>
      </c>
      <c r="AH12" s="12"/>
      <c r="AK12" s="12"/>
    </row>
    <row r="13" ht="12.75" spans="1:37">
      <c r="A13" s="31"/>
      <c r="B13" s="17">
        <v>3</v>
      </c>
      <c r="C13" s="17">
        <v>4</v>
      </c>
      <c r="D13" s="17">
        <v>1</v>
      </c>
      <c r="E13" s="17">
        <v>5</v>
      </c>
      <c r="F13" s="17">
        <v>3</v>
      </c>
      <c r="G13" s="26">
        <v>2250</v>
      </c>
      <c r="H13" s="32" t="s">
        <v>206</v>
      </c>
      <c r="I13" s="17">
        <v>1</v>
      </c>
      <c r="J13" s="17">
        <v>14</v>
      </c>
      <c r="AK13" s="12"/>
    </row>
    <row r="14" ht="12.75" spans="1:37">
      <c r="A14" s="31"/>
      <c r="B14" s="17">
        <v>4</v>
      </c>
      <c r="C14" s="17">
        <v>5</v>
      </c>
      <c r="D14" s="17">
        <v>2</v>
      </c>
      <c r="E14" s="17">
        <v>7</v>
      </c>
      <c r="F14" s="17">
        <v>4</v>
      </c>
      <c r="G14" s="26">
        <v>2950</v>
      </c>
      <c r="H14" s="32" t="s">
        <v>178</v>
      </c>
      <c r="I14" s="17">
        <v>2</v>
      </c>
      <c r="J14" s="17">
        <v>17</v>
      </c>
      <c r="AA14" s="43"/>
      <c r="AB14" s="32"/>
      <c r="AC14" s="43"/>
      <c r="AD14" s="32"/>
      <c r="AE14" s="32"/>
      <c r="AG14" s="32"/>
      <c r="AH14" s="32"/>
      <c r="AI14" s="32"/>
      <c r="AJ14" s="32"/>
      <c r="AK14" s="46"/>
    </row>
    <row r="15" ht="12.75" spans="1:37">
      <c r="A15" s="31"/>
      <c r="B15" s="17">
        <v>5</v>
      </c>
      <c r="C15" s="17">
        <v>6</v>
      </c>
      <c r="D15" s="17">
        <v>3</v>
      </c>
      <c r="E15" s="17">
        <v>10</v>
      </c>
      <c r="F15" s="17">
        <v>6</v>
      </c>
      <c r="G15" s="26">
        <v>3850</v>
      </c>
      <c r="H15" s="32" t="s">
        <v>183</v>
      </c>
      <c r="I15" s="17">
        <v>2</v>
      </c>
      <c r="J15" s="17">
        <v>20</v>
      </c>
      <c r="AA15" s="43"/>
      <c r="AB15" s="32"/>
      <c r="AC15" s="17"/>
      <c r="AD15" s="32"/>
      <c r="AE15" s="32"/>
      <c r="AF15" s="43"/>
      <c r="AG15" s="32"/>
      <c r="AH15" s="32"/>
      <c r="AI15" s="32"/>
      <c r="AJ15" s="32"/>
      <c r="AK15" s="46"/>
    </row>
    <row r="16" ht="12.75" spans="1:37">
      <c r="A16" s="31"/>
      <c r="B16" s="17">
        <v>6</v>
      </c>
      <c r="C16" s="17">
        <v>7</v>
      </c>
      <c r="D16" s="17">
        <v>4</v>
      </c>
      <c r="E16" s="17">
        <v>13</v>
      </c>
      <c r="F16" s="17">
        <v>8</v>
      </c>
      <c r="G16" s="26">
        <v>5000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5</v>
      </c>
      <c r="E17" s="17">
        <v>16</v>
      </c>
      <c r="F17" s="17">
        <v>10</v>
      </c>
      <c r="G17" s="26">
        <v>6500</v>
      </c>
      <c r="H17" s="32" t="s">
        <v>197</v>
      </c>
      <c r="I17" s="17">
        <v>3</v>
      </c>
      <c r="J17" s="17">
        <v>26</v>
      </c>
      <c r="AA17" s="43"/>
      <c r="AB17" s="32"/>
      <c r="AC17" s="17"/>
      <c r="AD17" s="32"/>
      <c r="AE17" s="32"/>
      <c r="AF17" s="43"/>
      <c r="AG17" s="32"/>
      <c r="AH17" s="32"/>
      <c r="AI17" s="32"/>
      <c r="AJ17" s="32"/>
      <c r="AK17" s="17"/>
    </row>
    <row r="18" ht="12.75" spans="1:37">
      <c r="A18" s="31"/>
      <c r="B18" s="17">
        <v>8</v>
      </c>
      <c r="C18" s="17">
        <v>9</v>
      </c>
      <c r="D18" s="17">
        <v>6</v>
      </c>
      <c r="E18" s="17">
        <v>20</v>
      </c>
      <c r="F18" s="17">
        <v>15</v>
      </c>
      <c r="G18" s="26">
        <v>8450</v>
      </c>
      <c r="H18" s="32" t="s">
        <v>209</v>
      </c>
      <c r="I18" s="17">
        <v>3</v>
      </c>
      <c r="J18" s="17">
        <v>29</v>
      </c>
      <c r="AA18" s="43"/>
      <c r="AB18" s="32"/>
      <c r="AD18" s="32"/>
      <c r="AE18" s="32"/>
      <c r="AF18" s="43"/>
      <c r="AG18" s="32"/>
      <c r="AH18" s="32"/>
      <c r="AI18" s="32"/>
      <c r="AJ18" s="32"/>
      <c r="AK18" s="17"/>
    </row>
    <row r="19" ht="12.75" spans="1:37">
      <c r="A19" s="31"/>
      <c r="B19" s="17">
        <v>9</v>
      </c>
      <c r="C19" s="17">
        <v>10</v>
      </c>
      <c r="D19" s="17">
        <v>8</v>
      </c>
      <c r="E19" s="17">
        <v>25</v>
      </c>
      <c r="F19" s="17">
        <v>20</v>
      </c>
      <c r="G19" s="26">
        <v>11000</v>
      </c>
      <c r="H19" s="32" t="s">
        <v>169</v>
      </c>
      <c r="I19" s="17">
        <v>5</v>
      </c>
      <c r="J19" s="17">
        <v>30</v>
      </c>
      <c r="AA19" s="43"/>
      <c r="AB19" s="32"/>
      <c r="AC19" s="17"/>
      <c r="AD19" s="32"/>
      <c r="AE19" s="32"/>
      <c r="AF19" s="43"/>
      <c r="AG19" s="32"/>
      <c r="AH19" s="32"/>
      <c r="AI19" s="32"/>
      <c r="AJ19" s="32"/>
      <c r="AK19" s="17"/>
    </row>
    <row r="20" ht="12.75" spans="1:37">
      <c r="A20" s="31"/>
      <c r="B20" s="17">
        <v>10</v>
      </c>
      <c r="C20" s="17"/>
      <c r="G20" s="26"/>
      <c r="H20" s="21"/>
      <c r="AG20" s="12"/>
      <c r="AH20" s="12"/>
      <c r="AI20" s="12"/>
      <c r="AJ20" s="12"/>
      <c r="AK20" s="12"/>
    </row>
    <row r="21" ht="12.75" spans="1:37">
      <c r="A21" s="31"/>
      <c r="G21" s="26"/>
      <c r="H21" s="21"/>
      <c r="AC21" s="17"/>
      <c r="AF21" s="43"/>
      <c r="AK21" s="46"/>
    </row>
    <row r="22" ht="12.75" spans="1:37">
      <c r="A22" s="31"/>
      <c r="G22" s="26"/>
      <c r="H22" s="21"/>
      <c r="AC22" s="17"/>
      <c r="AK22" s="12"/>
    </row>
    <row r="23" ht="12.75" spans="1:37">
      <c r="A23" s="31"/>
      <c r="G23" s="26"/>
      <c r="H23" s="21"/>
      <c r="AC23" s="17"/>
      <c r="AK23" s="12"/>
    </row>
    <row r="24" ht="12.75" spans="1:37">
      <c r="A24" s="31"/>
      <c r="G24" s="26"/>
      <c r="H24" s="21"/>
      <c r="AK24" s="12"/>
    </row>
    <row r="25" ht="12.75" spans="1:37">
      <c r="A25" s="31"/>
      <c r="G25" s="26"/>
      <c r="H25" s="21"/>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14.2857142857143" style="12" customWidth="1"/>
    <col min="3" max="3" width="11.4285714285714" style="12" customWidth="1"/>
    <col min="4" max="4" width="11.2857142857143" style="12" customWidth="1"/>
    <col min="5" max="5" width="13.1428571428571" style="12" customWidth="1"/>
    <col min="6" max="6" width="10.4285714285714"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110</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[DMKCharacterProgress_WIP.xlsx]Overview!$B$147</v>
      </c>
      <c r="G1" s="12" t="s">
        <v>124</v>
      </c>
      <c r="H1" s="21"/>
      <c r="AA1" s="34" t="str">
        <f>$B$1&amp;"'s Activities"</f>
        <v>Hans's Activities</v>
      </c>
      <c r="AB1" s="34"/>
      <c r="AC1" s="34"/>
      <c r="AD1" s="34"/>
      <c r="AE1" s="34"/>
      <c r="AF1" s="34"/>
      <c r="AG1" s="34"/>
      <c r="AH1" s="34"/>
      <c r="AI1" s="34"/>
      <c r="AJ1" s="34"/>
      <c r="AK1" s="34"/>
    </row>
    <row r="2" ht="20.25" spans="1:37">
      <c r="A2" s="16" t="s">
        <v>125</v>
      </c>
      <c r="B2" s="17" t="s">
        <v>1085</v>
      </c>
      <c r="F2" s="22" t="str">
        <f ca="1">"'"&amp;SUBSTITUTE($F$1,"Overview","Overview (Mine)'")</f>
        <v>'[DMKCharacterProgress_WIP.xlsx]Overview (Mine)'!$B$147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1133</v>
      </c>
      <c r="AB4" s="13">
        <v>1</v>
      </c>
      <c r="AG4" s="13" t="s">
        <v>202</v>
      </c>
      <c r="AI4" s="13">
        <v>4</v>
      </c>
      <c r="AJ4" s="13">
        <v>14</v>
      </c>
      <c r="AK4" s="12" t="s">
        <v>1087</v>
      </c>
    </row>
    <row r="5" ht="12.75" spans="1:37">
      <c r="A5" s="16" t="s">
        <v>148</v>
      </c>
      <c r="B5" s="17" t="s">
        <v>1087</v>
      </c>
      <c r="G5" s="26"/>
      <c r="H5" s="21"/>
      <c r="AA5" s="14" t="s">
        <v>1134</v>
      </c>
      <c r="AB5" s="13">
        <v>1</v>
      </c>
      <c r="AF5" s="14" t="s">
        <v>1089</v>
      </c>
      <c r="AG5" s="13" t="s">
        <v>178</v>
      </c>
      <c r="AI5" s="13">
        <v>7</v>
      </c>
      <c r="AJ5" s="13">
        <v>40</v>
      </c>
      <c r="AK5" s="12"/>
    </row>
    <row r="6" ht="12.75" spans="1:37">
      <c r="A6" s="16" t="s">
        <v>150</v>
      </c>
      <c r="B6" s="17" t="s">
        <v>1080</v>
      </c>
      <c r="G6" s="26"/>
      <c r="H6" s="21"/>
      <c r="AA6" s="14" t="s">
        <v>1135</v>
      </c>
      <c r="AB6" s="13">
        <v>2</v>
      </c>
      <c r="AF6" s="14" t="s">
        <v>1101</v>
      </c>
      <c r="AG6" s="13" t="s">
        <v>183</v>
      </c>
      <c r="AI6" s="13">
        <v>10</v>
      </c>
      <c r="AJ6" s="13">
        <v>75</v>
      </c>
      <c r="AK6" s="12"/>
    </row>
    <row r="7" ht="12.75" spans="1:37">
      <c r="A7" s="16" t="s">
        <v>157</v>
      </c>
      <c r="B7" s="17" t="s">
        <v>230</v>
      </c>
      <c r="G7" s="26"/>
      <c r="H7" s="21"/>
      <c r="AA7" s="43" t="s">
        <v>1136</v>
      </c>
      <c r="AB7" s="32">
        <v>4</v>
      </c>
      <c r="AC7" s="17"/>
      <c r="AD7" s="32"/>
      <c r="AE7" s="32"/>
      <c r="AF7" s="43" t="s">
        <v>1096</v>
      </c>
      <c r="AG7" s="32" t="s">
        <v>154</v>
      </c>
      <c r="AH7" s="32"/>
      <c r="AI7" s="13">
        <v>13</v>
      </c>
      <c r="AJ7" s="13">
        <v>110</v>
      </c>
      <c r="AK7" s="12" t="s">
        <v>1017</v>
      </c>
    </row>
    <row r="8" ht="12.75" spans="1:37">
      <c r="A8" s="16" t="s">
        <v>159</v>
      </c>
      <c r="B8" s="17">
        <v>6</v>
      </c>
      <c r="C8" s="27"/>
      <c r="D8" s="27"/>
      <c r="E8" s="27"/>
      <c r="F8" s="27"/>
      <c r="G8" s="28"/>
      <c r="H8" s="29"/>
      <c r="I8" s="33" t="s">
        <v>131</v>
      </c>
      <c r="J8" s="33"/>
      <c r="AA8" s="14" t="s">
        <v>1137</v>
      </c>
      <c r="AB8" s="13">
        <v>8</v>
      </c>
      <c r="AF8" s="14" t="s">
        <v>1105</v>
      </c>
      <c r="AG8" s="13" t="s">
        <v>193</v>
      </c>
      <c r="AI8" s="13">
        <v>16</v>
      </c>
      <c r="AJ8" s="13">
        <v>155</v>
      </c>
      <c r="AK8" s="12"/>
    </row>
    <row r="9" ht="12.75" spans="1:40">
      <c r="A9" s="16" t="s">
        <v>162</v>
      </c>
      <c r="B9" s="16" t="s">
        <v>163</v>
      </c>
      <c r="C9" s="16" t="s">
        <v>164</v>
      </c>
      <c r="D9" s="16" t="str">
        <f>$B$5</f>
        <v>Snowflake</v>
      </c>
      <c r="E9" s="16" t="str">
        <f>$B$6</f>
        <v>Short Sword</v>
      </c>
      <c r="F9" s="16" t="str">
        <f>$B$7</f>
        <v>Hans Ears</v>
      </c>
      <c r="G9" s="30" t="s">
        <v>165</v>
      </c>
      <c r="H9" s="29" t="s">
        <v>137</v>
      </c>
      <c r="I9" s="16" t="s">
        <v>166</v>
      </c>
      <c r="J9" s="16" t="s">
        <v>139</v>
      </c>
      <c r="K9" s="31"/>
      <c r="L9" s="31"/>
      <c r="M9" s="31"/>
      <c r="N9" s="31"/>
      <c r="O9" s="31"/>
      <c r="P9" s="31"/>
      <c r="Q9" s="31"/>
      <c r="R9" s="31"/>
      <c r="S9" s="31"/>
      <c r="T9" s="31"/>
      <c r="U9" s="31"/>
      <c r="V9" s="31"/>
      <c r="W9" s="31"/>
      <c r="X9" s="31"/>
      <c r="Y9" s="31"/>
      <c r="Z9" s="31"/>
      <c r="AA9" s="43" t="s">
        <v>1108</v>
      </c>
      <c r="AB9" s="32">
        <v>6</v>
      </c>
      <c r="AC9" s="12" t="s">
        <v>107</v>
      </c>
      <c r="AD9" s="32"/>
      <c r="AE9" s="32"/>
      <c r="AF9" s="43"/>
      <c r="AG9" s="32" t="s">
        <v>197</v>
      </c>
      <c r="AH9" s="32"/>
      <c r="AI9" s="32">
        <v>25</v>
      </c>
      <c r="AJ9" s="32">
        <v>270</v>
      </c>
      <c r="AK9" s="12"/>
      <c r="AL9" s="31"/>
      <c r="AM9" s="31"/>
      <c r="AN9" s="31"/>
    </row>
    <row r="10" ht="12.75" spans="1:37">
      <c r="A10" s="31"/>
      <c r="B10" s="17">
        <v>0</v>
      </c>
      <c r="C10" s="17">
        <v>1</v>
      </c>
      <c r="D10" s="17">
        <v>10</v>
      </c>
      <c r="E10" s="17">
        <v>8</v>
      </c>
      <c r="F10" s="17">
        <v>8</v>
      </c>
      <c r="G10" s="26">
        <v>25000</v>
      </c>
      <c r="H10" s="32" t="s">
        <v>178</v>
      </c>
      <c r="AA10" s="14" t="s">
        <v>1120</v>
      </c>
      <c r="AB10" s="13">
        <v>10</v>
      </c>
      <c r="AC10" s="12" t="s">
        <v>108</v>
      </c>
      <c r="AD10" s="13">
        <v>9</v>
      </c>
      <c r="AF10" s="14" t="s">
        <v>1089</v>
      </c>
      <c r="AG10" s="13" t="s">
        <v>205</v>
      </c>
      <c r="AI10" s="13">
        <v>37</v>
      </c>
      <c r="AJ10" s="13">
        <v>370</v>
      </c>
      <c r="AK10" s="12" t="s">
        <v>1121</v>
      </c>
    </row>
    <row r="11" ht="12.75" spans="1:37">
      <c r="A11" s="31"/>
      <c r="B11" s="17">
        <v>1</v>
      </c>
      <c r="C11" s="17">
        <v>2</v>
      </c>
      <c r="D11" s="17">
        <v>6</v>
      </c>
      <c r="E11" s="17">
        <v>3</v>
      </c>
      <c r="F11" s="17">
        <v>3</v>
      </c>
      <c r="G11" s="26">
        <v>2500</v>
      </c>
      <c r="H11" s="32" t="s">
        <v>199</v>
      </c>
      <c r="I11" s="17">
        <v>1</v>
      </c>
      <c r="J11" s="17">
        <v>10</v>
      </c>
      <c r="AH11" s="12"/>
      <c r="AK11" s="12"/>
    </row>
    <row r="12" ht="12.75" spans="1:37">
      <c r="A12" s="31"/>
      <c r="B12" s="17">
        <v>2</v>
      </c>
      <c r="C12" s="17">
        <v>3</v>
      </c>
      <c r="D12" s="17">
        <v>8</v>
      </c>
      <c r="E12" s="17">
        <v>4</v>
      </c>
      <c r="F12" s="17">
        <v>4</v>
      </c>
      <c r="G12" s="26">
        <v>3750</v>
      </c>
      <c r="H12" s="32" t="s">
        <v>202</v>
      </c>
      <c r="I12" s="17">
        <v>1</v>
      </c>
      <c r="J12" s="17">
        <v>12</v>
      </c>
      <c r="AH12" s="12"/>
      <c r="AK12" s="12"/>
    </row>
    <row r="13" ht="12.75" spans="1:37">
      <c r="A13" s="31"/>
      <c r="B13" s="17">
        <v>3</v>
      </c>
      <c r="C13" s="17">
        <v>4</v>
      </c>
      <c r="D13" s="17">
        <v>10</v>
      </c>
      <c r="E13" s="17">
        <v>5</v>
      </c>
      <c r="F13" s="17">
        <v>5</v>
      </c>
      <c r="G13" s="26">
        <v>5650</v>
      </c>
      <c r="H13" s="32" t="s">
        <v>206</v>
      </c>
      <c r="I13" s="17">
        <v>1</v>
      </c>
      <c r="J13" s="17">
        <v>14</v>
      </c>
      <c r="AK13" s="12"/>
    </row>
    <row r="14" ht="12.75" spans="1:37">
      <c r="A14" s="31"/>
      <c r="B14" s="17">
        <v>4</v>
      </c>
      <c r="C14" s="17">
        <v>5</v>
      </c>
      <c r="D14" s="17">
        <v>12</v>
      </c>
      <c r="E14" s="17">
        <v>6</v>
      </c>
      <c r="F14" s="17">
        <v>6</v>
      </c>
      <c r="G14" s="26">
        <v>7350</v>
      </c>
      <c r="H14" s="32" t="s">
        <v>178</v>
      </c>
      <c r="I14" s="17">
        <v>2</v>
      </c>
      <c r="J14" s="17">
        <v>17</v>
      </c>
      <c r="AA14" s="43"/>
      <c r="AB14" s="32"/>
      <c r="AC14" s="43"/>
      <c r="AD14" s="32"/>
      <c r="AE14" s="32"/>
      <c r="AG14" s="32"/>
      <c r="AH14" s="32"/>
      <c r="AI14" s="32"/>
      <c r="AJ14" s="32"/>
      <c r="AK14" s="46"/>
    </row>
    <row r="15" ht="12.75" spans="1:37">
      <c r="A15" s="31"/>
      <c r="B15" s="17">
        <v>5</v>
      </c>
      <c r="C15" s="17">
        <v>6</v>
      </c>
      <c r="D15" s="17">
        <v>14</v>
      </c>
      <c r="E15" s="17">
        <v>8</v>
      </c>
      <c r="F15" s="17">
        <v>8</v>
      </c>
      <c r="G15" s="26">
        <v>9550</v>
      </c>
      <c r="H15" s="32" t="s">
        <v>183</v>
      </c>
      <c r="I15" s="17">
        <v>2</v>
      </c>
      <c r="J15" s="17">
        <v>20</v>
      </c>
      <c r="AA15" s="43"/>
      <c r="AB15" s="32"/>
      <c r="AC15" s="17"/>
      <c r="AD15" s="32"/>
      <c r="AE15" s="32"/>
      <c r="AF15" s="43"/>
      <c r="AG15" s="32"/>
      <c r="AH15" s="32"/>
      <c r="AI15" s="32"/>
      <c r="AJ15" s="32"/>
      <c r="AK15" s="46"/>
    </row>
    <row r="16" ht="12.75" spans="1:37">
      <c r="A16" s="31"/>
      <c r="B16" s="17">
        <v>6</v>
      </c>
      <c r="C16" s="17">
        <v>7</v>
      </c>
      <c r="D16" s="17">
        <v>16</v>
      </c>
      <c r="E16" s="17">
        <v>10</v>
      </c>
      <c r="F16" s="17">
        <v>10</v>
      </c>
      <c r="G16" s="26">
        <v>12400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18</v>
      </c>
      <c r="E17" s="17">
        <v>12</v>
      </c>
      <c r="F17" s="17">
        <v>12</v>
      </c>
      <c r="G17" s="26">
        <v>16100</v>
      </c>
      <c r="H17" s="32" t="s">
        <v>197</v>
      </c>
      <c r="I17" s="17">
        <v>3</v>
      </c>
      <c r="J17" s="17">
        <v>26</v>
      </c>
      <c r="AA17" s="43"/>
      <c r="AB17" s="32"/>
      <c r="AC17" s="17"/>
      <c r="AD17" s="32"/>
      <c r="AE17" s="32"/>
      <c r="AF17" s="43"/>
      <c r="AG17" s="32"/>
      <c r="AH17" s="32"/>
      <c r="AI17" s="32"/>
      <c r="AJ17" s="32"/>
      <c r="AK17" s="17"/>
    </row>
    <row r="18" ht="12.75" spans="1:37">
      <c r="A18" s="31"/>
      <c r="B18" s="17">
        <v>8</v>
      </c>
      <c r="C18" s="17">
        <v>9</v>
      </c>
      <c r="D18" s="17">
        <v>20</v>
      </c>
      <c r="E18" s="17">
        <v>16</v>
      </c>
      <c r="F18" s="17">
        <v>16</v>
      </c>
      <c r="G18" s="26">
        <v>20950</v>
      </c>
      <c r="H18" s="32" t="s">
        <v>209</v>
      </c>
      <c r="I18" s="17">
        <v>3</v>
      </c>
      <c r="J18" s="17">
        <v>29</v>
      </c>
      <c r="AA18" s="43"/>
      <c r="AB18" s="32"/>
      <c r="AD18" s="32"/>
      <c r="AE18" s="32"/>
      <c r="AF18" s="43"/>
      <c r="AG18" s="32"/>
      <c r="AH18" s="32"/>
      <c r="AI18" s="32"/>
      <c r="AJ18" s="32"/>
      <c r="AK18" s="17"/>
    </row>
    <row r="19" ht="12.75" spans="1:37">
      <c r="A19" s="31"/>
      <c r="B19" s="17">
        <v>9</v>
      </c>
      <c r="C19" s="17">
        <v>10</v>
      </c>
      <c r="D19" s="17">
        <v>25</v>
      </c>
      <c r="E19" s="17">
        <v>20</v>
      </c>
      <c r="F19" s="17">
        <v>20</v>
      </c>
      <c r="G19" s="26">
        <v>27250</v>
      </c>
      <c r="H19" s="32" t="s">
        <v>169</v>
      </c>
      <c r="I19" s="17">
        <v>5</v>
      </c>
      <c r="J19" s="17">
        <v>30</v>
      </c>
      <c r="AA19" s="43"/>
      <c r="AB19" s="32"/>
      <c r="AC19" s="17"/>
      <c r="AD19" s="32"/>
      <c r="AE19" s="32"/>
      <c r="AF19" s="43"/>
      <c r="AG19" s="32"/>
      <c r="AH19" s="32"/>
      <c r="AI19" s="32"/>
      <c r="AJ19" s="32"/>
      <c r="AK19" s="17"/>
    </row>
    <row r="20" ht="12.75" spans="1:37">
      <c r="A20" s="31"/>
      <c r="B20" s="17">
        <v>10</v>
      </c>
      <c r="C20" s="17"/>
      <c r="G20" s="26"/>
      <c r="H20" s="21"/>
      <c r="AG20" s="12"/>
      <c r="AH20" s="12"/>
      <c r="AI20" s="12"/>
      <c r="AJ20" s="12"/>
      <c r="AK20" s="12"/>
    </row>
    <row r="21" ht="12.75" spans="1:37">
      <c r="A21" s="31"/>
      <c r="G21" s="26"/>
      <c r="H21" s="21"/>
      <c r="AC21" s="17"/>
      <c r="AF21" s="43"/>
      <c r="AK21" s="46"/>
    </row>
    <row r="22" ht="12.75" spans="1:37">
      <c r="A22" s="31"/>
      <c r="G22" s="26"/>
      <c r="H22" s="21"/>
      <c r="AC22" s="17"/>
      <c r="AK22" s="12"/>
    </row>
    <row r="23" ht="12.75" spans="1:37">
      <c r="A23" s="31"/>
      <c r="G23" s="26"/>
      <c r="H23" s="21"/>
      <c r="AC23" s="17"/>
      <c r="AK23" s="12"/>
    </row>
    <row r="24" ht="12.75" spans="1:37">
      <c r="A24" s="31"/>
      <c r="G24" s="26"/>
      <c r="H24" s="21"/>
      <c r="AK24" s="12"/>
    </row>
    <row r="25" ht="12.75" spans="1:37">
      <c r="A25" s="31"/>
      <c r="G25" s="26"/>
      <c r="H25" s="21"/>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14.2857142857143" style="12" customWidth="1"/>
    <col min="3" max="3" width="11.4285714285714" style="12" customWidth="1"/>
    <col min="4" max="4" width="11.2857142857143" style="12" customWidth="1"/>
    <col min="5" max="5" width="11.4285714285714" style="12" customWidth="1"/>
    <col min="6" max="6" width="12.5714285714286"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111</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[DMKCharacterProgress_WIP.xlsx]Overview!$B$149</v>
      </c>
      <c r="G1" s="12" t="s">
        <v>124</v>
      </c>
      <c r="H1" s="21"/>
      <c r="AA1" s="34" t="str">
        <f>$B$1&amp;"'s Activities"</f>
        <v>Kristoff's Activities</v>
      </c>
      <c r="AB1" s="34"/>
      <c r="AC1" s="34"/>
      <c r="AD1" s="34"/>
      <c r="AE1" s="34"/>
      <c r="AF1" s="34"/>
      <c r="AG1" s="34"/>
      <c r="AH1" s="34"/>
      <c r="AI1" s="34"/>
      <c r="AJ1" s="34"/>
      <c r="AK1" s="34"/>
    </row>
    <row r="2" ht="20.25" spans="1:37">
      <c r="A2" s="16" t="s">
        <v>125</v>
      </c>
      <c r="B2" s="17" t="s">
        <v>1085</v>
      </c>
      <c r="F2" s="22" t="str">
        <f ca="1">"'"&amp;SUBSTITUTE($F$1,"Overview","Overview (Mine)'")</f>
        <v>'[DMKCharacterProgress_WIP.xlsx]Overview (Mine)'!$B$149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1138</v>
      </c>
      <c r="AB4" s="13">
        <v>1</v>
      </c>
      <c r="AG4" s="13" t="s">
        <v>202</v>
      </c>
      <c r="AI4" s="13">
        <v>4</v>
      </c>
      <c r="AJ4" s="13">
        <v>14</v>
      </c>
      <c r="AK4" s="12" t="s">
        <v>1087</v>
      </c>
    </row>
    <row r="5" ht="12.75" spans="1:37">
      <c r="A5" s="16" t="s">
        <v>148</v>
      </c>
      <c r="B5" s="17" t="s">
        <v>1087</v>
      </c>
      <c r="G5" s="26"/>
      <c r="H5" s="21"/>
      <c r="AA5" s="14" t="s">
        <v>1139</v>
      </c>
      <c r="AB5" s="13">
        <v>3</v>
      </c>
      <c r="AF5" s="14" t="s">
        <v>1101</v>
      </c>
      <c r="AG5" s="13" t="s">
        <v>178</v>
      </c>
      <c r="AI5" s="13">
        <v>7</v>
      </c>
      <c r="AJ5" s="13">
        <v>40</v>
      </c>
      <c r="AK5" s="12" t="s">
        <v>1140</v>
      </c>
    </row>
    <row r="6" ht="12.75" spans="1:37">
      <c r="A6" s="16" t="s">
        <v>150</v>
      </c>
      <c r="B6" s="17" t="s">
        <v>1141</v>
      </c>
      <c r="G6" s="26"/>
      <c r="H6" s="21"/>
      <c r="AA6" s="14" t="s">
        <v>1092</v>
      </c>
      <c r="AC6" s="12" t="s">
        <v>107</v>
      </c>
      <c r="AD6" s="13">
        <v>4</v>
      </c>
      <c r="AG6" s="13" t="s">
        <v>178</v>
      </c>
      <c r="AI6" s="13">
        <v>9</v>
      </c>
      <c r="AJ6" s="13">
        <v>55</v>
      </c>
      <c r="AK6" s="12" t="s">
        <v>1093</v>
      </c>
    </row>
    <row r="7" ht="12.75" spans="1:37">
      <c r="A7" s="16" t="s">
        <v>157</v>
      </c>
      <c r="B7" s="17" t="s">
        <v>1142</v>
      </c>
      <c r="G7" s="26"/>
      <c r="H7" s="21"/>
      <c r="AA7" s="43" t="s">
        <v>1143</v>
      </c>
      <c r="AB7" s="32">
        <v>2</v>
      </c>
      <c r="AC7" s="17"/>
      <c r="AD7" s="32"/>
      <c r="AE7" s="32"/>
      <c r="AF7" s="43" t="s">
        <v>1089</v>
      </c>
      <c r="AG7" s="32" t="s">
        <v>183</v>
      </c>
      <c r="AH7" s="32"/>
      <c r="AI7" s="13">
        <v>10</v>
      </c>
      <c r="AJ7" s="13">
        <v>75</v>
      </c>
      <c r="AK7" s="12" t="s">
        <v>1144</v>
      </c>
    </row>
    <row r="8" ht="12.75" spans="1:37">
      <c r="A8" s="16" t="s">
        <v>159</v>
      </c>
      <c r="B8" s="17">
        <v>6</v>
      </c>
      <c r="C8" s="27"/>
      <c r="D8" s="27"/>
      <c r="E8" s="27"/>
      <c r="F8" s="27"/>
      <c r="G8" s="28"/>
      <c r="H8" s="29"/>
      <c r="I8" s="33" t="s">
        <v>131</v>
      </c>
      <c r="J8" s="33"/>
      <c r="AA8" s="14" t="s">
        <v>1100</v>
      </c>
      <c r="AB8" s="13">
        <v>3</v>
      </c>
      <c r="AC8" s="12" t="s">
        <v>107</v>
      </c>
      <c r="AF8" s="14" t="s">
        <v>1101</v>
      </c>
      <c r="AG8" s="13" t="s">
        <v>183</v>
      </c>
      <c r="AI8" s="13">
        <v>13</v>
      </c>
      <c r="AJ8" s="13">
        <v>100</v>
      </c>
      <c r="AK8" s="12"/>
    </row>
    <row r="9" ht="12.75" spans="1:40">
      <c r="A9" s="16" t="s">
        <v>162</v>
      </c>
      <c r="B9" s="16" t="s">
        <v>163</v>
      </c>
      <c r="C9" s="16" t="s">
        <v>164</v>
      </c>
      <c r="D9" s="16" t="str">
        <f>$B$5</f>
        <v>Snowflake</v>
      </c>
      <c r="E9" s="16" t="str">
        <f>$B$6</f>
        <v>Lute</v>
      </c>
      <c r="F9" s="16" t="str">
        <f>$B$7</f>
        <v>Kristoff Ears</v>
      </c>
      <c r="G9" s="30" t="s">
        <v>165</v>
      </c>
      <c r="H9" s="29" t="s">
        <v>137</v>
      </c>
      <c r="I9" s="16" t="s">
        <v>166</v>
      </c>
      <c r="J9" s="16" t="s">
        <v>139</v>
      </c>
      <c r="K9" s="31"/>
      <c r="L9" s="31"/>
      <c r="M9" s="31"/>
      <c r="N9" s="31"/>
      <c r="O9" s="31"/>
      <c r="P9" s="31"/>
      <c r="Q9" s="31"/>
      <c r="R9" s="31"/>
      <c r="S9" s="31"/>
      <c r="T9" s="31"/>
      <c r="U9" s="31"/>
      <c r="V9" s="31"/>
      <c r="W9" s="31"/>
      <c r="X9" s="31"/>
      <c r="Y9" s="31"/>
      <c r="Z9" s="31"/>
      <c r="AA9" s="43" t="s">
        <v>1145</v>
      </c>
      <c r="AB9" s="32">
        <v>2</v>
      </c>
      <c r="AD9" s="32"/>
      <c r="AE9" s="32"/>
      <c r="AF9" s="43"/>
      <c r="AG9" s="32" t="s">
        <v>154</v>
      </c>
      <c r="AH9" s="32"/>
      <c r="AI9" s="32">
        <v>13</v>
      </c>
      <c r="AJ9" s="32">
        <v>110</v>
      </c>
      <c r="AK9" s="12" t="s">
        <v>1146</v>
      </c>
      <c r="AL9" s="31"/>
      <c r="AM9" s="31"/>
      <c r="AN9" s="31"/>
    </row>
    <row r="10" ht="12.75" spans="1:37">
      <c r="A10" s="31"/>
      <c r="B10" s="17">
        <v>0</v>
      </c>
      <c r="C10" s="17">
        <v>1</v>
      </c>
      <c r="D10" s="17">
        <v>10</v>
      </c>
      <c r="E10" s="17">
        <v>25</v>
      </c>
      <c r="F10" s="17">
        <v>20</v>
      </c>
      <c r="G10" s="26">
        <v>10000</v>
      </c>
      <c r="H10" s="32" t="s">
        <v>154</v>
      </c>
      <c r="AA10" s="14" t="s">
        <v>1104</v>
      </c>
      <c r="AB10" s="13">
        <v>6</v>
      </c>
      <c r="AC10" s="12" t="s">
        <v>107</v>
      </c>
      <c r="AD10" s="13">
        <v>8</v>
      </c>
      <c r="AF10" s="14" t="s">
        <v>1105</v>
      </c>
      <c r="AG10" s="13" t="s">
        <v>154</v>
      </c>
      <c r="AI10" s="13">
        <v>17</v>
      </c>
      <c r="AJ10" s="13">
        <v>150</v>
      </c>
      <c r="AK10" s="12"/>
    </row>
    <row r="11" ht="12.75" spans="1:37">
      <c r="A11" s="31"/>
      <c r="B11" s="17">
        <v>1</v>
      </c>
      <c r="C11" s="17">
        <v>2</v>
      </c>
      <c r="D11" s="17">
        <v>4</v>
      </c>
      <c r="E11" s="17">
        <v>6</v>
      </c>
      <c r="F11" s="17">
        <v>5</v>
      </c>
      <c r="G11" s="26"/>
      <c r="H11" s="32" t="s">
        <v>199</v>
      </c>
      <c r="I11" s="17">
        <v>1</v>
      </c>
      <c r="J11" s="17">
        <v>10</v>
      </c>
      <c r="AA11" s="14" t="s">
        <v>1147</v>
      </c>
      <c r="AB11" s="13">
        <v>5</v>
      </c>
      <c r="AF11" s="14" t="s">
        <v>1096</v>
      </c>
      <c r="AG11" s="13" t="s">
        <v>193</v>
      </c>
      <c r="AH11" s="12"/>
      <c r="AI11" s="13">
        <v>16</v>
      </c>
      <c r="AJ11" s="13">
        <v>155</v>
      </c>
      <c r="AK11" s="12" t="s">
        <v>1148</v>
      </c>
    </row>
    <row r="12" ht="12.75" spans="1:37">
      <c r="A12" s="31"/>
      <c r="B12" s="17">
        <v>2</v>
      </c>
      <c r="C12" s="17">
        <v>3</v>
      </c>
      <c r="D12" s="17">
        <v>6</v>
      </c>
      <c r="E12" s="17">
        <v>8</v>
      </c>
      <c r="F12" s="17">
        <v>7</v>
      </c>
      <c r="G12" s="26"/>
      <c r="H12" s="32" t="s">
        <v>202</v>
      </c>
      <c r="I12" s="17">
        <v>1</v>
      </c>
      <c r="J12" s="17">
        <v>12</v>
      </c>
      <c r="AA12" s="14" t="s">
        <v>1149</v>
      </c>
      <c r="AB12" s="13">
        <v>7</v>
      </c>
      <c r="AF12" s="14" t="s">
        <v>1105</v>
      </c>
      <c r="AG12" s="13" t="s">
        <v>197</v>
      </c>
      <c r="AH12" s="12"/>
      <c r="AI12" s="13">
        <v>20</v>
      </c>
      <c r="AJ12" s="13">
        <v>200</v>
      </c>
      <c r="AK12" s="12"/>
    </row>
    <row r="13" ht="12.75" spans="1:37">
      <c r="A13" s="31"/>
      <c r="B13" s="17">
        <v>3</v>
      </c>
      <c r="C13" s="17">
        <v>4</v>
      </c>
      <c r="D13" s="17">
        <v>8</v>
      </c>
      <c r="E13" s="17">
        <v>10</v>
      </c>
      <c r="F13" s="17">
        <v>8</v>
      </c>
      <c r="G13" s="26"/>
      <c r="H13" s="32" t="s">
        <v>206</v>
      </c>
      <c r="I13" s="17">
        <v>1</v>
      </c>
      <c r="J13" s="17">
        <v>14</v>
      </c>
      <c r="AA13" s="14" t="s">
        <v>1150</v>
      </c>
      <c r="AB13" s="13">
        <v>4</v>
      </c>
      <c r="AC13" s="12" t="s">
        <v>112</v>
      </c>
      <c r="AD13" s="13">
        <v>6</v>
      </c>
      <c r="AG13" s="13" t="s">
        <v>205</v>
      </c>
      <c r="AI13" s="13">
        <v>37</v>
      </c>
      <c r="AJ13" s="13">
        <v>370</v>
      </c>
      <c r="AK13" s="12"/>
    </row>
    <row r="14" ht="12.75" spans="1:37">
      <c r="A14" s="31"/>
      <c r="B14" s="17">
        <v>4</v>
      </c>
      <c r="C14" s="17">
        <v>5</v>
      </c>
      <c r="D14" s="17">
        <v>10</v>
      </c>
      <c r="E14" s="17">
        <v>13</v>
      </c>
      <c r="F14" s="17">
        <v>10</v>
      </c>
      <c r="G14" s="26">
        <v>5250</v>
      </c>
      <c r="H14" s="32" t="s">
        <v>178</v>
      </c>
      <c r="I14" s="17">
        <v>2</v>
      </c>
      <c r="J14" s="17">
        <v>17</v>
      </c>
      <c r="AA14" s="43" t="s">
        <v>1109</v>
      </c>
      <c r="AB14" s="32">
        <v>10</v>
      </c>
      <c r="AC14" s="43" t="s">
        <v>107</v>
      </c>
      <c r="AD14" s="32">
        <v>10</v>
      </c>
      <c r="AE14" s="32"/>
      <c r="AG14" s="32" t="s">
        <v>169</v>
      </c>
      <c r="AH14" s="32"/>
      <c r="AI14" s="32">
        <v>57</v>
      </c>
      <c r="AJ14" s="32">
        <v>500</v>
      </c>
      <c r="AK14" s="46"/>
    </row>
    <row r="15" ht="12.75" spans="1:37">
      <c r="A15" s="31"/>
      <c r="B15" s="17">
        <v>5</v>
      </c>
      <c r="C15" s="17">
        <v>6</v>
      </c>
      <c r="D15" s="17">
        <v>12</v>
      </c>
      <c r="E15" s="17">
        <v>16</v>
      </c>
      <c r="F15" s="17">
        <v>13</v>
      </c>
      <c r="G15" s="26">
        <v>6850</v>
      </c>
      <c r="H15" s="32" t="s">
        <v>183</v>
      </c>
      <c r="I15" s="17">
        <v>2</v>
      </c>
      <c r="J15" s="17">
        <v>20</v>
      </c>
      <c r="AA15" s="43"/>
      <c r="AB15" s="32"/>
      <c r="AC15" s="17"/>
      <c r="AD15" s="32"/>
      <c r="AE15" s="32"/>
      <c r="AF15" s="43"/>
      <c r="AG15" s="32"/>
      <c r="AH15" s="32"/>
      <c r="AI15" s="32"/>
      <c r="AJ15" s="32"/>
      <c r="AK15" s="46"/>
    </row>
    <row r="16" ht="12.75" spans="1:37">
      <c r="A16" s="31"/>
      <c r="B16" s="17">
        <v>6</v>
      </c>
      <c r="C16" s="17">
        <v>7</v>
      </c>
      <c r="D16" s="17">
        <v>14</v>
      </c>
      <c r="E16" s="17">
        <v>20</v>
      </c>
      <c r="F16" s="17">
        <v>16</v>
      </c>
      <c r="G16" s="26">
        <v>8900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16</v>
      </c>
      <c r="E17" s="17">
        <v>25</v>
      </c>
      <c r="F17" s="17">
        <v>20</v>
      </c>
      <c r="G17" s="26">
        <v>11550</v>
      </c>
      <c r="H17" s="32" t="s">
        <v>197</v>
      </c>
      <c r="I17" s="17">
        <v>3</v>
      </c>
      <c r="J17" s="17">
        <v>26</v>
      </c>
      <c r="AA17" s="43"/>
      <c r="AB17" s="32"/>
      <c r="AC17" s="17"/>
      <c r="AD17" s="32"/>
      <c r="AE17" s="32"/>
      <c r="AF17" s="43"/>
      <c r="AG17" s="32"/>
      <c r="AH17" s="32"/>
      <c r="AI17" s="32"/>
      <c r="AJ17" s="32"/>
      <c r="AK17" s="17"/>
    </row>
    <row r="18" ht="12.75" spans="1:37">
      <c r="A18" s="31"/>
      <c r="B18" s="17">
        <v>8</v>
      </c>
      <c r="C18" s="17">
        <v>9</v>
      </c>
      <c r="D18" s="17">
        <v>18</v>
      </c>
      <c r="E18" s="17">
        <v>30</v>
      </c>
      <c r="F18" s="17">
        <v>25</v>
      </c>
      <c r="G18" s="26">
        <v>15000</v>
      </c>
      <c r="H18" s="32" t="s">
        <v>209</v>
      </c>
      <c r="I18" s="17">
        <v>3</v>
      </c>
      <c r="J18" s="17">
        <v>29</v>
      </c>
      <c r="AA18" s="43"/>
      <c r="AB18" s="32"/>
      <c r="AD18" s="32"/>
      <c r="AE18" s="32"/>
      <c r="AF18" s="43"/>
      <c r="AG18" s="32"/>
      <c r="AH18" s="32"/>
      <c r="AI18" s="32"/>
      <c r="AJ18" s="32"/>
      <c r="AK18" s="17"/>
    </row>
    <row r="19" ht="12.75" spans="1:37">
      <c r="A19" s="31"/>
      <c r="B19" s="17">
        <v>9</v>
      </c>
      <c r="C19" s="17">
        <v>10</v>
      </c>
      <c r="D19" s="17">
        <v>20</v>
      </c>
      <c r="E19" s="17">
        <v>35</v>
      </c>
      <c r="F19" s="17">
        <v>30</v>
      </c>
      <c r="G19" s="26">
        <v>19500</v>
      </c>
      <c r="H19" s="32" t="s">
        <v>169</v>
      </c>
      <c r="I19" s="17">
        <v>5</v>
      </c>
      <c r="J19" s="17">
        <v>30</v>
      </c>
      <c r="AA19" s="43"/>
      <c r="AB19" s="32"/>
      <c r="AC19" s="17"/>
      <c r="AD19" s="32"/>
      <c r="AE19" s="32"/>
      <c r="AF19" s="43"/>
      <c r="AG19" s="32"/>
      <c r="AH19" s="32"/>
      <c r="AI19" s="32"/>
      <c r="AJ19" s="32"/>
      <c r="AK19" s="17"/>
    </row>
    <row r="20" ht="12.75" spans="1:37">
      <c r="A20" s="31"/>
      <c r="B20" s="17">
        <v>10</v>
      </c>
      <c r="C20" s="17"/>
      <c r="G20" s="26"/>
      <c r="H20" s="21"/>
      <c r="AG20" s="12"/>
      <c r="AH20" s="12"/>
      <c r="AI20" s="12"/>
      <c r="AJ20" s="12"/>
      <c r="AK20" s="12"/>
    </row>
    <row r="21" ht="12.75" spans="1:37">
      <c r="A21" s="31"/>
      <c r="G21" s="26"/>
      <c r="H21" s="21"/>
      <c r="AC21" s="17"/>
      <c r="AF21" s="43"/>
      <c r="AK21" s="46"/>
    </row>
    <row r="22" ht="12.75" spans="1:37">
      <c r="A22" s="31"/>
      <c r="G22" s="26"/>
      <c r="H22" s="21"/>
      <c r="AC22" s="17"/>
      <c r="AK22" s="12"/>
    </row>
    <row r="23" ht="12.75" spans="1:37">
      <c r="A23" s="31"/>
      <c r="G23" s="26"/>
      <c r="H23" s="21"/>
      <c r="AC23" s="17"/>
      <c r="AK23" s="12"/>
    </row>
    <row r="24" ht="12.75" spans="1:37">
      <c r="A24" s="31"/>
      <c r="G24" s="26"/>
      <c r="H24" s="21"/>
      <c r="AK24" s="12"/>
    </row>
    <row r="25" ht="12.75" spans="1:37">
      <c r="A25" s="31"/>
      <c r="G25" s="26"/>
      <c r="H25" s="21"/>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16" style="12" customWidth="1"/>
    <col min="3" max="3" width="11.4285714285714" style="12" customWidth="1"/>
    <col min="4" max="4" width="11.2857142857143" style="12" customWidth="1"/>
    <col min="5" max="5" width="17.8571428571429" style="12" customWidth="1"/>
    <col min="6" max="6" width="10.5714285714286" style="12" customWidth="1"/>
    <col min="7" max="7" width="9.71428571428571" style="49"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112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[DMKCharacterProgress_WIP.xlsx]Overview!$B$151</v>
      </c>
      <c r="G1" s="12" t="s">
        <v>124</v>
      </c>
      <c r="H1" s="21"/>
      <c r="AA1" s="34" t="str">
        <f>$B$1&amp;"'s Activities"</f>
        <v>Sven's Activities</v>
      </c>
      <c r="AB1" s="34"/>
      <c r="AC1" s="34"/>
      <c r="AD1" s="34"/>
      <c r="AE1" s="34"/>
      <c r="AF1" s="34"/>
      <c r="AG1" s="34"/>
      <c r="AH1" s="34"/>
      <c r="AI1" s="34"/>
      <c r="AJ1" s="34"/>
      <c r="AK1" s="34"/>
    </row>
    <row r="2" ht="20.25" spans="1:37">
      <c r="A2" s="16" t="s">
        <v>125</v>
      </c>
      <c r="B2" s="17" t="s">
        <v>1085</v>
      </c>
      <c r="F2" s="22" t="str">
        <f ca="1">"'"&amp;SUBSTITUTE($F$1,"Overview","Overview (Mine)'")</f>
        <v>'[DMKCharacterProgress_WIP.xlsx]Overview (Mine)'!$B$151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250</v>
      </c>
      <c r="G4" s="26"/>
      <c r="H4" s="21"/>
      <c r="AA4" s="14" t="s">
        <v>1151</v>
      </c>
      <c r="AB4" s="13">
        <v>1</v>
      </c>
      <c r="AG4" s="13" t="s">
        <v>202</v>
      </c>
      <c r="AI4" s="13">
        <v>4</v>
      </c>
      <c r="AJ4" s="13">
        <v>14</v>
      </c>
      <c r="AK4" s="12" t="s">
        <v>1087</v>
      </c>
    </row>
    <row r="5" ht="12.75" spans="1:37">
      <c r="A5" s="16" t="s">
        <v>148</v>
      </c>
      <c r="B5" s="17" t="s">
        <v>1087</v>
      </c>
      <c r="G5" s="26"/>
      <c r="H5" s="21"/>
      <c r="AA5" s="14" t="s">
        <v>1152</v>
      </c>
      <c r="AB5" s="13">
        <v>1</v>
      </c>
      <c r="AF5" s="14" t="s">
        <v>1089</v>
      </c>
      <c r="AG5" s="13" t="s">
        <v>178</v>
      </c>
      <c r="AI5" s="13">
        <v>7</v>
      </c>
      <c r="AJ5" s="13">
        <v>40</v>
      </c>
      <c r="AK5" s="12" t="s">
        <v>1153</v>
      </c>
    </row>
    <row r="6" ht="12.75" spans="1:37">
      <c r="A6" s="16" t="s">
        <v>150</v>
      </c>
      <c r="B6" s="17" t="s">
        <v>1154</v>
      </c>
      <c r="G6" s="26"/>
      <c r="H6" s="21"/>
      <c r="AA6" s="14" t="s">
        <v>1126</v>
      </c>
      <c r="AB6" s="13">
        <v>4</v>
      </c>
      <c r="AC6" s="12" t="s">
        <v>109</v>
      </c>
      <c r="AD6" s="13">
        <v>6</v>
      </c>
      <c r="AG6" s="13" t="s">
        <v>178</v>
      </c>
      <c r="AI6" s="13">
        <v>9</v>
      </c>
      <c r="AJ6" s="13">
        <v>55</v>
      </c>
      <c r="AK6" s="12" t="s">
        <v>1127</v>
      </c>
    </row>
    <row r="7" ht="12.75" spans="1:37">
      <c r="A7" s="16" t="s">
        <v>157</v>
      </c>
      <c r="B7" s="17" t="s">
        <v>1140</v>
      </c>
      <c r="G7" s="26"/>
      <c r="H7" s="21"/>
      <c r="AA7" s="43" t="s">
        <v>1155</v>
      </c>
      <c r="AB7" s="32">
        <v>2</v>
      </c>
      <c r="AC7" s="17"/>
      <c r="AD7" s="32"/>
      <c r="AE7" s="32"/>
      <c r="AF7" s="43" t="s">
        <v>1101</v>
      </c>
      <c r="AG7" s="32" t="s">
        <v>183</v>
      </c>
      <c r="AH7" s="32"/>
      <c r="AI7" s="13">
        <v>10</v>
      </c>
      <c r="AJ7" s="13">
        <v>75</v>
      </c>
      <c r="AK7" s="12" t="s">
        <v>1156</v>
      </c>
    </row>
    <row r="8" ht="12.75" spans="1:37">
      <c r="A8" s="16" t="s">
        <v>159</v>
      </c>
      <c r="B8" s="17">
        <v>6</v>
      </c>
      <c r="C8" s="27"/>
      <c r="D8" s="27"/>
      <c r="E8" s="27"/>
      <c r="F8" s="27"/>
      <c r="G8" s="28"/>
      <c r="H8" s="29"/>
      <c r="I8" s="33" t="s">
        <v>131</v>
      </c>
      <c r="J8" s="33"/>
      <c r="AA8" s="14" t="s">
        <v>1157</v>
      </c>
      <c r="AB8" s="13">
        <v>3</v>
      </c>
      <c r="AC8" s="12" t="s">
        <v>107</v>
      </c>
      <c r="AG8" s="13" t="s">
        <v>183</v>
      </c>
      <c r="AI8" s="13">
        <v>13</v>
      </c>
      <c r="AJ8" s="13">
        <v>100</v>
      </c>
      <c r="AK8" s="12"/>
    </row>
    <row r="9" ht="12.75" spans="1:40">
      <c r="A9" s="16" t="s">
        <v>162</v>
      </c>
      <c r="B9" s="16" t="s">
        <v>163</v>
      </c>
      <c r="C9" s="16" t="s">
        <v>164</v>
      </c>
      <c r="D9" s="16" t="str">
        <f>$B$5</f>
        <v>Snowflake</v>
      </c>
      <c r="E9" s="16" t="str">
        <f>$B$6</f>
        <v>Sven's Medallion</v>
      </c>
      <c r="F9" s="16" t="str">
        <f>$B$7</f>
        <v>Sven Ears</v>
      </c>
      <c r="G9" s="30" t="s">
        <v>165</v>
      </c>
      <c r="H9" s="29" t="s">
        <v>137</v>
      </c>
      <c r="I9" s="16" t="s">
        <v>166</v>
      </c>
      <c r="J9" s="16" t="s">
        <v>139</v>
      </c>
      <c r="K9" s="31"/>
      <c r="L9" s="31"/>
      <c r="M9" s="31"/>
      <c r="N9" s="31"/>
      <c r="O9" s="31"/>
      <c r="P9" s="31"/>
      <c r="Q9" s="31"/>
      <c r="R9" s="31"/>
      <c r="S9" s="31"/>
      <c r="T9" s="31"/>
      <c r="U9" s="31"/>
      <c r="V9" s="31"/>
      <c r="W9" s="31"/>
      <c r="X9" s="31"/>
      <c r="Y9" s="31"/>
      <c r="Z9" s="31"/>
      <c r="AA9" s="43" t="s">
        <v>1158</v>
      </c>
      <c r="AB9" s="32">
        <v>8</v>
      </c>
      <c r="AD9" s="32"/>
      <c r="AE9" s="32"/>
      <c r="AF9" s="43" t="s">
        <v>1096</v>
      </c>
      <c r="AG9" s="32" t="s">
        <v>154</v>
      </c>
      <c r="AH9" s="32"/>
      <c r="AI9" s="32">
        <v>13</v>
      </c>
      <c r="AJ9" s="32">
        <v>110</v>
      </c>
      <c r="AK9" s="12"/>
      <c r="AL9" s="31"/>
      <c r="AM9" s="31"/>
      <c r="AN9" s="31"/>
    </row>
    <row r="10" ht="12.75" spans="1:37">
      <c r="A10" s="31"/>
      <c r="B10" s="17">
        <v>0</v>
      </c>
      <c r="C10" s="17">
        <v>1</v>
      </c>
      <c r="D10" s="17"/>
      <c r="E10" s="17"/>
      <c r="F10" s="17"/>
      <c r="G10" s="26"/>
      <c r="H10" s="32" t="s">
        <v>145</v>
      </c>
      <c r="AA10" s="14" t="s">
        <v>1159</v>
      </c>
      <c r="AB10" s="13">
        <v>10</v>
      </c>
      <c r="AF10" s="14" t="s">
        <v>1105</v>
      </c>
      <c r="AG10" s="13" t="s">
        <v>193</v>
      </c>
      <c r="AI10" s="13">
        <v>16</v>
      </c>
      <c r="AJ10" s="13">
        <v>155</v>
      </c>
      <c r="AK10" s="12"/>
    </row>
    <row r="11" ht="12.75" spans="1:37">
      <c r="A11" s="31"/>
      <c r="B11" s="17">
        <v>1</v>
      </c>
      <c r="C11" s="17">
        <v>2</v>
      </c>
      <c r="D11" s="17">
        <v>1</v>
      </c>
      <c r="E11" s="17">
        <v>2</v>
      </c>
      <c r="F11" s="17">
        <v>2</v>
      </c>
      <c r="G11" s="26"/>
      <c r="H11" s="32" t="s">
        <v>199</v>
      </c>
      <c r="I11" s="17">
        <v>1</v>
      </c>
      <c r="J11" s="17">
        <v>10</v>
      </c>
      <c r="AA11" s="14" t="s">
        <v>1150</v>
      </c>
      <c r="AB11" s="13">
        <v>6</v>
      </c>
      <c r="AC11" s="12" t="s">
        <v>111</v>
      </c>
      <c r="AD11" s="13">
        <v>4</v>
      </c>
      <c r="AG11" s="13" t="s">
        <v>205</v>
      </c>
      <c r="AH11" s="12"/>
      <c r="AI11" s="13">
        <v>37</v>
      </c>
      <c r="AJ11" s="13">
        <v>370</v>
      </c>
      <c r="AK11" s="12"/>
    </row>
    <row r="12" ht="12.75" spans="1:37">
      <c r="A12" s="31"/>
      <c r="B12" s="17">
        <v>2</v>
      </c>
      <c r="C12" s="17">
        <v>3</v>
      </c>
      <c r="D12" s="17">
        <v>2</v>
      </c>
      <c r="E12" s="17">
        <v>3</v>
      </c>
      <c r="F12" s="17">
        <v>3</v>
      </c>
      <c r="G12" s="26">
        <v>1500</v>
      </c>
      <c r="H12" s="32" t="s">
        <v>202</v>
      </c>
      <c r="I12" s="17">
        <v>1</v>
      </c>
      <c r="J12" s="17">
        <v>12</v>
      </c>
      <c r="AH12" s="12"/>
      <c r="AK12" s="12"/>
    </row>
    <row r="13" ht="12.75" spans="1:37">
      <c r="A13" s="31"/>
      <c r="B13" s="17">
        <v>3</v>
      </c>
      <c r="C13" s="17">
        <v>4</v>
      </c>
      <c r="D13" s="17">
        <v>3</v>
      </c>
      <c r="E13" s="17">
        <v>4</v>
      </c>
      <c r="F13" s="17">
        <v>4</v>
      </c>
      <c r="G13" s="26">
        <v>2250</v>
      </c>
      <c r="H13" s="32" t="s">
        <v>206</v>
      </c>
      <c r="I13" s="17">
        <v>1</v>
      </c>
      <c r="J13" s="17">
        <v>14</v>
      </c>
      <c r="AK13" s="12"/>
    </row>
    <row r="14" ht="12.75" spans="1:37">
      <c r="A14" s="31"/>
      <c r="B14" s="17">
        <v>4</v>
      </c>
      <c r="C14" s="17">
        <v>5</v>
      </c>
      <c r="D14" s="17">
        <v>4</v>
      </c>
      <c r="E14" s="17">
        <v>6</v>
      </c>
      <c r="F14" s="17">
        <v>6</v>
      </c>
      <c r="G14" s="26">
        <v>2950</v>
      </c>
      <c r="H14" s="32" t="s">
        <v>178</v>
      </c>
      <c r="I14" s="17">
        <v>2</v>
      </c>
      <c r="J14" s="17">
        <v>17</v>
      </c>
      <c r="AA14" s="43"/>
      <c r="AB14" s="32"/>
      <c r="AC14" s="43"/>
      <c r="AD14" s="32"/>
      <c r="AE14" s="32"/>
      <c r="AG14" s="32"/>
      <c r="AH14" s="32"/>
      <c r="AI14" s="32"/>
      <c r="AJ14" s="32"/>
      <c r="AK14" s="46"/>
    </row>
    <row r="15" ht="12.75" spans="1:37">
      <c r="A15" s="31"/>
      <c r="B15" s="17">
        <v>5</v>
      </c>
      <c r="C15" s="17">
        <v>6</v>
      </c>
      <c r="D15" s="17">
        <v>6</v>
      </c>
      <c r="E15" s="17">
        <v>8</v>
      </c>
      <c r="F15" s="17">
        <v>8</v>
      </c>
      <c r="G15" s="26">
        <v>3850</v>
      </c>
      <c r="H15" s="32" t="s">
        <v>183</v>
      </c>
      <c r="I15" s="17">
        <v>2</v>
      </c>
      <c r="J15" s="17">
        <v>20</v>
      </c>
      <c r="AA15" s="43"/>
      <c r="AB15" s="32"/>
      <c r="AC15" s="17"/>
      <c r="AD15" s="32"/>
      <c r="AE15" s="32"/>
      <c r="AF15" s="43"/>
      <c r="AG15" s="32"/>
      <c r="AH15" s="32"/>
      <c r="AI15" s="32"/>
      <c r="AJ15" s="32"/>
      <c r="AK15" s="46"/>
    </row>
    <row r="16" ht="12.75" spans="1:37">
      <c r="A16" s="31"/>
      <c r="B16" s="17">
        <v>6</v>
      </c>
      <c r="C16" s="17">
        <v>7</v>
      </c>
      <c r="D16" s="17">
        <v>8</v>
      </c>
      <c r="E16" s="17">
        <v>10</v>
      </c>
      <c r="F16" s="17">
        <v>10</v>
      </c>
      <c r="G16" s="26">
        <v>5000</v>
      </c>
      <c r="H16" s="32" t="s">
        <v>154</v>
      </c>
      <c r="I16" s="17">
        <v>3</v>
      </c>
      <c r="J16" s="17">
        <v>23</v>
      </c>
      <c r="AA16" s="43"/>
      <c r="AB16" s="32"/>
      <c r="AC16" s="17"/>
      <c r="AD16" s="32"/>
      <c r="AE16" s="32"/>
      <c r="AF16" s="43"/>
      <c r="AG16" s="32"/>
      <c r="AH16" s="32"/>
      <c r="AI16" s="32"/>
      <c r="AJ16" s="32"/>
      <c r="AK16" s="17"/>
    </row>
    <row r="17" ht="12.75" spans="1:37">
      <c r="A17" s="31"/>
      <c r="B17" s="17">
        <v>7</v>
      </c>
      <c r="C17" s="17">
        <v>8</v>
      </c>
      <c r="D17" s="17">
        <v>10</v>
      </c>
      <c r="E17" s="17">
        <v>13</v>
      </c>
      <c r="F17" s="17">
        <v>13</v>
      </c>
      <c r="G17" s="26">
        <v>6500</v>
      </c>
      <c r="H17" s="32" t="s">
        <v>197</v>
      </c>
      <c r="I17" s="17">
        <v>3</v>
      </c>
      <c r="J17" s="17">
        <v>26</v>
      </c>
      <c r="AA17" s="43"/>
      <c r="AB17" s="32"/>
      <c r="AC17" s="17"/>
      <c r="AD17" s="32"/>
      <c r="AE17" s="32"/>
      <c r="AF17" s="43"/>
      <c r="AG17" s="32"/>
      <c r="AH17" s="32"/>
      <c r="AI17" s="32"/>
      <c r="AJ17" s="32"/>
      <c r="AK17" s="17"/>
    </row>
    <row r="18" ht="12.75" spans="1:37">
      <c r="A18" s="31"/>
      <c r="B18" s="17">
        <v>8</v>
      </c>
      <c r="C18" s="17">
        <v>9</v>
      </c>
      <c r="D18" s="17">
        <v>12</v>
      </c>
      <c r="E18" s="17">
        <v>16</v>
      </c>
      <c r="F18" s="17">
        <v>16</v>
      </c>
      <c r="G18" s="26">
        <v>8450</v>
      </c>
      <c r="H18" s="32" t="s">
        <v>209</v>
      </c>
      <c r="I18" s="17">
        <v>3</v>
      </c>
      <c r="J18" s="17">
        <v>29</v>
      </c>
      <c r="AA18" s="43"/>
      <c r="AB18" s="32"/>
      <c r="AD18" s="32"/>
      <c r="AE18" s="32"/>
      <c r="AF18" s="43"/>
      <c r="AG18" s="32"/>
      <c r="AH18" s="32"/>
      <c r="AI18" s="32"/>
      <c r="AJ18" s="32"/>
      <c r="AK18" s="17"/>
    </row>
    <row r="19" ht="12.75" spans="1:37">
      <c r="A19" s="31"/>
      <c r="B19" s="17">
        <v>9</v>
      </c>
      <c r="C19" s="17">
        <v>10</v>
      </c>
      <c r="D19" s="17">
        <v>15</v>
      </c>
      <c r="E19" s="17">
        <v>20</v>
      </c>
      <c r="F19" s="17">
        <v>20</v>
      </c>
      <c r="G19" s="26">
        <v>11000</v>
      </c>
      <c r="H19" s="32" t="s">
        <v>169</v>
      </c>
      <c r="I19" s="17">
        <v>5</v>
      </c>
      <c r="J19" s="17">
        <v>30</v>
      </c>
      <c r="AA19" s="43"/>
      <c r="AB19" s="32"/>
      <c r="AC19" s="17"/>
      <c r="AD19" s="32"/>
      <c r="AE19" s="32"/>
      <c r="AF19" s="43"/>
      <c r="AG19" s="32"/>
      <c r="AH19" s="32"/>
      <c r="AI19" s="32"/>
      <c r="AJ19" s="32"/>
      <c r="AK19" s="17"/>
    </row>
    <row r="20" ht="12.75" spans="1:37">
      <c r="A20" s="31"/>
      <c r="B20" s="17">
        <v>10</v>
      </c>
      <c r="C20" s="17"/>
      <c r="G20" s="26"/>
      <c r="H20" s="21"/>
      <c r="AG20" s="12"/>
      <c r="AH20" s="12"/>
      <c r="AI20" s="12"/>
      <c r="AJ20" s="12"/>
      <c r="AK20" s="12"/>
    </row>
    <row r="21" ht="12.75" spans="1:37">
      <c r="A21" s="31"/>
      <c r="G21" s="26"/>
      <c r="H21" s="21"/>
      <c r="AC21" s="17"/>
      <c r="AF21" s="43"/>
      <c r="AK21" s="46"/>
    </row>
    <row r="22" ht="12.75" spans="1:37">
      <c r="A22" s="31"/>
      <c r="G22" s="26"/>
      <c r="H22" s="21"/>
      <c r="AC22" s="17"/>
      <c r="AK22" s="12"/>
    </row>
    <row r="23" ht="12.75" spans="1:37">
      <c r="A23" s="31"/>
      <c r="G23" s="26"/>
      <c r="H23" s="21"/>
      <c r="AC23" s="17"/>
      <c r="AK23" s="12"/>
    </row>
    <row r="24" ht="12.75" spans="1:37">
      <c r="A24" s="31"/>
      <c r="G24" s="26"/>
      <c r="H24" s="21"/>
      <c r="AK24" s="12"/>
    </row>
    <row r="25" ht="12.75" spans="1:37">
      <c r="A25" s="31"/>
      <c r="G25" s="26"/>
      <c r="H25" s="21"/>
      <c r="AF25" s="43"/>
      <c r="AG25" s="12"/>
      <c r="AH25" s="12"/>
      <c r="AI25" s="12"/>
      <c r="AJ25" s="12"/>
      <c r="AK25" s="17"/>
    </row>
    <row r="26" ht="12.75" spans="1:37">
      <c r="A26" s="31"/>
      <c r="G26" s="26"/>
      <c r="H26" s="21"/>
      <c r="AC26" s="17"/>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1428571428571" style="12" customWidth="1"/>
    <col min="3" max="3" width="11.4285714285714" style="12" customWidth="1"/>
    <col min="4" max="4" width="21.8571428571429" style="12" customWidth="1"/>
    <col min="5" max="5" width="16.4285714285714" style="12" customWidth="1"/>
    <col min="6" max="6" width="14.7142857142857"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1160</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[DMKCharacterProgress_WIP.xlsx]Overview!$B$155</v>
      </c>
      <c r="G1" s="12" t="s">
        <v>124</v>
      </c>
      <c r="H1" s="21"/>
      <c r="AA1" s="34" t="str">
        <f>$B$1&amp;"'s Activities"</f>
        <v>Li Shang's Activities</v>
      </c>
      <c r="AB1" s="34"/>
      <c r="AC1" s="34"/>
      <c r="AD1" s="34"/>
      <c r="AE1" s="34"/>
      <c r="AF1" s="34"/>
      <c r="AG1" s="34"/>
      <c r="AH1" s="34"/>
      <c r="AI1" s="34"/>
      <c r="AJ1" s="34"/>
      <c r="AK1" s="34"/>
    </row>
    <row r="2" ht="20.25" spans="1:37">
      <c r="A2" s="16" t="s">
        <v>125</v>
      </c>
      <c r="B2" s="17" t="s">
        <v>114</v>
      </c>
      <c r="F2" s="22" t="str">
        <f ca="1">"'"&amp;SUBSTITUTE($F$1,"Overview","Overview (Mine)'")</f>
        <v>'[DMKCharacterProgress_WIP.xlsx]Overview (Mine)'!$B$155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1161</v>
      </c>
      <c r="AB4" s="13">
        <v>1</v>
      </c>
      <c r="AE4" s="13" t="s">
        <v>51</v>
      </c>
      <c r="AG4" s="13" t="s">
        <v>202</v>
      </c>
      <c r="AI4" s="13">
        <v>4</v>
      </c>
      <c r="AJ4" s="13">
        <v>14</v>
      </c>
      <c r="AK4" s="17" t="s">
        <v>1162</v>
      </c>
    </row>
    <row r="5" ht="12.75" spans="1:37">
      <c r="A5" s="16" t="s">
        <v>148</v>
      </c>
      <c r="B5" s="17" t="s">
        <v>1162</v>
      </c>
      <c r="G5" s="26"/>
      <c r="H5" s="21"/>
      <c r="AA5" s="14" t="s">
        <v>1163</v>
      </c>
      <c r="AB5" s="13">
        <v>2</v>
      </c>
      <c r="AG5" s="13" t="s">
        <v>178</v>
      </c>
      <c r="AI5" s="13">
        <v>7</v>
      </c>
      <c r="AJ5" s="13">
        <v>40</v>
      </c>
      <c r="AK5" s="15" t="s">
        <v>1164</v>
      </c>
    </row>
    <row r="6" ht="12.75" spans="1:37">
      <c r="A6" s="16" t="s">
        <v>150</v>
      </c>
      <c r="B6" s="17" t="s">
        <v>1165</v>
      </c>
      <c r="G6" s="26"/>
      <c r="H6" s="21"/>
      <c r="AA6" s="14" t="s">
        <v>1166</v>
      </c>
      <c r="AB6" s="13">
        <v>3</v>
      </c>
      <c r="AF6" s="14" t="s">
        <v>1167</v>
      </c>
      <c r="AG6" s="13" t="s">
        <v>183</v>
      </c>
      <c r="AI6" s="13">
        <v>10</v>
      </c>
      <c r="AJ6" s="13">
        <v>75</v>
      </c>
      <c r="AK6" s="12" t="s">
        <v>978</v>
      </c>
    </row>
    <row r="7" ht="12.75" spans="1:37">
      <c r="A7" s="16" t="s">
        <v>157</v>
      </c>
      <c r="B7" s="17" t="s">
        <v>1168</v>
      </c>
      <c r="G7" s="26"/>
      <c r="H7" s="21"/>
      <c r="AA7" s="43" t="s">
        <v>1169</v>
      </c>
      <c r="AB7" s="32">
        <v>4</v>
      </c>
      <c r="AC7" s="17"/>
      <c r="AD7" s="32"/>
      <c r="AE7" s="32"/>
      <c r="AF7" s="43" t="s">
        <v>1170</v>
      </c>
      <c r="AG7" s="32" t="s">
        <v>183</v>
      </c>
      <c r="AH7" s="32"/>
      <c r="AI7" s="13">
        <v>10</v>
      </c>
      <c r="AJ7" s="13">
        <v>75</v>
      </c>
      <c r="AK7" s="12" t="s">
        <v>1171</v>
      </c>
    </row>
    <row r="8" ht="12.75" spans="1:37">
      <c r="A8" s="16" t="s">
        <v>159</v>
      </c>
      <c r="B8" s="17">
        <v>3</v>
      </c>
      <c r="C8" s="27"/>
      <c r="D8" s="27"/>
      <c r="E8" s="27"/>
      <c r="F8" s="27"/>
      <c r="G8" s="28"/>
      <c r="H8" s="29"/>
      <c r="I8" s="33" t="s">
        <v>131</v>
      </c>
      <c r="J8" s="33"/>
      <c r="AA8" s="14" t="s">
        <v>1172</v>
      </c>
      <c r="AB8" s="13">
        <v>5</v>
      </c>
      <c r="AC8" s="12" t="s">
        <v>114</v>
      </c>
      <c r="AD8" s="13">
        <v>3</v>
      </c>
      <c r="AG8" s="13" t="s">
        <v>183</v>
      </c>
      <c r="AI8" s="13">
        <v>13</v>
      </c>
      <c r="AJ8" s="13">
        <v>100</v>
      </c>
      <c r="AK8" s="12"/>
    </row>
    <row r="9" ht="12.75" spans="1:40">
      <c r="A9" s="16" t="s">
        <v>162</v>
      </c>
      <c r="B9" s="16" t="s">
        <v>163</v>
      </c>
      <c r="C9" s="16" t="s">
        <v>164</v>
      </c>
      <c r="D9" s="16" t="str">
        <f>$B$5</f>
        <v>Discipline &amp; Strength</v>
      </c>
      <c r="E9" s="16" t="str">
        <f>$B$6</f>
        <v>Father's Helmet</v>
      </c>
      <c r="F9" s="16" t="str">
        <f>$B$7</f>
        <v>Li Shang Ears</v>
      </c>
      <c r="G9" s="30" t="s">
        <v>165</v>
      </c>
      <c r="H9" s="29" t="s">
        <v>137</v>
      </c>
      <c r="I9" s="16" t="s">
        <v>166</v>
      </c>
      <c r="J9" s="16" t="s">
        <v>139</v>
      </c>
      <c r="K9" s="31"/>
      <c r="L9" s="31"/>
      <c r="M9" s="31"/>
      <c r="N9" s="31"/>
      <c r="O9" s="31"/>
      <c r="P9" s="31"/>
      <c r="Q9" s="31"/>
      <c r="R9" s="31"/>
      <c r="S9" s="31"/>
      <c r="T9" s="31"/>
      <c r="U9" s="31"/>
      <c r="V9" s="31"/>
      <c r="W9" s="31"/>
      <c r="X9" s="31"/>
      <c r="Y9" s="31"/>
      <c r="Z9" s="31"/>
      <c r="AA9" s="43" t="s">
        <v>1173</v>
      </c>
      <c r="AB9" s="32">
        <v>6</v>
      </c>
      <c r="AD9" s="32"/>
      <c r="AE9" s="32"/>
      <c r="AF9" s="43" t="s">
        <v>1174</v>
      </c>
      <c r="AG9" s="32" t="s">
        <v>154</v>
      </c>
      <c r="AH9" s="32"/>
      <c r="AI9" s="32">
        <v>13</v>
      </c>
      <c r="AJ9" s="32">
        <v>110</v>
      </c>
      <c r="AK9" s="12" t="s">
        <v>1175</v>
      </c>
      <c r="AL9" s="31"/>
      <c r="AM9" s="31"/>
      <c r="AN9" s="31"/>
    </row>
    <row r="10" ht="12.75" spans="1:37">
      <c r="A10" s="31"/>
      <c r="B10" s="17">
        <v>0</v>
      </c>
      <c r="C10" s="17">
        <v>1</v>
      </c>
      <c r="D10" s="17">
        <v>25</v>
      </c>
      <c r="E10" s="17">
        <v>25</v>
      </c>
      <c r="F10" s="17">
        <v>25</v>
      </c>
      <c r="G10" s="26">
        <v>4000</v>
      </c>
      <c r="H10" s="32" t="s">
        <v>183</v>
      </c>
      <c r="AA10" s="14" t="s">
        <v>1176</v>
      </c>
      <c r="AB10" s="13">
        <v>8</v>
      </c>
      <c r="AC10" s="12" t="s">
        <v>114</v>
      </c>
      <c r="AD10" s="13">
        <v>6</v>
      </c>
      <c r="AF10" s="14" t="s">
        <v>1174</v>
      </c>
      <c r="AG10" s="13" t="s">
        <v>193</v>
      </c>
      <c r="AI10" s="13">
        <v>20</v>
      </c>
      <c r="AJ10" s="13">
        <v>210</v>
      </c>
      <c r="AK10" s="12" t="s">
        <v>855</v>
      </c>
    </row>
    <row r="11" ht="12.75" spans="1:37">
      <c r="A11" s="31"/>
      <c r="B11" s="17">
        <v>1</v>
      </c>
      <c r="C11" s="17">
        <v>2</v>
      </c>
      <c r="D11" s="17">
        <v>4</v>
      </c>
      <c r="E11" s="17">
        <v>2</v>
      </c>
      <c r="F11" s="17">
        <v>2</v>
      </c>
      <c r="G11" s="26"/>
      <c r="H11" s="32" t="s">
        <v>199</v>
      </c>
      <c r="AA11" s="14" t="s">
        <v>1177</v>
      </c>
      <c r="AB11" s="13">
        <v>10</v>
      </c>
      <c r="AG11" s="13" t="s">
        <v>197</v>
      </c>
      <c r="AH11" s="12"/>
      <c r="AI11" s="13">
        <v>20</v>
      </c>
      <c r="AJ11" s="13">
        <v>200</v>
      </c>
      <c r="AK11" s="12"/>
    </row>
    <row r="12" ht="12.75" spans="1:37">
      <c r="A12" s="31"/>
      <c r="B12" s="17">
        <v>2</v>
      </c>
      <c r="C12" s="17">
        <v>3</v>
      </c>
      <c r="D12" s="17">
        <v>6</v>
      </c>
      <c r="E12" s="17">
        <v>4</v>
      </c>
      <c r="F12" s="17">
        <v>4</v>
      </c>
      <c r="G12" s="26"/>
      <c r="H12" s="32" t="s">
        <v>202</v>
      </c>
      <c r="AH12" s="12"/>
      <c r="AK12" s="12"/>
    </row>
    <row r="13" ht="12.75" spans="1:8">
      <c r="A13" s="31"/>
      <c r="B13" s="17">
        <v>3</v>
      </c>
      <c r="C13" s="17">
        <v>4</v>
      </c>
      <c r="D13" s="17">
        <v>8</v>
      </c>
      <c r="E13" s="17">
        <v>7</v>
      </c>
      <c r="F13" s="17">
        <v>7</v>
      </c>
      <c r="G13" s="26"/>
      <c r="H13" s="32" t="s">
        <v>206</v>
      </c>
    </row>
    <row r="14" ht="12.75" spans="1:37">
      <c r="A14" s="31"/>
      <c r="B14" s="17">
        <v>4</v>
      </c>
      <c r="C14" s="17">
        <v>5</v>
      </c>
      <c r="D14" s="17">
        <v>12</v>
      </c>
      <c r="E14" s="17">
        <v>10</v>
      </c>
      <c r="F14" s="17">
        <v>10</v>
      </c>
      <c r="G14" s="26">
        <v>1000</v>
      </c>
      <c r="H14" s="32" t="s">
        <v>178</v>
      </c>
      <c r="AA14" s="43"/>
      <c r="AB14" s="32"/>
      <c r="AC14" s="43"/>
      <c r="AD14" s="32"/>
      <c r="AE14" s="32"/>
      <c r="AG14" s="32"/>
      <c r="AH14" s="32"/>
      <c r="AI14" s="32"/>
      <c r="AJ14" s="32"/>
      <c r="AK14" s="46"/>
    </row>
    <row r="15" ht="12.75" spans="1:37">
      <c r="A15" s="31"/>
      <c r="B15" s="17">
        <v>5</v>
      </c>
      <c r="C15" s="17">
        <v>6</v>
      </c>
      <c r="D15" s="17">
        <v>16</v>
      </c>
      <c r="E15" s="17">
        <v>13</v>
      </c>
      <c r="F15" s="17">
        <v>13</v>
      </c>
      <c r="G15" s="26">
        <v>5700</v>
      </c>
      <c r="H15" s="32" t="s">
        <v>183</v>
      </c>
      <c r="AA15" s="43"/>
      <c r="AB15" s="32"/>
      <c r="AC15" s="17"/>
      <c r="AD15" s="32"/>
      <c r="AE15" s="32"/>
      <c r="AF15" s="43"/>
      <c r="AG15" s="32"/>
      <c r="AH15" s="32"/>
      <c r="AI15" s="32"/>
      <c r="AJ15" s="32"/>
      <c r="AK15" s="46"/>
    </row>
    <row r="16" ht="12.75" spans="1:37">
      <c r="A16" s="31"/>
      <c r="B16" s="17">
        <v>6</v>
      </c>
      <c r="C16" s="17">
        <v>7</v>
      </c>
      <c r="D16" s="17">
        <v>20</v>
      </c>
      <c r="E16" s="17">
        <v>10</v>
      </c>
      <c r="F16" s="17">
        <v>10</v>
      </c>
      <c r="G16" s="26">
        <v>7400</v>
      </c>
      <c r="H16" s="32" t="s">
        <v>154</v>
      </c>
      <c r="AA16" s="43"/>
      <c r="AB16" s="32"/>
      <c r="AC16" s="17"/>
      <c r="AD16" s="32"/>
      <c r="AE16" s="32"/>
      <c r="AF16" s="43"/>
      <c r="AG16" s="32"/>
      <c r="AH16" s="32"/>
      <c r="AI16" s="32"/>
      <c r="AJ16" s="32"/>
      <c r="AK16" s="17"/>
    </row>
    <row r="17" ht="12.75" spans="1:37">
      <c r="A17" s="31"/>
      <c r="B17" s="17">
        <v>7</v>
      </c>
      <c r="C17" s="17">
        <v>8</v>
      </c>
      <c r="D17" s="17">
        <v>24</v>
      </c>
      <c r="E17" s="17">
        <v>14</v>
      </c>
      <c r="F17" s="17">
        <v>14</v>
      </c>
      <c r="G17" s="26">
        <v>9600</v>
      </c>
      <c r="H17" s="32" t="s">
        <v>197</v>
      </c>
      <c r="AA17" s="43"/>
      <c r="AB17" s="32"/>
      <c r="AC17" s="17"/>
      <c r="AD17" s="32"/>
      <c r="AE17" s="32"/>
      <c r="AF17" s="43"/>
      <c r="AG17" s="32"/>
      <c r="AH17" s="32"/>
      <c r="AI17" s="32"/>
      <c r="AJ17" s="32"/>
      <c r="AK17" s="17"/>
    </row>
    <row r="18" ht="12.75" spans="1:37">
      <c r="A18" s="31"/>
      <c r="B18" s="17">
        <v>8</v>
      </c>
      <c r="C18" s="17">
        <v>9</v>
      </c>
      <c r="D18" s="17">
        <v>34</v>
      </c>
      <c r="E18" s="17">
        <v>24</v>
      </c>
      <c r="F18" s="17">
        <v>24</v>
      </c>
      <c r="G18" s="26">
        <v>12500</v>
      </c>
      <c r="H18" s="32" t="s">
        <v>209</v>
      </c>
      <c r="AA18" s="43"/>
      <c r="AB18" s="32"/>
      <c r="AC18" s="17"/>
      <c r="AD18" s="32"/>
      <c r="AE18" s="32"/>
      <c r="AF18" s="43"/>
      <c r="AG18" s="32"/>
      <c r="AH18" s="32"/>
      <c r="AI18" s="32"/>
      <c r="AJ18" s="32"/>
      <c r="AK18" s="17"/>
    </row>
    <row r="19" ht="12.75" spans="1:37">
      <c r="A19" s="31"/>
      <c r="B19" s="17">
        <v>9</v>
      </c>
      <c r="C19" s="17">
        <v>10</v>
      </c>
      <c r="D19" s="17">
        <v>40</v>
      </c>
      <c r="E19" s="17">
        <v>30</v>
      </c>
      <c r="F19" s="17">
        <v>30</v>
      </c>
      <c r="G19" s="26">
        <v>16250</v>
      </c>
      <c r="H19" s="32" t="s">
        <v>169</v>
      </c>
      <c r="AA19" s="43"/>
      <c r="AB19" s="32"/>
      <c r="AC19" s="17"/>
      <c r="AD19" s="32"/>
      <c r="AE19" s="32"/>
      <c r="AF19" s="43"/>
      <c r="AG19" s="32"/>
      <c r="AH19" s="32"/>
      <c r="AI19" s="32"/>
      <c r="AJ19" s="32"/>
      <c r="AK19" s="17"/>
    </row>
    <row r="20" ht="12.75" spans="1:8">
      <c r="A20" s="31"/>
      <c r="B20" s="17">
        <v>10</v>
      </c>
      <c r="C20" s="17" t="s">
        <v>171</v>
      </c>
      <c r="G20" s="26"/>
      <c r="H20" s="21"/>
    </row>
    <row r="21" ht="12.75" spans="1:37">
      <c r="A21" s="31"/>
      <c r="G21" s="26"/>
      <c r="H21" s="21"/>
      <c r="AK21" s="46"/>
    </row>
    <row r="22" ht="12.75" spans="1:37">
      <c r="A22" s="31"/>
      <c r="G22" s="26"/>
      <c r="H22" s="21"/>
      <c r="AK22" s="12"/>
    </row>
    <row r="23" ht="12.75" spans="1:37">
      <c r="A23" s="31"/>
      <c r="G23" s="26"/>
      <c r="H23" s="21"/>
      <c r="AC23" s="17"/>
      <c r="AK23" s="12"/>
    </row>
    <row r="24" ht="12.75" spans="1:37">
      <c r="A24" s="31"/>
      <c r="G24" s="26"/>
      <c r="H24" s="21"/>
      <c r="AC24" s="17"/>
      <c r="AK24" s="12"/>
    </row>
    <row r="25" ht="12.75" spans="1:37">
      <c r="A25" s="31"/>
      <c r="G25" s="26"/>
      <c r="H25" s="21"/>
      <c r="AF25" s="43"/>
      <c r="AG25" s="12"/>
      <c r="AH25" s="12"/>
      <c r="AI25" s="12"/>
      <c r="AJ25" s="12"/>
      <c r="AK25" s="17"/>
    </row>
    <row r="26" ht="12.75" spans="1:37">
      <c r="A26" s="31"/>
      <c r="G26" s="26"/>
      <c r="H26" s="21"/>
      <c r="AF26" s="43"/>
      <c r="AG26" s="12"/>
      <c r="AH26" s="12"/>
      <c r="AI26" s="12"/>
      <c r="AJ26" s="12"/>
      <c r="AK26" s="17"/>
    </row>
    <row r="27" ht="12.75" spans="1:37">
      <c r="A27" s="31"/>
      <c r="G27" s="26"/>
      <c r="H27" s="21"/>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1428571428571" style="12" customWidth="1"/>
    <col min="3" max="3" width="11.4285714285714" style="12" customWidth="1"/>
    <col min="4" max="4" width="21.8571428571429" style="12" customWidth="1"/>
    <col min="5" max="5" width="16.4285714285714" style="12" customWidth="1"/>
    <col min="6" max="6" width="11.7142857142857"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114</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[DMKCharacterProgress_WIP.xlsx]Overview!$B$157</v>
      </c>
      <c r="G1" s="12" t="s">
        <v>124</v>
      </c>
      <c r="H1" s="21"/>
      <c r="AA1" s="34" t="str">
        <f>$B$1&amp;"'s Activities"</f>
        <v>Mulan's Activities</v>
      </c>
      <c r="AB1" s="34"/>
      <c r="AC1" s="34"/>
      <c r="AD1" s="34"/>
      <c r="AE1" s="34"/>
      <c r="AF1" s="34"/>
      <c r="AG1" s="34"/>
      <c r="AH1" s="34"/>
      <c r="AI1" s="34"/>
      <c r="AJ1" s="34"/>
      <c r="AK1" s="34"/>
    </row>
    <row r="2" ht="20.25" spans="1:37">
      <c r="A2" s="16" t="s">
        <v>125</v>
      </c>
      <c r="B2" s="17" t="s">
        <v>114</v>
      </c>
      <c r="F2" s="22" t="str">
        <f ca="1">"'"&amp;SUBSTITUTE($F$1,"Overview","Overview (Mine)'")</f>
        <v>'[DMKCharacterProgress_WIP.xlsx]Overview (Mine)'!$B$157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1178</v>
      </c>
      <c r="AB4" s="13">
        <v>1</v>
      </c>
      <c r="AG4" s="13" t="s">
        <v>202</v>
      </c>
      <c r="AI4" s="13">
        <v>4</v>
      </c>
      <c r="AJ4" s="13">
        <v>14</v>
      </c>
      <c r="AK4" s="17" t="s">
        <v>1162</v>
      </c>
    </row>
    <row r="5" ht="12.75" spans="1:37">
      <c r="A5" s="16" t="s">
        <v>148</v>
      </c>
      <c r="B5" s="17" t="s">
        <v>1162</v>
      </c>
      <c r="G5" s="26"/>
      <c r="H5" s="21"/>
      <c r="AA5" s="14" t="s">
        <v>1179</v>
      </c>
      <c r="AB5" s="13">
        <v>2</v>
      </c>
      <c r="AE5" s="13" t="s">
        <v>51</v>
      </c>
      <c r="AG5" s="13" t="s">
        <v>178</v>
      </c>
      <c r="AI5" s="13">
        <v>7</v>
      </c>
      <c r="AJ5" s="13">
        <v>40</v>
      </c>
      <c r="AK5" s="15" t="s">
        <v>1180</v>
      </c>
    </row>
    <row r="6" ht="12.75" spans="1:37">
      <c r="A6" s="16" t="s">
        <v>150</v>
      </c>
      <c r="B6" s="17" t="s">
        <v>1181</v>
      </c>
      <c r="G6" s="26"/>
      <c r="H6" s="21"/>
      <c r="AA6" s="14" t="s">
        <v>1182</v>
      </c>
      <c r="AB6" s="13">
        <v>4</v>
      </c>
      <c r="AF6" s="14" t="s">
        <v>1170</v>
      </c>
      <c r="AG6" s="13" t="s">
        <v>183</v>
      </c>
      <c r="AI6" s="13">
        <v>10</v>
      </c>
      <c r="AJ6" s="13">
        <v>75</v>
      </c>
      <c r="AK6" s="12" t="s">
        <v>1183</v>
      </c>
    </row>
    <row r="7" ht="12.75" spans="1:37">
      <c r="A7" s="16" t="s">
        <v>157</v>
      </c>
      <c r="B7" s="17" t="s">
        <v>296</v>
      </c>
      <c r="G7" s="26"/>
      <c r="H7" s="21"/>
      <c r="AA7" s="43" t="s">
        <v>1172</v>
      </c>
      <c r="AB7" s="32">
        <v>3</v>
      </c>
      <c r="AC7" s="17" t="s">
        <v>1160</v>
      </c>
      <c r="AD7" s="32">
        <v>5</v>
      </c>
      <c r="AE7" s="32"/>
      <c r="AF7" s="43"/>
      <c r="AG7" s="32" t="s">
        <v>183</v>
      </c>
      <c r="AH7" s="32"/>
      <c r="AI7" s="13">
        <v>13</v>
      </c>
      <c r="AJ7" s="13">
        <v>100</v>
      </c>
      <c r="AK7" s="12"/>
    </row>
    <row r="8" ht="12.75" spans="1:37">
      <c r="A8" s="16" t="s">
        <v>159</v>
      </c>
      <c r="B8" s="17">
        <v>3</v>
      </c>
      <c r="C8" s="27"/>
      <c r="D8" s="27"/>
      <c r="E8" s="27"/>
      <c r="F8" s="27"/>
      <c r="G8" s="28"/>
      <c r="H8" s="29"/>
      <c r="I8" s="33" t="s">
        <v>131</v>
      </c>
      <c r="J8" s="33"/>
      <c r="AA8" s="14" t="s">
        <v>1184</v>
      </c>
      <c r="AB8" s="13">
        <v>8</v>
      </c>
      <c r="AF8" s="14" t="s">
        <v>1174</v>
      </c>
      <c r="AG8" s="13" t="s">
        <v>154</v>
      </c>
      <c r="AI8" s="13">
        <v>13</v>
      </c>
      <c r="AJ8" s="13">
        <v>110</v>
      </c>
      <c r="AK8" s="12" t="s">
        <v>1168</v>
      </c>
    </row>
    <row r="9" ht="12.75" spans="1:40">
      <c r="A9" s="16" t="s">
        <v>162</v>
      </c>
      <c r="B9" s="16" t="s">
        <v>163</v>
      </c>
      <c r="C9" s="16" t="s">
        <v>164</v>
      </c>
      <c r="D9" s="16" t="str">
        <f>$B$5</f>
        <v>Discipline &amp; Strength</v>
      </c>
      <c r="E9" s="16" t="str">
        <f>$B$6</f>
        <v>Lotus Hairpiece</v>
      </c>
      <c r="F9" s="16" t="str">
        <f>$B$7</f>
        <v>Mulan Ears</v>
      </c>
      <c r="G9" s="30" t="s">
        <v>165</v>
      </c>
      <c r="H9" s="29" t="s">
        <v>137</v>
      </c>
      <c r="I9" s="16" t="s">
        <v>166</v>
      </c>
      <c r="J9" s="16" t="s">
        <v>139</v>
      </c>
      <c r="K9" s="31"/>
      <c r="L9" s="31"/>
      <c r="M9" s="31"/>
      <c r="N9" s="31"/>
      <c r="O9" s="31"/>
      <c r="P9" s="31"/>
      <c r="Q9" s="31"/>
      <c r="R9" s="31"/>
      <c r="S9" s="31"/>
      <c r="T9" s="31"/>
      <c r="U9" s="31"/>
      <c r="V9" s="31"/>
      <c r="W9" s="31"/>
      <c r="X9" s="31"/>
      <c r="Y9" s="31"/>
      <c r="Z9" s="31"/>
      <c r="AA9" s="43" t="s">
        <v>1185</v>
      </c>
      <c r="AB9" s="32">
        <v>5</v>
      </c>
      <c r="AC9" s="12" t="s">
        <v>115</v>
      </c>
      <c r="AD9" s="32">
        <v>6</v>
      </c>
      <c r="AE9" s="32"/>
      <c r="AF9" s="43"/>
      <c r="AG9" s="32" t="s">
        <v>154</v>
      </c>
      <c r="AH9" s="32"/>
      <c r="AI9" s="32">
        <v>17</v>
      </c>
      <c r="AJ9" s="32">
        <v>150</v>
      </c>
      <c r="AK9" s="12" t="s">
        <v>1186</v>
      </c>
      <c r="AL9" s="31"/>
      <c r="AM9" s="31"/>
      <c r="AN9" s="31"/>
    </row>
    <row r="10" ht="12.75" spans="1:37">
      <c r="A10" s="31"/>
      <c r="B10" s="17">
        <v>0</v>
      </c>
      <c r="C10" s="17">
        <v>1</v>
      </c>
      <c r="D10" s="17">
        <v>30</v>
      </c>
      <c r="E10" s="17">
        <v>20</v>
      </c>
      <c r="F10" s="17">
        <v>20</v>
      </c>
      <c r="G10" s="26">
        <v>10000</v>
      </c>
      <c r="H10" s="32" t="s">
        <v>183</v>
      </c>
      <c r="AA10" s="14" t="s">
        <v>1187</v>
      </c>
      <c r="AB10" s="13">
        <v>7</v>
      </c>
      <c r="AF10" s="14" t="s">
        <v>1170</v>
      </c>
      <c r="AG10" s="13" t="s">
        <v>193</v>
      </c>
      <c r="AI10" s="13">
        <v>16</v>
      </c>
      <c r="AJ10" s="13">
        <v>155</v>
      </c>
      <c r="AK10" s="12"/>
    </row>
    <row r="11" ht="12.75" spans="1:37">
      <c r="A11" s="31"/>
      <c r="B11" s="17"/>
      <c r="C11" s="17">
        <v>2</v>
      </c>
      <c r="D11" s="17">
        <v>4</v>
      </c>
      <c r="E11" s="17">
        <v>2</v>
      </c>
      <c r="F11" s="17">
        <v>2</v>
      </c>
      <c r="G11" s="26">
        <v>2000</v>
      </c>
      <c r="H11" s="32" t="s">
        <v>199</v>
      </c>
      <c r="AA11" s="14" t="s">
        <v>1176</v>
      </c>
      <c r="AB11" s="13">
        <v>6</v>
      </c>
      <c r="AC11" s="12" t="s">
        <v>1160</v>
      </c>
      <c r="AD11" s="13">
        <v>8</v>
      </c>
      <c r="AF11" s="14" t="s">
        <v>1174</v>
      </c>
      <c r="AG11" s="13" t="s">
        <v>193</v>
      </c>
      <c r="AH11" s="12"/>
      <c r="AI11" s="13">
        <v>20</v>
      </c>
      <c r="AJ11" s="13">
        <v>210</v>
      </c>
      <c r="AK11" s="12" t="s">
        <v>855</v>
      </c>
    </row>
    <row r="12" ht="12.75" spans="1:37">
      <c r="A12" s="31"/>
      <c r="B12" s="17">
        <v>2</v>
      </c>
      <c r="C12" s="17">
        <v>3</v>
      </c>
      <c r="D12" s="17">
        <v>6</v>
      </c>
      <c r="E12" s="17">
        <v>4</v>
      </c>
      <c r="F12" s="17">
        <v>4</v>
      </c>
      <c r="G12" s="26">
        <v>3000</v>
      </c>
      <c r="H12" s="32" t="s">
        <v>202</v>
      </c>
      <c r="AA12" s="14" t="s">
        <v>1188</v>
      </c>
      <c r="AB12" s="13">
        <v>10</v>
      </c>
      <c r="AF12" s="14" t="s">
        <v>1174</v>
      </c>
      <c r="AG12" s="13" t="s">
        <v>197</v>
      </c>
      <c r="AH12" s="12"/>
      <c r="AI12" s="13">
        <v>20</v>
      </c>
      <c r="AJ12" s="13">
        <v>200</v>
      </c>
      <c r="AK12" s="12"/>
    </row>
    <row r="13" ht="12.75" spans="1:36">
      <c r="A13" s="31"/>
      <c r="B13" s="17">
        <v>3</v>
      </c>
      <c r="C13" s="17">
        <v>4</v>
      </c>
      <c r="D13" s="17">
        <v>8</v>
      </c>
      <c r="E13" s="17">
        <v>7</v>
      </c>
      <c r="F13" s="17">
        <v>7</v>
      </c>
      <c r="G13" s="26">
        <v>4500</v>
      </c>
      <c r="H13" s="32" t="s">
        <v>206</v>
      </c>
      <c r="AA13" s="14" t="s">
        <v>1189</v>
      </c>
      <c r="AB13" s="13">
        <v>1</v>
      </c>
      <c r="AF13" s="14" t="s">
        <v>1167</v>
      </c>
      <c r="AG13" s="13" t="s">
        <v>205</v>
      </c>
      <c r="AI13" s="13">
        <v>29</v>
      </c>
      <c r="AJ13" s="13">
        <v>275</v>
      </c>
    </row>
    <row r="14" ht="12.75" spans="1:37">
      <c r="A14" s="31"/>
      <c r="B14" s="17">
        <v>4</v>
      </c>
      <c r="C14" s="17">
        <v>5</v>
      </c>
      <c r="D14" s="17">
        <v>12</v>
      </c>
      <c r="E14" s="17">
        <v>10</v>
      </c>
      <c r="F14" s="17">
        <v>10</v>
      </c>
      <c r="G14" s="26">
        <v>5850</v>
      </c>
      <c r="H14" s="32" t="s">
        <v>178</v>
      </c>
      <c r="AA14" s="43"/>
      <c r="AB14" s="32"/>
      <c r="AC14" s="43"/>
      <c r="AD14" s="32"/>
      <c r="AE14" s="32"/>
      <c r="AG14" s="32"/>
      <c r="AH14" s="32"/>
      <c r="AI14" s="32"/>
      <c r="AJ14" s="32"/>
      <c r="AK14" s="46"/>
    </row>
    <row r="15" ht="12.75" spans="1:37">
      <c r="A15" s="31"/>
      <c r="B15" s="17">
        <v>5</v>
      </c>
      <c r="C15" s="17">
        <v>6</v>
      </c>
      <c r="D15" s="17">
        <v>16</v>
      </c>
      <c r="E15" s="17">
        <v>13</v>
      </c>
      <c r="F15" s="17">
        <v>13</v>
      </c>
      <c r="G15" s="26">
        <v>7600</v>
      </c>
      <c r="H15" s="32" t="s">
        <v>183</v>
      </c>
      <c r="AA15" s="43"/>
      <c r="AB15" s="32"/>
      <c r="AC15" s="17"/>
      <c r="AD15" s="32"/>
      <c r="AE15" s="32"/>
      <c r="AF15" s="43"/>
      <c r="AG15" s="32"/>
      <c r="AH15" s="32"/>
      <c r="AI15" s="32"/>
      <c r="AJ15" s="32"/>
      <c r="AK15" s="46"/>
    </row>
    <row r="16" ht="12.75" spans="1:37">
      <c r="A16" s="31"/>
      <c r="B16" s="17">
        <v>6</v>
      </c>
      <c r="C16" s="17">
        <v>7</v>
      </c>
      <c r="D16" s="17">
        <v>20</v>
      </c>
      <c r="E16" s="17">
        <v>16</v>
      </c>
      <c r="F16" s="17">
        <v>16</v>
      </c>
      <c r="G16" s="26">
        <v>9900</v>
      </c>
      <c r="H16" s="32" t="s">
        <v>1190</v>
      </c>
      <c r="AA16" s="43"/>
      <c r="AB16" s="32"/>
      <c r="AC16" s="17"/>
      <c r="AD16" s="32"/>
      <c r="AE16" s="32"/>
      <c r="AF16" s="43"/>
      <c r="AG16" s="32"/>
      <c r="AH16" s="32"/>
      <c r="AI16" s="32"/>
      <c r="AJ16" s="32"/>
      <c r="AK16" s="17"/>
    </row>
    <row r="17" ht="12.75" spans="1:37">
      <c r="A17" s="31"/>
      <c r="B17" s="17">
        <v>7</v>
      </c>
      <c r="C17" s="17">
        <v>8</v>
      </c>
      <c r="D17" s="17">
        <v>25</v>
      </c>
      <c r="E17" s="17">
        <v>20</v>
      </c>
      <c r="F17" s="17">
        <v>20</v>
      </c>
      <c r="G17" s="26">
        <v>12850</v>
      </c>
      <c r="H17" s="32" t="s">
        <v>197</v>
      </c>
      <c r="AA17" s="43"/>
      <c r="AB17" s="32"/>
      <c r="AC17" s="17"/>
      <c r="AD17" s="32"/>
      <c r="AE17" s="32"/>
      <c r="AF17" s="43"/>
      <c r="AG17" s="32"/>
      <c r="AH17" s="32"/>
      <c r="AI17" s="32"/>
      <c r="AJ17" s="32"/>
      <c r="AK17" s="17"/>
    </row>
    <row r="18" ht="12.75" spans="1:37">
      <c r="A18" s="31"/>
      <c r="B18" s="17">
        <v>8</v>
      </c>
      <c r="C18" s="17">
        <v>9</v>
      </c>
      <c r="D18" s="17">
        <v>30</v>
      </c>
      <c r="E18" s="17">
        <v>25</v>
      </c>
      <c r="F18" s="17">
        <v>25</v>
      </c>
      <c r="G18" s="26">
        <v>16700</v>
      </c>
      <c r="H18" s="32" t="s">
        <v>209</v>
      </c>
      <c r="AA18" s="43"/>
      <c r="AB18" s="32"/>
      <c r="AC18" s="17"/>
      <c r="AD18" s="32"/>
      <c r="AE18" s="32"/>
      <c r="AF18" s="43"/>
      <c r="AG18" s="32"/>
      <c r="AH18" s="32"/>
      <c r="AI18" s="32"/>
      <c r="AJ18" s="32"/>
      <c r="AK18" s="17"/>
    </row>
    <row r="19" ht="12.75" spans="1:37">
      <c r="A19" s="31"/>
      <c r="B19" s="17">
        <v>9</v>
      </c>
      <c r="C19" s="17">
        <v>10</v>
      </c>
      <c r="D19" s="17">
        <v>35</v>
      </c>
      <c r="E19" s="17">
        <v>30</v>
      </c>
      <c r="F19" s="17">
        <v>30</v>
      </c>
      <c r="G19" s="26">
        <v>21700</v>
      </c>
      <c r="H19" s="32" t="s">
        <v>169</v>
      </c>
      <c r="AA19" s="43"/>
      <c r="AB19" s="32"/>
      <c r="AC19" s="17"/>
      <c r="AD19" s="32"/>
      <c r="AE19" s="32"/>
      <c r="AF19" s="43"/>
      <c r="AG19" s="32"/>
      <c r="AH19" s="32"/>
      <c r="AI19" s="32"/>
      <c r="AJ19" s="32"/>
      <c r="AK19" s="17"/>
    </row>
    <row r="20" ht="12.75" spans="1:8">
      <c r="A20" s="31"/>
      <c r="B20" s="17">
        <v>10</v>
      </c>
      <c r="C20" s="17" t="s">
        <v>171</v>
      </c>
      <c r="G20" s="26"/>
      <c r="H20" s="21"/>
    </row>
    <row r="21" ht="12.75" spans="1:37">
      <c r="A21" s="31"/>
      <c r="G21" s="26"/>
      <c r="H21" s="21"/>
      <c r="AK21" s="46"/>
    </row>
    <row r="22" ht="12.75" spans="1:37">
      <c r="A22" s="31"/>
      <c r="G22" s="26"/>
      <c r="H22" s="21"/>
      <c r="AK22" s="12"/>
    </row>
    <row r="23" ht="12.75" spans="1:37">
      <c r="A23" s="31"/>
      <c r="G23" s="26"/>
      <c r="H23" s="21"/>
      <c r="AC23" s="17"/>
      <c r="AK23" s="17"/>
    </row>
    <row r="24" ht="12.75" spans="1:29">
      <c r="A24" s="31"/>
      <c r="G24" s="26"/>
      <c r="H24" s="21"/>
      <c r="AC24" s="17"/>
    </row>
    <row r="25" ht="12.75" spans="1:37">
      <c r="A25" s="31"/>
      <c r="G25" s="26"/>
      <c r="H25" s="21"/>
      <c r="AF25" s="43"/>
      <c r="AG25" s="12"/>
      <c r="AH25" s="12"/>
      <c r="AI25" s="12"/>
      <c r="AJ25" s="12"/>
      <c r="AK25" s="12"/>
    </row>
    <row r="26" ht="12.75" spans="1:37">
      <c r="A26" s="31"/>
      <c r="G26" s="26"/>
      <c r="H26" s="21"/>
      <c r="AF26" s="43"/>
      <c r="AG26" s="12"/>
      <c r="AH26" s="12"/>
      <c r="AI26" s="12"/>
      <c r="AJ26" s="12"/>
      <c r="AK26" s="12"/>
    </row>
    <row r="27" ht="12.75" spans="1:37">
      <c r="A27" s="31"/>
      <c r="G27" s="26"/>
      <c r="H27" s="21"/>
      <c r="AD27" s="32"/>
      <c r="AE27" s="12"/>
      <c r="AG27" s="12"/>
      <c r="AH27" s="12"/>
      <c r="AI27" s="12"/>
      <c r="AJ27" s="12"/>
      <c r="AK27" s="12"/>
    </row>
    <row r="28" ht="12.75" spans="1:37">
      <c r="A28" s="31"/>
      <c r="G28" s="26"/>
      <c r="H28" s="21"/>
      <c r="AF28" s="43"/>
      <c r="AK28" s="12"/>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N1000"/>
  <sheetViews>
    <sheetView workbookViewId="0">
      <selection activeCell="A1" sqref="A1"/>
    </sheetView>
  </sheetViews>
  <sheetFormatPr defaultColWidth="14.4285714285714" defaultRowHeight="15.75" customHeight="1"/>
  <cols>
    <col min="1" max="1" width="32.1428571428571" style="12" customWidth="1"/>
    <col min="2" max="2" width="20.1428571428571" style="12" customWidth="1"/>
    <col min="3" max="3" width="11.4285714285714" style="12" customWidth="1"/>
    <col min="4" max="4" width="21.8571428571429" style="12" customWidth="1"/>
    <col min="5" max="5" width="20.7142857142857" style="12" customWidth="1"/>
    <col min="6" max="6" width="12.1428571428571"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115</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[DMKCharacterProgress_WIP.xlsx]Overview!$B$159</v>
      </c>
      <c r="G1" s="12" t="s">
        <v>124</v>
      </c>
      <c r="H1" s="21"/>
      <c r="AA1" s="34" t="str">
        <f>$B$1&amp;"'s Activities"</f>
        <v>Mushu's Activities</v>
      </c>
      <c r="AB1" s="34"/>
      <c r="AC1" s="34"/>
      <c r="AD1" s="34"/>
      <c r="AE1" s="34"/>
      <c r="AF1" s="34"/>
      <c r="AG1" s="34"/>
      <c r="AH1" s="34"/>
      <c r="AI1" s="34"/>
      <c r="AJ1" s="34"/>
      <c r="AK1" s="34"/>
    </row>
    <row r="2" ht="20.25" spans="1:37">
      <c r="A2" s="16" t="s">
        <v>125</v>
      </c>
      <c r="B2" s="17" t="s">
        <v>114</v>
      </c>
      <c r="F2" s="22" t="str">
        <f ca="1">"'"&amp;SUBSTITUTE($F$1,"Overview","Overview (Mine)'")</f>
        <v>'[DMKCharacterProgress_WIP.xlsx]Overview (Mine)'!$B$159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25.5" spans="1:37">
      <c r="A4" s="16" t="s">
        <v>142</v>
      </c>
      <c r="B4" s="17">
        <v>200</v>
      </c>
      <c r="G4" s="26"/>
      <c r="H4" s="21"/>
      <c r="AA4" s="14" t="s">
        <v>1191</v>
      </c>
      <c r="AB4" s="13">
        <v>1</v>
      </c>
      <c r="AE4" s="13" t="s">
        <v>51</v>
      </c>
      <c r="AG4" s="13" t="s">
        <v>178</v>
      </c>
      <c r="AI4" s="13">
        <v>7</v>
      </c>
      <c r="AJ4" s="13">
        <v>40</v>
      </c>
      <c r="AK4" s="46" t="s">
        <v>1192</v>
      </c>
    </row>
    <row r="5" ht="12.75" spans="1:37">
      <c r="A5" s="16" t="s">
        <v>148</v>
      </c>
      <c r="B5" s="17" t="s">
        <v>1162</v>
      </c>
      <c r="G5" s="26"/>
      <c r="H5" s="21"/>
      <c r="AA5" s="14" t="s">
        <v>1193</v>
      </c>
      <c r="AB5" s="13">
        <v>2</v>
      </c>
      <c r="AF5" s="14" t="s">
        <v>1170</v>
      </c>
      <c r="AG5" s="13" t="s">
        <v>183</v>
      </c>
      <c r="AI5" s="13">
        <v>10</v>
      </c>
      <c r="AJ5" s="13">
        <v>75</v>
      </c>
      <c r="AK5" s="15" t="s">
        <v>1181</v>
      </c>
    </row>
    <row r="6" ht="12.75" spans="1:37">
      <c r="A6" s="16" t="s">
        <v>150</v>
      </c>
      <c r="B6" s="17" t="s">
        <v>1194</v>
      </c>
      <c r="G6" s="26"/>
      <c r="H6" s="21"/>
      <c r="AA6" s="14" t="s">
        <v>1195</v>
      </c>
      <c r="AB6" s="13">
        <v>8</v>
      </c>
      <c r="AF6" s="14" t="s">
        <v>1174</v>
      </c>
      <c r="AG6" s="13" t="s">
        <v>154</v>
      </c>
      <c r="AI6" s="13">
        <v>13</v>
      </c>
      <c r="AJ6" s="13">
        <v>110</v>
      </c>
      <c r="AK6" s="48" t="s">
        <v>296</v>
      </c>
    </row>
    <row r="7" ht="12.75" spans="1:37">
      <c r="A7" s="16" t="s">
        <v>157</v>
      </c>
      <c r="B7" s="17" t="s">
        <v>1196</v>
      </c>
      <c r="G7" s="26"/>
      <c r="H7" s="21"/>
      <c r="AA7" s="43" t="s">
        <v>1185</v>
      </c>
      <c r="AB7" s="32">
        <v>6</v>
      </c>
      <c r="AC7" s="17" t="s">
        <v>114</v>
      </c>
      <c r="AD7" s="32">
        <v>5</v>
      </c>
      <c r="AE7" s="32"/>
      <c r="AF7" s="43"/>
      <c r="AG7" s="32" t="s">
        <v>154</v>
      </c>
      <c r="AH7" s="32"/>
      <c r="AI7" s="13">
        <v>17</v>
      </c>
      <c r="AJ7" s="13">
        <v>150</v>
      </c>
      <c r="AK7" s="12" t="s">
        <v>1186</v>
      </c>
    </row>
    <row r="8" ht="12.75" spans="1:37">
      <c r="A8" s="16" t="s">
        <v>159</v>
      </c>
      <c r="B8" s="17">
        <v>3</v>
      </c>
      <c r="C8" s="27"/>
      <c r="D8" s="27"/>
      <c r="E8" s="27"/>
      <c r="F8" s="27"/>
      <c r="G8" s="28"/>
      <c r="H8" s="29"/>
      <c r="I8" s="33" t="s">
        <v>131</v>
      </c>
      <c r="J8" s="33"/>
      <c r="AA8" s="14" t="s">
        <v>1197</v>
      </c>
      <c r="AB8" s="13">
        <v>10</v>
      </c>
      <c r="AF8" s="14" t="s">
        <v>1174</v>
      </c>
      <c r="AG8" s="13" t="s">
        <v>193</v>
      </c>
      <c r="AI8" s="13">
        <v>16</v>
      </c>
      <c r="AJ8" s="13">
        <v>155</v>
      </c>
      <c r="AK8" s="48"/>
    </row>
    <row r="9" ht="12.75" spans="1:40">
      <c r="A9" s="16" t="s">
        <v>162</v>
      </c>
      <c r="B9" s="16" t="s">
        <v>163</v>
      </c>
      <c r="C9" s="16" t="s">
        <v>164</v>
      </c>
      <c r="D9" s="16" t="str">
        <f>$B$5</f>
        <v>Discipline &amp; Strength</v>
      </c>
      <c r="E9" s="16" t="str">
        <f>$B$6</f>
        <v>Great Stone Dragon</v>
      </c>
      <c r="F9" s="16" t="str">
        <f>$B$7</f>
        <v>Mushu Ears</v>
      </c>
      <c r="G9" s="30" t="s">
        <v>165</v>
      </c>
      <c r="H9" s="29" t="s">
        <v>137</v>
      </c>
      <c r="I9" s="16" t="s">
        <v>166</v>
      </c>
      <c r="J9" s="16" t="s">
        <v>139</v>
      </c>
      <c r="K9" s="31"/>
      <c r="L9" s="31"/>
      <c r="M9" s="31"/>
      <c r="N9" s="31"/>
      <c r="O9" s="31"/>
      <c r="P9" s="31"/>
      <c r="Q9" s="31"/>
      <c r="R9" s="31"/>
      <c r="S9" s="31"/>
      <c r="T9" s="31"/>
      <c r="U9" s="31"/>
      <c r="V9" s="31"/>
      <c r="W9" s="31"/>
      <c r="X9" s="31"/>
      <c r="Y9" s="31"/>
      <c r="Z9" s="31"/>
      <c r="AA9" s="43" t="s">
        <v>1198</v>
      </c>
      <c r="AB9" s="32">
        <v>4</v>
      </c>
      <c r="AD9" s="32"/>
      <c r="AE9" s="32"/>
      <c r="AF9" s="43" t="s">
        <v>1167</v>
      </c>
      <c r="AG9" s="32" t="s">
        <v>205</v>
      </c>
      <c r="AH9" s="32"/>
      <c r="AI9" s="32">
        <v>29</v>
      </c>
      <c r="AJ9" s="32">
        <v>275</v>
      </c>
      <c r="AK9" s="48"/>
      <c r="AL9" s="31"/>
      <c r="AM9" s="31"/>
      <c r="AN9" s="31"/>
    </row>
    <row r="10" ht="12.75" spans="1:37">
      <c r="A10" s="31"/>
      <c r="B10" s="17">
        <v>0</v>
      </c>
      <c r="C10" s="17">
        <v>1</v>
      </c>
      <c r="D10" s="17"/>
      <c r="E10" s="17"/>
      <c r="F10" s="17"/>
      <c r="G10" s="26">
        <v>0</v>
      </c>
      <c r="H10" s="32" t="s">
        <v>145</v>
      </c>
      <c r="AK10" s="48"/>
    </row>
    <row r="11" ht="12.75" spans="1:37">
      <c r="A11" s="31"/>
      <c r="B11" s="17">
        <v>1</v>
      </c>
      <c r="C11" s="17">
        <v>2</v>
      </c>
      <c r="D11" s="17">
        <v>2</v>
      </c>
      <c r="E11" s="17">
        <v>2</v>
      </c>
      <c r="F11" s="17">
        <v>1</v>
      </c>
      <c r="G11" s="26"/>
      <c r="H11" s="32" t="s">
        <v>170</v>
      </c>
      <c r="AH11" s="12"/>
      <c r="AK11" s="48"/>
    </row>
    <row r="12" ht="12.75" spans="1:37">
      <c r="A12" s="31"/>
      <c r="B12" s="17">
        <v>2</v>
      </c>
      <c r="C12" s="17">
        <v>3</v>
      </c>
      <c r="D12" s="17">
        <v>3</v>
      </c>
      <c r="E12" s="17">
        <v>3</v>
      </c>
      <c r="F12" s="17">
        <v>2</v>
      </c>
      <c r="G12" s="26"/>
      <c r="H12" s="32" t="s">
        <v>199</v>
      </c>
      <c r="AH12" s="12"/>
      <c r="AK12" s="48"/>
    </row>
    <row r="13" ht="12.75" spans="1:37">
      <c r="A13" s="31"/>
      <c r="B13" s="17">
        <v>3</v>
      </c>
      <c r="C13" s="17">
        <v>4</v>
      </c>
      <c r="D13" s="17">
        <v>4</v>
      </c>
      <c r="E13" s="17">
        <v>4</v>
      </c>
      <c r="F13" s="17">
        <v>3</v>
      </c>
      <c r="G13" s="26"/>
      <c r="H13" s="32" t="s">
        <v>206</v>
      </c>
      <c r="AK13" s="48"/>
    </row>
    <row r="14" ht="12.75" spans="1:37">
      <c r="A14" s="31"/>
      <c r="B14" s="17">
        <v>4</v>
      </c>
      <c r="C14" s="17">
        <v>5</v>
      </c>
      <c r="D14" s="17">
        <v>6</v>
      </c>
      <c r="E14" s="17">
        <v>4</v>
      </c>
      <c r="F14" s="17">
        <v>4</v>
      </c>
      <c r="G14" s="26">
        <v>4400</v>
      </c>
      <c r="H14" s="32" t="s">
        <v>178</v>
      </c>
      <c r="AA14" s="43"/>
      <c r="AB14" s="32"/>
      <c r="AC14" s="43"/>
      <c r="AD14" s="32"/>
      <c r="AE14" s="32"/>
      <c r="AG14" s="32"/>
      <c r="AH14" s="32"/>
      <c r="AI14" s="32"/>
      <c r="AJ14" s="32"/>
      <c r="AK14" s="46"/>
    </row>
    <row r="15" ht="12.75" spans="1:37">
      <c r="A15" s="31"/>
      <c r="B15" s="17">
        <v>5</v>
      </c>
      <c r="C15" s="17">
        <v>6</v>
      </c>
      <c r="D15" s="17">
        <v>8</v>
      </c>
      <c r="E15" s="17">
        <v>6</v>
      </c>
      <c r="F15" s="17">
        <v>6</v>
      </c>
      <c r="G15" s="26">
        <v>5700</v>
      </c>
      <c r="H15" s="32" t="s">
        <v>183</v>
      </c>
      <c r="AA15" s="43"/>
      <c r="AB15" s="32"/>
      <c r="AC15" s="17"/>
      <c r="AD15" s="32"/>
      <c r="AE15" s="32"/>
      <c r="AF15" s="43"/>
      <c r="AG15" s="32"/>
      <c r="AH15" s="32"/>
      <c r="AI15" s="32"/>
      <c r="AJ15" s="32"/>
      <c r="AK15" s="46"/>
    </row>
    <row r="16" ht="12.75" spans="1:37">
      <c r="A16" s="31"/>
      <c r="B16" s="17">
        <v>6</v>
      </c>
      <c r="C16" s="17">
        <v>7</v>
      </c>
      <c r="D16" s="17">
        <v>10</v>
      </c>
      <c r="E16" s="17">
        <v>8</v>
      </c>
      <c r="F16" s="17">
        <v>8</v>
      </c>
      <c r="G16" s="26">
        <v>7400</v>
      </c>
      <c r="H16" s="32" t="s">
        <v>154</v>
      </c>
      <c r="AA16" s="43"/>
      <c r="AB16" s="32"/>
      <c r="AC16" s="17"/>
      <c r="AD16" s="32"/>
      <c r="AE16" s="32"/>
      <c r="AF16" s="43"/>
      <c r="AG16" s="32"/>
      <c r="AH16" s="32"/>
      <c r="AI16" s="32"/>
      <c r="AJ16" s="32"/>
      <c r="AK16" s="46"/>
    </row>
    <row r="17" ht="12.75" spans="1:37">
      <c r="A17" s="31"/>
      <c r="B17" s="17">
        <v>7</v>
      </c>
      <c r="C17" s="17">
        <v>8</v>
      </c>
      <c r="D17" s="17">
        <v>12</v>
      </c>
      <c r="E17" s="17">
        <v>10</v>
      </c>
      <c r="F17" s="17">
        <v>10</v>
      </c>
      <c r="G17" s="26">
        <v>9600</v>
      </c>
      <c r="H17" s="32" t="s">
        <v>197</v>
      </c>
      <c r="AA17" s="43"/>
      <c r="AB17" s="32"/>
      <c r="AC17" s="17"/>
      <c r="AD17" s="32"/>
      <c r="AE17" s="32"/>
      <c r="AF17" s="43"/>
      <c r="AG17" s="32"/>
      <c r="AH17" s="32"/>
      <c r="AI17" s="32"/>
      <c r="AJ17" s="32"/>
      <c r="AK17" s="46"/>
    </row>
    <row r="18" ht="12.75" spans="1:37">
      <c r="A18" s="31"/>
      <c r="B18" s="17">
        <v>8</v>
      </c>
      <c r="C18" s="17">
        <v>9</v>
      </c>
      <c r="D18" s="17">
        <v>16</v>
      </c>
      <c r="E18" s="17">
        <v>12</v>
      </c>
      <c r="F18" s="17">
        <v>12</v>
      </c>
      <c r="G18" s="26">
        <v>12500</v>
      </c>
      <c r="H18" s="32" t="s">
        <v>209</v>
      </c>
      <c r="AA18" s="43"/>
      <c r="AB18" s="32"/>
      <c r="AC18" s="17"/>
      <c r="AD18" s="32"/>
      <c r="AE18" s="32"/>
      <c r="AF18" s="43"/>
      <c r="AG18" s="32"/>
      <c r="AH18" s="32"/>
      <c r="AI18" s="32"/>
      <c r="AJ18" s="32"/>
      <c r="AK18" s="46"/>
    </row>
    <row r="19" ht="12.75" spans="1:37">
      <c r="A19" s="31"/>
      <c r="B19" s="17">
        <v>9</v>
      </c>
      <c r="C19" s="17">
        <v>10</v>
      </c>
      <c r="D19" s="17">
        <v>20</v>
      </c>
      <c r="E19" s="17">
        <v>15</v>
      </c>
      <c r="F19" s="17">
        <v>15</v>
      </c>
      <c r="G19" s="26">
        <v>16250</v>
      </c>
      <c r="H19" s="32" t="s">
        <v>169</v>
      </c>
      <c r="AA19" s="43"/>
      <c r="AB19" s="32"/>
      <c r="AC19" s="17"/>
      <c r="AD19" s="32"/>
      <c r="AE19" s="32"/>
      <c r="AF19" s="43"/>
      <c r="AG19" s="32"/>
      <c r="AH19" s="32"/>
      <c r="AI19" s="32"/>
      <c r="AJ19" s="32"/>
      <c r="AK19" s="46"/>
    </row>
    <row r="20" ht="12.75" spans="1:8">
      <c r="A20" s="31"/>
      <c r="B20" s="17">
        <v>10</v>
      </c>
      <c r="C20" s="17" t="s">
        <v>171</v>
      </c>
      <c r="G20" s="26"/>
      <c r="H20" s="21"/>
    </row>
    <row r="21" ht="12.75" spans="1:37">
      <c r="A21" s="31"/>
      <c r="G21" s="26"/>
      <c r="H21" s="21"/>
      <c r="AK21" s="46"/>
    </row>
    <row r="22" ht="12.75" spans="1:37">
      <c r="A22" s="31"/>
      <c r="G22" s="26"/>
      <c r="H22" s="21"/>
      <c r="AK22" s="48"/>
    </row>
    <row r="23" ht="12.75" spans="1:37">
      <c r="A23" s="31"/>
      <c r="G23" s="26"/>
      <c r="H23" s="21"/>
      <c r="AC23" s="17"/>
      <c r="AK23" s="46"/>
    </row>
    <row r="24" ht="12.75" spans="1:29">
      <c r="A24" s="31"/>
      <c r="G24" s="26"/>
      <c r="H24" s="21"/>
      <c r="AC24" s="17"/>
    </row>
    <row r="25" ht="12.75" spans="1:37">
      <c r="A25" s="31"/>
      <c r="G25" s="26"/>
      <c r="H25" s="21"/>
      <c r="AF25" s="43"/>
      <c r="AG25" s="12"/>
      <c r="AH25" s="12"/>
      <c r="AI25" s="12"/>
      <c r="AJ25" s="12"/>
      <c r="AK25" s="48"/>
    </row>
    <row r="26" ht="12.75" spans="1:37">
      <c r="A26" s="31"/>
      <c r="G26" s="26"/>
      <c r="H26" s="21"/>
      <c r="AF26" s="43"/>
      <c r="AG26" s="12"/>
      <c r="AH26" s="12"/>
      <c r="AI26" s="12"/>
      <c r="AJ26" s="12"/>
      <c r="AK26" s="48"/>
    </row>
    <row r="27" ht="12.75" spans="1:37">
      <c r="A27" s="31"/>
      <c r="G27" s="26"/>
      <c r="H27" s="21"/>
      <c r="AD27" s="32"/>
      <c r="AE27" s="12"/>
      <c r="AG27" s="12"/>
      <c r="AH27" s="12"/>
      <c r="AI27" s="12"/>
      <c r="AJ27" s="12"/>
      <c r="AK27" s="48"/>
    </row>
    <row r="28" ht="12.75" spans="1:37">
      <c r="A28" s="31"/>
      <c r="G28" s="26"/>
      <c r="H28" s="21"/>
      <c r="AF28" s="43"/>
      <c r="AK28" s="48"/>
    </row>
    <row r="29" ht="12.75" spans="1:37">
      <c r="A29" s="31"/>
      <c r="G29" s="26"/>
      <c r="H29" s="21"/>
      <c r="AF29" s="43"/>
      <c r="AK29" s="46"/>
    </row>
    <row r="30" ht="12.75" spans="1:37">
      <c r="A30" s="31"/>
      <c r="G30" s="26"/>
      <c r="H30" s="21"/>
      <c r="AF30" s="43"/>
      <c r="AG30" s="12"/>
      <c r="AH30" s="12"/>
      <c r="AI30" s="12"/>
      <c r="AJ30" s="12"/>
      <c r="AK30" s="48"/>
    </row>
    <row r="31" ht="12.75" spans="1:37">
      <c r="A31" s="31"/>
      <c r="G31" s="26"/>
      <c r="H31" s="21"/>
      <c r="AF31" s="43"/>
      <c r="AG31" s="12"/>
      <c r="AH31" s="12"/>
      <c r="AI31" s="12"/>
      <c r="AJ31" s="12"/>
      <c r="AK31" s="48"/>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15.75" customHeight="1"/>
  <cols>
    <col min="1" max="1" width="32.1428571428571" style="12" customWidth="1"/>
    <col min="2" max="2" width="20.7142857142857" style="12" customWidth="1"/>
    <col min="3" max="3" width="11.4285714285714" style="12" customWidth="1"/>
    <col min="4" max="4" width="6" style="12" customWidth="1"/>
    <col min="5" max="5" width="15.4285714285714" style="12" customWidth="1"/>
    <col min="6" max="6" width="10.8571428571429"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116</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[DMKCharacterProgress_WIP.xlsx]Overview!$B$163</v>
      </c>
      <c r="G1" s="12" t="s">
        <v>124</v>
      </c>
      <c r="H1" s="21"/>
      <c r="AA1" s="34" t="str">
        <f>$B$1&amp;"'s Activities"</f>
        <v>Belle's Activities</v>
      </c>
      <c r="AB1" s="34"/>
      <c r="AC1" s="34"/>
      <c r="AD1" s="34"/>
      <c r="AE1" s="34"/>
      <c r="AF1" s="34"/>
      <c r="AG1" s="34"/>
      <c r="AH1" s="34"/>
      <c r="AI1" s="34"/>
      <c r="AJ1" s="34"/>
      <c r="AK1" s="34"/>
    </row>
    <row r="2" ht="20.25" spans="1:37">
      <c r="A2" s="16" t="s">
        <v>125</v>
      </c>
      <c r="B2" s="17" t="s">
        <v>1199</v>
      </c>
      <c r="F2" s="22" t="str">
        <f ca="1">"'"&amp;SUBSTITUTE($F$1,"Overview","Overview (Mine)'")</f>
        <v>'[DMKCharacterProgress_WIP.xlsx]Overview (Mine)'!$B$163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1200</v>
      </c>
      <c r="AB4" s="13">
        <v>1</v>
      </c>
      <c r="AD4" s="12"/>
      <c r="AE4" s="12"/>
      <c r="AF4" s="14" t="s">
        <v>1201</v>
      </c>
      <c r="AG4" s="13" t="s">
        <v>178</v>
      </c>
      <c r="AH4" s="12"/>
      <c r="AI4" s="13">
        <v>7</v>
      </c>
      <c r="AJ4" s="13">
        <v>40</v>
      </c>
      <c r="AK4" s="15" t="s">
        <v>1202</v>
      </c>
    </row>
    <row r="5" ht="12.75" spans="1:37">
      <c r="A5" s="16" t="s">
        <v>148</v>
      </c>
      <c r="B5" s="17" t="s">
        <v>1202</v>
      </c>
      <c r="G5" s="26"/>
      <c r="H5" s="21"/>
      <c r="AA5" s="14" t="s">
        <v>1203</v>
      </c>
      <c r="AB5" s="13">
        <v>1</v>
      </c>
      <c r="AD5" s="12"/>
      <c r="AE5" s="12"/>
      <c r="AF5" s="12"/>
      <c r="AG5" s="13" t="s">
        <v>178</v>
      </c>
      <c r="AH5" s="12"/>
      <c r="AI5" s="13">
        <v>7</v>
      </c>
      <c r="AJ5" s="13">
        <v>40</v>
      </c>
      <c r="AK5" s="12"/>
    </row>
    <row r="6" ht="12.75" spans="1:37">
      <c r="A6" s="16" t="s">
        <v>150</v>
      </c>
      <c r="B6" s="17" t="s">
        <v>1204</v>
      </c>
      <c r="G6" s="26"/>
      <c r="H6" s="21"/>
      <c r="AA6" s="14" t="s">
        <v>313</v>
      </c>
      <c r="AB6" s="13">
        <v>6</v>
      </c>
      <c r="AC6" s="12" t="s">
        <v>1205</v>
      </c>
      <c r="AD6" s="12">
        <v>6</v>
      </c>
      <c r="AE6" s="12"/>
      <c r="AF6" s="14" t="s">
        <v>1201</v>
      </c>
      <c r="AG6" s="13" t="s">
        <v>178</v>
      </c>
      <c r="AH6" s="12"/>
      <c r="AI6" s="13">
        <v>9</v>
      </c>
      <c r="AJ6" s="13">
        <v>55</v>
      </c>
      <c r="AK6" s="12"/>
    </row>
    <row r="7" ht="12.75" spans="1:37">
      <c r="A7" s="16" t="s">
        <v>157</v>
      </c>
      <c r="B7" s="17" t="s">
        <v>1206</v>
      </c>
      <c r="G7" s="26"/>
      <c r="H7" s="21"/>
      <c r="AA7" s="14" t="s">
        <v>1207</v>
      </c>
      <c r="AB7" s="13">
        <v>3</v>
      </c>
      <c r="AD7" s="12"/>
      <c r="AE7" s="12"/>
      <c r="AF7" s="12" t="s">
        <v>1208</v>
      </c>
      <c r="AG7" s="13" t="s">
        <v>183</v>
      </c>
      <c r="AH7" s="12"/>
      <c r="AI7" s="13">
        <v>10</v>
      </c>
      <c r="AJ7" s="13">
        <v>75</v>
      </c>
      <c r="AK7" s="12"/>
    </row>
    <row r="8" ht="12.75" spans="1:37">
      <c r="A8" s="16" t="s">
        <v>159</v>
      </c>
      <c r="B8" s="17">
        <v>7</v>
      </c>
      <c r="C8" s="27"/>
      <c r="D8" s="27"/>
      <c r="E8" s="27"/>
      <c r="F8" s="27"/>
      <c r="G8" s="28"/>
      <c r="H8" s="29"/>
      <c r="I8" s="33" t="s">
        <v>131</v>
      </c>
      <c r="J8" s="33"/>
      <c r="AA8" s="43" t="s">
        <v>1209</v>
      </c>
      <c r="AB8" s="32">
        <v>2</v>
      </c>
      <c r="AC8" s="17" t="s">
        <v>119</v>
      </c>
      <c r="AD8" s="32">
        <v>4</v>
      </c>
      <c r="AE8" s="32"/>
      <c r="AF8" s="43" t="s">
        <v>1210</v>
      </c>
      <c r="AG8" s="32" t="s">
        <v>183</v>
      </c>
      <c r="AH8" s="32"/>
      <c r="AI8" s="32">
        <v>13</v>
      </c>
      <c r="AJ8" s="32">
        <v>100</v>
      </c>
      <c r="AK8" s="15" t="s">
        <v>1211</v>
      </c>
    </row>
    <row r="9" ht="12.75" spans="1:37">
      <c r="A9" s="16" t="s">
        <v>162</v>
      </c>
      <c r="B9" s="16" t="s">
        <v>163</v>
      </c>
      <c r="C9" s="16" t="s">
        <v>164</v>
      </c>
      <c r="D9" s="16" t="str">
        <f>$B$5</f>
        <v>Rose</v>
      </c>
      <c r="E9" s="16" t="str">
        <f>$B$6</f>
        <v>Golden Gloves</v>
      </c>
      <c r="F9" s="16" t="str">
        <f>$B$7</f>
        <v>Belle Ears</v>
      </c>
      <c r="G9" s="30" t="s">
        <v>165</v>
      </c>
      <c r="H9" s="29" t="s">
        <v>137</v>
      </c>
      <c r="I9" s="16" t="s">
        <v>166</v>
      </c>
      <c r="J9" s="16" t="s">
        <v>139</v>
      </c>
      <c r="K9" s="31"/>
      <c r="L9" s="31"/>
      <c r="M9" s="31"/>
      <c r="N9" s="31"/>
      <c r="O9" s="31"/>
      <c r="P9" s="31"/>
      <c r="Q9" s="31"/>
      <c r="R9" s="31"/>
      <c r="S9" s="31"/>
      <c r="T9" s="31"/>
      <c r="U9" s="31"/>
      <c r="V9" s="31"/>
      <c r="W9" s="31"/>
      <c r="X9" s="31"/>
      <c r="Y9" s="31"/>
      <c r="Z9" s="31"/>
      <c r="AA9" s="14" t="s">
        <v>1212</v>
      </c>
      <c r="AB9" s="13">
        <v>2</v>
      </c>
      <c r="AD9" s="12"/>
      <c r="AE9" s="12"/>
      <c r="AF9" s="12" t="s">
        <v>1210</v>
      </c>
      <c r="AG9" s="13" t="s">
        <v>154</v>
      </c>
      <c r="AH9" s="12"/>
      <c r="AI9" s="13">
        <v>13</v>
      </c>
      <c r="AJ9" s="13">
        <v>110</v>
      </c>
      <c r="AK9" s="15" t="s">
        <v>1213</v>
      </c>
    </row>
    <row r="10" ht="12.75" spans="1:37">
      <c r="A10" s="31"/>
      <c r="B10" s="17">
        <v>0</v>
      </c>
      <c r="C10" s="17">
        <v>1</v>
      </c>
      <c r="D10" s="17">
        <v>8</v>
      </c>
      <c r="E10" s="17">
        <v>20</v>
      </c>
      <c r="F10" s="17">
        <v>20</v>
      </c>
      <c r="G10" s="26"/>
      <c r="H10" s="32" t="s">
        <v>197</v>
      </c>
      <c r="AA10" s="43" t="s">
        <v>1214</v>
      </c>
      <c r="AB10" s="32">
        <v>3</v>
      </c>
      <c r="AC10" s="43" t="s">
        <v>1215</v>
      </c>
      <c r="AD10" s="32">
        <v>4</v>
      </c>
      <c r="AE10" s="32"/>
      <c r="AF10" s="43"/>
      <c r="AG10" s="32" t="s">
        <v>154</v>
      </c>
      <c r="AH10" s="32"/>
      <c r="AI10" s="32">
        <v>17</v>
      </c>
      <c r="AJ10" s="32">
        <v>150</v>
      </c>
      <c r="AK10" s="15" t="s">
        <v>1216</v>
      </c>
    </row>
    <row r="11" ht="12.75" spans="1:37">
      <c r="A11" s="31"/>
      <c r="B11" s="17">
        <v>1</v>
      </c>
      <c r="C11" s="17">
        <v>2</v>
      </c>
      <c r="D11" s="17">
        <v>3</v>
      </c>
      <c r="E11" s="17">
        <v>2</v>
      </c>
      <c r="F11" s="17">
        <v>1</v>
      </c>
      <c r="G11" s="26"/>
      <c r="H11" s="32" t="s">
        <v>170</v>
      </c>
      <c r="I11" s="12">
        <v>1</v>
      </c>
      <c r="J11" s="12">
        <v>10</v>
      </c>
      <c r="AA11" s="14" t="s">
        <v>1217</v>
      </c>
      <c r="AB11" s="13">
        <v>4</v>
      </c>
      <c r="AC11" s="12" t="s">
        <v>122</v>
      </c>
      <c r="AD11" s="13">
        <v>4</v>
      </c>
      <c r="AE11" s="12"/>
      <c r="AF11" s="12" t="s">
        <v>1218</v>
      </c>
      <c r="AG11" s="13" t="s">
        <v>154</v>
      </c>
      <c r="AH11" s="12"/>
      <c r="AI11" s="13">
        <v>17</v>
      </c>
      <c r="AJ11" s="13">
        <v>150</v>
      </c>
      <c r="AK11" s="12" t="s">
        <v>1078</v>
      </c>
    </row>
    <row r="12" ht="12.75" spans="1:37">
      <c r="A12" s="31"/>
      <c r="B12" s="17">
        <v>2</v>
      </c>
      <c r="C12" s="17">
        <v>3</v>
      </c>
      <c r="D12" s="17">
        <v>3</v>
      </c>
      <c r="E12" s="17">
        <v>2</v>
      </c>
      <c r="F12" s="17">
        <v>2</v>
      </c>
      <c r="G12" s="26"/>
      <c r="H12" s="32" t="s">
        <v>202</v>
      </c>
      <c r="I12" s="12">
        <v>1</v>
      </c>
      <c r="J12" s="12">
        <v>12</v>
      </c>
      <c r="AA12" s="14" t="s">
        <v>1219</v>
      </c>
      <c r="AB12" s="13">
        <v>4</v>
      </c>
      <c r="AC12" s="12" t="s">
        <v>117</v>
      </c>
      <c r="AD12" s="13">
        <v>4</v>
      </c>
      <c r="AE12" s="12"/>
      <c r="AF12" s="12"/>
      <c r="AG12" s="13" t="s">
        <v>154</v>
      </c>
      <c r="AH12" s="12"/>
      <c r="AI12" s="13">
        <v>17</v>
      </c>
      <c r="AJ12" s="13">
        <v>150</v>
      </c>
      <c r="AK12" s="12" t="s">
        <v>1220</v>
      </c>
    </row>
    <row r="13" ht="12.75" spans="1:37">
      <c r="A13" s="31"/>
      <c r="B13" s="17">
        <v>3</v>
      </c>
      <c r="C13" s="17">
        <v>4</v>
      </c>
      <c r="D13" s="17">
        <v>4</v>
      </c>
      <c r="E13" s="17">
        <v>3</v>
      </c>
      <c r="F13" s="17">
        <v>2</v>
      </c>
      <c r="G13" s="26">
        <v>5650</v>
      </c>
      <c r="H13" s="32" t="s">
        <v>206</v>
      </c>
      <c r="I13" s="12">
        <v>1</v>
      </c>
      <c r="J13" s="12">
        <v>14</v>
      </c>
      <c r="AA13" s="14" t="s">
        <v>1155</v>
      </c>
      <c r="AB13" s="13">
        <v>2</v>
      </c>
      <c r="AD13" s="12"/>
      <c r="AE13" s="12"/>
      <c r="AF13" s="14" t="s">
        <v>1218</v>
      </c>
      <c r="AG13" s="13" t="s">
        <v>193</v>
      </c>
      <c r="AH13" s="12"/>
      <c r="AI13" s="13">
        <v>16</v>
      </c>
      <c r="AJ13" s="13">
        <v>155</v>
      </c>
      <c r="AK13" s="15" t="s">
        <v>1221</v>
      </c>
    </row>
    <row r="14" ht="12.75" spans="1:37">
      <c r="A14" s="31"/>
      <c r="B14" s="17">
        <v>4</v>
      </c>
      <c r="C14" s="17">
        <v>5</v>
      </c>
      <c r="D14" s="17">
        <v>6</v>
      </c>
      <c r="E14" s="17">
        <v>4</v>
      </c>
      <c r="F14" s="17">
        <v>3</v>
      </c>
      <c r="G14" s="26">
        <v>7350</v>
      </c>
      <c r="H14" s="32" t="s">
        <v>178</v>
      </c>
      <c r="I14" s="12">
        <v>2</v>
      </c>
      <c r="J14" s="12">
        <v>17</v>
      </c>
      <c r="AA14" s="14" t="s">
        <v>1222</v>
      </c>
      <c r="AB14" s="13">
        <v>5</v>
      </c>
      <c r="AC14" s="12" t="s">
        <v>117</v>
      </c>
      <c r="AD14" s="13">
        <v>5</v>
      </c>
      <c r="AE14" s="12"/>
      <c r="AF14" s="14" t="s">
        <v>1210</v>
      </c>
      <c r="AG14" s="13" t="s">
        <v>193</v>
      </c>
      <c r="AH14" s="12"/>
      <c r="AI14" s="13">
        <v>20</v>
      </c>
      <c r="AJ14" s="13">
        <v>210</v>
      </c>
      <c r="AK14" s="12"/>
    </row>
    <row r="15" ht="12.75" spans="1:37">
      <c r="A15" s="31"/>
      <c r="B15" s="17">
        <v>5</v>
      </c>
      <c r="C15" s="17">
        <v>6</v>
      </c>
      <c r="D15" s="17">
        <v>8</v>
      </c>
      <c r="E15" s="17">
        <v>6</v>
      </c>
      <c r="F15" s="17">
        <v>4</v>
      </c>
      <c r="G15" s="26">
        <v>9550</v>
      </c>
      <c r="H15" s="32" t="s">
        <v>183</v>
      </c>
      <c r="I15" s="12">
        <v>2</v>
      </c>
      <c r="J15" s="12">
        <v>20</v>
      </c>
      <c r="AA15" s="43" t="s">
        <v>1223</v>
      </c>
      <c r="AB15" s="32">
        <v>5</v>
      </c>
      <c r="AC15" s="43" t="s">
        <v>122</v>
      </c>
      <c r="AD15" s="32">
        <v>8</v>
      </c>
      <c r="AE15" s="32"/>
      <c r="AF15" s="12"/>
      <c r="AG15" s="32" t="s">
        <v>193</v>
      </c>
      <c r="AH15" s="32"/>
      <c r="AI15" s="32">
        <v>20</v>
      </c>
      <c r="AJ15" s="32">
        <v>210</v>
      </c>
      <c r="AK15" s="46"/>
    </row>
    <row r="16" ht="12.75" spans="1:37">
      <c r="A16" s="31"/>
      <c r="B16" s="17">
        <v>6</v>
      </c>
      <c r="C16" s="17">
        <v>7</v>
      </c>
      <c r="D16" s="17">
        <v>12</v>
      </c>
      <c r="E16" s="17">
        <v>8</v>
      </c>
      <c r="F16" s="17">
        <v>6</v>
      </c>
      <c r="G16" s="26">
        <v>12400</v>
      </c>
      <c r="H16" s="32" t="s">
        <v>154</v>
      </c>
      <c r="I16" s="12">
        <v>3</v>
      </c>
      <c r="J16" s="12">
        <v>23</v>
      </c>
      <c r="AA16" s="14" t="s">
        <v>1224</v>
      </c>
      <c r="AB16" s="13">
        <v>5</v>
      </c>
      <c r="AC16" s="12" t="s">
        <v>118</v>
      </c>
      <c r="AD16" s="12"/>
      <c r="AE16" s="12"/>
      <c r="AF16" s="14" t="s">
        <v>1210</v>
      </c>
      <c r="AG16" s="13" t="s">
        <v>197</v>
      </c>
      <c r="AH16" s="12"/>
      <c r="AI16" s="13">
        <v>25</v>
      </c>
      <c r="AJ16" s="13">
        <v>270</v>
      </c>
      <c r="AK16" s="12"/>
    </row>
    <row r="17" ht="12.75" spans="1:37">
      <c r="A17" s="31"/>
      <c r="B17" s="17">
        <v>7</v>
      </c>
      <c r="C17" s="17">
        <v>8</v>
      </c>
      <c r="D17" s="17">
        <v>16</v>
      </c>
      <c r="E17" s="17">
        <v>12</v>
      </c>
      <c r="F17" s="17">
        <v>10</v>
      </c>
      <c r="G17" s="26">
        <v>27650</v>
      </c>
      <c r="H17" s="32" t="s">
        <v>197</v>
      </c>
      <c r="I17" s="12">
        <v>3</v>
      </c>
      <c r="J17" s="12">
        <v>26</v>
      </c>
      <c r="AA17" s="43" t="s">
        <v>1225</v>
      </c>
      <c r="AB17" s="32">
        <v>9</v>
      </c>
      <c r="AC17" s="43" t="s">
        <v>117</v>
      </c>
      <c r="AD17" s="32"/>
      <c r="AE17" s="32"/>
      <c r="AF17" s="14" t="s">
        <v>1218</v>
      </c>
      <c r="AG17" s="32" t="s">
        <v>197</v>
      </c>
      <c r="AH17" s="32"/>
      <c r="AI17" s="32">
        <v>25</v>
      </c>
      <c r="AJ17" s="32">
        <v>270</v>
      </c>
      <c r="AK17" s="12" t="s">
        <v>415</v>
      </c>
    </row>
    <row r="18" ht="25.5" spans="1:37">
      <c r="A18" s="31"/>
      <c r="B18" s="17">
        <v>8</v>
      </c>
      <c r="C18" s="17">
        <v>9</v>
      </c>
      <c r="D18" s="17">
        <v>22</v>
      </c>
      <c r="E18" s="17">
        <v>16</v>
      </c>
      <c r="F18" s="17">
        <v>14</v>
      </c>
      <c r="G18" s="26">
        <v>57600</v>
      </c>
      <c r="H18" s="32" t="s">
        <v>209</v>
      </c>
      <c r="I18" s="12">
        <v>3</v>
      </c>
      <c r="J18" s="12">
        <v>29</v>
      </c>
      <c r="AA18" s="43" t="s">
        <v>1226</v>
      </c>
      <c r="AB18" s="32">
        <v>7</v>
      </c>
      <c r="AC18" s="17" t="s">
        <v>117</v>
      </c>
      <c r="AD18" s="32">
        <v>7</v>
      </c>
      <c r="AE18" s="32"/>
      <c r="AF18" s="15" t="s">
        <v>1227</v>
      </c>
      <c r="AG18" s="32" t="s">
        <v>205</v>
      </c>
      <c r="AH18" s="32"/>
      <c r="AI18" s="32">
        <v>37</v>
      </c>
      <c r="AJ18" s="32">
        <v>370</v>
      </c>
      <c r="AK18" s="46"/>
    </row>
    <row r="19" ht="12.75" spans="1:37">
      <c r="A19" s="31"/>
      <c r="B19" s="17">
        <v>9</v>
      </c>
      <c r="C19" s="17">
        <v>10</v>
      </c>
      <c r="D19" s="17">
        <v>30</v>
      </c>
      <c r="E19" s="17">
        <v>20</v>
      </c>
      <c r="F19" s="17">
        <v>20</v>
      </c>
      <c r="G19" s="26">
        <v>86400</v>
      </c>
      <c r="H19" s="32" t="s">
        <v>169</v>
      </c>
      <c r="I19" s="12">
        <v>5</v>
      </c>
      <c r="J19" s="12">
        <v>30</v>
      </c>
      <c r="AA19" s="43" t="s">
        <v>1228</v>
      </c>
      <c r="AB19" s="32">
        <v>10</v>
      </c>
      <c r="AC19" s="17"/>
      <c r="AD19" s="32"/>
      <c r="AE19" s="32"/>
      <c r="AF19" s="43" t="s">
        <v>1210</v>
      </c>
      <c r="AG19" s="32" t="s">
        <v>169</v>
      </c>
      <c r="AH19" s="32"/>
      <c r="AI19" s="32">
        <v>45</v>
      </c>
      <c r="AJ19" s="32">
        <v>375</v>
      </c>
      <c r="AK19" s="17"/>
    </row>
    <row r="20" ht="12.75" spans="1:8">
      <c r="A20" s="31"/>
      <c r="B20" s="17">
        <v>10</v>
      </c>
      <c r="C20" s="17"/>
      <c r="G20" s="26"/>
      <c r="H20" s="21"/>
    </row>
    <row r="21" ht="12.75" spans="1:8">
      <c r="A21" s="31"/>
      <c r="G21" s="26"/>
      <c r="H21" s="21"/>
    </row>
    <row r="22" ht="12.75" spans="1:32">
      <c r="A22" s="31"/>
      <c r="G22" s="26"/>
      <c r="H22" s="21"/>
      <c r="AF22" s="12"/>
    </row>
    <row r="23" ht="12.75" spans="1:32">
      <c r="A23" s="31"/>
      <c r="G23" s="26"/>
      <c r="H23" s="21"/>
      <c r="AF23" s="12"/>
    </row>
    <row r="24" ht="12.75" spans="1:8">
      <c r="A24" s="31"/>
      <c r="G24" s="26"/>
      <c r="H24" s="21"/>
    </row>
    <row r="25" ht="12.75" spans="1:37">
      <c r="A25" s="31"/>
      <c r="G25" s="26"/>
      <c r="H25" s="21"/>
      <c r="AF25" s="12"/>
      <c r="AG25" s="12"/>
      <c r="AH25" s="12"/>
      <c r="AI25" s="12"/>
      <c r="AJ25" s="12"/>
      <c r="AK25" s="17"/>
    </row>
    <row r="26" ht="12.75" spans="1:37">
      <c r="A26" s="31"/>
      <c r="G26" s="26"/>
      <c r="H26" s="21"/>
      <c r="AF26" s="43"/>
      <c r="AG26" s="12"/>
      <c r="AH26" s="12"/>
      <c r="AI26" s="12"/>
      <c r="AJ26" s="12"/>
      <c r="AK26" s="17"/>
    </row>
    <row r="27" ht="12.75" spans="1:37">
      <c r="A27" s="31"/>
      <c r="G27" s="26"/>
      <c r="H27" s="21"/>
      <c r="AC27" s="17"/>
      <c r="AD27" s="32"/>
      <c r="AE27" s="12"/>
      <c r="AF27" s="12"/>
      <c r="AG27" s="12"/>
      <c r="AH27" s="12"/>
      <c r="AI27" s="12"/>
      <c r="AJ27" s="12"/>
      <c r="AK27" s="46"/>
    </row>
    <row r="28" ht="12.75" spans="1:37">
      <c r="A28" s="31"/>
      <c r="G28" s="26"/>
      <c r="H28" s="21"/>
      <c r="AF28" s="43"/>
      <c r="AK28" s="46"/>
    </row>
    <row r="29" ht="12.75" spans="1:37">
      <c r="A29" s="31"/>
      <c r="G29" s="26"/>
      <c r="H29" s="21"/>
      <c r="AC29" s="43"/>
      <c r="AF29" s="43"/>
      <c r="AK29" s="46"/>
    </row>
    <row r="30" ht="12.75" spans="1:37">
      <c r="A30" s="31"/>
      <c r="G30" s="26"/>
      <c r="H30" s="21"/>
      <c r="AC30" s="43"/>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15.75" customHeight="1"/>
  <cols>
    <col min="1" max="1" width="32.1428571428571" style="12" customWidth="1"/>
    <col min="2" max="2" width="20.7142857142857" style="12" customWidth="1"/>
    <col min="3" max="3" width="11.4285714285714" style="12" customWidth="1"/>
    <col min="4" max="4" width="11" style="12" customWidth="1"/>
    <col min="5" max="5" width="10.5714285714286" style="12" customWidth="1"/>
    <col min="6" max="6" width="11.1428571428571"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117</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[DMKCharacterProgress_WIP.xlsx]Overview!$B$165</v>
      </c>
      <c r="G1" s="12" t="s">
        <v>124</v>
      </c>
      <c r="H1" s="21"/>
      <c r="AA1" s="34" t="str">
        <f>$B$1&amp;"'s Activities"</f>
        <v>Beast's Activities</v>
      </c>
      <c r="AB1" s="34"/>
      <c r="AC1" s="34"/>
      <c r="AD1" s="34"/>
      <c r="AE1" s="34"/>
      <c r="AF1" s="34"/>
      <c r="AG1" s="34"/>
      <c r="AH1" s="34"/>
      <c r="AI1" s="34"/>
      <c r="AJ1" s="34"/>
      <c r="AK1" s="34"/>
    </row>
    <row r="2" ht="20.25" spans="1:37">
      <c r="A2" s="16" t="s">
        <v>125</v>
      </c>
      <c r="B2" s="17" t="s">
        <v>1199</v>
      </c>
      <c r="F2" s="22" t="str">
        <f ca="1">"'"&amp;SUBSTITUTE($F$1,"Overview","Overview (Mine)'")</f>
        <v>'[DMKCharacterProgress_WIP.xlsx]Overview (Mine)'!$B$165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1229</v>
      </c>
      <c r="AB4" s="13">
        <v>1</v>
      </c>
      <c r="AD4" s="12"/>
      <c r="AE4" s="12"/>
      <c r="AF4" s="12"/>
      <c r="AG4" s="13" t="s">
        <v>178</v>
      </c>
      <c r="AH4" s="12"/>
      <c r="AI4" s="13">
        <v>7</v>
      </c>
      <c r="AJ4" s="13">
        <v>40</v>
      </c>
      <c r="AK4" s="15" t="s">
        <v>1230</v>
      </c>
    </row>
    <row r="5" ht="12.75" spans="1:37">
      <c r="A5" s="16" t="s">
        <v>148</v>
      </c>
      <c r="B5" s="17" t="s">
        <v>1202</v>
      </c>
      <c r="G5" s="26"/>
      <c r="H5" s="21"/>
      <c r="AA5" s="14" t="s">
        <v>1231</v>
      </c>
      <c r="AB5" s="13">
        <v>1</v>
      </c>
      <c r="AD5" s="12"/>
      <c r="AE5" s="12"/>
      <c r="AF5" s="14" t="s">
        <v>1201</v>
      </c>
      <c r="AG5" s="13" t="s">
        <v>178</v>
      </c>
      <c r="AH5" s="12"/>
      <c r="AI5" s="13">
        <v>7</v>
      </c>
      <c r="AJ5" s="13">
        <v>40</v>
      </c>
      <c r="AK5" s="12"/>
    </row>
    <row r="6" ht="12.75" spans="1:37">
      <c r="A6" s="16" t="s">
        <v>150</v>
      </c>
      <c r="B6" s="17" t="s">
        <v>1012</v>
      </c>
      <c r="G6" s="26"/>
      <c r="H6" s="21"/>
      <c r="AA6" s="14" t="s">
        <v>1232</v>
      </c>
      <c r="AB6" s="13">
        <v>1</v>
      </c>
      <c r="AD6" s="12"/>
      <c r="AE6" s="12"/>
      <c r="AF6" s="14" t="s">
        <v>1210</v>
      </c>
      <c r="AG6" s="13" t="s">
        <v>183</v>
      </c>
      <c r="AH6" s="12"/>
      <c r="AI6" s="13">
        <v>10</v>
      </c>
      <c r="AJ6" s="13">
        <v>75</v>
      </c>
      <c r="AK6" s="15" t="s">
        <v>1233</v>
      </c>
    </row>
    <row r="7" ht="12.75" spans="1:37">
      <c r="A7" s="16" t="s">
        <v>157</v>
      </c>
      <c r="B7" s="17" t="s">
        <v>962</v>
      </c>
      <c r="G7" s="26"/>
      <c r="H7" s="21"/>
      <c r="AA7" s="14" t="s">
        <v>1234</v>
      </c>
      <c r="AB7" s="13">
        <v>3</v>
      </c>
      <c r="AD7" s="12"/>
      <c r="AE7" s="12"/>
      <c r="AF7" s="14" t="s">
        <v>1218</v>
      </c>
      <c r="AG7" s="13" t="s">
        <v>154</v>
      </c>
      <c r="AH7" s="12"/>
      <c r="AI7" s="13">
        <v>13</v>
      </c>
      <c r="AJ7" s="32">
        <v>110</v>
      </c>
      <c r="AK7" s="15" t="s">
        <v>1235</v>
      </c>
    </row>
    <row r="8" ht="12.75" spans="1:37">
      <c r="A8" s="16" t="s">
        <v>159</v>
      </c>
      <c r="B8" s="17">
        <v>7</v>
      </c>
      <c r="C8" s="27"/>
      <c r="D8" s="27"/>
      <c r="E8" s="27"/>
      <c r="F8" s="27"/>
      <c r="G8" s="28"/>
      <c r="H8" s="29"/>
      <c r="I8" s="33" t="s">
        <v>131</v>
      </c>
      <c r="J8" s="33"/>
      <c r="AA8" s="43" t="s">
        <v>1236</v>
      </c>
      <c r="AB8" s="32">
        <v>4</v>
      </c>
      <c r="AC8" s="17" t="s">
        <v>116</v>
      </c>
      <c r="AD8" s="32">
        <v>4</v>
      </c>
      <c r="AE8" s="32"/>
      <c r="AF8" s="43"/>
      <c r="AG8" s="32" t="s">
        <v>154</v>
      </c>
      <c r="AH8" s="32"/>
      <c r="AI8" s="32">
        <v>17</v>
      </c>
      <c r="AJ8" s="13">
        <v>150</v>
      </c>
      <c r="AK8" s="12" t="s">
        <v>1220</v>
      </c>
    </row>
    <row r="9" ht="12.75" spans="1:37">
      <c r="A9" s="16" t="s">
        <v>162</v>
      </c>
      <c r="B9" s="16" t="s">
        <v>163</v>
      </c>
      <c r="C9" s="16" t="s">
        <v>164</v>
      </c>
      <c r="D9" s="16" t="str">
        <f>$B$5</f>
        <v>Rose</v>
      </c>
      <c r="E9" s="16" t="str">
        <f>$B$6</f>
        <v>Cravat</v>
      </c>
      <c r="F9" s="16" t="str">
        <f>$B$7</f>
        <v>Beast Ears</v>
      </c>
      <c r="G9" s="30" t="s">
        <v>165</v>
      </c>
      <c r="H9" s="29" t="s">
        <v>137</v>
      </c>
      <c r="I9" s="16" t="s">
        <v>166</v>
      </c>
      <c r="J9" s="16" t="s">
        <v>139</v>
      </c>
      <c r="K9" s="31"/>
      <c r="L9" s="31"/>
      <c r="M9" s="31"/>
      <c r="N9" s="31"/>
      <c r="O9" s="31"/>
      <c r="P9" s="31"/>
      <c r="Q9" s="31"/>
      <c r="R9" s="31"/>
      <c r="S9" s="31"/>
      <c r="T9" s="31"/>
      <c r="U9" s="31"/>
      <c r="V9" s="31"/>
      <c r="W9" s="31"/>
      <c r="X9" s="31"/>
      <c r="Y9" s="31"/>
      <c r="Z9" s="31"/>
      <c r="AA9" s="14" t="s">
        <v>1237</v>
      </c>
      <c r="AB9" s="13">
        <v>9</v>
      </c>
      <c r="AD9" s="12"/>
      <c r="AE9" s="12"/>
      <c r="AF9" s="12"/>
      <c r="AG9" s="13" t="s">
        <v>193</v>
      </c>
      <c r="AH9" s="12"/>
      <c r="AI9" s="13">
        <v>16</v>
      </c>
      <c r="AJ9" s="32">
        <v>155</v>
      </c>
      <c r="AK9" s="12"/>
    </row>
    <row r="10" ht="12.75" spans="1:37">
      <c r="A10" s="31"/>
      <c r="B10" s="17">
        <v>0</v>
      </c>
      <c r="C10" s="17">
        <v>1</v>
      </c>
      <c r="D10" s="17">
        <v>1</v>
      </c>
      <c r="E10" s="17">
        <v>1</v>
      </c>
      <c r="F10" s="17">
        <v>1</v>
      </c>
      <c r="G10" s="26"/>
      <c r="H10" s="32" t="s">
        <v>178</v>
      </c>
      <c r="AA10" s="43" t="s">
        <v>1238</v>
      </c>
      <c r="AB10" s="32">
        <v>1</v>
      </c>
      <c r="AC10" s="43" t="s">
        <v>119</v>
      </c>
      <c r="AD10" s="32">
        <v>3</v>
      </c>
      <c r="AE10" s="32"/>
      <c r="AF10" s="43"/>
      <c r="AG10" s="32" t="s">
        <v>193</v>
      </c>
      <c r="AH10" s="32"/>
      <c r="AI10" s="32">
        <v>20</v>
      </c>
      <c r="AJ10" s="13">
        <v>210</v>
      </c>
      <c r="AK10" s="15" t="s">
        <v>1239</v>
      </c>
    </row>
    <row r="11" ht="12.75" spans="1:37">
      <c r="A11" s="31"/>
      <c r="B11" s="17">
        <v>1</v>
      </c>
      <c r="C11" s="17">
        <v>2</v>
      </c>
      <c r="D11" s="17">
        <v>1</v>
      </c>
      <c r="E11" s="17">
        <v>1</v>
      </c>
      <c r="F11" s="17">
        <v>1</v>
      </c>
      <c r="G11" s="26">
        <v>12500</v>
      </c>
      <c r="H11" s="32" t="s">
        <v>170</v>
      </c>
      <c r="I11" s="12">
        <v>1</v>
      </c>
      <c r="J11" s="12">
        <v>10</v>
      </c>
      <c r="AA11" s="14" t="s">
        <v>1222</v>
      </c>
      <c r="AB11" s="13">
        <v>5</v>
      </c>
      <c r="AC11" s="12" t="s">
        <v>116</v>
      </c>
      <c r="AD11" s="13">
        <v>5</v>
      </c>
      <c r="AE11" s="12"/>
      <c r="AF11" s="14" t="s">
        <v>1210</v>
      </c>
      <c r="AG11" s="13" t="s">
        <v>193</v>
      </c>
      <c r="AH11" s="12"/>
      <c r="AI11" s="13">
        <v>20</v>
      </c>
      <c r="AJ11" s="13">
        <v>210</v>
      </c>
      <c r="AK11" s="12"/>
    </row>
    <row r="12" ht="12.75" spans="1:37">
      <c r="A12" s="31"/>
      <c r="B12" s="17">
        <v>2</v>
      </c>
      <c r="C12" s="17">
        <v>3</v>
      </c>
      <c r="D12" s="17">
        <v>2</v>
      </c>
      <c r="E12" s="17">
        <v>2</v>
      </c>
      <c r="F12" s="17">
        <v>2</v>
      </c>
      <c r="G12" s="26">
        <v>1500</v>
      </c>
      <c r="H12" s="32" t="s">
        <v>202</v>
      </c>
      <c r="I12" s="12">
        <v>1</v>
      </c>
      <c r="J12" s="12">
        <v>12</v>
      </c>
      <c r="AA12" s="14" t="s">
        <v>1240</v>
      </c>
      <c r="AB12" s="13">
        <v>8</v>
      </c>
      <c r="AD12" s="12"/>
      <c r="AE12" s="12"/>
      <c r="AF12" s="14" t="s">
        <v>1201</v>
      </c>
      <c r="AG12" s="13" t="s">
        <v>197</v>
      </c>
      <c r="AH12" s="12"/>
      <c r="AI12" s="13">
        <v>20</v>
      </c>
      <c r="AJ12" s="13">
        <v>200</v>
      </c>
      <c r="AK12" s="12"/>
    </row>
    <row r="13" ht="12.75" spans="1:37">
      <c r="A13" s="31"/>
      <c r="B13" s="17">
        <v>3</v>
      </c>
      <c r="C13" s="17">
        <v>4</v>
      </c>
      <c r="D13" s="17">
        <v>3</v>
      </c>
      <c r="E13" s="17">
        <v>4</v>
      </c>
      <c r="F13" s="17">
        <v>4</v>
      </c>
      <c r="G13" s="26"/>
      <c r="H13" s="32" t="s">
        <v>206</v>
      </c>
      <c r="I13" s="12">
        <v>1</v>
      </c>
      <c r="J13" s="12">
        <v>14</v>
      </c>
      <c r="AA13" s="14" t="s">
        <v>1225</v>
      </c>
      <c r="AB13" s="12"/>
      <c r="AC13" s="12" t="s">
        <v>116</v>
      </c>
      <c r="AD13" s="13">
        <v>9</v>
      </c>
      <c r="AE13" s="12"/>
      <c r="AF13" s="14" t="s">
        <v>1218</v>
      </c>
      <c r="AG13" s="13" t="s">
        <v>197</v>
      </c>
      <c r="AH13" s="12"/>
      <c r="AI13" s="13">
        <v>25</v>
      </c>
      <c r="AJ13" s="13">
        <v>270</v>
      </c>
      <c r="AK13" s="12" t="s">
        <v>415</v>
      </c>
    </row>
    <row r="14" ht="25.5" spans="1:37">
      <c r="A14" s="31"/>
      <c r="B14" s="17">
        <v>4</v>
      </c>
      <c r="C14" s="17">
        <v>5</v>
      </c>
      <c r="D14" s="17">
        <v>5</v>
      </c>
      <c r="E14" s="17">
        <v>5</v>
      </c>
      <c r="F14" s="17">
        <v>5</v>
      </c>
      <c r="G14" s="26">
        <v>3700</v>
      </c>
      <c r="H14" s="32" t="s">
        <v>178</v>
      </c>
      <c r="I14" s="12">
        <v>2</v>
      </c>
      <c r="J14" s="12">
        <v>17</v>
      </c>
      <c r="AA14" s="14" t="s">
        <v>1226</v>
      </c>
      <c r="AB14" s="13">
        <v>7</v>
      </c>
      <c r="AC14" s="12" t="s">
        <v>116</v>
      </c>
      <c r="AD14" s="13">
        <v>7</v>
      </c>
      <c r="AE14" s="12"/>
      <c r="AF14" s="47" t="s">
        <v>1241</v>
      </c>
      <c r="AG14" s="13" t="s">
        <v>205</v>
      </c>
      <c r="AH14" s="12"/>
      <c r="AI14" s="13">
        <v>37</v>
      </c>
      <c r="AJ14" s="13">
        <v>370</v>
      </c>
      <c r="AK14" s="12"/>
    </row>
    <row r="15" ht="12.75" spans="1:37">
      <c r="A15" s="31"/>
      <c r="B15" s="17">
        <v>5</v>
      </c>
      <c r="C15" s="17">
        <v>6</v>
      </c>
      <c r="D15" s="17">
        <v>8</v>
      </c>
      <c r="E15" s="17">
        <v>8</v>
      </c>
      <c r="F15" s="17">
        <v>8</v>
      </c>
      <c r="G15" s="26">
        <v>4800</v>
      </c>
      <c r="H15" s="32" t="s">
        <v>183</v>
      </c>
      <c r="I15" s="12">
        <v>2</v>
      </c>
      <c r="J15" s="12">
        <v>20</v>
      </c>
      <c r="AA15" s="43" t="s">
        <v>1242</v>
      </c>
      <c r="AB15" s="32">
        <v>10</v>
      </c>
      <c r="AC15" s="17"/>
      <c r="AD15" s="32"/>
      <c r="AE15" s="32"/>
      <c r="AF15" s="43"/>
      <c r="AG15" s="32" t="s">
        <v>169</v>
      </c>
      <c r="AH15" s="32"/>
      <c r="AI15" s="32">
        <v>45</v>
      </c>
      <c r="AJ15" s="32">
        <v>375</v>
      </c>
      <c r="AK15" s="46"/>
    </row>
    <row r="16" ht="12.75" spans="1:37">
      <c r="A16" s="31"/>
      <c r="B16" s="17">
        <v>6</v>
      </c>
      <c r="C16" s="17">
        <v>7</v>
      </c>
      <c r="D16" s="17">
        <v>12</v>
      </c>
      <c r="E16" s="17">
        <v>12</v>
      </c>
      <c r="F16" s="17">
        <v>12</v>
      </c>
      <c r="G16" s="26">
        <v>6250</v>
      </c>
      <c r="H16" s="32" t="s">
        <v>154</v>
      </c>
      <c r="I16" s="12">
        <v>3</v>
      </c>
      <c r="J16" s="12">
        <v>23</v>
      </c>
      <c r="AA16" s="43"/>
      <c r="AB16" s="32"/>
      <c r="AC16" s="17"/>
      <c r="AD16" s="32"/>
      <c r="AE16" s="32"/>
      <c r="AF16" s="43"/>
      <c r="AG16" s="32"/>
      <c r="AH16" s="32"/>
      <c r="AI16" s="32"/>
      <c r="AJ16" s="32"/>
      <c r="AK16" s="17"/>
    </row>
    <row r="17" ht="12.75" spans="1:37">
      <c r="A17" s="31"/>
      <c r="B17" s="17">
        <v>7</v>
      </c>
      <c r="C17" s="17">
        <v>8</v>
      </c>
      <c r="D17" s="17">
        <v>16</v>
      </c>
      <c r="E17" s="17">
        <v>16</v>
      </c>
      <c r="F17" s="17">
        <v>16</v>
      </c>
      <c r="G17" s="26">
        <v>8150</v>
      </c>
      <c r="H17" s="32" t="s">
        <v>197</v>
      </c>
      <c r="I17" s="12">
        <v>3</v>
      </c>
      <c r="J17" s="12">
        <v>26</v>
      </c>
      <c r="AA17" s="43"/>
      <c r="AB17" s="32"/>
      <c r="AC17" s="17"/>
      <c r="AD17" s="32"/>
      <c r="AE17" s="32"/>
      <c r="AF17" s="43"/>
      <c r="AG17" s="32"/>
      <c r="AH17" s="32"/>
      <c r="AI17" s="32"/>
      <c r="AJ17" s="32"/>
      <c r="AK17" s="17"/>
    </row>
    <row r="18" ht="12.75" spans="1:37">
      <c r="A18" s="31"/>
      <c r="B18" s="17">
        <v>8</v>
      </c>
      <c r="C18" s="17">
        <v>9</v>
      </c>
      <c r="D18" s="17">
        <v>22</v>
      </c>
      <c r="E18" s="17">
        <v>20</v>
      </c>
      <c r="F18" s="17">
        <v>20</v>
      </c>
      <c r="G18" s="26">
        <v>10600</v>
      </c>
      <c r="H18" s="32" t="s">
        <v>209</v>
      </c>
      <c r="I18" s="12">
        <v>3</v>
      </c>
      <c r="J18" s="12">
        <v>29</v>
      </c>
      <c r="AA18" s="43"/>
      <c r="AB18" s="32"/>
      <c r="AC18" s="17"/>
      <c r="AD18" s="32"/>
      <c r="AE18" s="32"/>
      <c r="AF18" s="43"/>
      <c r="AG18" s="32"/>
      <c r="AH18" s="32"/>
      <c r="AI18" s="32"/>
      <c r="AJ18" s="32"/>
      <c r="AK18" s="17"/>
    </row>
    <row r="19" ht="12.75" spans="1:37">
      <c r="A19" s="31"/>
      <c r="B19" s="17">
        <v>9</v>
      </c>
      <c r="C19" s="17">
        <v>10</v>
      </c>
      <c r="D19" s="17">
        <v>30</v>
      </c>
      <c r="E19" s="17">
        <v>25</v>
      </c>
      <c r="F19" s="17">
        <v>25</v>
      </c>
      <c r="G19" s="26">
        <v>13800</v>
      </c>
      <c r="H19" s="32" t="s">
        <v>169</v>
      </c>
      <c r="I19" s="12">
        <v>5</v>
      </c>
      <c r="J19" s="12">
        <v>30</v>
      </c>
      <c r="AA19" s="43"/>
      <c r="AB19" s="32"/>
      <c r="AC19" s="17"/>
      <c r="AD19" s="32"/>
      <c r="AE19" s="32"/>
      <c r="AF19" s="43"/>
      <c r="AG19" s="32"/>
      <c r="AH19" s="32"/>
      <c r="AI19" s="32"/>
      <c r="AJ19" s="32"/>
      <c r="AK19" s="17"/>
    </row>
    <row r="20" ht="12.75" spans="1:8">
      <c r="A20" s="31"/>
      <c r="B20" s="17">
        <v>10</v>
      </c>
      <c r="C20" s="17" t="s">
        <v>171</v>
      </c>
      <c r="G20" s="26"/>
      <c r="H20" s="21"/>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F25" s="43"/>
      <c r="AG25" s="12"/>
      <c r="AH25" s="12"/>
      <c r="AI25" s="12"/>
      <c r="AJ25" s="12"/>
      <c r="AK25" s="17"/>
    </row>
    <row r="26" ht="12.75" spans="1:37">
      <c r="A26" s="31"/>
      <c r="G26" s="26"/>
      <c r="H26" s="21"/>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15.75" customHeight="1"/>
  <cols>
    <col min="1" max="1" width="32.1428571428571" style="12" customWidth="1"/>
    <col min="2" max="2" width="20.7142857142857" style="12" customWidth="1"/>
    <col min="3" max="3" width="11.4285714285714" style="12" customWidth="1"/>
    <col min="4" max="4" width="12" style="12" customWidth="1"/>
    <col min="5" max="5" width="11.8571428571429" style="12" customWidth="1"/>
    <col min="6" max="6" width="14"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118</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[DMKCharacterProgress_WIP.xlsx]Overview!$B$167</v>
      </c>
      <c r="G1" s="12" t="s">
        <v>124</v>
      </c>
      <c r="H1" s="21"/>
      <c r="AA1" s="34" t="str">
        <f>$B$1&amp;"'s Activities"</f>
        <v>Lumiere's Activities</v>
      </c>
      <c r="AB1" s="34"/>
      <c r="AC1" s="34"/>
      <c r="AD1" s="34"/>
      <c r="AE1" s="34"/>
      <c r="AF1" s="34"/>
      <c r="AG1" s="34"/>
      <c r="AH1" s="34"/>
      <c r="AI1" s="34"/>
      <c r="AJ1" s="34"/>
      <c r="AK1" s="34"/>
    </row>
    <row r="2" ht="20.25" spans="1:37">
      <c r="A2" s="16" t="s">
        <v>125</v>
      </c>
      <c r="B2" s="17" t="s">
        <v>1199</v>
      </c>
      <c r="F2" s="22" t="str">
        <f ca="1">"'"&amp;SUBSTITUTE($F$1,"Overview","Overview (Mine)'")</f>
        <v>'[DMKCharacterProgress_WIP.xlsx]Overview (Mine)'!$B$167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1243</v>
      </c>
      <c r="AB4" s="13">
        <v>1</v>
      </c>
      <c r="AD4" s="12"/>
      <c r="AE4" s="13" t="s">
        <v>51</v>
      </c>
      <c r="AF4" s="12"/>
      <c r="AG4" s="13" t="s">
        <v>178</v>
      </c>
      <c r="AH4" s="12"/>
      <c r="AI4" s="13">
        <v>7</v>
      </c>
      <c r="AJ4" s="13">
        <v>40</v>
      </c>
      <c r="AK4" s="15" t="s">
        <v>1202</v>
      </c>
    </row>
    <row r="5" ht="12.75" spans="1:37">
      <c r="A5" s="16" t="s">
        <v>148</v>
      </c>
      <c r="B5" s="17" t="s">
        <v>1202</v>
      </c>
      <c r="G5" s="26"/>
      <c r="H5" s="21"/>
      <c r="AA5" s="14" t="s">
        <v>1244</v>
      </c>
      <c r="AB5" s="13">
        <v>1</v>
      </c>
      <c r="AD5" s="12"/>
      <c r="AE5" s="12"/>
      <c r="AF5" s="14" t="s">
        <v>1201</v>
      </c>
      <c r="AG5" s="13" t="s">
        <v>178</v>
      </c>
      <c r="AH5" s="12"/>
      <c r="AI5" s="13">
        <v>7</v>
      </c>
      <c r="AJ5" s="13">
        <v>40</v>
      </c>
      <c r="AK5" s="12"/>
    </row>
    <row r="6" ht="12.75" spans="1:37">
      <c r="A6" s="16" t="s">
        <v>150</v>
      </c>
      <c r="B6" s="17" t="s">
        <v>1083</v>
      </c>
      <c r="G6" s="26"/>
      <c r="H6" s="21"/>
      <c r="AA6" s="14" t="s">
        <v>1245</v>
      </c>
      <c r="AB6" s="13">
        <v>2</v>
      </c>
      <c r="AD6" s="12"/>
      <c r="AE6" s="12"/>
      <c r="AF6" s="14" t="s">
        <v>1210</v>
      </c>
      <c r="AG6" s="13" t="s">
        <v>183</v>
      </c>
      <c r="AH6" s="12"/>
      <c r="AI6" s="13">
        <v>10</v>
      </c>
      <c r="AJ6" s="13">
        <v>75</v>
      </c>
      <c r="AK6" s="15" t="s">
        <v>1246</v>
      </c>
    </row>
    <row r="7" ht="12.75" spans="1:37">
      <c r="A7" s="16" t="s">
        <v>157</v>
      </c>
      <c r="B7" s="17" t="s">
        <v>1247</v>
      </c>
      <c r="G7" s="26"/>
      <c r="H7" s="21"/>
      <c r="AA7" s="14" t="s">
        <v>1248</v>
      </c>
      <c r="AB7" s="13">
        <v>5</v>
      </c>
      <c r="AC7" s="12" t="s">
        <v>1215</v>
      </c>
      <c r="AD7" s="13">
        <v>8</v>
      </c>
      <c r="AE7" s="12"/>
      <c r="AF7" s="14" t="s">
        <v>1210</v>
      </c>
      <c r="AG7" s="13" t="s">
        <v>183</v>
      </c>
      <c r="AH7" s="12"/>
      <c r="AI7" s="13">
        <v>13</v>
      </c>
      <c r="AJ7" s="32">
        <v>100</v>
      </c>
      <c r="AK7" s="12"/>
    </row>
    <row r="8" ht="12.75" spans="1:37">
      <c r="A8" s="16" t="s">
        <v>159</v>
      </c>
      <c r="B8" s="17">
        <v>7</v>
      </c>
      <c r="C8" s="27"/>
      <c r="D8" s="27"/>
      <c r="E8" s="27"/>
      <c r="F8" s="27"/>
      <c r="G8" s="28"/>
      <c r="H8" s="29"/>
      <c r="I8" s="33" t="s">
        <v>131</v>
      </c>
      <c r="J8" s="33"/>
      <c r="AA8" s="14" t="s">
        <v>1249</v>
      </c>
      <c r="AB8" s="13">
        <v>2</v>
      </c>
      <c r="AC8" s="12" t="s">
        <v>1205</v>
      </c>
      <c r="AD8" s="13">
        <v>4</v>
      </c>
      <c r="AE8" s="12"/>
      <c r="AF8" s="14" t="s">
        <v>1210</v>
      </c>
      <c r="AG8" s="13" t="s">
        <v>183</v>
      </c>
      <c r="AH8" s="12"/>
      <c r="AI8" s="13">
        <v>13</v>
      </c>
      <c r="AJ8" s="32">
        <v>100</v>
      </c>
      <c r="AK8" s="15" t="s">
        <v>1250</v>
      </c>
    </row>
    <row r="9" ht="12.75" spans="1:37">
      <c r="A9" s="16" t="s">
        <v>162</v>
      </c>
      <c r="B9" s="16" t="s">
        <v>163</v>
      </c>
      <c r="C9" s="16" t="s">
        <v>164</v>
      </c>
      <c r="D9" s="16" t="str">
        <f>$B$5</f>
        <v>Rose</v>
      </c>
      <c r="E9" s="16" t="str">
        <f>$B$6</f>
        <v>Matchsticks</v>
      </c>
      <c r="F9" s="16" t="str">
        <f>$B$7</f>
        <v>Lumiere Ears</v>
      </c>
      <c r="G9" s="30" t="s">
        <v>165</v>
      </c>
      <c r="H9" s="29" t="s">
        <v>137</v>
      </c>
      <c r="I9" s="16" t="s">
        <v>166</v>
      </c>
      <c r="J9" s="16" t="s">
        <v>139</v>
      </c>
      <c r="K9" s="31"/>
      <c r="L9" s="31"/>
      <c r="M9" s="31"/>
      <c r="N9" s="31"/>
      <c r="O9" s="31"/>
      <c r="P9" s="31"/>
      <c r="Q9" s="31"/>
      <c r="R9" s="31"/>
      <c r="S9" s="31"/>
      <c r="T9" s="31"/>
      <c r="U9" s="31"/>
      <c r="V9" s="31"/>
      <c r="W9" s="31"/>
      <c r="X9" s="31"/>
      <c r="Y9" s="31"/>
      <c r="Z9" s="31"/>
      <c r="AA9" s="43" t="s">
        <v>1106</v>
      </c>
      <c r="AB9" s="32">
        <v>1</v>
      </c>
      <c r="AC9" s="17" t="s">
        <v>119</v>
      </c>
      <c r="AD9" s="32">
        <v>2</v>
      </c>
      <c r="AE9" s="32"/>
      <c r="AF9" s="43" t="s">
        <v>1210</v>
      </c>
      <c r="AG9" s="32" t="s">
        <v>183</v>
      </c>
      <c r="AH9" s="32"/>
      <c r="AI9" s="32">
        <v>13</v>
      </c>
      <c r="AJ9" s="13">
        <v>100</v>
      </c>
      <c r="AK9" s="12"/>
    </row>
    <row r="10" ht="12.75" spans="1:37">
      <c r="A10" s="31"/>
      <c r="B10" s="17">
        <v>0</v>
      </c>
      <c r="C10" s="17">
        <v>1</v>
      </c>
      <c r="D10" s="17">
        <v>8</v>
      </c>
      <c r="E10" s="17">
        <v>13</v>
      </c>
      <c r="F10" s="17">
        <v>13</v>
      </c>
      <c r="G10" s="26"/>
      <c r="H10" s="32" t="s">
        <v>193</v>
      </c>
      <c r="AA10" s="14" t="s">
        <v>1251</v>
      </c>
      <c r="AB10" s="13">
        <v>2</v>
      </c>
      <c r="AD10" s="12"/>
      <c r="AE10" s="12"/>
      <c r="AF10" s="43" t="s">
        <v>1210</v>
      </c>
      <c r="AG10" s="13" t="s">
        <v>154</v>
      </c>
      <c r="AH10" s="12"/>
      <c r="AI10" s="13">
        <v>13</v>
      </c>
      <c r="AJ10" s="32">
        <v>110</v>
      </c>
      <c r="AK10" s="12" t="s">
        <v>1252</v>
      </c>
    </row>
    <row r="11" ht="12.75" spans="1:37">
      <c r="A11" s="31"/>
      <c r="B11" s="17">
        <v>1</v>
      </c>
      <c r="C11" s="17">
        <v>2</v>
      </c>
      <c r="D11" s="17">
        <v>2</v>
      </c>
      <c r="E11" s="17">
        <v>2</v>
      </c>
      <c r="F11" s="17">
        <v>2</v>
      </c>
      <c r="G11" s="26"/>
      <c r="H11" s="32" t="s">
        <v>170</v>
      </c>
      <c r="I11" s="12">
        <v>1</v>
      </c>
      <c r="J11" s="12">
        <v>10</v>
      </c>
      <c r="AA11" s="43" t="s">
        <v>1253</v>
      </c>
      <c r="AB11" s="32">
        <v>3</v>
      </c>
      <c r="AC11" s="43" t="s">
        <v>119</v>
      </c>
      <c r="AD11" s="32">
        <v>4</v>
      </c>
      <c r="AE11" s="32"/>
      <c r="AF11" s="43"/>
      <c r="AG11" s="32" t="s">
        <v>154</v>
      </c>
      <c r="AH11" s="32"/>
      <c r="AI11" s="32">
        <v>17</v>
      </c>
      <c r="AJ11" s="13">
        <v>150</v>
      </c>
      <c r="AK11" s="15" t="s">
        <v>1254</v>
      </c>
    </row>
    <row r="12" ht="12.75" spans="1:37">
      <c r="A12" s="31"/>
      <c r="B12" s="17">
        <v>2</v>
      </c>
      <c r="C12" s="17">
        <v>3</v>
      </c>
      <c r="D12" s="17">
        <v>2</v>
      </c>
      <c r="E12" s="17">
        <v>3</v>
      </c>
      <c r="F12" s="17">
        <v>2</v>
      </c>
      <c r="G12" s="26"/>
      <c r="H12" s="32" t="s">
        <v>202</v>
      </c>
      <c r="I12" s="12">
        <v>1</v>
      </c>
      <c r="J12" s="12">
        <v>12</v>
      </c>
      <c r="AA12" s="14" t="s">
        <v>1255</v>
      </c>
      <c r="AB12" s="13">
        <v>3</v>
      </c>
      <c r="AD12" s="12"/>
      <c r="AE12" s="12"/>
      <c r="AF12" s="14" t="s">
        <v>1218</v>
      </c>
      <c r="AG12" s="13" t="s">
        <v>193</v>
      </c>
      <c r="AH12" s="12"/>
      <c r="AI12" s="13">
        <v>16</v>
      </c>
      <c r="AJ12" s="13">
        <v>155</v>
      </c>
      <c r="AK12" s="12" t="s">
        <v>1094</v>
      </c>
    </row>
    <row r="13" ht="12.75" spans="1:37">
      <c r="A13" s="31"/>
      <c r="B13" s="17">
        <v>3</v>
      </c>
      <c r="C13" s="17">
        <v>4</v>
      </c>
      <c r="D13" s="17">
        <v>3</v>
      </c>
      <c r="E13" s="17">
        <v>4</v>
      </c>
      <c r="F13" s="17">
        <v>4</v>
      </c>
      <c r="G13" s="26"/>
      <c r="H13" s="32" t="s">
        <v>206</v>
      </c>
      <c r="I13" s="12">
        <v>1</v>
      </c>
      <c r="J13" s="12">
        <v>14</v>
      </c>
      <c r="AA13" s="14" t="s">
        <v>1256</v>
      </c>
      <c r="AB13" s="13">
        <v>4</v>
      </c>
      <c r="AC13" s="12" t="s">
        <v>119</v>
      </c>
      <c r="AD13" s="13">
        <v>6</v>
      </c>
      <c r="AE13" s="12"/>
      <c r="AF13" s="14" t="s">
        <v>1210</v>
      </c>
      <c r="AG13" s="13" t="s">
        <v>193</v>
      </c>
      <c r="AH13" s="12"/>
      <c r="AI13" s="13">
        <v>20</v>
      </c>
      <c r="AJ13" s="13">
        <v>210</v>
      </c>
      <c r="AK13" s="12"/>
    </row>
    <row r="14" ht="12.75" spans="1:37">
      <c r="A14" s="31"/>
      <c r="B14" s="17">
        <v>4</v>
      </c>
      <c r="C14" s="17">
        <v>5</v>
      </c>
      <c r="D14" s="17">
        <v>5</v>
      </c>
      <c r="E14" s="17">
        <v>6</v>
      </c>
      <c r="F14" s="17">
        <v>6</v>
      </c>
      <c r="G14" s="26">
        <v>5850</v>
      </c>
      <c r="H14" s="32" t="s">
        <v>178</v>
      </c>
      <c r="I14" s="12">
        <v>2</v>
      </c>
      <c r="J14" s="12">
        <v>17</v>
      </c>
      <c r="AA14" s="14" t="s">
        <v>1257</v>
      </c>
      <c r="AB14" s="13">
        <v>7</v>
      </c>
      <c r="AD14" s="12"/>
      <c r="AE14" s="12"/>
      <c r="AF14" s="12" t="s">
        <v>1208</v>
      </c>
      <c r="AG14" s="13" t="s">
        <v>197</v>
      </c>
      <c r="AH14" s="12"/>
      <c r="AI14" s="13">
        <v>20</v>
      </c>
      <c r="AJ14" s="13">
        <v>200</v>
      </c>
      <c r="AK14" s="12"/>
    </row>
    <row r="15" ht="12.75" spans="1:37">
      <c r="A15" s="31"/>
      <c r="B15" s="17">
        <v>5</v>
      </c>
      <c r="C15" s="17">
        <v>6</v>
      </c>
      <c r="D15" s="17">
        <v>8</v>
      </c>
      <c r="E15" s="17">
        <v>8</v>
      </c>
      <c r="F15" s="17">
        <v>8</v>
      </c>
      <c r="G15" s="26">
        <v>7600</v>
      </c>
      <c r="H15" s="32" t="s">
        <v>183</v>
      </c>
      <c r="I15" s="12">
        <v>2</v>
      </c>
      <c r="J15" s="12">
        <v>20</v>
      </c>
      <c r="AA15" s="43" t="s">
        <v>1224</v>
      </c>
      <c r="AB15" s="32"/>
      <c r="AC15" s="17" t="s">
        <v>116</v>
      </c>
      <c r="AD15" s="32">
        <v>5</v>
      </c>
      <c r="AE15" s="32"/>
      <c r="AF15" s="43" t="s">
        <v>1210</v>
      </c>
      <c r="AG15" s="32" t="s">
        <v>197</v>
      </c>
      <c r="AH15" s="32"/>
      <c r="AI15" s="32">
        <v>25</v>
      </c>
      <c r="AJ15" s="32">
        <v>270</v>
      </c>
      <c r="AK15" s="17"/>
    </row>
    <row r="16" ht="12.75" spans="1:37">
      <c r="A16" s="31"/>
      <c r="B16" s="17">
        <v>6</v>
      </c>
      <c r="C16" s="17">
        <v>7</v>
      </c>
      <c r="D16" s="17">
        <v>12</v>
      </c>
      <c r="E16" s="17">
        <v>12</v>
      </c>
      <c r="F16" s="17">
        <v>10</v>
      </c>
      <c r="G16" s="26">
        <v>9900</v>
      </c>
      <c r="H16" s="32" t="s">
        <v>154</v>
      </c>
      <c r="I16" s="12">
        <v>3</v>
      </c>
      <c r="J16" s="12">
        <v>23</v>
      </c>
      <c r="AA16" s="43" t="s">
        <v>1258</v>
      </c>
      <c r="AB16" s="32">
        <v>8</v>
      </c>
      <c r="AC16" s="43" t="s">
        <v>119</v>
      </c>
      <c r="AD16" s="32"/>
      <c r="AE16" s="32"/>
      <c r="AF16" s="14" t="s">
        <v>1208</v>
      </c>
      <c r="AG16" s="32" t="s">
        <v>197</v>
      </c>
      <c r="AH16" s="32"/>
      <c r="AI16" s="32">
        <v>25</v>
      </c>
      <c r="AJ16" s="32">
        <v>270</v>
      </c>
      <c r="AK16" s="46"/>
    </row>
    <row r="17" ht="12.75" spans="1:37">
      <c r="A17" s="31"/>
      <c r="B17" s="17">
        <v>7</v>
      </c>
      <c r="C17" s="17">
        <v>8</v>
      </c>
      <c r="D17" s="17">
        <v>16</v>
      </c>
      <c r="E17" s="17">
        <v>16</v>
      </c>
      <c r="F17" s="17">
        <v>14</v>
      </c>
      <c r="G17" s="26">
        <v>12850</v>
      </c>
      <c r="H17" s="32" t="s">
        <v>197</v>
      </c>
      <c r="I17" s="12">
        <v>3</v>
      </c>
      <c r="J17" s="12">
        <v>26</v>
      </c>
      <c r="AA17" s="43" t="s">
        <v>1259</v>
      </c>
      <c r="AB17" s="32">
        <v>10</v>
      </c>
      <c r="AC17" s="17" t="s">
        <v>119</v>
      </c>
      <c r="AD17" s="32">
        <v>10</v>
      </c>
      <c r="AE17" s="32"/>
      <c r="AF17" s="43"/>
      <c r="AG17" s="32" t="s">
        <v>169</v>
      </c>
      <c r="AH17" s="32"/>
      <c r="AI17" s="32">
        <v>25</v>
      </c>
      <c r="AJ17" s="32">
        <v>270</v>
      </c>
      <c r="AK17" s="46"/>
    </row>
    <row r="18" ht="12.75" spans="1:10">
      <c r="A18" s="31"/>
      <c r="B18" s="17">
        <v>8</v>
      </c>
      <c r="C18" s="17">
        <v>9</v>
      </c>
      <c r="D18" s="17">
        <v>22</v>
      </c>
      <c r="E18" s="17">
        <v>20</v>
      </c>
      <c r="F18" s="17">
        <v>20</v>
      </c>
      <c r="G18" s="26">
        <v>16700</v>
      </c>
      <c r="H18" s="32" t="s">
        <v>209</v>
      </c>
      <c r="I18" s="12">
        <v>3</v>
      </c>
      <c r="J18" s="12">
        <v>29</v>
      </c>
    </row>
    <row r="19" ht="12.75" spans="1:37">
      <c r="A19" s="31"/>
      <c r="B19" s="17">
        <v>9</v>
      </c>
      <c r="C19" s="17">
        <v>10</v>
      </c>
      <c r="D19" s="17">
        <v>30</v>
      </c>
      <c r="E19" s="17">
        <v>25</v>
      </c>
      <c r="F19" s="17">
        <v>25</v>
      </c>
      <c r="G19" s="26">
        <v>21700</v>
      </c>
      <c r="H19" s="32" t="s">
        <v>169</v>
      </c>
      <c r="I19" s="12">
        <v>5</v>
      </c>
      <c r="J19" s="12">
        <v>30</v>
      </c>
      <c r="AA19" s="43"/>
      <c r="AB19" s="32"/>
      <c r="AC19" s="17"/>
      <c r="AD19" s="32"/>
      <c r="AE19" s="32"/>
      <c r="AF19" s="43"/>
      <c r="AG19" s="32"/>
      <c r="AH19" s="32"/>
      <c r="AI19" s="32"/>
      <c r="AJ19" s="32"/>
      <c r="AK19" s="17"/>
    </row>
    <row r="20" ht="12.75" spans="1:37">
      <c r="A20" s="31"/>
      <c r="B20" s="17">
        <v>10</v>
      </c>
      <c r="C20" s="17" t="s">
        <v>171</v>
      </c>
      <c r="G20" s="26"/>
      <c r="H20" s="21"/>
      <c r="AG20" s="12"/>
      <c r="AH20" s="12"/>
      <c r="AI20" s="12"/>
      <c r="AJ20" s="12"/>
      <c r="AK20" s="12"/>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F25" s="43"/>
      <c r="AG25" s="12"/>
      <c r="AH25" s="12"/>
      <c r="AI25" s="12"/>
      <c r="AJ25" s="12"/>
      <c r="AK25" s="17"/>
    </row>
    <row r="26" ht="12.75" spans="1:37">
      <c r="A26" s="31"/>
      <c r="G26" s="26"/>
      <c r="H26" s="21"/>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12.75"/>
  <cols>
    <col min="1" max="1" width="32.1428571428571" style="12" customWidth="1"/>
    <col min="2" max="2" width="18.8571428571429" style="12" customWidth="1"/>
    <col min="3" max="3" width="11.4285714285714" style="12" customWidth="1"/>
    <col min="4" max="4" width="16.5714285714286" style="12" customWidth="1"/>
    <col min="5" max="5" width="11.8571428571429" style="12" customWidth="1"/>
    <col min="6" max="6" width="11.4285714285714"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56</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[DMKCharacterProgress_WIP.xlsx]Overview!$B$15</v>
      </c>
      <c r="G1" s="12" t="s">
        <v>124</v>
      </c>
      <c r="H1" s="21"/>
      <c r="AA1" s="34" t="str">
        <f>$B$1&amp;"'s Activities"</f>
        <v>Goofy's Activities</v>
      </c>
      <c r="AB1" s="34"/>
      <c r="AC1" s="34"/>
      <c r="AD1" s="34"/>
      <c r="AE1" s="34"/>
      <c r="AF1" s="34"/>
      <c r="AG1" s="34"/>
      <c r="AH1" s="34"/>
      <c r="AI1" s="34"/>
      <c r="AJ1" s="34"/>
      <c r="AK1" s="34"/>
    </row>
    <row r="2" ht="20.25" spans="1:37">
      <c r="A2" s="16" t="s">
        <v>125</v>
      </c>
      <c r="B2" s="17" t="s">
        <v>172</v>
      </c>
      <c r="F2" s="22" t="str">
        <f ca="1">"'"&amp;SUBSTITUTE($F$1,"Overview","Overview (Mine)'")</f>
        <v>'[DMKCharacterProgress_WIP.xlsx]Overview (Mine)'!$B$15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315</v>
      </c>
      <c r="AB4" s="13">
        <v>1</v>
      </c>
      <c r="AD4" s="12"/>
      <c r="AE4" s="12"/>
      <c r="AF4" s="12"/>
      <c r="AG4" s="13" t="s">
        <v>174</v>
      </c>
      <c r="AH4" s="12"/>
      <c r="AI4" s="13">
        <v>1</v>
      </c>
      <c r="AJ4" s="13">
        <v>5</v>
      </c>
      <c r="AK4" s="14" t="s">
        <v>176</v>
      </c>
    </row>
    <row r="5" spans="1:37">
      <c r="A5" s="16" t="s">
        <v>148</v>
      </c>
      <c r="B5" s="17" t="s">
        <v>176</v>
      </c>
      <c r="G5" s="26"/>
      <c r="H5" s="21"/>
      <c r="AA5" s="14" t="s">
        <v>316</v>
      </c>
      <c r="AB5" s="13">
        <v>2</v>
      </c>
      <c r="AD5" s="12"/>
      <c r="AE5" s="13" t="s">
        <v>51</v>
      </c>
      <c r="AF5" s="12"/>
      <c r="AG5" s="13" t="s">
        <v>202</v>
      </c>
      <c r="AH5" s="12"/>
      <c r="AI5" s="13">
        <v>4</v>
      </c>
      <c r="AJ5" s="13">
        <v>14</v>
      </c>
      <c r="AK5" s="47" t="s">
        <v>158</v>
      </c>
    </row>
    <row r="6" spans="1:37">
      <c r="A6" s="16" t="s">
        <v>150</v>
      </c>
      <c r="B6" s="17" t="s">
        <v>317</v>
      </c>
      <c r="G6" s="26"/>
      <c r="H6" s="21"/>
      <c r="AA6" s="14" t="s">
        <v>318</v>
      </c>
      <c r="AB6" s="13">
        <v>1</v>
      </c>
      <c r="AD6" s="12"/>
      <c r="AE6" s="12"/>
      <c r="AF6" s="14" t="s">
        <v>264</v>
      </c>
      <c r="AG6" s="13" t="s">
        <v>178</v>
      </c>
      <c r="AH6" s="12"/>
      <c r="AI6" s="13">
        <v>7</v>
      </c>
      <c r="AJ6" s="13">
        <v>40</v>
      </c>
      <c r="AK6" s="47" t="s">
        <v>319</v>
      </c>
    </row>
    <row r="7" spans="1:37">
      <c r="A7" s="16" t="s">
        <v>157</v>
      </c>
      <c r="B7" s="17" t="s">
        <v>320</v>
      </c>
      <c r="G7" s="26"/>
      <c r="H7" s="21"/>
      <c r="AA7" s="14" t="s">
        <v>321</v>
      </c>
      <c r="AB7" s="13">
        <v>2</v>
      </c>
      <c r="AD7" s="12"/>
      <c r="AE7" s="12"/>
      <c r="AF7" s="14" t="s">
        <v>204</v>
      </c>
      <c r="AG7" s="13" t="s">
        <v>178</v>
      </c>
      <c r="AH7" s="12"/>
      <c r="AI7" s="13">
        <v>7</v>
      </c>
      <c r="AJ7" s="13">
        <v>40</v>
      </c>
      <c r="AK7" s="14" t="s">
        <v>214</v>
      </c>
    </row>
    <row r="8" spans="1:37">
      <c r="A8" s="16" t="s">
        <v>159</v>
      </c>
      <c r="B8" s="17">
        <v>9</v>
      </c>
      <c r="C8" s="27"/>
      <c r="D8" s="27"/>
      <c r="E8" s="27"/>
      <c r="F8" s="27"/>
      <c r="G8" s="28"/>
      <c r="H8" s="29"/>
      <c r="I8" s="33" t="s">
        <v>131</v>
      </c>
      <c r="J8" s="33"/>
      <c r="AA8" s="14" t="s">
        <v>322</v>
      </c>
      <c r="AB8" s="13">
        <v>2</v>
      </c>
      <c r="AD8" s="12"/>
      <c r="AE8" s="12"/>
      <c r="AF8" s="14" t="s">
        <v>259</v>
      </c>
      <c r="AG8" s="13" t="s">
        <v>183</v>
      </c>
      <c r="AH8" s="13" t="s">
        <v>51</v>
      </c>
      <c r="AI8" s="13">
        <v>10</v>
      </c>
      <c r="AJ8" s="13">
        <v>75</v>
      </c>
      <c r="AK8" s="14" t="s">
        <v>323</v>
      </c>
    </row>
    <row r="9" spans="1:37">
      <c r="A9" s="16" t="s">
        <v>162</v>
      </c>
      <c r="B9" s="16" t="s">
        <v>163</v>
      </c>
      <c r="C9" s="16" t="s">
        <v>164</v>
      </c>
      <c r="D9" s="16" t="str">
        <f>$B$5</f>
        <v>Mickey Balloon</v>
      </c>
      <c r="E9" s="16" t="str">
        <f>$B$6</f>
        <v>Goofy's Hat</v>
      </c>
      <c r="F9" s="16" t="str">
        <f>$B$7</f>
        <v>Goofy Ears</v>
      </c>
      <c r="G9" s="30" t="s">
        <v>165</v>
      </c>
      <c r="H9" s="29" t="s">
        <v>137</v>
      </c>
      <c r="I9" s="16" t="s">
        <v>166</v>
      </c>
      <c r="J9" s="16" t="s">
        <v>139</v>
      </c>
      <c r="K9" s="31"/>
      <c r="L9" s="31"/>
      <c r="M9" s="31"/>
      <c r="N9" s="31"/>
      <c r="O9" s="31"/>
      <c r="P9" s="31"/>
      <c r="Q9" s="31"/>
      <c r="R9" s="31"/>
      <c r="S9" s="31"/>
      <c r="T9" s="31"/>
      <c r="U9" s="31"/>
      <c r="V9" s="31"/>
      <c r="W9" s="31"/>
      <c r="X9" s="31"/>
      <c r="Y9" s="31"/>
      <c r="Z9" s="31"/>
      <c r="AA9" s="14" t="s">
        <v>233</v>
      </c>
      <c r="AB9" s="13">
        <v>2</v>
      </c>
      <c r="AC9" s="12" t="s">
        <v>201</v>
      </c>
      <c r="AD9" s="13">
        <v>2</v>
      </c>
      <c r="AE9" s="12"/>
      <c r="AF9" s="12"/>
      <c r="AG9" s="13" t="s">
        <v>183</v>
      </c>
      <c r="AH9" s="12"/>
      <c r="AI9" s="13">
        <v>13</v>
      </c>
      <c r="AJ9" s="13">
        <v>100</v>
      </c>
      <c r="AK9" s="14" t="s">
        <v>234</v>
      </c>
    </row>
    <row r="10" spans="1:37">
      <c r="A10" s="31"/>
      <c r="B10" s="17">
        <v>0</v>
      </c>
      <c r="C10" s="17">
        <v>1</v>
      </c>
      <c r="D10" s="17"/>
      <c r="E10" s="17">
        <v>1</v>
      </c>
      <c r="F10" s="17"/>
      <c r="G10" s="26">
        <v>100</v>
      </c>
      <c r="H10" s="32" t="s">
        <v>324</v>
      </c>
      <c r="AA10" s="14" t="s">
        <v>235</v>
      </c>
      <c r="AB10" s="13">
        <v>2</v>
      </c>
      <c r="AC10" s="12" t="s">
        <v>201</v>
      </c>
      <c r="AD10" s="13">
        <v>2</v>
      </c>
      <c r="AE10" s="12"/>
      <c r="AF10" s="12"/>
      <c r="AG10" s="13" t="s">
        <v>183</v>
      </c>
      <c r="AH10" s="12"/>
      <c r="AI10" s="13">
        <v>13</v>
      </c>
      <c r="AJ10" s="13">
        <v>100</v>
      </c>
      <c r="AK10" s="43" t="s">
        <v>236</v>
      </c>
    </row>
    <row r="11" spans="1:37">
      <c r="A11" s="31"/>
      <c r="B11" s="17">
        <v>1</v>
      </c>
      <c r="C11" s="17">
        <v>2</v>
      </c>
      <c r="D11" s="17">
        <v>1</v>
      </c>
      <c r="E11" s="17">
        <v>1</v>
      </c>
      <c r="F11" s="17"/>
      <c r="G11" s="26">
        <v>350</v>
      </c>
      <c r="H11" s="32" t="s">
        <v>199</v>
      </c>
      <c r="I11" s="12">
        <v>1</v>
      </c>
      <c r="J11" s="12">
        <v>5</v>
      </c>
      <c r="AA11" s="14" t="s">
        <v>325</v>
      </c>
      <c r="AB11" s="13">
        <v>2</v>
      </c>
      <c r="AC11" s="43"/>
      <c r="AD11" s="12"/>
      <c r="AE11" s="12"/>
      <c r="AF11" s="14" t="s">
        <v>182</v>
      </c>
      <c r="AG11" s="13" t="s">
        <v>154</v>
      </c>
      <c r="AH11" s="12"/>
      <c r="AI11" s="13">
        <v>13</v>
      </c>
      <c r="AJ11" s="13">
        <v>110</v>
      </c>
      <c r="AK11" s="12" t="s">
        <v>326</v>
      </c>
    </row>
    <row r="12" spans="1:37">
      <c r="A12" s="31"/>
      <c r="B12" s="17">
        <v>2</v>
      </c>
      <c r="C12" s="17">
        <v>3</v>
      </c>
      <c r="D12" s="17">
        <v>2</v>
      </c>
      <c r="E12" s="17">
        <v>2</v>
      </c>
      <c r="F12" s="17">
        <v>1</v>
      </c>
      <c r="G12" s="26">
        <v>550</v>
      </c>
      <c r="H12" s="32" t="s">
        <v>202</v>
      </c>
      <c r="I12" s="12">
        <v>1</v>
      </c>
      <c r="J12" s="12">
        <v>6</v>
      </c>
      <c r="AA12" s="14" t="s">
        <v>327</v>
      </c>
      <c r="AB12" s="13">
        <v>3</v>
      </c>
      <c r="AD12" s="12"/>
      <c r="AE12" s="12"/>
      <c r="AF12" s="12"/>
      <c r="AG12" s="13" t="s">
        <v>154</v>
      </c>
      <c r="AH12" s="12"/>
      <c r="AI12" s="13">
        <v>13</v>
      </c>
      <c r="AJ12" s="13">
        <v>110</v>
      </c>
      <c r="AK12" s="12" t="s">
        <v>328</v>
      </c>
    </row>
    <row r="13" spans="1:37">
      <c r="A13" s="31"/>
      <c r="B13" s="17">
        <v>3</v>
      </c>
      <c r="C13" s="17">
        <v>4</v>
      </c>
      <c r="D13" s="17">
        <v>3</v>
      </c>
      <c r="E13" s="17">
        <v>2</v>
      </c>
      <c r="F13" s="17">
        <v>2</v>
      </c>
      <c r="G13" s="26">
        <v>850</v>
      </c>
      <c r="H13" s="32" t="s">
        <v>206</v>
      </c>
      <c r="I13" s="12">
        <v>1</v>
      </c>
      <c r="J13" s="12">
        <v>7</v>
      </c>
      <c r="AA13" s="14" t="s">
        <v>329</v>
      </c>
      <c r="AB13" s="13">
        <v>3</v>
      </c>
      <c r="AE13" s="12"/>
      <c r="AF13" s="14" t="s">
        <v>330</v>
      </c>
      <c r="AG13" s="13" t="s">
        <v>154</v>
      </c>
      <c r="AH13" s="12"/>
      <c r="AI13" s="13">
        <v>13</v>
      </c>
      <c r="AJ13" s="13">
        <v>110</v>
      </c>
      <c r="AK13" s="14" t="s">
        <v>331</v>
      </c>
    </row>
    <row r="14" spans="1:37">
      <c r="A14" s="31"/>
      <c r="B14" s="17">
        <v>4</v>
      </c>
      <c r="C14" s="17">
        <v>5</v>
      </c>
      <c r="D14" s="17">
        <v>3</v>
      </c>
      <c r="E14" s="17">
        <v>3</v>
      </c>
      <c r="F14" s="17">
        <v>3</v>
      </c>
      <c r="G14" s="26">
        <v>1100</v>
      </c>
      <c r="H14" s="32" t="s">
        <v>178</v>
      </c>
      <c r="I14" s="12">
        <v>2</v>
      </c>
      <c r="J14" s="12">
        <v>8</v>
      </c>
      <c r="AA14" s="14" t="s">
        <v>249</v>
      </c>
      <c r="AB14" s="13">
        <v>5</v>
      </c>
      <c r="AC14" s="12" t="s">
        <v>201</v>
      </c>
      <c r="AD14" s="13">
        <v>2</v>
      </c>
      <c r="AE14" s="12"/>
      <c r="AF14" s="14" t="s">
        <v>250</v>
      </c>
      <c r="AG14" s="13" t="s">
        <v>154</v>
      </c>
      <c r="AH14" s="12"/>
      <c r="AI14" s="13">
        <v>17</v>
      </c>
      <c r="AJ14" s="13">
        <v>150</v>
      </c>
      <c r="AK14" s="43" t="s">
        <v>251</v>
      </c>
    </row>
    <row r="15" spans="1:37">
      <c r="A15" s="31"/>
      <c r="B15" s="17">
        <v>5</v>
      </c>
      <c r="C15" s="17">
        <v>6</v>
      </c>
      <c r="D15" s="17">
        <v>4</v>
      </c>
      <c r="E15" s="17">
        <v>4</v>
      </c>
      <c r="F15" s="17">
        <v>4</v>
      </c>
      <c r="G15" s="26">
        <v>1450</v>
      </c>
      <c r="H15" s="32" t="s">
        <v>183</v>
      </c>
      <c r="I15" s="12">
        <v>2</v>
      </c>
      <c r="J15" s="12">
        <v>9</v>
      </c>
      <c r="AA15" s="14" t="s">
        <v>252</v>
      </c>
      <c r="AB15" s="13">
        <v>3</v>
      </c>
      <c r="AC15" s="12" t="s">
        <v>201</v>
      </c>
      <c r="AD15" s="13">
        <v>3</v>
      </c>
      <c r="AE15" s="12"/>
      <c r="AF15" s="14" t="s">
        <v>204</v>
      </c>
      <c r="AG15" s="13" t="s">
        <v>154</v>
      </c>
      <c r="AH15" s="12"/>
      <c r="AI15" s="13">
        <v>17</v>
      </c>
      <c r="AJ15" s="13">
        <v>150</v>
      </c>
      <c r="AK15" s="43" t="s">
        <v>253</v>
      </c>
    </row>
    <row r="16" spans="1:37">
      <c r="A16" s="31"/>
      <c r="B16" s="17">
        <v>6</v>
      </c>
      <c r="C16" s="17">
        <v>7</v>
      </c>
      <c r="D16" s="17">
        <v>4</v>
      </c>
      <c r="E16" s="17">
        <v>5</v>
      </c>
      <c r="F16" s="17">
        <v>4</v>
      </c>
      <c r="G16" s="26">
        <v>1900</v>
      </c>
      <c r="H16" s="32" t="s">
        <v>154</v>
      </c>
      <c r="I16" s="12">
        <v>3</v>
      </c>
      <c r="J16" s="12">
        <v>10</v>
      </c>
      <c r="AA16" s="14" t="s">
        <v>254</v>
      </c>
      <c r="AB16" s="13">
        <v>3</v>
      </c>
      <c r="AC16" s="12" t="s">
        <v>201</v>
      </c>
      <c r="AD16" s="13">
        <v>2</v>
      </c>
      <c r="AE16" s="12"/>
      <c r="AF16" s="14" t="s">
        <v>182</v>
      </c>
      <c r="AG16" s="13" t="s">
        <v>154</v>
      </c>
      <c r="AH16" s="12"/>
      <c r="AI16" s="13">
        <v>17</v>
      </c>
      <c r="AJ16" s="13">
        <v>150</v>
      </c>
      <c r="AK16" s="43" t="s">
        <v>255</v>
      </c>
    </row>
    <row r="17" spans="1:37">
      <c r="A17" s="31"/>
      <c r="B17" s="17">
        <v>7</v>
      </c>
      <c r="C17" s="17">
        <v>8</v>
      </c>
      <c r="D17" s="17">
        <v>6</v>
      </c>
      <c r="E17" s="17">
        <v>6</v>
      </c>
      <c r="F17" s="17">
        <v>5</v>
      </c>
      <c r="G17" s="26">
        <v>2450</v>
      </c>
      <c r="H17" s="32" t="s">
        <v>197</v>
      </c>
      <c r="I17" s="12">
        <v>3</v>
      </c>
      <c r="J17" s="12">
        <v>11</v>
      </c>
      <c r="AA17" s="14" t="s">
        <v>266</v>
      </c>
      <c r="AB17" s="13">
        <v>2</v>
      </c>
      <c r="AC17" s="12" t="s">
        <v>201</v>
      </c>
      <c r="AD17" s="13">
        <v>4</v>
      </c>
      <c r="AE17" s="12"/>
      <c r="AF17" s="14" t="s">
        <v>259</v>
      </c>
      <c r="AG17" s="13" t="s">
        <v>193</v>
      </c>
      <c r="AH17" s="12"/>
      <c r="AI17" s="13">
        <v>20</v>
      </c>
      <c r="AJ17" s="13">
        <v>210</v>
      </c>
      <c r="AK17" s="14" t="s">
        <v>267</v>
      </c>
    </row>
    <row r="18" spans="1:37">
      <c r="A18" s="31"/>
      <c r="B18" s="17">
        <v>8</v>
      </c>
      <c r="C18" s="17">
        <v>9</v>
      </c>
      <c r="D18" s="17">
        <v>8</v>
      </c>
      <c r="E18" s="17">
        <v>8</v>
      </c>
      <c r="F18" s="17">
        <v>7</v>
      </c>
      <c r="G18" s="26">
        <v>3200</v>
      </c>
      <c r="H18" s="32" t="s">
        <v>209</v>
      </c>
      <c r="I18" s="12">
        <v>3</v>
      </c>
      <c r="J18" s="12">
        <v>12</v>
      </c>
      <c r="AA18" s="14" t="s">
        <v>244</v>
      </c>
      <c r="AB18" s="13">
        <v>3</v>
      </c>
      <c r="AD18" s="12"/>
      <c r="AE18" s="12"/>
      <c r="AF18" s="14" t="s">
        <v>330</v>
      </c>
      <c r="AG18" s="13" t="s">
        <v>193</v>
      </c>
      <c r="AH18" s="12"/>
      <c r="AI18" s="13">
        <v>16</v>
      </c>
      <c r="AJ18" s="13">
        <v>155</v>
      </c>
      <c r="AK18" s="12" t="s">
        <v>332</v>
      </c>
    </row>
    <row r="19" spans="1:37">
      <c r="A19" s="31"/>
      <c r="B19" s="17">
        <v>9</v>
      </c>
      <c r="C19" s="17">
        <v>10</v>
      </c>
      <c r="D19" s="17">
        <v>10</v>
      </c>
      <c r="E19" s="17">
        <v>10</v>
      </c>
      <c r="F19" s="17">
        <v>10</v>
      </c>
      <c r="G19" s="26">
        <v>4150</v>
      </c>
      <c r="H19" s="32" t="s">
        <v>169</v>
      </c>
      <c r="I19" s="12">
        <v>5</v>
      </c>
      <c r="J19" s="12">
        <v>13</v>
      </c>
      <c r="AA19" s="14" t="s">
        <v>333</v>
      </c>
      <c r="AB19" s="13">
        <v>3</v>
      </c>
      <c r="AD19" s="12"/>
      <c r="AE19" s="12"/>
      <c r="AF19" s="12"/>
      <c r="AG19" s="13" t="s">
        <v>193</v>
      </c>
      <c r="AH19" s="12"/>
      <c r="AI19" s="13">
        <v>16</v>
      </c>
      <c r="AJ19" s="13">
        <v>155</v>
      </c>
      <c r="AK19" s="12" t="s">
        <v>334</v>
      </c>
    </row>
    <row r="20" spans="1:37">
      <c r="A20" s="31"/>
      <c r="B20" s="17">
        <v>10</v>
      </c>
      <c r="C20" s="17" t="s">
        <v>171</v>
      </c>
      <c r="G20" s="26"/>
      <c r="H20" s="21"/>
      <c r="AA20" s="14" t="s">
        <v>247</v>
      </c>
      <c r="AB20" s="13">
        <v>7</v>
      </c>
      <c r="AD20" s="12"/>
      <c r="AE20" s="12"/>
      <c r="AF20" s="14" t="s">
        <v>196</v>
      </c>
      <c r="AG20" s="13" t="s">
        <v>197</v>
      </c>
      <c r="AH20" s="12"/>
      <c r="AI20" s="13">
        <v>20</v>
      </c>
      <c r="AJ20" s="13">
        <v>200</v>
      </c>
      <c r="AK20" s="14" t="s">
        <v>335</v>
      </c>
    </row>
    <row r="21" spans="1:37">
      <c r="A21" s="31"/>
      <c r="G21" s="26"/>
      <c r="H21" s="21"/>
      <c r="AA21" s="14" t="s">
        <v>215</v>
      </c>
      <c r="AB21" s="13">
        <v>3</v>
      </c>
      <c r="AD21" s="12"/>
      <c r="AE21" s="12"/>
      <c r="AF21" s="12" t="s">
        <v>336</v>
      </c>
      <c r="AG21" s="13" t="s">
        <v>205</v>
      </c>
      <c r="AH21" s="12"/>
      <c r="AI21" s="13">
        <v>29</v>
      </c>
      <c r="AJ21" s="13">
        <v>275</v>
      </c>
      <c r="AK21" s="14"/>
    </row>
    <row r="22" spans="1:37">
      <c r="A22" s="31"/>
      <c r="G22" s="26"/>
      <c r="H22" s="21"/>
      <c r="AA22" s="14" t="s">
        <v>337</v>
      </c>
      <c r="AB22" s="13">
        <v>3</v>
      </c>
      <c r="AD22" s="12"/>
      <c r="AE22" s="12"/>
      <c r="AF22" s="12"/>
      <c r="AG22" s="13" t="s">
        <v>205</v>
      </c>
      <c r="AH22" s="12"/>
      <c r="AI22" s="13">
        <v>29</v>
      </c>
      <c r="AJ22" s="13">
        <v>275</v>
      </c>
      <c r="AK22" s="14" t="s">
        <v>338</v>
      </c>
    </row>
    <row r="23" spans="1:37">
      <c r="A23" s="31"/>
      <c r="G23" s="26"/>
      <c r="H23" s="21"/>
      <c r="AA23" s="14" t="s">
        <v>339</v>
      </c>
      <c r="AB23" s="13">
        <v>9</v>
      </c>
      <c r="AD23" s="12"/>
      <c r="AE23" s="12"/>
      <c r="AF23" s="14" t="s">
        <v>208</v>
      </c>
      <c r="AG23" s="13" t="s">
        <v>209</v>
      </c>
      <c r="AH23" s="12"/>
      <c r="AI23" s="13">
        <v>34</v>
      </c>
      <c r="AJ23" s="13">
        <v>300</v>
      </c>
      <c r="AK23" s="12"/>
    </row>
    <row r="24" spans="1:37">
      <c r="A24" s="31"/>
      <c r="G24" s="26"/>
      <c r="H24" s="21"/>
      <c r="AA24" s="14" t="s">
        <v>340</v>
      </c>
      <c r="AB24" s="13">
        <v>4</v>
      </c>
      <c r="AC24" s="43"/>
      <c r="AD24" s="32"/>
      <c r="AE24" s="12"/>
      <c r="AF24" s="14" t="s">
        <v>250</v>
      </c>
      <c r="AG24" s="13" t="s">
        <v>341</v>
      </c>
      <c r="AH24" s="12"/>
      <c r="AI24" s="13">
        <v>39</v>
      </c>
      <c r="AJ24" s="13">
        <v>325</v>
      </c>
      <c r="AK24" s="12"/>
    </row>
    <row r="25" spans="1:37">
      <c r="A25" s="31"/>
      <c r="G25" s="26"/>
      <c r="H25" s="21"/>
      <c r="AA25" s="14" t="s">
        <v>342</v>
      </c>
      <c r="AB25" s="12"/>
      <c r="AC25" s="12" t="s">
        <v>343</v>
      </c>
      <c r="AD25" s="12"/>
      <c r="AE25" s="12"/>
      <c r="AF25" s="14" t="s">
        <v>182</v>
      </c>
      <c r="AG25" s="13" t="s">
        <v>169</v>
      </c>
      <c r="AH25" s="12"/>
      <c r="AI25" s="13">
        <v>57</v>
      </c>
      <c r="AJ25" s="13">
        <v>500</v>
      </c>
      <c r="AK25" s="12"/>
    </row>
    <row r="26" spans="1:37">
      <c r="A26" s="31"/>
      <c r="G26" s="26"/>
      <c r="H26" s="21"/>
      <c r="AF26" s="15"/>
      <c r="AG26" s="12"/>
      <c r="AH26" s="12"/>
      <c r="AI26" s="12"/>
      <c r="AJ26" s="12"/>
      <c r="AK26" s="17"/>
    </row>
    <row r="27" spans="1:37">
      <c r="A27" s="31"/>
      <c r="G27" s="26"/>
      <c r="H27" s="21"/>
      <c r="AC27" s="17"/>
      <c r="AD27" s="32"/>
      <c r="AE27" s="12"/>
      <c r="AG27" s="12"/>
      <c r="AH27" s="12"/>
      <c r="AI27" s="12"/>
      <c r="AJ27" s="12"/>
      <c r="AK27" s="46"/>
    </row>
    <row r="28" spans="1:37">
      <c r="A28" s="31"/>
      <c r="G28" s="26"/>
      <c r="H28" s="21"/>
      <c r="AF28" s="15"/>
      <c r="AK28" s="46"/>
    </row>
    <row r="29" spans="1:37">
      <c r="A29" s="31"/>
      <c r="G29" s="26"/>
      <c r="H29" s="21"/>
      <c r="AF29" s="15"/>
      <c r="AK29" s="46"/>
    </row>
    <row r="30" spans="1:37">
      <c r="A30" s="31"/>
      <c r="G30" s="26"/>
      <c r="H30" s="21"/>
      <c r="AF30" s="15"/>
      <c r="AG30" s="12"/>
      <c r="AH30" s="12"/>
      <c r="AI30" s="12"/>
      <c r="AJ30" s="12"/>
      <c r="AK30" s="12"/>
    </row>
    <row r="31" spans="1:37">
      <c r="A31" s="31"/>
      <c r="G31" s="26"/>
      <c r="H31" s="21"/>
      <c r="AF31" s="15"/>
      <c r="AG31" s="12"/>
      <c r="AH31" s="12"/>
      <c r="AI31" s="12"/>
      <c r="AJ31" s="12"/>
      <c r="AK31" s="12"/>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15.75" customHeight="1"/>
  <cols>
    <col min="1" max="1" width="32.1428571428571" style="12" customWidth="1"/>
    <col min="2" max="2" width="20.7142857142857" style="12" customWidth="1"/>
    <col min="3" max="3" width="10.1428571428571" style="12" customWidth="1"/>
    <col min="4" max="4" width="12.2857142857143" style="12" customWidth="1"/>
    <col min="5" max="5" width="13" style="12" customWidth="1"/>
    <col min="6" max="6" width="15.2857142857143" style="12" customWidth="1"/>
    <col min="7" max="7" width="9" style="12" customWidth="1"/>
    <col min="8" max="8" width="8.42857142857143" style="13" customWidth="1"/>
    <col min="9" max="9" width="6.57142857142857" style="12" customWidth="1"/>
    <col min="10" max="10" width="3.85714285714286"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119</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[DMKCharacterProgress_WIP.xlsx]Overview!$B$169</v>
      </c>
      <c r="G1" s="12" t="s">
        <v>124</v>
      </c>
      <c r="H1" s="21"/>
      <c r="AA1" s="34" t="str">
        <f>$B$1&amp;"'s Activities"</f>
        <v>Cogsworth's Activities</v>
      </c>
      <c r="AB1" s="34"/>
      <c r="AC1" s="34"/>
      <c r="AD1" s="34"/>
      <c r="AE1" s="34"/>
      <c r="AF1" s="34"/>
      <c r="AG1" s="34"/>
      <c r="AH1" s="34"/>
      <c r="AI1" s="34"/>
      <c r="AJ1" s="34"/>
      <c r="AK1" s="34"/>
    </row>
    <row r="2" ht="20.25" spans="1:37">
      <c r="A2" s="16" t="s">
        <v>125</v>
      </c>
      <c r="B2" s="17" t="s">
        <v>1199</v>
      </c>
      <c r="F2" s="22" t="str">
        <f ca="1">"'"&amp;SUBSTITUTE($F$1,"Overview","Overview (Mine)'")</f>
        <v>'[DMKCharacterProgress_WIP.xlsx]Overview (Mine)'!$B$169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1260</v>
      </c>
      <c r="AB4" s="13">
        <v>1</v>
      </c>
      <c r="AD4" s="12"/>
      <c r="AE4" s="12"/>
      <c r="AF4" s="14" t="s">
        <v>1201</v>
      </c>
      <c r="AG4" s="13" t="s">
        <v>178</v>
      </c>
      <c r="AH4" s="12"/>
      <c r="AI4" s="13">
        <v>7</v>
      </c>
      <c r="AJ4" s="13">
        <v>40</v>
      </c>
      <c r="AK4" s="15" t="s">
        <v>1202</v>
      </c>
    </row>
    <row r="5" ht="12.75" spans="1:37">
      <c r="A5" s="16" t="s">
        <v>148</v>
      </c>
      <c r="B5" s="17" t="s">
        <v>1202</v>
      </c>
      <c r="G5" s="26"/>
      <c r="H5" s="21"/>
      <c r="AA5" s="14" t="s">
        <v>1261</v>
      </c>
      <c r="AB5" s="13">
        <v>1</v>
      </c>
      <c r="AD5" s="12"/>
      <c r="AE5" s="12"/>
      <c r="AF5" s="12"/>
      <c r="AG5" s="13" t="s">
        <v>178</v>
      </c>
      <c r="AH5" s="12"/>
      <c r="AI5" s="13">
        <v>7</v>
      </c>
      <c r="AJ5" s="13">
        <v>40</v>
      </c>
      <c r="AK5" s="12" t="s">
        <v>1196</v>
      </c>
    </row>
    <row r="6" ht="12.75" spans="1:37">
      <c r="A6" s="16" t="s">
        <v>150</v>
      </c>
      <c r="B6" s="17" t="s">
        <v>982</v>
      </c>
      <c r="G6" s="26"/>
      <c r="H6" s="21"/>
      <c r="AA6" s="14" t="s">
        <v>1262</v>
      </c>
      <c r="AB6" s="13">
        <v>2</v>
      </c>
      <c r="AD6" s="12"/>
      <c r="AE6" s="12"/>
      <c r="AF6" s="14" t="s">
        <v>1210</v>
      </c>
      <c r="AG6" s="13" t="s">
        <v>183</v>
      </c>
      <c r="AH6" s="12"/>
      <c r="AI6" s="13">
        <v>10</v>
      </c>
      <c r="AJ6" s="13">
        <v>75</v>
      </c>
      <c r="AK6" s="15" t="s">
        <v>1263</v>
      </c>
    </row>
    <row r="7" ht="12.75" spans="1:37">
      <c r="A7" s="16" t="s">
        <v>157</v>
      </c>
      <c r="B7" s="17" t="s">
        <v>1264</v>
      </c>
      <c r="G7" s="26"/>
      <c r="H7" s="21"/>
      <c r="AA7" s="14" t="s">
        <v>1265</v>
      </c>
      <c r="AB7" s="13">
        <v>9</v>
      </c>
      <c r="AC7" s="12" t="s">
        <v>122</v>
      </c>
      <c r="AD7" s="13">
        <v>6</v>
      </c>
      <c r="AE7" s="12"/>
      <c r="AF7" s="14" t="s">
        <v>1208</v>
      </c>
      <c r="AG7" s="13" t="s">
        <v>183</v>
      </c>
      <c r="AH7" s="12"/>
      <c r="AI7" s="13">
        <v>13</v>
      </c>
      <c r="AJ7" s="32">
        <v>100</v>
      </c>
      <c r="AK7" s="12"/>
    </row>
    <row r="8" ht="12.75" spans="1:37">
      <c r="A8" s="16" t="s">
        <v>159</v>
      </c>
      <c r="B8" s="17">
        <v>7</v>
      </c>
      <c r="C8" s="27"/>
      <c r="D8" s="27"/>
      <c r="E8" s="27"/>
      <c r="F8" s="27"/>
      <c r="G8" s="28"/>
      <c r="H8" s="29"/>
      <c r="I8" s="33" t="s">
        <v>131</v>
      </c>
      <c r="J8" s="33"/>
      <c r="AA8" s="43" t="s">
        <v>1209</v>
      </c>
      <c r="AB8" s="32">
        <v>4</v>
      </c>
      <c r="AC8" s="17" t="s">
        <v>116</v>
      </c>
      <c r="AD8" s="32">
        <v>2</v>
      </c>
      <c r="AE8" s="32"/>
      <c r="AF8" s="43" t="s">
        <v>1210</v>
      </c>
      <c r="AG8" s="32" t="s">
        <v>183</v>
      </c>
      <c r="AH8" s="32"/>
      <c r="AI8" s="32">
        <v>13</v>
      </c>
      <c r="AJ8" s="13">
        <v>100</v>
      </c>
      <c r="AK8" s="12" t="s">
        <v>1211</v>
      </c>
    </row>
    <row r="9" ht="12.75" spans="1:37">
      <c r="A9" s="16" t="s">
        <v>162</v>
      </c>
      <c r="B9" s="16" t="s">
        <v>163</v>
      </c>
      <c r="C9" s="16" t="s">
        <v>164</v>
      </c>
      <c r="D9" s="16" t="str">
        <f>$B$5</f>
        <v>Rose</v>
      </c>
      <c r="E9" s="16" t="str">
        <f>$B$6</f>
        <v>Clock Winder</v>
      </c>
      <c r="F9" s="16" t="str">
        <f>$B$7</f>
        <v>Cogsworth Ears</v>
      </c>
      <c r="G9" s="30" t="s">
        <v>165</v>
      </c>
      <c r="H9" s="29" t="s">
        <v>137</v>
      </c>
      <c r="I9" s="16" t="s">
        <v>166</v>
      </c>
      <c r="J9" s="16" t="s">
        <v>139</v>
      </c>
      <c r="K9" s="31"/>
      <c r="L9" s="31"/>
      <c r="M9" s="31"/>
      <c r="N9" s="31"/>
      <c r="O9" s="31"/>
      <c r="P9" s="31"/>
      <c r="Q9" s="31"/>
      <c r="R9" s="31"/>
      <c r="S9" s="31"/>
      <c r="T9" s="31"/>
      <c r="U9" s="31"/>
      <c r="V9" s="31"/>
      <c r="W9" s="31"/>
      <c r="X9" s="31"/>
      <c r="Y9" s="31"/>
      <c r="Z9" s="31"/>
      <c r="AA9" s="14" t="s">
        <v>1106</v>
      </c>
      <c r="AB9" s="13">
        <v>2</v>
      </c>
      <c r="AC9" s="12" t="s">
        <v>118</v>
      </c>
      <c r="AD9" s="13">
        <v>1</v>
      </c>
      <c r="AE9" s="12"/>
      <c r="AF9" s="43" t="s">
        <v>1210</v>
      </c>
      <c r="AG9" s="32" t="s">
        <v>183</v>
      </c>
      <c r="AH9" s="32"/>
      <c r="AI9" s="32">
        <v>13</v>
      </c>
      <c r="AJ9" s="13">
        <v>100</v>
      </c>
      <c r="AK9" s="12"/>
    </row>
    <row r="10" ht="12.75" spans="1:37">
      <c r="A10" s="31"/>
      <c r="B10" s="17">
        <v>0</v>
      </c>
      <c r="C10" s="17">
        <v>1</v>
      </c>
      <c r="D10" s="17">
        <v>4</v>
      </c>
      <c r="E10" s="17">
        <v>6</v>
      </c>
      <c r="F10" s="17">
        <v>6</v>
      </c>
      <c r="G10" s="26"/>
      <c r="H10" s="32" t="s">
        <v>193</v>
      </c>
      <c r="AA10" s="43" t="s">
        <v>1266</v>
      </c>
      <c r="AB10" s="32">
        <v>3</v>
      </c>
      <c r="AC10" s="43"/>
      <c r="AD10" s="32"/>
      <c r="AE10" s="32"/>
      <c r="AF10" s="43" t="s">
        <v>1218</v>
      </c>
      <c r="AG10" s="32" t="s">
        <v>154</v>
      </c>
      <c r="AH10" s="32"/>
      <c r="AI10" s="32">
        <v>13</v>
      </c>
      <c r="AJ10" s="13">
        <v>110</v>
      </c>
      <c r="AK10" s="15" t="s">
        <v>1267</v>
      </c>
    </row>
    <row r="11" ht="12.75" spans="1:37">
      <c r="A11" s="31"/>
      <c r="B11" s="17">
        <v>1</v>
      </c>
      <c r="C11" s="17">
        <v>2</v>
      </c>
      <c r="D11" s="17">
        <v>1</v>
      </c>
      <c r="E11" s="17">
        <v>2</v>
      </c>
      <c r="F11" s="17">
        <v>2</v>
      </c>
      <c r="G11" s="26"/>
      <c r="H11" s="32" t="s">
        <v>170</v>
      </c>
      <c r="I11" s="12">
        <v>1</v>
      </c>
      <c r="J11" s="12">
        <v>10</v>
      </c>
      <c r="AA11" s="14" t="s">
        <v>1268</v>
      </c>
      <c r="AB11" s="13">
        <v>4</v>
      </c>
      <c r="AC11" s="12" t="s">
        <v>118</v>
      </c>
      <c r="AD11" s="13">
        <v>3</v>
      </c>
      <c r="AE11" s="12"/>
      <c r="AF11" s="12"/>
      <c r="AG11" s="13" t="s">
        <v>154</v>
      </c>
      <c r="AH11" s="12"/>
      <c r="AI11" s="13">
        <v>17</v>
      </c>
      <c r="AJ11" s="13">
        <v>150</v>
      </c>
      <c r="AK11" s="12" t="s">
        <v>1254</v>
      </c>
    </row>
    <row r="12" ht="12.75" spans="1:37">
      <c r="A12" s="31"/>
      <c r="B12" s="17">
        <v>2</v>
      </c>
      <c r="C12" s="17">
        <v>3</v>
      </c>
      <c r="D12" s="17">
        <v>3</v>
      </c>
      <c r="E12" s="17">
        <v>4</v>
      </c>
      <c r="F12" s="17">
        <v>4</v>
      </c>
      <c r="G12" s="26"/>
      <c r="H12" s="32" t="s">
        <v>202</v>
      </c>
      <c r="I12" s="12">
        <v>1</v>
      </c>
      <c r="J12" s="12">
        <v>12</v>
      </c>
      <c r="AA12" s="14" t="s">
        <v>1269</v>
      </c>
      <c r="AB12" s="13">
        <v>7</v>
      </c>
      <c r="AD12" s="12"/>
      <c r="AE12" s="12"/>
      <c r="AF12" s="14" t="s">
        <v>1208</v>
      </c>
      <c r="AG12" s="13" t="s">
        <v>193</v>
      </c>
      <c r="AH12" s="12"/>
      <c r="AI12" s="13">
        <v>16</v>
      </c>
      <c r="AJ12" s="13">
        <v>155</v>
      </c>
      <c r="AK12" s="12"/>
    </row>
    <row r="13" ht="12.75" spans="1:37">
      <c r="A13" s="31"/>
      <c r="B13" s="17">
        <v>3</v>
      </c>
      <c r="C13" s="17">
        <v>4</v>
      </c>
      <c r="D13" s="17">
        <v>3</v>
      </c>
      <c r="E13" s="17">
        <v>6</v>
      </c>
      <c r="F13" s="17">
        <v>6</v>
      </c>
      <c r="G13" s="26"/>
      <c r="H13" s="32" t="s">
        <v>206</v>
      </c>
      <c r="I13" s="12">
        <v>1</v>
      </c>
      <c r="J13" s="12">
        <v>14</v>
      </c>
      <c r="AA13" s="14" t="s">
        <v>1256</v>
      </c>
      <c r="AB13" s="13">
        <v>6</v>
      </c>
      <c r="AC13" s="12" t="s">
        <v>118</v>
      </c>
      <c r="AD13" s="13">
        <v>4</v>
      </c>
      <c r="AE13" s="12"/>
      <c r="AF13" s="14" t="s">
        <v>1210</v>
      </c>
      <c r="AG13" s="13" t="s">
        <v>193</v>
      </c>
      <c r="AH13" s="12"/>
      <c r="AI13" s="13">
        <v>20</v>
      </c>
      <c r="AJ13" s="13">
        <v>210</v>
      </c>
      <c r="AK13" s="12"/>
    </row>
    <row r="14" ht="12.75" spans="1:37">
      <c r="A14" s="31"/>
      <c r="B14" s="17">
        <v>4</v>
      </c>
      <c r="C14" s="17">
        <v>5</v>
      </c>
      <c r="D14" s="17">
        <v>5</v>
      </c>
      <c r="E14" s="17">
        <v>8</v>
      </c>
      <c r="F14" s="17">
        <v>8</v>
      </c>
      <c r="G14" s="26">
        <v>4400</v>
      </c>
      <c r="H14" s="32" t="s">
        <v>178</v>
      </c>
      <c r="I14" s="12">
        <v>2</v>
      </c>
      <c r="J14" s="12">
        <v>17</v>
      </c>
      <c r="AA14" s="14" t="s">
        <v>1270</v>
      </c>
      <c r="AB14" s="13">
        <v>3</v>
      </c>
      <c r="AC14" s="12" t="s">
        <v>117</v>
      </c>
      <c r="AD14" s="13">
        <v>1</v>
      </c>
      <c r="AE14" s="12"/>
      <c r="AF14" s="12"/>
      <c r="AG14" s="13" t="s">
        <v>193</v>
      </c>
      <c r="AH14" s="12"/>
      <c r="AI14" s="13">
        <v>20</v>
      </c>
      <c r="AJ14" s="13">
        <v>210</v>
      </c>
      <c r="AK14" s="12" t="s">
        <v>1239</v>
      </c>
    </row>
    <row r="15" ht="12.75" spans="1:37">
      <c r="A15" s="31"/>
      <c r="B15" s="17">
        <v>5</v>
      </c>
      <c r="C15" s="17">
        <v>6</v>
      </c>
      <c r="D15" s="17">
        <v>8</v>
      </c>
      <c r="E15" s="17">
        <v>10</v>
      </c>
      <c r="F15" s="17">
        <v>10</v>
      </c>
      <c r="G15" s="26"/>
      <c r="H15" s="32" t="s">
        <v>183</v>
      </c>
      <c r="I15" s="12">
        <v>2</v>
      </c>
      <c r="J15" s="12">
        <v>20</v>
      </c>
      <c r="AA15" s="43" t="s">
        <v>1271</v>
      </c>
      <c r="AB15" s="32">
        <v>2</v>
      </c>
      <c r="AC15" s="43" t="s">
        <v>1205</v>
      </c>
      <c r="AD15" s="32">
        <v>2</v>
      </c>
      <c r="AE15" s="32"/>
      <c r="AF15" s="14" t="s">
        <v>1210</v>
      </c>
      <c r="AG15" s="32" t="s">
        <v>197</v>
      </c>
      <c r="AH15" s="32"/>
      <c r="AI15" s="32">
        <v>25</v>
      </c>
      <c r="AJ15" s="32">
        <v>270</v>
      </c>
      <c r="AK15" s="46"/>
    </row>
    <row r="16" ht="12.75" spans="1:37">
      <c r="A16" s="31"/>
      <c r="B16" s="17">
        <v>6</v>
      </c>
      <c r="C16" s="17">
        <v>7</v>
      </c>
      <c r="D16" s="17">
        <v>12</v>
      </c>
      <c r="E16" s="17">
        <v>14</v>
      </c>
      <c r="F16" s="17">
        <v>14</v>
      </c>
      <c r="G16" s="26">
        <v>7400</v>
      </c>
      <c r="H16" s="32" t="s">
        <v>154</v>
      </c>
      <c r="I16" s="12">
        <v>3</v>
      </c>
      <c r="J16" s="12">
        <v>23</v>
      </c>
      <c r="AA16" s="43" t="s">
        <v>1272</v>
      </c>
      <c r="AB16" s="32">
        <v>5</v>
      </c>
      <c r="AC16" s="17" t="s">
        <v>1215</v>
      </c>
      <c r="AD16" s="32">
        <v>3</v>
      </c>
      <c r="AE16" s="32"/>
      <c r="AF16" s="43" t="s">
        <v>1210</v>
      </c>
      <c r="AG16" s="32" t="s">
        <v>197</v>
      </c>
      <c r="AH16" s="32"/>
      <c r="AI16" s="32">
        <v>25</v>
      </c>
      <c r="AJ16" s="32">
        <v>270</v>
      </c>
      <c r="AK16" s="46"/>
    </row>
    <row r="17" ht="12.75" spans="1:37">
      <c r="A17" s="31"/>
      <c r="B17" s="17">
        <v>7</v>
      </c>
      <c r="C17" s="17">
        <v>8</v>
      </c>
      <c r="D17" s="17">
        <v>16</v>
      </c>
      <c r="E17" s="17">
        <v>18</v>
      </c>
      <c r="F17" s="17">
        <v>18</v>
      </c>
      <c r="G17" s="26">
        <v>9600</v>
      </c>
      <c r="H17" s="32" t="s">
        <v>197</v>
      </c>
      <c r="I17" s="12">
        <v>3</v>
      </c>
      <c r="J17" s="12">
        <v>26</v>
      </c>
      <c r="AA17" s="43" t="s">
        <v>1258</v>
      </c>
      <c r="AB17" s="32"/>
      <c r="AC17" s="17" t="s">
        <v>118</v>
      </c>
      <c r="AD17" s="32">
        <v>8</v>
      </c>
      <c r="AE17" s="32"/>
      <c r="AF17" s="43" t="s">
        <v>1208</v>
      </c>
      <c r="AG17" s="32" t="s">
        <v>197</v>
      </c>
      <c r="AH17" s="32"/>
      <c r="AI17" s="32">
        <v>25</v>
      </c>
      <c r="AJ17" s="32">
        <v>270</v>
      </c>
      <c r="AK17" s="17"/>
    </row>
    <row r="18" ht="12.75" spans="1:37">
      <c r="A18" s="31"/>
      <c r="B18" s="17">
        <v>8</v>
      </c>
      <c r="C18" s="17">
        <v>9</v>
      </c>
      <c r="D18" s="17">
        <v>22</v>
      </c>
      <c r="E18" s="17">
        <v>24</v>
      </c>
      <c r="F18" s="17">
        <v>24</v>
      </c>
      <c r="G18" s="26">
        <v>12500</v>
      </c>
      <c r="H18" s="32" t="s">
        <v>209</v>
      </c>
      <c r="I18" s="12">
        <v>3</v>
      </c>
      <c r="J18" s="12">
        <v>29</v>
      </c>
      <c r="AA18" s="43" t="s">
        <v>1259</v>
      </c>
      <c r="AB18" s="32">
        <v>10</v>
      </c>
      <c r="AC18" s="17" t="s">
        <v>118</v>
      </c>
      <c r="AD18" s="32">
        <v>10</v>
      </c>
      <c r="AE18" s="32"/>
      <c r="AF18" s="43"/>
      <c r="AG18" s="32" t="s">
        <v>169</v>
      </c>
      <c r="AH18" s="32"/>
      <c r="AI18" s="32">
        <v>57</v>
      </c>
      <c r="AJ18" s="32">
        <v>500</v>
      </c>
      <c r="AK18" s="17"/>
    </row>
    <row r="19" ht="12.75" spans="1:37">
      <c r="A19" s="31"/>
      <c r="B19" s="17">
        <v>9</v>
      </c>
      <c r="C19" s="17">
        <v>10</v>
      </c>
      <c r="D19" s="17">
        <v>30</v>
      </c>
      <c r="E19" s="17">
        <v>30</v>
      </c>
      <c r="F19" s="17">
        <v>30</v>
      </c>
      <c r="G19" s="26"/>
      <c r="H19" s="32" t="s">
        <v>169</v>
      </c>
      <c r="I19" s="12">
        <v>5</v>
      </c>
      <c r="J19" s="12">
        <v>30</v>
      </c>
      <c r="AA19" s="43"/>
      <c r="AB19" s="32"/>
      <c r="AC19" s="17"/>
      <c r="AD19" s="32"/>
      <c r="AE19" s="32"/>
      <c r="AF19" s="43"/>
      <c r="AG19" s="32"/>
      <c r="AH19" s="32"/>
      <c r="AI19" s="32"/>
      <c r="AJ19" s="32"/>
      <c r="AK19" s="17"/>
    </row>
    <row r="20" ht="12.75" spans="1:37">
      <c r="A20" s="31"/>
      <c r="B20" s="17">
        <v>10</v>
      </c>
      <c r="C20" s="17" t="s">
        <v>171</v>
      </c>
      <c r="G20" s="26"/>
      <c r="H20" s="21"/>
      <c r="AG20" s="12"/>
      <c r="AH20" s="12"/>
      <c r="AI20" s="12"/>
      <c r="AJ20" s="12"/>
      <c r="AK20" s="12"/>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F25" s="43"/>
      <c r="AG25" s="12"/>
      <c r="AH25" s="12"/>
      <c r="AI25" s="12"/>
      <c r="AJ25" s="12"/>
      <c r="AK25" s="17"/>
    </row>
    <row r="26" ht="12.75" spans="1:37">
      <c r="A26" s="31"/>
      <c r="G26" s="26"/>
      <c r="H26" s="21"/>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15.75" customHeight="1"/>
  <cols>
    <col min="1" max="1" width="32.1428571428571" style="12" customWidth="1"/>
    <col min="2" max="2" width="20.7142857142857" style="12" customWidth="1"/>
    <col min="3" max="3" width="11.4285714285714" style="12" customWidth="1"/>
    <col min="4" max="4" width="11.8571428571429" style="12" customWidth="1"/>
    <col min="5" max="5" width="12.8571428571429" style="12" customWidth="1"/>
    <col min="6" max="6" width="14.7142857142857"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1205</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[DMKCharacterProgress_WIP.xlsx]Overview!$B$171</v>
      </c>
      <c r="G1" s="12" t="s">
        <v>124</v>
      </c>
      <c r="H1" s="21"/>
      <c r="AA1" s="34" t="str">
        <f>$B$1&amp;"'s Activities"</f>
        <v>Mrs Potts's Activities</v>
      </c>
      <c r="AB1" s="34"/>
      <c r="AC1" s="34"/>
      <c r="AD1" s="34"/>
      <c r="AE1" s="34"/>
      <c r="AF1" s="34"/>
      <c r="AG1" s="34"/>
      <c r="AH1" s="34"/>
      <c r="AI1" s="34"/>
      <c r="AJ1" s="34"/>
      <c r="AK1" s="34"/>
    </row>
    <row r="2" ht="20.25" spans="1:37">
      <c r="A2" s="16" t="s">
        <v>125</v>
      </c>
      <c r="B2" s="17" t="s">
        <v>1199</v>
      </c>
      <c r="F2" s="22" t="str">
        <f ca="1">"'"&amp;SUBSTITUTE($F$1,"Overview","Overview (Mine)'")</f>
        <v>'[DMKCharacterProgress_WIP.xlsx]Overview (Mine)'!$B$171</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180</v>
      </c>
      <c r="G4" s="26"/>
      <c r="H4" s="21"/>
      <c r="AA4" s="14" t="s">
        <v>1273</v>
      </c>
      <c r="AB4" s="13">
        <v>1</v>
      </c>
      <c r="AD4" s="12"/>
      <c r="AE4" s="12"/>
      <c r="AF4" s="14" t="s">
        <v>1201</v>
      </c>
      <c r="AG4" s="13" t="s">
        <v>178</v>
      </c>
      <c r="AH4" s="12"/>
      <c r="AI4" s="13">
        <v>7</v>
      </c>
      <c r="AJ4" s="13">
        <v>40</v>
      </c>
      <c r="AK4" s="15" t="s">
        <v>1274</v>
      </c>
    </row>
    <row r="5" ht="12.75" spans="1:37">
      <c r="A5" s="16" t="s">
        <v>148</v>
      </c>
      <c r="B5" s="17" t="s">
        <v>1202</v>
      </c>
      <c r="G5" s="26"/>
      <c r="H5" s="21"/>
      <c r="AA5" s="14" t="s">
        <v>1275</v>
      </c>
      <c r="AB5" s="13">
        <v>1</v>
      </c>
      <c r="AD5" s="12"/>
      <c r="AE5" s="12"/>
      <c r="AF5" s="12"/>
      <c r="AG5" s="13" t="s">
        <v>178</v>
      </c>
      <c r="AH5" s="12"/>
      <c r="AI5" s="13">
        <v>7</v>
      </c>
      <c r="AJ5" s="13">
        <v>40</v>
      </c>
      <c r="AK5" s="12" t="s">
        <v>1276</v>
      </c>
    </row>
    <row r="6" ht="12.75" spans="1:37">
      <c r="A6" s="16" t="s">
        <v>150</v>
      </c>
      <c r="B6" s="17" t="s">
        <v>1277</v>
      </c>
      <c r="G6" s="26"/>
      <c r="H6" s="21"/>
      <c r="AA6" s="14" t="s">
        <v>313</v>
      </c>
      <c r="AB6" s="13">
        <v>6</v>
      </c>
      <c r="AC6" s="12" t="s">
        <v>116</v>
      </c>
      <c r="AD6" s="13">
        <v>6</v>
      </c>
      <c r="AE6" s="12"/>
      <c r="AF6" s="12"/>
      <c r="AG6" s="13" t="s">
        <v>178</v>
      </c>
      <c r="AH6" s="12"/>
      <c r="AI6" s="13">
        <v>9</v>
      </c>
      <c r="AJ6" s="13">
        <v>55</v>
      </c>
      <c r="AK6" s="12"/>
    </row>
    <row r="7" ht="12.75" spans="1:37">
      <c r="A7" s="16" t="s">
        <v>157</v>
      </c>
      <c r="B7" s="17" t="s">
        <v>1278</v>
      </c>
      <c r="G7" s="26"/>
      <c r="H7" s="21"/>
      <c r="AA7" s="14" t="s">
        <v>1279</v>
      </c>
      <c r="AB7" s="13">
        <v>2</v>
      </c>
      <c r="AD7" s="12"/>
      <c r="AE7" s="12"/>
      <c r="AF7" s="14" t="s">
        <v>1210</v>
      </c>
      <c r="AG7" s="13" t="s">
        <v>183</v>
      </c>
      <c r="AH7" s="12"/>
      <c r="AI7" s="13">
        <v>10</v>
      </c>
      <c r="AJ7" s="32">
        <v>75</v>
      </c>
      <c r="AK7" s="15" t="s">
        <v>1280</v>
      </c>
    </row>
    <row r="8" ht="12.75" spans="1:37">
      <c r="A8" s="16" t="s">
        <v>159</v>
      </c>
      <c r="B8" s="17">
        <v>7</v>
      </c>
      <c r="C8" s="27"/>
      <c r="D8" s="27"/>
      <c r="E8" s="27"/>
      <c r="F8" s="27"/>
      <c r="G8" s="28"/>
      <c r="H8" s="29"/>
      <c r="I8" s="33" t="s">
        <v>131</v>
      </c>
      <c r="J8" s="33"/>
      <c r="AA8" s="43" t="s">
        <v>1249</v>
      </c>
      <c r="AB8" s="32">
        <v>4</v>
      </c>
      <c r="AC8" s="17" t="s">
        <v>118</v>
      </c>
      <c r="AD8" s="32">
        <v>2</v>
      </c>
      <c r="AE8" s="32"/>
      <c r="AF8" s="43" t="s">
        <v>1210</v>
      </c>
      <c r="AG8" s="32" t="s">
        <v>183</v>
      </c>
      <c r="AH8" s="32"/>
      <c r="AI8" s="32">
        <v>13</v>
      </c>
      <c r="AJ8" s="13">
        <v>100</v>
      </c>
      <c r="AK8" s="15" t="s">
        <v>1250</v>
      </c>
    </row>
    <row r="9" ht="12.75" spans="1:37">
      <c r="A9" s="16" t="s">
        <v>162</v>
      </c>
      <c r="B9" s="16" t="s">
        <v>163</v>
      </c>
      <c r="C9" s="16" t="s">
        <v>164</v>
      </c>
      <c r="D9" s="16" t="str">
        <f>$B$5</f>
        <v>Rose</v>
      </c>
      <c r="E9" s="16" t="str">
        <f>$B$6</f>
        <v>Sugar Dish</v>
      </c>
      <c r="F9" s="16" t="str">
        <f>$B$7</f>
        <v>Mrs Potts Ears</v>
      </c>
      <c r="G9" s="30" t="s">
        <v>165</v>
      </c>
      <c r="H9" s="29" t="s">
        <v>137</v>
      </c>
      <c r="I9" s="16" t="s">
        <v>166</v>
      </c>
      <c r="J9" s="16" t="s">
        <v>139</v>
      </c>
      <c r="K9" s="31"/>
      <c r="L9" s="31"/>
      <c r="M9" s="31"/>
      <c r="N9" s="31"/>
      <c r="O9" s="31"/>
      <c r="P9" s="31"/>
      <c r="Q9" s="31"/>
      <c r="R9" s="31"/>
      <c r="S9" s="31"/>
      <c r="T9" s="31"/>
      <c r="U9" s="31"/>
      <c r="V9" s="31"/>
      <c r="W9" s="31"/>
      <c r="X9" s="31"/>
      <c r="Y9" s="31"/>
      <c r="Z9" s="31"/>
      <c r="AA9" s="14" t="s">
        <v>1281</v>
      </c>
      <c r="AB9" s="13">
        <v>7</v>
      </c>
      <c r="AD9" s="12"/>
      <c r="AE9" s="12"/>
      <c r="AF9" s="43" t="s">
        <v>1218</v>
      </c>
      <c r="AG9" s="32" t="s">
        <v>154</v>
      </c>
      <c r="AH9" s="32"/>
      <c r="AI9" s="32">
        <v>13</v>
      </c>
      <c r="AJ9" s="13">
        <v>110</v>
      </c>
      <c r="AK9" s="12" t="s">
        <v>1282</v>
      </c>
    </row>
    <row r="10" ht="12.75" spans="1:37">
      <c r="A10" s="31"/>
      <c r="B10" s="17">
        <v>0</v>
      </c>
      <c r="C10" s="17">
        <v>1</v>
      </c>
      <c r="D10" s="17"/>
      <c r="E10" s="17"/>
      <c r="F10" s="17"/>
      <c r="G10" s="26"/>
      <c r="H10" s="32" t="s">
        <v>145</v>
      </c>
      <c r="AA10" s="43" t="s">
        <v>1283</v>
      </c>
      <c r="AB10" s="32">
        <v>5</v>
      </c>
      <c r="AC10" s="43" t="s">
        <v>1215</v>
      </c>
      <c r="AD10" s="32">
        <v>5</v>
      </c>
      <c r="AE10" s="32"/>
      <c r="AF10" s="43" t="s">
        <v>1210</v>
      </c>
      <c r="AG10" s="32" t="s">
        <v>154</v>
      </c>
      <c r="AH10" s="32"/>
      <c r="AI10" s="32">
        <v>17</v>
      </c>
      <c r="AJ10" s="13">
        <v>150</v>
      </c>
      <c r="AK10" s="12" t="s">
        <v>1035</v>
      </c>
    </row>
    <row r="11" ht="12.75" spans="1:37">
      <c r="A11" s="31"/>
      <c r="B11" s="17">
        <v>1</v>
      </c>
      <c r="C11" s="17">
        <v>2</v>
      </c>
      <c r="D11" s="17">
        <v>1</v>
      </c>
      <c r="E11" s="17">
        <v>1</v>
      </c>
      <c r="F11" s="17">
        <v>1</v>
      </c>
      <c r="G11" s="26"/>
      <c r="H11" s="32" t="s">
        <v>170</v>
      </c>
      <c r="I11" s="12">
        <v>1</v>
      </c>
      <c r="J11" s="12">
        <v>10</v>
      </c>
      <c r="AA11" s="14" t="s">
        <v>1284</v>
      </c>
      <c r="AB11" s="13">
        <v>8</v>
      </c>
      <c r="AD11" s="12"/>
      <c r="AE11" s="12"/>
      <c r="AF11" s="14" t="s">
        <v>1208</v>
      </c>
      <c r="AG11" s="13" t="s">
        <v>193</v>
      </c>
      <c r="AH11" s="12"/>
      <c r="AI11" s="13">
        <v>16</v>
      </c>
      <c r="AJ11" s="13">
        <v>155</v>
      </c>
      <c r="AK11" s="12"/>
    </row>
    <row r="12" ht="12.75" spans="1:37">
      <c r="A12" s="31"/>
      <c r="B12" s="17">
        <v>2</v>
      </c>
      <c r="C12" s="17">
        <v>3</v>
      </c>
      <c r="D12" s="17">
        <v>2</v>
      </c>
      <c r="E12" s="17">
        <v>2</v>
      </c>
      <c r="F12" s="17">
        <v>1</v>
      </c>
      <c r="G12" s="26"/>
      <c r="H12" s="32" t="s">
        <v>202</v>
      </c>
      <c r="I12" s="12">
        <v>1</v>
      </c>
      <c r="J12" s="12">
        <v>12</v>
      </c>
      <c r="AA12" s="14" t="s">
        <v>1285</v>
      </c>
      <c r="AB12" s="13">
        <v>3</v>
      </c>
      <c r="AC12" s="12" t="s">
        <v>1215</v>
      </c>
      <c r="AD12" s="13">
        <v>2</v>
      </c>
      <c r="AE12" s="12"/>
      <c r="AF12" s="12"/>
      <c r="AG12" s="13" t="s">
        <v>193</v>
      </c>
      <c r="AH12" s="12"/>
      <c r="AI12" s="13">
        <v>20</v>
      </c>
      <c r="AJ12" s="13">
        <v>210</v>
      </c>
      <c r="AK12" s="12"/>
    </row>
    <row r="13" ht="12.75" spans="1:37">
      <c r="A13" s="31"/>
      <c r="B13" s="17">
        <v>3</v>
      </c>
      <c r="C13" s="17">
        <v>4</v>
      </c>
      <c r="D13" s="17">
        <v>3</v>
      </c>
      <c r="E13" s="17">
        <v>3</v>
      </c>
      <c r="F13" s="17">
        <v>2</v>
      </c>
      <c r="G13" s="26"/>
      <c r="H13" s="32" t="s">
        <v>206</v>
      </c>
      <c r="I13" s="12">
        <v>1</v>
      </c>
      <c r="J13" s="12">
        <v>14</v>
      </c>
      <c r="AA13" s="14" t="s">
        <v>1271</v>
      </c>
      <c r="AB13" s="13">
        <v>2</v>
      </c>
      <c r="AC13" s="12" t="s">
        <v>119</v>
      </c>
      <c r="AD13" s="13">
        <v>2</v>
      </c>
      <c r="AE13" s="12"/>
      <c r="AF13" s="14" t="s">
        <v>1210</v>
      </c>
      <c r="AG13" s="13" t="s">
        <v>197</v>
      </c>
      <c r="AH13" s="12"/>
      <c r="AI13" s="13">
        <v>25</v>
      </c>
      <c r="AJ13" s="13">
        <v>270</v>
      </c>
      <c r="AK13" s="12"/>
    </row>
    <row r="14" ht="12.75" spans="1:37">
      <c r="A14" s="31"/>
      <c r="B14" s="17">
        <v>4</v>
      </c>
      <c r="C14" s="17">
        <v>5</v>
      </c>
      <c r="D14" s="17">
        <v>4</v>
      </c>
      <c r="E14" s="17">
        <v>4</v>
      </c>
      <c r="F14" s="17">
        <v>3</v>
      </c>
      <c r="G14" s="26">
        <v>2950</v>
      </c>
      <c r="H14" s="32" t="s">
        <v>178</v>
      </c>
      <c r="I14" s="12">
        <v>2</v>
      </c>
      <c r="J14" s="12">
        <v>17</v>
      </c>
      <c r="AA14" s="14" t="s">
        <v>1286</v>
      </c>
      <c r="AB14" s="13">
        <v>10</v>
      </c>
      <c r="AD14" s="12"/>
      <c r="AE14" s="12"/>
      <c r="AF14" s="12"/>
      <c r="AG14" s="13" t="s">
        <v>169</v>
      </c>
      <c r="AI14" s="13">
        <v>45</v>
      </c>
      <c r="AJ14" s="13">
        <v>375</v>
      </c>
      <c r="AK14" s="12"/>
    </row>
    <row r="15" ht="12.75" spans="1:37">
      <c r="A15" s="31"/>
      <c r="B15" s="17">
        <v>5</v>
      </c>
      <c r="C15" s="17">
        <v>6</v>
      </c>
      <c r="D15" s="17">
        <v>6</v>
      </c>
      <c r="E15" s="17">
        <v>6</v>
      </c>
      <c r="F15" s="17">
        <v>4</v>
      </c>
      <c r="G15" s="26"/>
      <c r="H15" s="32" t="s">
        <v>183</v>
      </c>
      <c r="I15" s="12">
        <v>2</v>
      </c>
      <c r="J15" s="12">
        <v>20</v>
      </c>
      <c r="AA15" s="43"/>
      <c r="AB15" s="32"/>
      <c r="AC15" s="17"/>
      <c r="AD15" s="32"/>
      <c r="AE15" s="32"/>
      <c r="AF15" s="43"/>
      <c r="AG15" s="32"/>
      <c r="AH15" s="32"/>
      <c r="AI15" s="32"/>
      <c r="AJ15" s="32"/>
      <c r="AK15" s="46"/>
    </row>
    <row r="16" ht="12.75" spans="1:37">
      <c r="A16" s="31"/>
      <c r="B16" s="17">
        <v>6</v>
      </c>
      <c r="C16" s="17">
        <v>7</v>
      </c>
      <c r="D16" s="17">
        <v>8</v>
      </c>
      <c r="E16" s="17">
        <v>8</v>
      </c>
      <c r="F16" s="17">
        <v>6</v>
      </c>
      <c r="G16" s="26">
        <v>5000</v>
      </c>
      <c r="H16" s="32" t="s">
        <v>154</v>
      </c>
      <c r="I16" s="12">
        <v>3</v>
      </c>
      <c r="J16" s="12">
        <v>23</v>
      </c>
      <c r="AA16" s="43"/>
      <c r="AB16" s="32"/>
      <c r="AC16" s="17"/>
      <c r="AD16" s="32"/>
      <c r="AE16" s="32"/>
      <c r="AF16" s="43"/>
      <c r="AG16" s="32"/>
      <c r="AH16" s="32"/>
      <c r="AI16" s="32"/>
      <c r="AJ16" s="32"/>
      <c r="AK16" s="17"/>
    </row>
    <row r="17" ht="12.75" spans="1:37">
      <c r="A17" s="31"/>
      <c r="B17" s="17">
        <v>7</v>
      </c>
      <c r="C17" s="17">
        <v>8</v>
      </c>
      <c r="D17" s="17">
        <v>12</v>
      </c>
      <c r="E17" s="17">
        <v>12</v>
      </c>
      <c r="F17" s="17">
        <v>10</v>
      </c>
      <c r="G17" s="26">
        <v>6500</v>
      </c>
      <c r="H17" s="32" t="s">
        <v>197</v>
      </c>
      <c r="I17" s="12">
        <v>3</v>
      </c>
      <c r="J17" s="12">
        <v>26</v>
      </c>
      <c r="AA17" s="43"/>
      <c r="AB17" s="32"/>
      <c r="AC17" s="17"/>
      <c r="AD17" s="32"/>
      <c r="AE17" s="32"/>
      <c r="AF17" s="43"/>
      <c r="AG17" s="32"/>
      <c r="AH17" s="32"/>
      <c r="AI17" s="32"/>
      <c r="AJ17" s="32"/>
      <c r="AK17" s="17"/>
    </row>
    <row r="18" ht="12.75" spans="1:37">
      <c r="A18" s="31"/>
      <c r="B18" s="17">
        <v>8</v>
      </c>
      <c r="C18" s="17">
        <v>9</v>
      </c>
      <c r="D18" s="17">
        <v>18</v>
      </c>
      <c r="E18" s="17">
        <v>18</v>
      </c>
      <c r="F18" s="17">
        <v>16</v>
      </c>
      <c r="G18" s="26">
        <v>8450</v>
      </c>
      <c r="H18" s="32" t="s">
        <v>209</v>
      </c>
      <c r="I18" s="12">
        <v>3</v>
      </c>
      <c r="J18" s="12">
        <v>29</v>
      </c>
      <c r="AA18" s="43"/>
      <c r="AB18" s="32"/>
      <c r="AC18" s="17"/>
      <c r="AD18" s="32"/>
      <c r="AE18" s="32"/>
      <c r="AF18" s="43"/>
      <c r="AG18" s="32"/>
      <c r="AH18" s="32"/>
      <c r="AI18" s="32"/>
      <c r="AJ18" s="32"/>
      <c r="AK18" s="17"/>
    </row>
    <row r="19" ht="12.75" spans="1:37">
      <c r="A19" s="31"/>
      <c r="B19" s="17">
        <v>9</v>
      </c>
      <c r="C19" s="17">
        <v>10</v>
      </c>
      <c r="D19" s="17">
        <v>25</v>
      </c>
      <c r="E19" s="17">
        <v>25</v>
      </c>
      <c r="F19" s="17">
        <v>25</v>
      </c>
      <c r="G19" s="26">
        <v>11000</v>
      </c>
      <c r="H19" s="32" t="s">
        <v>169</v>
      </c>
      <c r="I19" s="12">
        <v>5</v>
      </c>
      <c r="J19" s="12">
        <v>30</v>
      </c>
      <c r="AA19" s="43"/>
      <c r="AB19" s="32"/>
      <c r="AC19" s="17"/>
      <c r="AD19" s="32"/>
      <c r="AE19" s="32"/>
      <c r="AF19" s="43"/>
      <c r="AG19" s="32"/>
      <c r="AH19" s="32"/>
      <c r="AI19" s="32"/>
      <c r="AJ19" s="32"/>
      <c r="AK19" s="17"/>
    </row>
    <row r="20" ht="12.75" spans="1:37">
      <c r="A20" s="31"/>
      <c r="B20" s="17">
        <v>10</v>
      </c>
      <c r="C20" s="17" t="s">
        <v>171</v>
      </c>
      <c r="G20" s="26"/>
      <c r="H20" s="21"/>
      <c r="AG20" s="12"/>
      <c r="AH20" s="12"/>
      <c r="AI20" s="12"/>
      <c r="AJ20" s="12"/>
      <c r="AK20" s="12"/>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K24" s="12"/>
    </row>
    <row r="25" ht="12.75" spans="1:37">
      <c r="A25" s="31"/>
      <c r="G25" s="26"/>
      <c r="H25" s="21"/>
      <c r="AC25" s="17"/>
      <c r="AF25" s="43"/>
      <c r="AG25" s="12"/>
      <c r="AH25" s="12"/>
      <c r="AI25" s="12"/>
      <c r="AJ25" s="12"/>
      <c r="AK25" s="17"/>
    </row>
    <row r="26" ht="12.75" spans="1:37">
      <c r="A26" s="31"/>
      <c r="G26" s="26"/>
      <c r="H26" s="21"/>
      <c r="AF26" s="43"/>
      <c r="AG26" s="12"/>
      <c r="AH26" s="12"/>
      <c r="AI26" s="12"/>
      <c r="AJ26" s="12"/>
      <c r="AK26" s="17"/>
    </row>
    <row r="27" ht="12.75" spans="1:37">
      <c r="A27" s="31"/>
      <c r="G27" s="26"/>
      <c r="H27" s="21"/>
      <c r="AC27" s="17"/>
      <c r="AD27" s="32"/>
      <c r="AE27" s="12"/>
      <c r="AG27" s="12"/>
      <c r="AH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H30" s="12"/>
      <c r="AI30" s="12"/>
      <c r="AJ30" s="12"/>
      <c r="AK30" s="12"/>
    </row>
    <row r="31" ht="12.75" spans="1:37">
      <c r="A31" s="31"/>
      <c r="G31" s="26"/>
      <c r="H31" s="21"/>
      <c r="AF31" s="43"/>
      <c r="AG31" s="12"/>
      <c r="AH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15.75" customHeight="1"/>
  <cols>
    <col min="1" max="1" width="32.1428571428571" style="12" customWidth="1"/>
    <col min="2" max="2" width="20.7142857142857" style="12" customWidth="1"/>
    <col min="3" max="3" width="11.4285714285714" style="12" customWidth="1"/>
    <col min="4" max="5" width="11.2857142857143" style="12" customWidth="1"/>
    <col min="6" max="6" width="15.2857142857143"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1215</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[DMKCharacterProgress_WIP.xlsx]Overview!$B$173</v>
      </c>
      <c r="G1" s="12" t="s">
        <v>124</v>
      </c>
      <c r="H1" s="21"/>
      <c r="AA1" s="34" t="str">
        <f>$B$1&amp;"'s Activities"</f>
        <v>Chip Potts's Activities</v>
      </c>
      <c r="AB1" s="34"/>
      <c r="AC1" s="34"/>
      <c r="AD1" s="34"/>
      <c r="AE1" s="34"/>
      <c r="AF1" s="34"/>
      <c r="AG1" s="34"/>
      <c r="AH1" s="34"/>
      <c r="AI1" s="34"/>
      <c r="AJ1" s="34"/>
      <c r="AK1" s="34"/>
    </row>
    <row r="2" ht="20.25" spans="1:37">
      <c r="A2" s="16" t="s">
        <v>125</v>
      </c>
      <c r="B2" s="17" t="s">
        <v>1199</v>
      </c>
      <c r="F2" s="22" t="str">
        <f ca="1">"'"&amp;SUBSTITUTE($F$1,"Overview","Overview (Mine)'")</f>
        <v>'[DMKCharacterProgress_WIP.xlsx]Overview (Mine)'!$B$173</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250</v>
      </c>
      <c r="G4" s="26"/>
      <c r="H4" s="21"/>
      <c r="AA4" s="14" t="s">
        <v>1287</v>
      </c>
      <c r="AB4" s="13">
        <v>1</v>
      </c>
      <c r="AF4" s="14" t="s">
        <v>1201</v>
      </c>
      <c r="AG4" s="13" t="s">
        <v>178</v>
      </c>
      <c r="AI4" s="13">
        <v>7</v>
      </c>
      <c r="AJ4" s="13">
        <v>40</v>
      </c>
      <c r="AK4" s="15" t="s">
        <v>1288</v>
      </c>
    </row>
    <row r="5" ht="12.75" spans="1:37">
      <c r="A5" s="16" t="s">
        <v>148</v>
      </c>
      <c r="B5" s="17" t="s">
        <v>1202</v>
      </c>
      <c r="G5" s="26"/>
      <c r="H5" s="21"/>
      <c r="AA5" s="14" t="s">
        <v>1289</v>
      </c>
      <c r="AB5" s="13">
        <v>1</v>
      </c>
      <c r="AF5" s="12"/>
      <c r="AG5" s="13" t="s">
        <v>183</v>
      </c>
      <c r="AI5" s="13">
        <v>10</v>
      </c>
      <c r="AJ5" s="13">
        <v>75</v>
      </c>
      <c r="AK5" s="12" t="s">
        <v>1290</v>
      </c>
    </row>
    <row r="6" ht="12.75" spans="1:37">
      <c r="A6" s="16" t="s">
        <v>150</v>
      </c>
      <c r="B6" s="17" t="s">
        <v>1291</v>
      </c>
      <c r="G6" s="26"/>
      <c r="H6" s="21"/>
      <c r="AA6" s="14" t="s">
        <v>1248</v>
      </c>
      <c r="AB6" s="13">
        <v>8</v>
      </c>
      <c r="AC6" s="12" t="s">
        <v>118</v>
      </c>
      <c r="AD6" s="13">
        <v>5</v>
      </c>
      <c r="AF6" s="14" t="s">
        <v>1210</v>
      </c>
      <c r="AG6" s="13" t="s">
        <v>183</v>
      </c>
      <c r="AI6" s="13">
        <v>13</v>
      </c>
      <c r="AJ6" s="13">
        <v>100</v>
      </c>
      <c r="AK6" s="12"/>
    </row>
    <row r="7" ht="12.75" spans="1:37">
      <c r="A7" s="16" t="s">
        <v>157</v>
      </c>
      <c r="B7" s="17" t="s">
        <v>1292</v>
      </c>
      <c r="G7" s="26"/>
      <c r="H7" s="21"/>
      <c r="AA7" s="14" t="s">
        <v>1293</v>
      </c>
      <c r="AB7" s="13">
        <v>1</v>
      </c>
      <c r="AF7" s="14" t="s">
        <v>1210</v>
      </c>
      <c r="AG7" s="13" t="s">
        <v>154</v>
      </c>
      <c r="AI7" s="13">
        <v>13</v>
      </c>
      <c r="AJ7" s="32">
        <v>110</v>
      </c>
      <c r="AK7" s="15" t="s">
        <v>1294</v>
      </c>
    </row>
    <row r="8" ht="12.75" spans="1:37">
      <c r="A8" s="16" t="s">
        <v>159</v>
      </c>
      <c r="B8" s="17">
        <v>7</v>
      </c>
      <c r="C8" s="27"/>
      <c r="D8" s="27"/>
      <c r="E8" s="27"/>
      <c r="F8" s="27"/>
      <c r="G8" s="28"/>
      <c r="H8" s="29"/>
      <c r="I8" s="33" t="s">
        <v>131</v>
      </c>
      <c r="J8" s="33"/>
      <c r="AA8" s="43" t="s">
        <v>1283</v>
      </c>
      <c r="AB8" s="32">
        <v>5</v>
      </c>
      <c r="AC8" s="17" t="s">
        <v>1205</v>
      </c>
      <c r="AD8" s="32">
        <v>5</v>
      </c>
      <c r="AE8" s="32"/>
      <c r="AF8" s="43" t="s">
        <v>1210</v>
      </c>
      <c r="AG8" s="32" t="s">
        <v>154</v>
      </c>
      <c r="AH8" s="32"/>
      <c r="AI8" s="32">
        <v>17</v>
      </c>
      <c r="AJ8" s="13">
        <v>150</v>
      </c>
      <c r="AK8" s="12" t="s">
        <v>1035</v>
      </c>
    </row>
    <row r="9" ht="12.75" spans="1:37">
      <c r="A9" s="16" t="s">
        <v>162</v>
      </c>
      <c r="B9" s="16" t="s">
        <v>163</v>
      </c>
      <c r="C9" s="16" t="s">
        <v>164</v>
      </c>
      <c r="D9" s="16" t="str">
        <f>$B$5</f>
        <v>Rose</v>
      </c>
      <c r="E9" s="16" t="str">
        <f>$B$6</f>
        <v>Saucer</v>
      </c>
      <c r="F9" s="16" t="str">
        <f>$B$7</f>
        <v>Chip Potts Ears</v>
      </c>
      <c r="G9" s="30" t="s">
        <v>165</v>
      </c>
      <c r="H9" s="29" t="s">
        <v>137</v>
      </c>
      <c r="I9" s="16" t="s">
        <v>166</v>
      </c>
      <c r="J9" s="16" t="s">
        <v>139</v>
      </c>
      <c r="K9" s="31"/>
      <c r="L9" s="31"/>
      <c r="M9" s="31"/>
      <c r="N9" s="31"/>
      <c r="O9" s="31"/>
      <c r="P9" s="31"/>
      <c r="Q9" s="31"/>
      <c r="R9" s="31"/>
      <c r="S9" s="31"/>
      <c r="T9" s="31"/>
      <c r="U9" s="31"/>
      <c r="V9" s="31"/>
      <c r="W9" s="31"/>
      <c r="X9" s="31"/>
      <c r="Y9" s="31"/>
      <c r="Z9" s="31"/>
      <c r="AA9" s="14" t="s">
        <v>1214</v>
      </c>
      <c r="AB9" s="13">
        <v>4</v>
      </c>
      <c r="AC9" s="12" t="s">
        <v>116</v>
      </c>
      <c r="AD9" s="13">
        <v>3</v>
      </c>
      <c r="AF9" s="43"/>
      <c r="AG9" s="32" t="s">
        <v>154</v>
      </c>
      <c r="AH9" s="32"/>
      <c r="AI9" s="32">
        <v>17</v>
      </c>
      <c r="AJ9" s="13">
        <v>150</v>
      </c>
      <c r="AK9" s="15" t="s">
        <v>1216</v>
      </c>
    </row>
    <row r="10" ht="12.75" spans="1:37">
      <c r="A10" s="31"/>
      <c r="B10" s="17">
        <v>0</v>
      </c>
      <c r="C10" s="17">
        <v>1</v>
      </c>
      <c r="D10" s="17"/>
      <c r="E10" s="17"/>
      <c r="F10" s="17"/>
      <c r="G10" s="26"/>
      <c r="H10" s="32" t="s">
        <v>145</v>
      </c>
      <c r="AA10" s="14" t="s">
        <v>1295</v>
      </c>
      <c r="AB10" s="13">
        <v>6</v>
      </c>
      <c r="AF10" s="14" t="s">
        <v>1218</v>
      </c>
      <c r="AG10" s="13" t="s">
        <v>193</v>
      </c>
      <c r="AI10" s="13">
        <v>16</v>
      </c>
      <c r="AJ10" s="13">
        <v>155</v>
      </c>
      <c r="AK10" s="12"/>
    </row>
    <row r="11" ht="12.75" spans="1:37">
      <c r="A11" s="31"/>
      <c r="B11" s="17">
        <v>1</v>
      </c>
      <c r="C11" s="17">
        <v>2</v>
      </c>
      <c r="D11" s="17">
        <v>1</v>
      </c>
      <c r="E11" s="17">
        <v>1</v>
      </c>
      <c r="F11" s="17">
        <v>1</v>
      </c>
      <c r="G11" s="26"/>
      <c r="H11" s="32" t="s">
        <v>170</v>
      </c>
      <c r="I11" s="12">
        <v>1</v>
      </c>
      <c r="J11" s="12">
        <v>10</v>
      </c>
      <c r="AA11" s="14" t="s">
        <v>1285</v>
      </c>
      <c r="AB11" s="13">
        <v>2</v>
      </c>
      <c r="AC11" s="12" t="s">
        <v>1205</v>
      </c>
      <c r="AD11" s="13">
        <v>3</v>
      </c>
      <c r="AG11" s="13" t="s">
        <v>193</v>
      </c>
      <c r="AI11" s="13">
        <v>20</v>
      </c>
      <c r="AJ11" s="13">
        <v>210</v>
      </c>
      <c r="AK11" s="12"/>
    </row>
    <row r="12" ht="12.75" spans="1:37">
      <c r="A12" s="31"/>
      <c r="B12" s="17">
        <v>2</v>
      </c>
      <c r="C12" s="17">
        <v>3</v>
      </c>
      <c r="D12" s="17">
        <v>2</v>
      </c>
      <c r="E12" s="17">
        <v>3</v>
      </c>
      <c r="F12" s="17">
        <v>2</v>
      </c>
      <c r="G12" s="26"/>
      <c r="H12" s="32" t="s">
        <v>202</v>
      </c>
      <c r="I12" s="12">
        <v>1</v>
      </c>
      <c r="J12" s="12">
        <v>12</v>
      </c>
      <c r="AA12" s="14" t="s">
        <v>1296</v>
      </c>
      <c r="AB12" s="13">
        <v>10</v>
      </c>
      <c r="AF12" s="14" t="s">
        <v>1208</v>
      </c>
      <c r="AG12" s="13" t="s">
        <v>197</v>
      </c>
      <c r="AI12" s="13">
        <v>20</v>
      </c>
      <c r="AJ12" s="13">
        <v>200</v>
      </c>
      <c r="AK12" s="12"/>
    </row>
    <row r="13" ht="12.75" spans="1:37">
      <c r="A13" s="31"/>
      <c r="B13" s="17">
        <v>3</v>
      </c>
      <c r="C13" s="17">
        <v>4</v>
      </c>
      <c r="D13" s="17">
        <v>4</v>
      </c>
      <c r="E13" s="17">
        <v>4</v>
      </c>
      <c r="F13" s="17">
        <v>3</v>
      </c>
      <c r="G13" s="26"/>
      <c r="H13" s="32" t="s">
        <v>206</v>
      </c>
      <c r="I13" s="12">
        <v>1</v>
      </c>
      <c r="J13" s="12">
        <v>14</v>
      </c>
      <c r="AA13" s="14" t="s">
        <v>1272</v>
      </c>
      <c r="AB13" s="13">
        <v>3</v>
      </c>
      <c r="AC13" s="12" t="s">
        <v>119</v>
      </c>
      <c r="AD13" s="13">
        <v>5</v>
      </c>
      <c r="AF13" s="14" t="s">
        <v>1210</v>
      </c>
      <c r="AG13" s="13" t="s">
        <v>197</v>
      </c>
      <c r="AI13" s="13">
        <v>25</v>
      </c>
      <c r="AJ13" s="13">
        <v>270</v>
      </c>
      <c r="AK13" s="12"/>
    </row>
    <row r="14" ht="12.75" spans="1:37">
      <c r="A14" s="31"/>
      <c r="B14" s="17">
        <v>4</v>
      </c>
      <c r="C14" s="17">
        <v>5</v>
      </c>
      <c r="D14" s="17">
        <v>6</v>
      </c>
      <c r="E14" s="17">
        <v>6</v>
      </c>
      <c r="F14" s="17">
        <v>4</v>
      </c>
      <c r="G14" s="26">
        <v>2950</v>
      </c>
      <c r="H14" s="32" t="s">
        <v>178</v>
      </c>
      <c r="I14" s="12">
        <v>2</v>
      </c>
      <c r="J14" s="12">
        <v>17</v>
      </c>
      <c r="AA14" s="43"/>
      <c r="AB14" s="32"/>
      <c r="AC14" s="43"/>
      <c r="AD14" s="32"/>
      <c r="AE14" s="32"/>
      <c r="AG14" s="32"/>
      <c r="AH14" s="32"/>
      <c r="AI14" s="32"/>
      <c r="AJ14" s="32"/>
      <c r="AK14" s="46"/>
    </row>
    <row r="15" ht="12.75" spans="1:37">
      <c r="A15" s="31"/>
      <c r="B15" s="17">
        <v>5</v>
      </c>
      <c r="C15" s="17">
        <v>6</v>
      </c>
      <c r="D15" s="17">
        <v>8</v>
      </c>
      <c r="E15" s="17">
        <v>8</v>
      </c>
      <c r="F15" s="17">
        <v>6</v>
      </c>
      <c r="G15" s="26">
        <v>3850</v>
      </c>
      <c r="H15" s="32" t="s">
        <v>183</v>
      </c>
      <c r="I15" s="12">
        <v>2</v>
      </c>
      <c r="J15" s="12">
        <v>20</v>
      </c>
      <c r="AA15" s="43"/>
      <c r="AB15" s="32"/>
      <c r="AC15" s="17"/>
      <c r="AD15" s="32"/>
      <c r="AE15" s="32"/>
      <c r="AF15" s="43"/>
      <c r="AG15" s="32"/>
      <c r="AH15" s="32"/>
      <c r="AI15" s="32"/>
      <c r="AJ15" s="32"/>
      <c r="AK15" s="46"/>
    </row>
    <row r="16" ht="12.75" spans="1:37">
      <c r="A16" s="31"/>
      <c r="B16" s="17">
        <v>6</v>
      </c>
      <c r="C16" s="17">
        <v>7</v>
      </c>
      <c r="D16" s="17">
        <v>12</v>
      </c>
      <c r="E16" s="17">
        <v>10</v>
      </c>
      <c r="F16" s="17">
        <v>8</v>
      </c>
      <c r="G16" s="26">
        <v>5000</v>
      </c>
      <c r="H16" s="32" t="s">
        <v>154</v>
      </c>
      <c r="I16" s="12">
        <v>3</v>
      </c>
      <c r="J16" s="12">
        <v>23</v>
      </c>
      <c r="AA16" s="43"/>
      <c r="AB16" s="32"/>
      <c r="AC16" s="17"/>
      <c r="AD16" s="32"/>
      <c r="AE16" s="32"/>
      <c r="AF16" s="43"/>
      <c r="AG16" s="32"/>
      <c r="AH16" s="32"/>
      <c r="AI16" s="32"/>
      <c r="AJ16" s="32"/>
      <c r="AK16" s="17"/>
    </row>
    <row r="17" ht="12.75" spans="1:37">
      <c r="A17" s="31"/>
      <c r="B17" s="17">
        <v>7</v>
      </c>
      <c r="C17" s="17">
        <v>8</v>
      </c>
      <c r="D17" s="17">
        <v>16</v>
      </c>
      <c r="E17" s="17">
        <v>12</v>
      </c>
      <c r="F17" s="17">
        <v>12</v>
      </c>
      <c r="G17" s="26">
        <v>6500</v>
      </c>
      <c r="H17" s="32" t="s">
        <v>197</v>
      </c>
      <c r="I17" s="12">
        <v>3</v>
      </c>
      <c r="J17" s="12">
        <v>26</v>
      </c>
      <c r="AA17" s="43"/>
      <c r="AB17" s="32"/>
      <c r="AC17" s="17"/>
      <c r="AD17" s="32"/>
      <c r="AE17" s="32"/>
      <c r="AF17" s="43"/>
      <c r="AG17" s="32"/>
      <c r="AH17" s="32"/>
      <c r="AI17" s="32"/>
      <c r="AJ17" s="32"/>
      <c r="AK17" s="17"/>
    </row>
    <row r="18" ht="12.75" spans="1:37">
      <c r="A18" s="31"/>
      <c r="B18" s="17">
        <v>8</v>
      </c>
      <c r="C18" s="17">
        <v>9</v>
      </c>
      <c r="D18" s="17">
        <v>22</v>
      </c>
      <c r="E18" s="17">
        <v>16</v>
      </c>
      <c r="F18" s="17">
        <v>16</v>
      </c>
      <c r="G18" s="26">
        <v>8450</v>
      </c>
      <c r="H18" s="32" t="s">
        <v>209</v>
      </c>
      <c r="I18" s="12">
        <v>3</v>
      </c>
      <c r="J18" s="12">
        <v>29</v>
      </c>
      <c r="AA18" s="43"/>
      <c r="AB18" s="32"/>
      <c r="AC18" s="17"/>
      <c r="AD18" s="32"/>
      <c r="AE18" s="32"/>
      <c r="AF18" s="43"/>
      <c r="AG18" s="32"/>
      <c r="AH18" s="32"/>
      <c r="AI18" s="32"/>
      <c r="AJ18" s="32"/>
      <c r="AK18" s="17"/>
    </row>
    <row r="19" ht="12.75" spans="1:37">
      <c r="A19" s="31"/>
      <c r="B19" s="17">
        <v>9</v>
      </c>
      <c r="C19" s="17">
        <v>10</v>
      </c>
      <c r="D19" s="17">
        <v>30</v>
      </c>
      <c r="E19" s="17">
        <v>20</v>
      </c>
      <c r="F19" s="17">
        <v>20</v>
      </c>
      <c r="G19" s="26">
        <v>11000</v>
      </c>
      <c r="H19" s="32" t="s">
        <v>169</v>
      </c>
      <c r="I19" s="12">
        <v>5</v>
      </c>
      <c r="J19" s="12">
        <v>30</v>
      </c>
      <c r="AA19" s="43"/>
      <c r="AB19" s="32"/>
      <c r="AC19" s="17"/>
      <c r="AD19" s="32"/>
      <c r="AE19" s="32"/>
      <c r="AF19" s="43"/>
      <c r="AG19" s="32"/>
      <c r="AH19" s="32"/>
      <c r="AI19" s="32"/>
      <c r="AJ19" s="32"/>
      <c r="AK19" s="17"/>
    </row>
    <row r="20" ht="12.75" spans="1:37">
      <c r="A20" s="31"/>
      <c r="B20" s="17">
        <v>10</v>
      </c>
      <c r="C20" s="17" t="s">
        <v>171</v>
      </c>
      <c r="G20" s="26"/>
      <c r="H20" s="21"/>
      <c r="AG20" s="12"/>
      <c r="AI20" s="12"/>
      <c r="AJ20" s="12"/>
      <c r="AK20" s="12"/>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C24" s="17"/>
      <c r="AF24" s="43"/>
      <c r="AK24" s="12"/>
    </row>
    <row r="25" ht="12.75" spans="1:37">
      <c r="A25" s="31"/>
      <c r="G25" s="26"/>
      <c r="H25" s="21"/>
      <c r="AC25" s="43"/>
      <c r="AG25" s="12"/>
      <c r="AI25" s="12"/>
      <c r="AJ25" s="12"/>
      <c r="AK25" s="17"/>
    </row>
    <row r="26" ht="12.75" spans="1:37">
      <c r="A26" s="31"/>
      <c r="G26" s="26"/>
      <c r="H26" s="21"/>
      <c r="AF26" s="43"/>
      <c r="AG26" s="12"/>
      <c r="AI26" s="12"/>
      <c r="AJ26" s="12"/>
      <c r="AK26" s="17"/>
    </row>
    <row r="27" ht="12.75" spans="1:37">
      <c r="A27" s="31"/>
      <c r="G27" s="26"/>
      <c r="H27" s="21"/>
      <c r="AC27" s="17"/>
      <c r="AD27" s="32"/>
      <c r="AG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I30" s="12"/>
      <c r="AJ30" s="12"/>
      <c r="AK30" s="12"/>
    </row>
    <row r="31" ht="12.75" spans="1:37">
      <c r="A31" s="31"/>
      <c r="G31" s="26"/>
      <c r="H31" s="21"/>
      <c r="AF31" s="43"/>
      <c r="AG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1000"/>
  <sheetViews>
    <sheetView workbookViewId="0">
      <selection activeCell="A1" sqref="A1"/>
    </sheetView>
  </sheetViews>
  <sheetFormatPr defaultColWidth="14.4285714285714" defaultRowHeight="15.75" customHeight="1"/>
  <cols>
    <col min="1" max="1" width="32.1428571428571" style="12" customWidth="1"/>
    <col min="2" max="2" width="20.7142857142857" style="12" customWidth="1"/>
    <col min="3" max="3" width="11.4285714285714" style="12" customWidth="1"/>
    <col min="4" max="4" width="10.8571428571429" style="12" customWidth="1"/>
    <col min="5" max="5" width="11.1428571428571" style="12" customWidth="1"/>
    <col min="6" max="6" width="12.5714285714286"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14"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122</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[DMKCharacterProgress_WIP.xlsx]Overview!$B$175</v>
      </c>
      <c r="G1" s="12" t="s">
        <v>124</v>
      </c>
      <c r="H1" s="21"/>
      <c r="AA1" s="34" t="str">
        <f>$B$1&amp;"'s Activities"</f>
        <v>Gaston's Activities</v>
      </c>
      <c r="AB1" s="34"/>
      <c r="AC1" s="34"/>
      <c r="AD1" s="34"/>
      <c r="AE1" s="34"/>
      <c r="AF1" s="34"/>
      <c r="AG1" s="34"/>
      <c r="AH1" s="34"/>
      <c r="AI1" s="34"/>
      <c r="AJ1" s="34"/>
      <c r="AK1" s="34"/>
    </row>
    <row r="2" ht="20.25" spans="1:37">
      <c r="A2" s="16" t="s">
        <v>125</v>
      </c>
      <c r="B2" s="17" t="s">
        <v>1199</v>
      </c>
      <c r="F2" s="22" t="str">
        <f ca="1">"'"&amp;SUBSTITUTE($F$1,"Overview","Overview (Mine)'")</f>
        <v>'[DMKCharacterProgress_WIP.xlsx]Overview (Mine)'!$B$175</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ht="12.75" spans="1:37">
      <c r="A4" s="16" t="s">
        <v>142</v>
      </c>
      <c r="B4" s="17">
        <v>0</v>
      </c>
      <c r="G4" s="26"/>
      <c r="H4" s="21"/>
      <c r="AA4" s="14" t="s">
        <v>1297</v>
      </c>
      <c r="AB4" s="13">
        <v>1</v>
      </c>
      <c r="AF4" s="14" t="s">
        <v>1201</v>
      </c>
      <c r="AG4" s="13" t="s">
        <v>178</v>
      </c>
      <c r="AI4" s="13">
        <v>7</v>
      </c>
      <c r="AJ4" s="13">
        <v>40</v>
      </c>
      <c r="AK4" s="15" t="s">
        <v>1202</v>
      </c>
    </row>
    <row r="5" ht="12.75" spans="1:37">
      <c r="A5" s="16" t="s">
        <v>148</v>
      </c>
      <c r="B5" s="17" t="s">
        <v>1202</v>
      </c>
      <c r="G5" s="26"/>
      <c r="H5" s="21"/>
      <c r="AA5" s="14" t="s">
        <v>1298</v>
      </c>
      <c r="AB5" s="13">
        <v>3</v>
      </c>
      <c r="AF5" s="12" t="s">
        <v>1218</v>
      </c>
      <c r="AG5" s="13" t="s">
        <v>183</v>
      </c>
      <c r="AI5" s="13">
        <v>10</v>
      </c>
      <c r="AJ5" s="13">
        <v>75</v>
      </c>
      <c r="AK5" s="12" t="s">
        <v>1299</v>
      </c>
    </row>
    <row r="6" ht="12.75" spans="1:37">
      <c r="A6" s="16" t="s">
        <v>150</v>
      </c>
      <c r="B6" s="17" t="s">
        <v>1211</v>
      </c>
      <c r="G6" s="26"/>
      <c r="H6" s="21"/>
      <c r="AA6" s="14" t="s">
        <v>1300</v>
      </c>
      <c r="AB6" s="13">
        <v>6</v>
      </c>
      <c r="AC6" s="12" t="s">
        <v>119</v>
      </c>
      <c r="AD6" s="13">
        <v>9</v>
      </c>
      <c r="AF6" s="14" t="s">
        <v>1208</v>
      </c>
      <c r="AG6" s="13" t="s">
        <v>183</v>
      </c>
      <c r="AI6" s="13">
        <v>13</v>
      </c>
      <c r="AJ6" s="13">
        <v>100</v>
      </c>
      <c r="AK6" s="12"/>
    </row>
    <row r="7" ht="12.75" spans="1:37">
      <c r="A7" s="16" t="s">
        <v>157</v>
      </c>
      <c r="B7" s="17" t="s">
        <v>1254</v>
      </c>
      <c r="G7" s="26"/>
      <c r="H7" s="21"/>
      <c r="AA7" s="14" t="s">
        <v>1301</v>
      </c>
      <c r="AB7" s="13">
        <v>1</v>
      </c>
      <c r="AG7" s="13" t="s">
        <v>154</v>
      </c>
      <c r="AI7" s="13">
        <v>13</v>
      </c>
      <c r="AJ7" s="32">
        <v>110</v>
      </c>
      <c r="AK7" s="15" t="s">
        <v>1302</v>
      </c>
    </row>
    <row r="8" ht="12.75" spans="1:37">
      <c r="A8" s="16" t="s">
        <v>159</v>
      </c>
      <c r="B8" s="17">
        <v>7</v>
      </c>
      <c r="C8" s="27"/>
      <c r="D8" s="27"/>
      <c r="E8" s="27"/>
      <c r="F8" s="27"/>
      <c r="G8" s="28"/>
      <c r="H8" s="29"/>
      <c r="I8" s="33" t="s">
        <v>131</v>
      </c>
      <c r="J8" s="33"/>
      <c r="AA8" s="43" t="s">
        <v>1217</v>
      </c>
      <c r="AB8" s="32">
        <v>4</v>
      </c>
      <c r="AC8" s="17" t="s">
        <v>116</v>
      </c>
      <c r="AD8" s="32">
        <v>4</v>
      </c>
      <c r="AE8" s="32"/>
      <c r="AF8" s="43" t="s">
        <v>1218</v>
      </c>
      <c r="AG8" s="32" t="s">
        <v>154</v>
      </c>
      <c r="AH8" s="32"/>
      <c r="AI8" s="32">
        <v>17</v>
      </c>
      <c r="AJ8" s="13">
        <v>150</v>
      </c>
      <c r="AK8" s="12" t="s">
        <v>1078</v>
      </c>
    </row>
    <row r="9" ht="12.75" spans="1:37">
      <c r="A9" s="16" t="s">
        <v>162</v>
      </c>
      <c r="B9" s="16" t="s">
        <v>163</v>
      </c>
      <c r="C9" s="16" t="s">
        <v>164</v>
      </c>
      <c r="D9" s="16" t="str">
        <f>$B$5</f>
        <v>Rose</v>
      </c>
      <c r="E9" s="16" t="str">
        <f>$B$6</f>
        <v>Quiver</v>
      </c>
      <c r="F9" s="16" t="str">
        <f>$B$7</f>
        <v>Gaston Ears</v>
      </c>
      <c r="G9" s="30" t="s">
        <v>165</v>
      </c>
      <c r="H9" s="29" t="s">
        <v>137</v>
      </c>
      <c r="I9" s="16" t="s">
        <v>166</v>
      </c>
      <c r="J9" s="16" t="s">
        <v>139</v>
      </c>
      <c r="K9" s="31"/>
      <c r="L9" s="31"/>
      <c r="M9" s="31"/>
      <c r="N9" s="31"/>
      <c r="O9" s="31"/>
      <c r="P9" s="31"/>
      <c r="Q9" s="31"/>
      <c r="R9" s="31"/>
      <c r="S9" s="31"/>
      <c r="T9" s="31"/>
      <c r="U9" s="31"/>
      <c r="V9" s="31"/>
      <c r="W9" s="31"/>
      <c r="X9" s="31"/>
      <c r="Y9" s="31"/>
      <c r="Z9" s="31"/>
      <c r="AA9" s="14" t="s">
        <v>1303</v>
      </c>
      <c r="AB9" s="13">
        <v>2</v>
      </c>
      <c r="AF9" s="43" t="s">
        <v>1210</v>
      </c>
      <c r="AG9" s="32" t="s">
        <v>193</v>
      </c>
      <c r="AH9" s="32"/>
      <c r="AI9" s="32">
        <v>16</v>
      </c>
      <c r="AJ9" s="13">
        <v>155</v>
      </c>
      <c r="AK9" s="12" t="s">
        <v>1304</v>
      </c>
    </row>
    <row r="10" ht="12.75" spans="1:37">
      <c r="A10" s="31"/>
      <c r="B10" s="17">
        <v>0</v>
      </c>
      <c r="C10" s="17">
        <v>1</v>
      </c>
      <c r="D10" s="17">
        <v>12</v>
      </c>
      <c r="E10" s="17">
        <v>9</v>
      </c>
      <c r="F10" s="17">
        <v>9</v>
      </c>
      <c r="G10" s="26"/>
      <c r="H10" s="32" t="s">
        <v>178</v>
      </c>
      <c r="AA10" s="14" t="s">
        <v>1223</v>
      </c>
      <c r="AB10" s="13">
        <v>8</v>
      </c>
      <c r="AC10" s="12" t="s">
        <v>116</v>
      </c>
      <c r="AG10" s="13" t="s">
        <v>193</v>
      </c>
      <c r="AI10" s="13">
        <v>20</v>
      </c>
      <c r="AJ10" s="13">
        <v>210</v>
      </c>
      <c r="AK10" s="12"/>
    </row>
    <row r="11" ht="12.75" spans="1:37">
      <c r="A11" s="31"/>
      <c r="B11" s="17">
        <v>1</v>
      </c>
      <c r="C11" s="17">
        <v>2</v>
      </c>
      <c r="D11" s="17">
        <v>6</v>
      </c>
      <c r="E11" s="17">
        <v>2</v>
      </c>
      <c r="F11" s="17">
        <v>2</v>
      </c>
      <c r="G11" s="26"/>
      <c r="H11" s="32" t="s">
        <v>170</v>
      </c>
      <c r="I11" s="12">
        <v>1</v>
      </c>
      <c r="J11" s="12">
        <v>10</v>
      </c>
      <c r="AA11" s="14" t="s">
        <v>1305</v>
      </c>
      <c r="AB11" s="13">
        <v>5</v>
      </c>
      <c r="AF11" s="14" t="s">
        <v>1208</v>
      </c>
      <c r="AG11" s="13" t="s">
        <v>197</v>
      </c>
      <c r="AI11" s="13">
        <v>20</v>
      </c>
      <c r="AJ11" s="13">
        <v>200</v>
      </c>
      <c r="AK11" s="12"/>
    </row>
    <row r="12" ht="12.75" spans="1:37">
      <c r="A12" s="31"/>
      <c r="B12" s="17">
        <v>2</v>
      </c>
      <c r="C12" s="17">
        <v>3</v>
      </c>
      <c r="D12" s="17">
        <v>8</v>
      </c>
      <c r="E12" s="17">
        <v>3</v>
      </c>
      <c r="F12" s="17">
        <v>3</v>
      </c>
      <c r="G12" s="26">
        <v>4500</v>
      </c>
      <c r="H12" s="32" t="s">
        <v>202</v>
      </c>
      <c r="I12" s="12">
        <v>1</v>
      </c>
      <c r="J12" s="12">
        <v>12</v>
      </c>
      <c r="AA12" s="14" t="s">
        <v>1306</v>
      </c>
      <c r="AB12" s="13">
        <v>9</v>
      </c>
      <c r="AF12" s="14" t="s">
        <v>1208</v>
      </c>
      <c r="AG12" s="13" t="s">
        <v>205</v>
      </c>
      <c r="AI12" s="13">
        <v>29</v>
      </c>
      <c r="AJ12" s="13">
        <v>275</v>
      </c>
      <c r="AK12" s="12"/>
    </row>
    <row r="13" ht="12.75" spans="1:37">
      <c r="A13" s="31"/>
      <c r="B13" s="17">
        <v>3</v>
      </c>
      <c r="C13" s="17">
        <v>4</v>
      </c>
      <c r="D13" s="17">
        <v>10</v>
      </c>
      <c r="E13" s="17">
        <v>4</v>
      </c>
      <c r="F13" s="17">
        <v>4</v>
      </c>
      <c r="G13" s="26">
        <v>6750</v>
      </c>
      <c r="H13" s="32" t="s">
        <v>206</v>
      </c>
      <c r="I13" s="12">
        <v>1</v>
      </c>
      <c r="J13" s="12">
        <v>14</v>
      </c>
      <c r="AA13" s="14" t="s">
        <v>1307</v>
      </c>
      <c r="AB13" s="13">
        <v>10</v>
      </c>
      <c r="AG13" s="13" t="s">
        <v>169</v>
      </c>
      <c r="AI13" s="13">
        <v>45</v>
      </c>
      <c r="AJ13" s="13">
        <v>375</v>
      </c>
      <c r="AK13" s="12"/>
    </row>
    <row r="14" ht="12.75" spans="1:37">
      <c r="A14" s="31"/>
      <c r="B14" s="17">
        <v>4</v>
      </c>
      <c r="C14" s="17">
        <v>5</v>
      </c>
      <c r="D14" s="17">
        <v>12</v>
      </c>
      <c r="E14" s="17">
        <v>5</v>
      </c>
      <c r="F14" s="17">
        <v>5</v>
      </c>
      <c r="G14" s="26">
        <v>8800</v>
      </c>
      <c r="H14" s="32" t="s">
        <v>178</v>
      </c>
      <c r="I14" s="12">
        <v>2</v>
      </c>
      <c r="J14" s="12">
        <v>17</v>
      </c>
      <c r="AA14" s="43"/>
      <c r="AB14" s="32"/>
      <c r="AC14" s="43"/>
      <c r="AD14" s="32"/>
      <c r="AE14" s="32"/>
      <c r="AG14" s="32"/>
      <c r="AH14" s="32"/>
      <c r="AI14" s="32"/>
      <c r="AJ14" s="32"/>
      <c r="AK14" s="46"/>
    </row>
    <row r="15" ht="12.75" spans="1:37">
      <c r="A15" s="31"/>
      <c r="B15" s="17">
        <v>5</v>
      </c>
      <c r="C15" s="17">
        <v>6</v>
      </c>
      <c r="D15" s="17">
        <v>16</v>
      </c>
      <c r="E15" s="17">
        <v>6</v>
      </c>
      <c r="F15" s="17">
        <v>6</v>
      </c>
      <c r="G15" s="26">
        <v>11450</v>
      </c>
      <c r="H15" s="32" t="s">
        <v>183</v>
      </c>
      <c r="I15" s="12">
        <v>2</v>
      </c>
      <c r="J15" s="12">
        <v>20</v>
      </c>
      <c r="AA15" s="43"/>
      <c r="AB15" s="32"/>
      <c r="AC15" s="17"/>
      <c r="AD15" s="32"/>
      <c r="AE15" s="32"/>
      <c r="AF15" s="43"/>
      <c r="AG15" s="32"/>
      <c r="AH15" s="32"/>
      <c r="AI15" s="32"/>
      <c r="AJ15" s="32"/>
      <c r="AK15" s="46"/>
    </row>
    <row r="16" ht="12.75" spans="1:37">
      <c r="A16" s="31"/>
      <c r="B16" s="17">
        <v>6</v>
      </c>
      <c r="C16" s="17">
        <v>7</v>
      </c>
      <c r="D16" s="17">
        <v>20</v>
      </c>
      <c r="E16" s="17">
        <v>8</v>
      </c>
      <c r="F16" s="17">
        <v>8</v>
      </c>
      <c r="G16" s="26">
        <v>14900</v>
      </c>
      <c r="H16" s="32" t="s">
        <v>154</v>
      </c>
      <c r="I16" s="12">
        <v>3</v>
      </c>
      <c r="J16" s="12">
        <v>23</v>
      </c>
      <c r="AA16" s="43"/>
      <c r="AB16" s="32"/>
      <c r="AC16" s="17"/>
      <c r="AD16" s="32"/>
      <c r="AE16" s="32"/>
      <c r="AF16" s="43"/>
      <c r="AG16" s="32"/>
      <c r="AH16" s="32"/>
      <c r="AI16" s="32"/>
      <c r="AJ16" s="32"/>
      <c r="AK16" s="17"/>
    </row>
    <row r="17" ht="12.75" spans="1:37">
      <c r="A17" s="31"/>
      <c r="B17" s="17">
        <v>7</v>
      </c>
      <c r="C17" s="17">
        <v>8</v>
      </c>
      <c r="D17" s="17">
        <v>26</v>
      </c>
      <c r="E17" s="17">
        <v>10</v>
      </c>
      <c r="F17" s="17">
        <v>10</v>
      </c>
      <c r="G17" s="26">
        <v>19350</v>
      </c>
      <c r="H17" s="32" t="s">
        <v>197</v>
      </c>
      <c r="I17" s="12">
        <v>3</v>
      </c>
      <c r="J17" s="12">
        <v>26</v>
      </c>
      <c r="AA17" s="43"/>
      <c r="AB17" s="32"/>
      <c r="AC17" s="17"/>
      <c r="AD17" s="32"/>
      <c r="AE17" s="32"/>
      <c r="AF17" s="43"/>
      <c r="AG17" s="32"/>
      <c r="AH17" s="32"/>
      <c r="AI17" s="32"/>
      <c r="AJ17" s="32"/>
      <c r="AK17" s="17"/>
    </row>
    <row r="18" ht="12.75" spans="1:37">
      <c r="A18" s="31"/>
      <c r="B18" s="17">
        <v>8</v>
      </c>
      <c r="C18" s="17">
        <v>9</v>
      </c>
      <c r="D18" s="17">
        <v>32</v>
      </c>
      <c r="E18" s="17">
        <v>14</v>
      </c>
      <c r="F18" s="17">
        <v>14</v>
      </c>
      <c r="G18" s="26">
        <v>25150</v>
      </c>
      <c r="H18" s="32" t="s">
        <v>209</v>
      </c>
      <c r="I18" s="12">
        <v>3</v>
      </c>
      <c r="J18" s="12">
        <v>29</v>
      </c>
      <c r="AA18" s="43"/>
      <c r="AB18" s="32"/>
      <c r="AC18" s="17"/>
      <c r="AD18" s="32"/>
      <c r="AE18" s="32"/>
      <c r="AF18" s="43"/>
      <c r="AG18" s="32"/>
      <c r="AH18" s="32"/>
      <c r="AI18" s="32"/>
      <c r="AJ18" s="32"/>
      <c r="AK18" s="17"/>
    </row>
    <row r="19" ht="12.75" spans="1:37">
      <c r="A19" s="31"/>
      <c r="B19" s="17">
        <v>9</v>
      </c>
      <c r="C19" s="17">
        <v>10</v>
      </c>
      <c r="D19" s="17">
        <v>40</v>
      </c>
      <c r="E19" s="17">
        <v>20</v>
      </c>
      <c r="F19" s="17">
        <v>20</v>
      </c>
      <c r="G19" s="26">
        <v>32700</v>
      </c>
      <c r="H19" s="32" t="s">
        <v>169</v>
      </c>
      <c r="I19" s="12">
        <v>5</v>
      </c>
      <c r="J19" s="12">
        <v>30</v>
      </c>
      <c r="AA19" s="43"/>
      <c r="AB19" s="32"/>
      <c r="AC19" s="17"/>
      <c r="AD19" s="32"/>
      <c r="AE19" s="32"/>
      <c r="AF19" s="43"/>
      <c r="AG19" s="32"/>
      <c r="AH19" s="32"/>
      <c r="AI19" s="32"/>
      <c r="AJ19" s="32"/>
      <c r="AK19" s="17"/>
    </row>
    <row r="20" ht="12.75" spans="1:37">
      <c r="A20" s="31"/>
      <c r="B20" s="17">
        <v>10</v>
      </c>
      <c r="C20" s="17" t="s">
        <v>171</v>
      </c>
      <c r="G20" s="26"/>
      <c r="H20" s="21"/>
      <c r="AG20" s="12"/>
      <c r="AI20" s="12"/>
      <c r="AJ20" s="12"/>
      <c r="AK20" s="12"/>
    </row>
    <row r="21" ht="12.75" spans="1:37">
      <c r="A21" s="31"/>
      <c r="G21" s="26"/>
      <c r="H21" s="21"/>
      <c r="AK21" s="46"/>
    </row>
    <row r="22" ht="12.75" spans="1:37">
      <c r="A22" s="31"/>
      <c r="G22" s="26"/>
      <c r="H22" s="21"/>
      <c r="AK22" s="12"/>
    </row>
    <row r="23" ht="12.75" spans="1:37">
      <c r="A23" s="31"/>
      <c r="G23" s="26"/>
      <c r="H23" s="21"/>
      <c r="AK23" s="12"/>
    </row>
    <row r="24" ht="12.75" spans="1:37">
      <c r="A24" s="31"/>
      <c r="G24" s="26"/>
      <c r="H24" s="21"/>
      <c r="AC24" s="17"/>
      <c r="AF24" s="43"/>
      <c r="AK24" s="12"/>
    </row>
    <row r="25" ht="12.75" spans="1:37">
      <c r="A25" s="31"/>
      <c r="G25" s="26"/>
      <c r="H25" s="21"/>
      <c r="AC25" s="43"/>
      <c r="AG25" s="12"/>
      <c r="AI25" s="12"/>
      <c r="AJ25" s="12"/>
      <c r="AK25" s="17"/>
    </row>
    <row r="26" ht="12.75" spans="1:37">
      <c r="A26" s="31"/>
      <c r="G26" s="26"/>
      <c r="H26" s="21"/>
      <c r="AF26" s="43"/>
      <c r="AG26" s="12"/>
      <c r="AI26" s="12"/>
      <c r="AJ26" s="12"/>
      <c r="AK26" s="17"/>
    </row>
    <row r="27" ht="12.75" spans="1:37">
      <c r="A27" s="31"/>
      <c r="G27" s="26"/>
      <c r="H27" s="21"/>
      <c r="AC27" s="17"/>
      <c r="AD27" s="32"/>
      <c r="AG27" s="12"/>
      <c r="AI27" s="12"/>
      <c r="AJ27" s="12"/>
      <c r="AK27" s="46"/>
    </row>
    <row r="28" ht="12.75" spans="1:37">
      <c r="A28" s="31"/>
      <c r="G28" s="26"/>
      <c r="H28" s="21"/>
      <c r="AF28" s="43"/>
      <c r="AK28" s="46"/>
    </row>
    <row r="29" ht="12.75" spans="1:37">
      <c r="A29" s="31"/>
      <c r="G29" s="26"/>
      <c r="H29" s="21"/>
      <c r="AF29" s="43"/>
      <c r="AK29" s="46"/>
    </row>
    <row r="30" ht="12.75" spans="1:37">
      <c r="A30" s="31"/>
      <c r="G30" s="26"/>
      <c r="H30" s="21"/>
      <c r="AF30" s="43"/>
      <c r="AG30" s="12"/>
      <c r="AI30" s="12"/>
      <c r="AJ30" s="12"/>
      <c r="AK30" s="12"/>
    </row>
    <row r="31" ht="12.75" spans="1:37">
      <c r="A31" s="31"/>
      <c r="G31" s="26"/>
      <c r="H31" s="21"/>
      <c r="AF31" s="43"/>
      <c r="AG31" s="12"/>
      <c r="AI31" s="12"/>
      <c r="AJ31" s="12"/>
      <c r="AK31" s="12"/>
    </row>
    <row r="32" ht="12.75" spans="1:8">
      <c r="A32" s="31"/>
      <c r="G32" s="26"/>
      <c r="H32" s="21"/>
    </row>
    <row r="33" ht="12.75" spans="1:37">
      <c r="A33" s="31"/>
      <c r="G33" s="26"/>
      <c r="H33" s="21"/>
      <c r="AK33" s="46"/>
    </row>
    <row r="34" ht="12.75" spans="1:8">
      <c r="A34" s="31"/>
      <c r="G34" s="26"/>
      <c r="H34" s="21"/>
    </row>
    <row r="35" ht="12.75" spans="1:8">
      <c r="A35" s="31"/>
      <c r="G35" s="26"/>
      <c r="H35" s="21"/>
    </row>
    <row r="36" ht="12.75" spans="1:8">
      <c r="A36" s="31"/>
      <c r="G36" s="26"/>
      <c r="H36" s="21"/>
    </row>
    <row r="37" ht="12.75" spans="1:8">
      <c r="A37" s="31"/>
      <c r="G37" s="26"/>
      <c r="H37" s="21"/>
    </row>
    <row r="38" ht="12.75" spans="1:8">
      <c r="A38" s="31"/>
      <c r="G38" s="26"/>
      <c r="H38" s="21"/>
    </row>
    <row r="39" ht="12.75" spans="1:8">
      <c r="A39" s="31"/>
      <c r="G39" s="26"/>
      <c r="H39" s="21"/>
    </row>
    <row r="40" ht="12.75" spans="1:8">
      <c r="A40" s="31"/>
      <c r="G40" s="26"/>
      <c r="H40" s="21"/>
    </row>
    <row r="41" ht="12.75" spans="1:8">
      <c r="A41" s="31"/>
      <c r="G41" s="26"/>
      <c r="H41" s="21"/>
    </row>
    <row r="42" ht="12.75" spans="1:8">
      <c r="A42" s="31"/>
      <c r="G42" s="26"/>
      <c r="H42" s="21"/>
    </row>
    <row r="43" ht="12.75" spans="1:8">
      <c r="A43" s="31"/>
      <c r="G43" s="26"/>
      <c r="H43" s="21"/>
    </row>
    <row r="44" ht="12.75" spans="1:8">
      <c r="A44" s="31"/>
      <c r="G44" s="26"/>
      <c r="H44" s="21"/>
    </row>
    <row r="45" ht="12.75" spans="1:8">
      <c r="A45" s="31"/>
      <c r="G45" s="26"/>
      <c r="H45" s="21"/>
    </row>
    <row r="46" ht="12.75" spans="1:8">
      <c r="A46" s="31"/>
      <c r="G46" s="26"/>
      <c r="H46" s="21"/>
    </row>
    <row r="47" ht="12.75" spans="1:8">
      <c r="A47" s="31"/>
      <c r="G47" s="26"/>
      <c r="H47" s="21"/>
    </row>
    <row r="48" ht="12.75" spans="1:8">
      <c r="A48" s="31"/>
      <c r="G48" s="26"/>
      <c r="H48" s="21"/>
    </row>
    <row r="49" ht="12.75" spans="1:8">
      <c r="A49" s="31"/>
      <c r="G49" s="26"/>
      <c r="H49" s="21"/>
    </row>
    <row r="50" ht="12.75" spans="1:8">
      <c r="A50" s="31"/>
      <c r="G50" s="26"/>
      <c r="H50" s="21"/>
    </row>
    <row r="51" ht="12.75" spans="1:8">
      <c r="A51" s="31"/>
      <c r="G51" s="26"/>
      <c r="H51" s="21"/>
    </row>
    <row r="52" ht="12.75" spans="1:8">
      <c r="A52" s="31"/>
      <c r="G52" s="26"/>
      <c r="H52" s="21"/>
    </row>
    <row r="53" ht="12.75" spans="1:8">
      <c r="A53" s="31"/>
      <c r="G53" s="26"/>
      <c r="H53" s="21"/>
    </row>
    <row r="54" ht="12.75" spans="1:8">
      <c r="A54" s="31"/>
      <c r="G54" s="26"/>
      <c r="H54" s="21"/>
    </row>
    <row r="55" ht="12.75" spans="1:8">
      <c r="A55" s="31"/>
      <c r="G55" s="26"/>
      <c r="H55" s="21"/>
    </row>
    <row r="56" ht="12.75" spans="1:8">
      <c r="A56" s="31"/>
      <c r="G56" s="26"/>
      <c r="H56" s="21"/>
    </row>
    <row r="57" ht="12.75" spans="1:8">
      <c r="A57" s="31"/>
      <c r="G57" s="26"/>
      <c r="H57" s="21"/>
    </row>
    <row r="58" ht="12.75" spans="1:8">
      <c r="A58" s="31"/>
      <c r="G58" s="26"/>
      <c r="H58" s="21"/>
    </row>
    <row r="59" ht="12.75" spans="1:8">
      <c r="A59" s="31"/>
      <c r="G59" s="26"/>
      <c r="H59" s="21"/>
    </row>
    <row r="60" ht="12.75" spans="1:8">
      <c r="A60" s="31"/>
      <c r="G60" s="26"/>
      <c r="H60" s="21"/>
    </row>
    <row r="61" ht="12.75" spans="1:8">
      <c r="A61" s="31"/>
      <c r="G61" s="26"/>
      <c r="H61" s="21"/>
    </row>
    <row r="62" ht="12.75" spans="1:8">
      <c r="A62" s="31"/>
      <c r="G62" s="26"/>
      <c r="H62" s="21"/>
    </row>
    <row r="63" ht="12.75" spans="1:8">
      <c r="A63" s="31"/>
      <c r="G63" s="26"/>
      <c r="H63" s="21"/>
    </row>
    <row r="64" ht="12.75" spans="1:8">
      <c r="A64" s="31"/>
      <c r="G64" s="26"/>
      <c r="H64" s="21"/>
    </row>
    <row r="65" ht="12.75" spans="1:8">
      <c r="A65" s="31"/>
      <c r="G65" s="26"/>
      <c r="H65" s="21"/>
    </row>
    <row r="66" ht="12.75" spans="1:8">
      <c r="A66" s="31"/>
      <c r="G66" s="26"/>
      <c r="H66" s="21"/>
    </row>
    <row r="67" ht="12.75" spans="1:8">
      <c r="A67" s="31"/>
      <c r="G67" s="26"/>
      <c r="H67" s="21"/>
    </row>
    <row r="68" ht="12.75" spans="1:8">
      <c r="A68" s="31"/>
      <c r="G68" s="26"/>
      <c r="H68" s="21"/>
    </row>
    <row r="69" ht="12.75" spans="1:8">
      <c r="A69" s="31"/>
      <c r="G69" s="26"/>
      <c r="H69" s="21"/>
    </row>
    <row r="70" ht="12.75" spans="1:8">
      <c r="A70" s="31"/>
      <c r="G70" s="26"/>
      <c r="H70" s="21"/>
    </row>
    <row r="71" ht="12.75" spans="1:8">
      <c r="A71" s="31"/>
      <c r="G71" s="26"/>
      <c r="H71" s="21"/>
    </row>
    <row r="72" ht="12.75" spans="1:8">
      <c r="A72" s="31"/>
      <c r="G72" s="26"/>
      <c r="H72" s="21"/>
    </row>
    <row r="73" ht="12.75" spans="1:8">
      <c r="A73" s="31"/>
      <c r="G73" s="26"/>
      <c r="H73" s="21"/>
    </row>
    <row r="74" ht="12.75" spans="1:8">
      <c r="A74" s="31"/>
      <c r="G74" s="26"/>
      <c r="H74" s="21"/>
    </row>
    <row r="75" ht="12.75" spans="1:8">
      <c r="A75" s="31"/>
      <c r="G75" s="26"/>
      <c r="H75" s="21"/>
    </row>
    <row r="76" ht="12.75" spans="1:8">
      <c r="A76" s="31"/>
      <c r="G76" s="26"/>
      <c r="H76" s="21"/>
    </row>
    <row r="77" ht="12.75" spans="1:8">
      <c r="A77" s="31"/>
      <c r="G77" s="26"/>
      <c r="H77" s="21"/>
    </row>
    <row r="78" ht="12.75" spans="1:8">
      <c r="A78" s="31"/>
      <c r="G78" s="26"/>
      <c r="H78" s="21"/>
    </row>
    <row r="79" ht="12.75" spans="1:8">
      <c r="A79" s="31"/>
      <c r="G79" s="26"/>
      <c r="H79" s="21"/>
    </row>
    <row r="80" ht="12.75" spans="1:8">
      <c r="A80" s="31"/>
      <c r="G80" s="26"/>
      <c r="H80" s="21"/>
    </row>
    <row r="81" ht="12.75" spans="1:8">
      <c r="A81" s="31"/>
      <c r="G81" s="26"/>
      <c r="H81" s="21"/>
    </row>
    <row r="82" ht="12.75" spans="1:8">
      <c r="A82" s="31"/>
      <c r="G82" s="26"/>
      <c r="H82" s="21"/>
    </row>
    <row r="83" ht="12.75" spans="1:8">
      <c r="A83" s="31"/>
      <c r="G83" s="26"/>
      <c r="H83" s="21"/>
    </row>
    <row r="84" ht="12.75" spans="1:8">
      <c r="A84" s="31"/>
      <c r="G84" s="26"/>
      <c r="H84" s="21"/>
    </row>
    <row r="85" ht="12.75" spans="1:8">
      <c r="A85" s="31"/>
      <c r="G85" s="26"/>
      <c r="H85" s="21"/>
    </row>
    <row r="86" ht="12.75" spans="1:8">
      <c r="A86" s="31"/>
      <c r="G86" s="26"/>
      <c r="H86" s="21"/>
    </row>
    <row r="87" ht="12.75" spans="1:8">
      <c r="A87" s="31"/>
      <c r="G87" s="26"/>
      <c r="H87" s="21"/>
    </row>
    <row r="88" ht="12.75" spans="1:8">
      <c r="A88" s="31"/>
      <c r="G88" s="26"/>
      <c r="H88" s="21"/>
    </row>
    <row r="89" ht="12.75" spans="1:8">
      <c r="A89" s="31"/>
      <c r="G89" s="26"/>
      <c r="H89" s="21"/>
    </row>
    <row r="90" ht="12.75" spans="1:8">
      <c r="A90" s="31"/>
      <c r="G90" s="26"/>
      <c r="H90" s="21"/>
    </row>
    <row r="91" ht="12.75" spans="1:8">
      <c r="A91" s="31"/>
      <c r="G91" s="26"/>
      <c r="H91" s="21"/>
    </row>
    <row r="92" ht="12.75" spans="1:8">
      <c r="A92" s="31"/>
      <c r="G92" s="26"/>
      <c r="H92" s="21"/>
    </row>
    <row r="93" ht="12.75" spans="1:8">
      <c r="A93" s="31"/>
      <c r="G93" s="26"/>
      <c r="H93" s="21"/>
    </row>
    <row r="94" ht="12.75" spans="1:8">
      <c r="A94" s="31"/>
      <c r="G94" s="26"/>
      <c r="H94" s="21"/>
    </row>
    <row r="95" ht="12.75" spans="1:8">
      <c r="A95" s="31"/>
      <c r="G95" s="26"/>
      <c r="H95" s="21"/>
    </row>
    <row r="96" ht="12.75" spans="1:8">
      <c r="A96" s="31"/>
      <c r="G96" s="26"/>
      <c r="H96" s="21"/>
    </row>
    <row r="97" ht="12.75" spans="1:8">
      <c r="A97" s="31"/>
      <c r="G97" s="26"/>
      <c r="H97" s="21"/>
    </row>
    <row r="98" ht="12.75" spans="1:8">
      <c r="A98" s="31"/>
      <c r="G98" s="26"/>
      <c r="H98" s="21"/>
    </row>
    <row r="99" ht="12.75" spans="1:8">
      <c r="A99" s="31"/>
      <c r="G99" s="26"/>
      <c r="H99" s="21"/>
    </row>
    <row r="100" ht="12.75" spans="1:8">
      <c r="A100" s="31"/>
      <c r="G100" s="26"/>
      <c r="H100" s="21"/>
    </row>
    <row r="101" ht="12.75" spans="1:8">
      <c r="A101" s="31"/>
      <c r="G101" s="26"/>
      <c r="H101" s="21"/>
    </row>
    <row r="102" ht="12.75" spans="1:8">
      <c r="A102" s="31"/>
      <c r="G102" s="26"/>
      <c r="H102" s="21"/>
    </row>
    <row r="103" ht="12.75" spans="1:8">
      <c r="A103" s="31"/>
      <c r="G103" s="26"/>
      <c r="H103" s="21"/>
    </row>
    <row r="104" ht="12.75" spans="1:8">
      <c r="A104" s="31"/>
      <c r="G104" s="26"/>
      <c r="H104" s="21"/>
    </row>
    <row r="105" ht="12.75" spans="1:8">
      <c r="A105" s="31"/>
      <c r="G105" s="26"/>
      <c r="H105" s="21"/>
    </row>
    <row r="106" ht="12.75" spans="1:8">
      <c r="A106" s="31"/>
      <c r="G106" s="26"/>
      <c r="H106" s="21"/>
    </row>
    <row r="107" ht="12.75" spans="1:8">
      <c r="A107" s="31"/>
      <c r="G107" s="26"/>
      <c r="H107" s="21"/>
    </row>
    <row r="108" ht="12.75" spans="1:8">
      <c r="A108" s="31"/>
      <c r="G108" s="26"/>
      <c r="H108" s="21"/>
    </row>
    <row r="109" ht="12.75" spans="1:8">
      <c r="A109" s="31"/>
      <c r="G109" s="26"/>
      <c r="H109" s="21"/>
    </row>
    <row r="110" ht="12.75" spans="1:8">
      <c r="A110" s="31"/>
      <c r="G110" s="26"/>
      <c r="H110" s="21"/>
    </row>
    <row r="111" ht="12.75" spans="1:8">
      <c r="A111" s="31"/>
      <c r="G111" s="26"/>
      <c r="H111" s="21"/>
    </row>
    <row r="112" ht="12.75" spans="1:8">
      <c r="A112" s="31"/>
      <c r="G112" s="26"/>
      <c r="H112" s="21"/>
    </row>
    <row r="113" ht="12.75" spans="1:8">
      <c r="A113" s="31"/>
      <c r="G113" s="26"/>
      <c r="H113" s="21"/>
    </row>
    <row r="114" ht="12.75" spans="1:8">
      <c r="A114" s="31"/>
      <c r="G114" s="26"/>
      <c r="H114" s="21"/>
    </row>
    <row r="115" ht="12.75" spans="1:8">
      <c r="A115" s="31"/>
      <c r="G115" s="26"/>
      <c r="H115" s="21"/>
    </row>
    <row r="116" ht="12.75" spans="1:8">
      <c r="A116" s="31"/>
      <c r="G116" s="26"/>
      <c r="H116" s="21"/>
    </row>
    <row r="117" ht="12.75" spans="1:8">
      <c r="A117" s="31"/>
      <c r="G117" s="26"/>
      <c r="H117" s="21"/>
    </row>
    <row r="118" ht="12.75" spans="1:8">
      <c r="A118" s="31"/>
      <c r="G118" s="26"/>
      <c r="H118" s="21"/>
    </row>
    <row r="119" ht="12.75" spans="1:8">
      <c r="A119" s="31"/>
      <c r="G119" s="26"/>
      <c r="H119" s="21"/>
    </row>
    <row r="120" ht="12.75" spans="1:8">
      <c r="A120" s="31"/>
      <c r="G120" s="26"/>
      <c r="H120" s="21"/>
    </row>
    <row r="121" ht="12.75" spans="1:8">
      <c r="A121" s="31"/>
      <c r="G121" s="26"/>
      <c r="H121" s="21"/>
    </row>
    <row r="122" ht="12.75" spans="1:8">
      <c r="A122" s="31"/>
      <c r="G122" s="26"/>
      <c r="H122" s="21"/>
    </row>
    <row r="123" ht="12.75" spans="1:8">
      <c r="A123" s="31"/>
      <c r="G123" s="26"/>
      <c r="H123" s="21"/>
    </row>
    <row r="124" ht="12.75" spans="1:8">
      <c r="A124" s="31"/>
      <c r="G124" s="26"/>
      <c r="H124" s="21"/>
    </row>
    <row r="125" ht="12.75" spans="1:8">
      <c r="A125" s="31"/>
      <c r="G125" s="26"/>
      <c r="H125" s="21"/>
    </row>
    <row r="126" ht="12.75" spans="1:8">
      <c r="A126" s="31"/>
      <c r="G126" s="26"/>
      <c r="H126" s="21"/>
    </row>
    <row r="127" ht="12.75" spans="1:8">
      <c r="A127" s="31"/>
      <c r="G127" s="26"/>
      <c r="H127" s="21"/>
    </row>
    <row r="128" ht="12.75" spans="1:8">
      <c r="A128" s="31"/>
      <c r="G128" s="26"/>
      <c r="H128" s="21"/>
    </row>
    <row r="129" ht="12.75" spans="1:8">
      <c r="A129" s="31"/>
      <c r="G129" s="26"/>
      <c r="H129" s="21"/>
    </row>
    <row r="130" ht="12.75" spans="1:8">
      <c r="A130" s="31"/>
      <c r="G130" s="26"/>
      <c r="H130" s="21"/>
    </row>
    <row r="131" ht="12.75" spans="1:8">
      <c r="A131" s="31"/>
      <c r="G131" s="26"/>
      <c r="H131" s="21"/>
    </row>
    <row r="132" ht="12.75" spans="1:8">
      <c r="A132" s="31"/>
      <c r="G132" s="26"/>
      <c r="H132" s="21"/>
    </row>
    <row r="133" ht="12.75" spans="1:8">
      <c r="A133" s="31"/>
      <c r="G133" s="26"/>
      <c r="H133" s="21"/>
    </row>
    <row r="134" ht="12.75" spans="1:8">
      <c r="A134" s="31"/>
      <c r="G134" s="26"/>
      <c r="H134" s="21"/>
    </row>
    <row r="135" ht="12.75" spans="1:8">
      <c r="A135" s="31"/>
      <c r="G135" s="26"/>
      <c r="H135" s="21"/>
    </row>
    <row r="136" ht="12.75" spans="1:8">
      <c r="A136" s="31"/>
      <c r="G136" s="26"/>
      <c r="H136" s="21"/>
    </row>
    <row r="137" ht="12.75" spans="1:8">
      <c r="A137" s="31"/>
      <c r="G137" s="26"/>
      <c r="H137" s="21"/>
    </row>
    <row r="138" ht="12.75" spans="1:8">
      <c r="A138" s="31"/>
      <c r="G138" s="26"/>
      <c r="H138" s="21"/>
    </row>
    <row r="139" ht="12.75" spans="1:8">
      <c r="A139" s="31"/>
      <c r="G139" s="26"/>
      <c r="H139" s="21"/>
    </row>
    <row r="140" ht="12.75" spans="1:8">
      <c r="A140" s="31"/>
      <c r="G140" s="26"/>
      <c r="H140" s="21"/>
    </row>
    <row r="141" ht="12.75" spans="1:8">
      <c r="A141" s="31"/>
      <c r="G141" s="26"/>
      <c r="H141" s="21"/>
    </row>
    <row r="142" ht="12.75" spans="1:8">
      <c r="A142" s="31"/>
      <c r="G142" s="26"/>
      <c r="H142" s="21"/>
    </row>
    <row r="143" ht="12.75" spans="1:8">
      <c r="A143" s="31"/>
      <c r="G143" s="26"/>
      <c r="H143" s="21"/>
    </row>
    <row r="144" ht="12.75" spans="1:8">
      <c r="A144" s="31"/>
      <c r="G144" s="26"/>
      <c r="H144" s="21"/>
    </row>
    <row r="145" ht="12.75" spans="1:8">
      <c r="A145" s="31"/>
      <c r="G145" s="26"/>
      <c r="H145" s="21"/>
    </row>
    <row r="146" ht="12.75" spans="1:8">
      <c r="A146" s="31"/>
      <c r="G146" s="26"/>
      <c r="H146" s="21"/>
    </row>
    <row r="147" ht="12.75" spans="1:8">
      <c r="A147" s="31"/>
      <c r="G147" s="26"/>
      <c r="H147" s="21"/>
    </row>
    <row r="148" ht="12.75" spans="1:8">
      <c r="A148" s="31"/>
      <c r="G148" s="26"/>
      <c r="H148" s="21"/>
    </row>
    <row r="149" ht="12.75" spans="1:8">
      <c r="A149" s="31"/>
      <c r="G149" s="26"/>
      <c r="H149" s="21"/>
    </row>
    <row r="150" ht="12.75" spans="1:8">
      <c r="A150" s="31"/>
      <c r="G150" s="26"/>
      <c r="H150" s="21"/>
    </row>
    <row r="151" ht="12.75" spans="1:8">
      <c r="A151" s="31"/>
      <c r="G151" s="26"/>
      <c r="H151" s="21"/>
    </row>
    <row r="152" ht="12.75" spans="1:8">
      <c r="A152" s="31"/>
      <c r="G152" s="26"/>
      <c r="H152" s="21"/>
    </row>
    <row r="153" ht="12.75" spans="1:8">
      <c r="A153" s="31"/>
      <c r="G153" s="26"/>
      <c r="H153" s="21"/>
    </row>
    <row r="154" ht="12.75" spans="1:8">
      <c r="A154" s="31"/>
      <c r="G154" s="26"/>
      <c r="H154" s="21"/>
    </row>
    <row r="155" ht="12.75" spans="1:8">
      <c r="A155" s="31"/>
      <c r="G155" s="26"/>
      <c r="H155" s="21"/>
    </row>
    <row r="156" ht="12.75" spans="1:8">
      <c r="A156" s="31"/>
      <c r="G156" s="26"/>
      <c r="H156" s="21"/>
    </row>
    <row r="157" ht="12.75" spans="1:8">
      <c r="A157" s="31"/>
      <c r="G157" s="26"/>
      <c r="H157" s="21"/>
    </row>
    <row r="158" ht="12.75" spans="1:8">
      <c r="A158" s="31"/>
      <c r="G158" s="26"/>
      <c r="H158" s="21"/>
    </row>
    <row r="159" ht="12.75" spans="1:8">
      <c r="A159" s="31"/>
      <c r="G159" s="26"/>
      <c r="H159" s="21"/>
    </row>
    <row r="160" ht="12.75" spans="1:8">
      <c r="A160" s="31"/>
      <c r="G160" s="26"/>
      <c r="H160" s="21"/>
    </row>
    <row r="161" ht="12.75" spans="1:8">
      <c r="A161" s="31"/>
      <c r="G161" s="26"/>
      <c r="H161" s="21"/>
    </row>
    <row r="162" ht="12.75" spans="1:8">
      <c r="A162" s="31"/>
      <c r="G162" s="26"/>
      <c r="H162" s="21"/>
    </row>
    <row r="163" ht="12.75" spans="1:8">
      <c r="A163" s="31"/>
      <c r="G163" s="26"/>
      <c r="H163" s="21"/>
    </row>
    <row r="164" ht="12.75" spans="1:8">
      <c r="A164" s="31"/>
      <c r="G164" s="26"/>
      <c r="H164" s="21"/>
    </row>
    <row r="165" ht="12.75" spans="1:8">
      <c r="A165" s="31"/>
      <c r="G165" s="26"/>
      <c r="H165" s="21"/>
    </row>
    <row r="166" ht="12.75" spans="1:8">
      <c r="A166" s="31"/>
      <c r="G166" s="26"/>
      <c r="H166" s="21"/>
    </row>
    <row r="167" ht="12.75" spans="1:8">
      <c r="A167" s="31"/>
      <c r="G167" s="26"/>
      <c r="H167" s="21"/>
    </row>
    <row r="168" ht="12.75" spans="1:8">
      <c r="A168" s="31"/>
      <c r="G168" s="26"/>
      <c r="H168" s="21"/>
    </row>
    <row r="169" ht="12.75" spans="1:8">
      <c r="A169" s="31"/>
      <c r="G169" s="26"/>
      <c r="H169" s="21"/>
    </row>
    <row r="170" ht="12.75" spans="1:8">
      <c r="A170" s="31"/>
      <c r="G170" s="26"/>
      <c r="H170" s="21"/>
    </row>
    <row r="171" ht="12.75" spans="1:8">
      <c r="A171" s="31"/>
      <c r="G171" s="26"/>
      <c r="H171" s="21"/>
    </row>
    <row r="172" ht="12.75" spans="1:8">
      <c r="A172" s="31"/>
      <c r="G172" s="26"/>
      <c r="H172" s="21"/>
    </row>
    <row r="173" ht="12.75" spans="1:8">
      <c r="A173" s="31"/>
      <c r="G173" s="26"/>
      <c r="H173" s="21"/>
    </row>
    <row r="174" ht="12.75" spans="1:8">
      <c r="A174" s="31"/>
      <c r="G174" s="26"/>
      <c r="H174" s="21"/>
    </row>
    <row r="175" ht="12.75" spans="1:8">
      <c r="A175" s="31"/>
      <c r="G175" s="26"/>
      <c r="H175" s="21"/>
    </row>
    <row r="176" ht="12.75" spans="1:8">
      <c r="A176" s="31"/>
      <c r="G176" s="26"/>
      <c r="H176" s="21"/>
    </row>
    <row r="177" ht="12.75" spans="1:8">
      <c r="A177" s="31"/>
      <c r="G177" s="26"/>
      <c r="H177" s="21"/>
    </row>
    <row r="178" ht="12.75" spans="1:8">
      <c r="A178" s="31"/>
      <c r="G178" s="26"/>
      <c r="H178" s="21"/>
    </row>
    <row r="179" ht="12.75" spans="1:8">
      <c r="A179" s="31"/>
      <c r="G179" s="26"/>
      <c r="H179" s="21"/>
    </row>
    <row r="180" ht="12.75" spans="1:8">
      <c r="A180" s="31"/>
      <c r="G180" s="26"/>
      <c r="H180" s="21"/>
    </row>
    <row r="181" ht="12.75" spans="1:8">
      <c r="A181" s="31"/>
      <c r="G181" s="26"/>
      <c r="H181" s="21"/>
    </row>
    <row r="182" ht="12.75" spans="1:8">
      <c r="A182" s="31"/>
      <c r="G182" s="26"/>
      <c r="H182" s="21"/>
    </row>
    <row r="183" ht="12.75" spans="1:8">
      <c r="A183" s="31"/>
      <c r="G183" s="26"/>
      <c r="H183" s="21"/>
    </row>
    <row r="184" ht="12.75" spans="1:8">
      <c r="A184" s="31"/>
      <c r="G184" s="26"/>
      <c r="H184" s="21"/>
    </row>
    <row r="185" ht="12.75" spans="1:8">
      <c r="A185" s="31"/>
      <c r="G185" s="26"/>
      <c r="H185" s="21"/>
    </row>
    <row r="186" ht="12.75" spans="1:8">
      <c r="A186" s="31"/>
      <c r="G186" s="26"/>
      <c r="H186" s="21"/>
    </row>
    <row r="187" ht="12.75" spans="1:8">
      <c r="A187" s="31"/>
      <c r="G187" s="26"/>
      <c r="H187" s="21"/>
    </row>
    <row r="188" ht="12.75" spans="1:8">
      <c r="A188" s="31"/>
      <c r="G188" s="26"/>
      <c r="H188" s="21"/>
    </row>
    <row r="189" ht="12.75" spans="1:8">
      <c r="A189" s="31"/>
      <c r="G189" s="26"/>
      <c r="H189" s="21"/>
    </row>
    <row r="190" ht="12.75" spans="1:8">
      <c r="A190" s="31"/>
      <c r="G190" s="26"/>
      <c r="H190" s="21"/>
    </row>
    <row r="191" ht="12.75" spans="1:8">
      <c r="A191" s="31"/>
      <c r="G191" s="26"/>
      <c r="H191" s="21"/>
    </row>
    <row r="192" ht="12.75" spans="1:8">
      <c r="A192" s="31"/>
      <c r="G192" s="26"/>
      <c r="H192" s="21"/>
    </row>
    <row r="193" ht="12.75" spans="1:8">
      <c r="A193" s="31"/>
      <c r="G193" s="26"/>
      <c r="H193" s="21"/>
    </row>
    <row r="194" ht="12.75" spans="1:8">
      <c r="A194" s="31"/>
      <c r="G194" s="26"/>
      <c r="H194" s="21"/>
    </row>
    <row r="195" ht="12.75" spans="1:8">
      <c r="A195" s="31"/>
      <c r="G195" s="26"/>
      <c r="H195" s="21"/>
    </row>
    <row r="196" ht="12.75" spans="1:8">
      <c r="A196" s="31"/>
      <c r="G196" s="26"/>
      <c r="H196" s="21"/>
    </row>
    <row r="197" ht="12.75" spans="1:8">
      <c r="A197" s="31"/>
      <c r="G197" s="26"/>
      <c r="H197" s="21"/>
    </row>
    <row r="198" ht="12.75" spans="1:8">
      <c r="A198" s="31"/>
      <c r="G198" s="26"/>
      <c r="H198" s="21"/>
    </row>
    <row r="199" ht="12.75" spans="1:8">
      <c r="A199" s="31"/>
      <c r="G199" s="26"/>
      <c r="H199" s="21"/>
    </row>
    <row r="200" ht="12.75" spans="1:8">
      <c r="A200" s="31"/>
      <c r="G200" s="26"/>
      <c r="H200" s="21"/>
    </row>
    <row r="201" ht="12.75" spans="1:8">
      <c r="A201" s="31"/>
      <c r="G201" s="26"/>
      <c r="H201" s="21"/>
    </row>
    <row r="202" ht="12.75" spans="1:8">
      <c r="A202" s="31"/>
      <c r="G202" s="26"/>
      <c r="H202" s="21"/>
    </row>
    <row r="203" ht="12.75" spans="1:8">
      <c r="A203" s="31"/>
      <c r="G203" s="26"/>
      <c r="H203" s="21"/>
    </row>
    <row r="204" ht="12.75" spans="1:8">
      <c r="A204" s="31"/>
      <c r="G204" s="26"/>
      <c r="H204" s="21"/>
    </row>
    <row r="205" ht="12.75" spans="1:8">
      <c r="A205" s="31"/>
      <c r="G205" s="26"/>
      <c r="H205" s="21"/>
    </row>
    <row r="206" ht="12.75" spans="1:8">
      <c r="A206" s="31"/>
      <c r="G206" s="26"/>
      <c r="H206" s="21"/>
    </row>
    <row r="207" ht="12.75" spans="1:8">
      <c r="A207" s="31"/>
      <c r="G207" s="26"/>
      <c r="H207" s="21"/>
    </row>
    <row r="208" ht="12.75" spans="1:8">
      <c r="A208" s="31"/>
      <c r="G208" s="26"/>
      <c r="H208" s="21"/>
    </row>
    <row r="209" ht="12.75" spans="1:8">
      <c r="A209" s="31"/>
      <c r="G209" s="26"/>
      <c r="H209" s="21"/>
    </row>
    <row r="210" ht="12.75" spans="1:8">
      <c r="A210" s="31"/>
      <c r="G210" s="26"/>
      <c r="H210" s="21"/>
    </row>
    <row r="211" ht="12.75" spans="1:8">
      <c r="A211" s="31"/>
      <c r="G211" s="26"/>
      <c r="H211" s="21"/>
    </row>
    <row r="212" ht="12.75" spans="1:8">
      <c r="A212" s="31"/>
      <c r="G212" s="26"/>
      <c r="H212" s="21"/>
    </row>
    <row r="213" ht="12.75" spans="1:8">
      <c r="A213" s="31"/>
      <c r="G213" s="26"/>
      <c r="H213" s="21"/>
    </row>
    <row r="214" ht="12.75" spans="1:8">
      <c r="A214" s="31"/>
      <c r="G214" s="26"/>
      <c r="H214" s="21"/>
    </row>
    <row r="215" ht="12.75" spans="1:8">
      <c r="A215" s="31"/>
      <c r="G215" s="26"/>
      <c r="H215" s="21"/>
    </row>
    <row r="216" ht="12.75" spans="1:8">
      <c r="A216" s="31"/>
      <c r="G216" s="26"/>
      <c r="H216" s="21"/>
    </row>
    <row r="217" ht="12.75" spans="1:8">
      <c r="A217" s="31"/>
      <c r="G217" s="26"/>
      <c r="H217" s="21"/>
    </row>
    <row r="218" ht="12.75" spans="1:8">
      <c r="A218" s="31"/>
      <c r="G218" s="26"/>
      <c r="H218" s="21"/>
    </row>
    <row r="219" ht="12.75" spans="1:8">
      <c r="A219" s="31"/>
      <c r="G219" s="26"/>
      <c r="H219" s="21"/>
    </row>
    <row r="220" ht="12.75" spans="1:8">
      <c r="A220" s="31"/>
      <c r="G220" s="26"/>
      <c r="H220" s="21"/>
    </row>
    <row r="221" ht="12.75" spans="1:8">
      <c r="A221" s="31"/>
      <c r="G221" s="26"/>
      <c r="H221" s="21"/>
    </row>
    <row r="222" ht="12.75" spans="1:8">
      <c r="A222" s="31"/>
      <c r="G222" s="26"/>
      <c r="H222" s="21"/>
    </row>
    <row r="223" ht="12.75" spans="1:8">
      <c r="A223" s="31"/>
      <c r="G223" s="26"/>
      <c r="H223" s="21"/>
    </row>
    <row r="224" ht="12.75" spans="1:8">
      <c r="A224" s="31"/>
      <c r="G224" s="26"/>
      <c r="H224" s="21"/>
    </row>
    <row r="225" ht="12.75" spans="1:8">
      <c r="A225" s="31"/>
      <c r="G225" s="26"/>
      <c r="H225" s="21"/>
    </row>
    <row r="226" ht="12.75" spans="1:8">
      <c r="A226" s="31"/>
      <c r="G226" s="26"/>
      <c r="H226" s="21"/>
    </row>
    <row r="227" ht="12.75" spans="1:8">
      <c r="A227" s="31"/>
      <c r="G227" s="26"/>
      <c r="H227" s="21"/>
    </row>
    <row r="228" ht="12.75" spans="1:8">
      <c r="A228" s="31"/>
      <c r="G228" s="26"/>
      <c r="H228" s="21"/>
    </row>
    <row r="229" ht="12.75" spans="1:8">
      <c r="A229" s="31"/>
      <c r="G229" s="26"/>
      <c r="H229" s="21"/>
    </row>
    <row r="230" ht="12.75" spans="1:8">
      <c r="A230" s="31"/>
      <c r="G230" s="26"/>
      <c r="H230" s="21"/>
    </row>
    <row r="231" ht="12.75" spans="1:8">
      <c r="A231" s="31"/>
      <c r="G231" s="26"/>
      <c r="H231" s="21"/>
    </row>
    <row r="232" ht="12.75" spans="1:8">
      <c r="A232" s="31"/>
      <c r="G232" s="26"/>
      <c r="H232" s="21"/>
    </row>
    <row r="233" ht="12.75" spans="1:8">
      <c r="A233" s="31"/>
      <c r="G233" s="26"/>
      <c r="H233" s="21"/>
    </row>
    <row r="234" ht="12.75" spans="1:8">
      <c r="A234" s="31"/>
      <c r="G234" s="26"/>
      <c r="H234" s="21"/>
    </row>
    <row r="235" ht="12.75" spans="1:8">
      <c r="A235" s="31"/>
      <c r="G235" s="26"/>
      <c r="H235" s="21"/>
    </row>
    <row r="236" ht="12.75" spans="1:8">
      <c r="A236" s="31"/>
      <c r="G236" s="26"/>
      <c r="H236" s="21"/>
    </row>
    <row r="237" ht="12.75" spans="1:8">
      <c r="A237" s="31"/>
      <c r="G237" s="26"/>
      <c r="H237" s="21"/>
    </row>
    <row r="238" ht="12.75" spans="1:8">
      <c r="A238" s="31"/>
      <c r="G238" s="26"/>
      <c r="H238" s="21"/>
    </row>
    <row r="239" ht="12.75" spans="1:8">
      <c r="A239" s="31"/>
      <c r="G239" s="26"/>
      <c r="H239" s="21"/>
    </row>
    <row r="240" ht="12.75" spans="1:8">
      <c r="A240" s="31"/>
      <c r="G240" s="26"/>
      <c r="H240" s="21"/>
    </row>
    <row r="241" ht="12.75" spans="1:8">
      <c r="A241" s="31"/>
      <c r="G241" s="26"/>
      <c r="H241" s="21"/>
    </row>
    <row r="242" ht="12.75" spans="1:8">
      <c r="A242" s="31"/>
      <c r="G242" s="26"/>
      <c r="H242" s="21"/>
    </row>
    <row r="243" ht="12.75" spans="1:8">
      <c r="A243" s="31"/>
      <c r="G243" s="26"/>
      <c r="H243" s="21"/>
    </row>
    <row r="244" ht="12.75" spans="1:8">
      <c r="A244" s="31"/>
      <c r="G244" s="26"/>
      <c r="H244" s="21"/>
    </row>
    <row r="245" ht="12.75" spans="1:8">
      <c r="A245" s="31"/>
      <c r="G245" s="26"/>
      <c r="H245" s="21"/>
    </row>
    <row r="246" ht="12.75" spans="1:8">
      <c r="A246" s="31"/>
      <c r="G246" s="26"/>
      <c r="H246" s="21"/>
    </row>
    <row r="247" ht="12.75" spans="1:8">
      <c r="A247" s="31"/>
      <c r="G247" s="26"/>
      <c r="H247" s="21"/>
    </row>
    <row r="248" ht="12.75" spans="1:8">
      <c r="A248" s="31"/>
      <c r="G248" s="26"/>
      <c r="H248" s="21"/>
    </row>
    <row r="249" ht="12.75" spans="1:8">
      <c r="A249" s="31"/>
      <c r="G249" s="26"/>
      <c r="H249" s="21"/>
    </row>
    <row r="250" ht="12.75" spans="1:8">
      <c r="A250" s="31"/>
      <c r="G250" s="26"/>
      <c r="H250" s="21"/>
    </row>
    <row r="251" ht="12.75" spans="1:8">
      <c r="A251" s="31"/>
      <c r="G251" s="26"/>
      <c r="H251" s="21"/>
    </row>
    <row r="252" ht="12.75" spans="1:8">
      <c r="A252" s="31"/>
      <c r="G252" s="26"/>
      <c r="H252" s="21"/>
    </row>
    <row r="253" ht="12.75" spans="1:8">
      <c r="A253" s="31"/>
      <c r="G253" s="26"/>
      <c r="H253" s="21"/>
    </row>
    <row r="254" ht="12.75" spans="1:8">
      <c r="A254" s="31"/>
      <c r="G254" s="26"/>
      <c r="H254" s="21"/>
    </row>
    <row r="255" ht="12.75" spans="1:8">
      <c r="A255" s="31"/>
      <c r="G255" s="26"/>
      <c r="H255" s="21"/>
    </row>
    <row r="256" ht="12.75" spans="1:8">
      <c r="A256" s="31"/>
      <c r="G256" s="26"/>
      <c r="H256" s="21"/>
    </row>
    <row r="257" ht="12.75" spans="1:8">
      <c r="A257" s="31"/>
      <c r="G257" s="26"/>
      <c r="H257" s="21"/>
    </row>
    <row r="258" ht="12.75" spans="1:8">
      <c r="A258" s="31"/>
      <c r="G258" s="26"/>
      <c r="H258" s="21"/>
    </row>
    <row r="259" ht="12.75" spans="1:8">
      <c r="A259" s="31"/>
      <c r="G259" s="26"/>
      <c r="H259" s="21"/>
    </row>
    <row r="260" ht="12.75" spans="1:8">
      <c r="A260" s="31"/>
      <c r="G260" s="26"/>
      <c r="H260" s="21"/>
    </row>
    <row r="261" ht="12.75" spans="1:8">
      <c r="A261" s="31"/>
      <c r="G261" s="26"/>
      <c r="H261" s="21"/>
    </row>
    <row r="262" ht="12.75" spans="1:8">
      <c r="A262" s="31"/>
      <c r="G262" s="26"/>
      <c r="H262" s="21"/>
    </row>
    <row r="263" ht="12.75" spans="1:8">
      <c r="A263" s="31"/>
      <c r="G263" s="26"/>
      <c r="H263" s="21"/>
    </row>
    <row r="264" ht="12.75" spans="1:8">
      <c r="A264" s="31"/>
      <c r="G264" s="26"/>
      <c r="H264" s="21"/>
    </row>
    <row r="265" ht="12.75" spans="1:8">
      <c r="A265" s="31"/>
      <c r="G265" s="26"/>
      <c r="H265" s="21"/>
    </row>
    <row r="266" ht="12.75" spans="1:8">
      <c r="A266" s="31"/>
      <c r="G266" s="26"/>
      <c r="H266" s="21"/>
    </row>
    <row r="267" ht="12.75" spans="1:8">
      <c r="A267" s="31"/>
      <c r="G267" s="26"/>
      <c r="H267" s="21"/>
    </row>
    <row r="268" ht="12.75" spans="1:8">
      <c r="A268" s="31"/>
      <c r="G268" s="26"/>
      <c r="H268" s="21"/>
    </row>
    <row r="269" ht="12.75" spans="1:8">
      <c r="A269" s="31"/>
      <c r="G269" s="26"/>
      <c r="H269" s="21"/>
    </row>
    <row r="270" ht="12.75" spans="1:8">
      <c r="A270" s="31"/>
      <c r="G270" s="26"/>
      <c r="H270" s="21"/>
    </row>
    <row r="271" ht="12.75" spans="1:8">
      <c r="A271" s="31"/>
      <c r="G271" s="26"/>
      <c r="H271" s="21"/>
    </row>
    <row r="272" ht="12.75" spans="1:8">
      <c r="A272" s="31"/>
      <c r="G272" s="26"/>
      <c r="H272" s="21"/>
    </row>
    <row r="273" ht="12.75" spans="1:8">
      <c r="A273" s="31"/>
      <c r="G273" s="26"/>
      <c r="H273" s="21"/>
    </row>
    <row r="274" ht="12.75" spans="1:8">
      <c r="A274" s="31"/>
      <c r="G274" s="26"/>
      <c r="H274" s="21"/>
    </row>
    <row r="275" ht="12.75" spans="1:8">
      <c r="A275" s="31"/>
      <c r="G275" s="26"/>
      <c r="H275" s="21"/>
    </row>
    <row r="276" ht="12.75" spans="1:8">
      <c r="A276" s="31"/>
      <c r="G276" s="26"/>
      <c r="H276" s="21"/>
    </row>
    <row r="277" ht="12.75" spans="1:8">
      <c r="A277" s="31"/>
      <c r="G277" s="26"/>
      <c r="H277" s="21"/>
    </row>
    <row r="278" ht="12.75" spans="1:8">
      <c r="A278" s="31"/>
      <c r="G278" s="26"/>
      <c r="H278" s="21"/>
    </row>
    <row r="279" ht="12.75" spans="1:8">
      <c r="A279" s="31"/>
      <c r="G279" s="26"/>
      <c r="H279" s="21"/>
    </row>
    <row r="280" ht="12.75" spans="1:8">
      <c r="A280" s="31"/>
      <c r="G280" s="26"/>
      <c r="H280" s="21"/>
    </row>
    <row r="281" ht="12.75" spans="1:8">
      <c r="A281" s="31"/>
      <c r="G281" s="26"/>
      <c r="H281" s="21"/>
    </row>
    <row r="282" ht="12.75" spans="1:8">
      <c r="A282" s="31"/>
      <c r="G282" s="26"/>
      <c r="H282" s="21"/>
    </row>
    <row r="283" ht="12.75" spans="1:8">
      <c r="A283" s="31"/>
      <c r="G283" s="26"/>
      <c r="H283" s="21"/>
    </row>
    <row r="284" ht="12.75" spans="1:8">
      <c r="A284" s="31"/>
      <c r="G284" s="26"/>
      <c r="H284" s="21"/>
    </row>
    <row r="285" ht="12.75" spans="1:8">
      <c r="A285" s="31"/>
      <c r="G285" s="26"/>
      <c r="H285" s="21"/>
    </row>
    <row r="286" ht="12.75" spans="1:8">
      <c r="A286" s="31"/>
      <c r="G286" s="26"/>
      <c r="H286" s="21"/>
    </row>
    <row r="287" ht="12.75" spans="1:8">
      <c r="A287" s="31"/>
      <c r="G287" s="26"/>
      <c r="H287" s="21"/>
    </row>
    <row r="288" ht="12.75" spans="1:8">
      <c r="A288" s="31"/>
      <c r="G288" s="26"/>
      <c r="H288" s="21"/>
    </row>
    <row r="289" ht="12.75" spans="1:8">
      <c r="A289" s="31"/>
      <c r="G289" s="26"/>
      <c r="H289" s="21"/>
    </row>
    <row r="290" ht="12.75" spans="1:8">
      <c r="A290" s="31"/>
      <c r="G290" s="26"/>
      <c r="H290" s="21"/>
    </row>
    <row r="291" ht="12.75" spans="1:8">
      <c r="A291" s="31"/>
      <c r="G291" s="26"/>
      <c r="H291" s="21"/>
    </row>
    <row r="292" ht="12.75" spans="1:8">
      <c r="A292" s="31"/>
      <c r="G292" s="26"/>
      <c r="H292" s="21"/>
    </row>
    <row r="293" ht="12.75" spans="1:8">
      <c r="A293" s="31"/>
      <c r="G293" s="26"/>
      <c r="H293" s="21"/>
    </row>
    <row r="294" ht="12.75" spans="1:8">
      <c r="A294" s="31"/>
      <c r="G294" s="26"/>
      <c r="H294" s="21"/>
    </row>
    <row r="295" ht="12.75" spans="1:8">
      <c r="A295" s="31"/>
      <c r="G295" s="26"/>
      <c r="H295" s="21"/>
    </row>
    <row r="296" ht="12.75" spans="1:8">
      <c r="A296" s="31"/>
      <c r="G296" s="26"/>
      <c r="H296" s="21"/>
    </row>
    <row r="297" ht="12.75" spans="1:8">
      <c r="A297" s="31"/>
      <c r="G297" s="26"/>
      <c r="H297" s="21"/>
    </row>
    <row r="298" ht="12.75" spans="1:8">
      <c r="A298" s="31"/>
      <c r="G298" s="26"/>
      <c r="H298" s="21"/>
    </row>
    <row r="299" ht="12.75" spans="1:8">
      <c r="A299" s="31"/>
      <c r="G299" s="26"/>
      <c r="H299" s="21"/>
    </row>
    <row r="300" ht="12.75" spans="1:8">
      <c r="A300" s="31"/>
      <c r="G300" s="26"/>
      <c r="H300" s="21"/>
    </row>
    <row r="301" ht="12.75" spans="1:8">
      <c r="A301" s="31"/>
      <c r="G301" s="26"/>
      <c r="H301" s="21"/>
    </row>
    <row r="302" ht="12.75" spans="1:8">
      <c r="A302" s="31"/>
      <c r="G302" s="26"/>
      <c r="H302" s="21"/>
    </row>
    <row r="303" ht="12.75" spans="1:8">
      <c r="A303" s="31"/>
      <c r="G303" s="26"/>
      <c r="H303" s="21"/>
    </row>
    <row r="304" ht="12.75" spans="1:8">
      <c r="A304" s="31"/>
      <c r="G304" s="26"/>
      <c r="H304" s="21"/>
    </row>
    <row r="305" ht="12.75" spans="1:8">
      <c r="A305" s="31"/>
      <c r="G305" s="26"/>
      <c r="H305" s="21"/>
    </row>
    <row r="306" ht="12.75" spans="1:8">
      <c r="A306" s="31"/>
      <c r="G306" s="26"/>
      <c r="H306" s="21"/>
    </row>
    <row r="307" ht="12.75" spans="1:8">
      <c r="A307" s="31"/>
      <c r="G307" s="26"/>
      <c r="H307" s="21"/>
    </row>
    <row r="308" ht="12.75" spans="1:8">
      <c r="A308" s="31"/>
      <c r="G308" s="26"/>
      <c r="H308" s="21"/>
    </row>
    <row r="309" ht="12.75" spans="1:8">
      <c r="A309" s="31"/>
      <c r="G309" s="26"/>
      <c r="H309" s="21"/>
    </row>
    <row r="310" ht="12.75" spans="1:8">
      <c r="A310" s="31"/>
      <c r="G310" s="26"/>
      <c r="H310" s="21"/>
    </row>
    <row r="311" ht="12.75" spans="1:8">
      <c r="A311" s="31"/>
      <c r="G311" s="26"/>
      <c r="H311" s="21"/>
    </row>
    <row r="312" ht="12.75" spans="1:8">
      <c r="A312" s="31"/>
      <c r="G312" s="26"/>
      <c r="H312" s="21"/>
    </row>
    <row r="313" ht="12.75" spans="1:8">
      <c r="A313" s="31"/>
      <c r="G313" s="26"/>
      <c r="H313" s="21"/>
    </row>
    <row r="314" ht="12.75" spans="1:8">
      <c r="A314" s="31"/>
      <c r="G314" s="26"/>
      <c r="H314" s="21"/>
    </row>
    <row r="315" ht="12.75" spans="1:8">
      <c r="A315" s="31"/>
      <c r="G315" s="26"/>
      <c r="H315" s="21"/>
    </row>
    <row r="316" ht="12.75" spans="1:8">
      <c r="A316" s="31"/>
      <c r="G316" s="26"/>
      <c r="H316" s="21"/>
    </row>
    <row r="317" ht="12.75" spans="1:8">
      <c r="A317" s="31"/>
      <c r="G317" s="26"/>
      <c r="H317" s="21"/>
    </row>
    <row r="318" ht="12.75" spans="1:8">
      <c r="A318" s="31"/>
      <c r="G318" s="26"/>
      <c r="H318" s="21"/>
    </row>
    <row r="319" ht="12.75" spans="1:8">
      <c r="A319" s="31"/>
      <c r="G319" s="26"/>
      <c r="H319" s="21"/>
    </row>
    <row r="320" ht="12.75" spans="1:8">
      <c r="A320" s="31"/>
      <c r="G320" s="26"/>
      <c r="H320" s="21"/>
    </row>
    <row r="321" ht="12.75" spans="1:8">
      <c r="A321" s="31"/>
      <c r="G321" s="26"/>
      <c r="H321" s="21"/>
    </row>
    <row r="322" ht="12.75" spans="1:8">
      <c r="A322" s="31"/>
      <c r="G322" s="26"/>
      <c r="H322" s="21"/>
    </row>
    <row r="323" ht="12.75" spans="1:8">
      <c r="A323" s="31"/>
      <c r="G323" s="26"/>
      <c r="H323" s="21"/>
    </row>
    <row r="324" ht="12.75" spans="1:8">
      <c r="A324" s="31"/>
      <c r="G324" s="26"/>
      <c r="H324" s="21"/>
    </row>
    <row r="325" ht="12.75" spans="1:8">
      <c r="A325" s="31"/>
      <c r="G325" s="26"/>
      <c r="H325" s="21"/>
    </row>
    <row r="326" ht="12.75" spans="1:8">
      <c r="A326" s="31"/>
      <c r="G326" s="26"/>
      <c r="H326" s="21"/>
    </row>
    <row r="327" ht="12.75" spans="1:8">
      <c r="A327" s="31"/>
      <c r="G327" s="26"/>
      <c r="H327" s="21"/>
    </row>
    <row r="328" ht="12.75" spans="1:8">
      <c r="A328" s="31"/>
      <c r="G328" s="26"/>
      <c r="H328" s="21"/>
    </row>
    <row r="329" ht="12.75" spans="1:8">
      <c r="A329" s="31"/>
      <c r="G329" s="26"/>
      <c r="H329" s="21"/>
    </row>
    <row r="330" ht="12.75" spans="1:8">
      <c r="A330" s="31"/>
      <c r="G330" s="26"/>
      <c r="H330" s="21"/>
    </row>
    <row r="331" ht="12.75" spans="1:8">
      <c r="A331" s="31"/>
      <c r="G331" s="26"/>
      <c r="H331" s="21"/>
    </row>
    <row r="332" ht="12.75" spans="1:8">
      <c r="A332" s="31"/>
      <c r="G332" s="26"/>
      <c r="H332" s="21"/>
    </row>
    <row r="333" ht="12.75" spans="1:8">
      <c r="A333" s="31"/>
      <c r="G333" s="26"/>
      <c r="H333" s="21"/>
    </row>
    <row r="334" ht="12.75" spans="1:8">
      <c r="A334" s="31"/>
      <c r="G334" s="26"/>
      <c r="H334" s="21"/>
    </row>
    <row r="335" ht="12.75" spans="1:8">
      <c r="A335" s="31"/>
      <c r="G335" s="26"/>
      <c r="H335" s="21"/>
    </row>
    <row r="336" ht="12.75" spans="1:8">
      <c r="A336" s="31"/>
      <c r="G336" s="26"/>
      <c r="H336" s="21"/>
    </row>
    <row r="337" ht="12.75" spans="1:8">
      <c r="A337" s="31"/>
      <c r="G337" s="26"/>
      <c r="H337" s="21"/>
    </row>
    <row r="338" ht="12.75" spans="1:8">
      <c r="A338" s="31"/>
      <c r="G338" s="26"/>
      <c r="H338" s="21"/>
    </row>
    <row r="339" ht="12.75" spans="1:8">
      <c r="A339" s="31"/>
      <c r="G339" s="26"/>
      <c r="H339" s="21"/>
    </row>
    <row r="340" ht="12.75" spans="1:8">
      <c r="A340" s="31"/>
      <c r="G340" s="26"/>
      <c r="H340" s="21"/>
    </row>
    <row r="341" ht="12.75" spans="1:8">
      <c r="A341" s="31"/>
      <c r="G341" s="26"/>
      <c r="H341" s="21"/>
    </row>
    <row r="342" ht="12.75" spans="1:8">
      <c r="A342" s="31"/>
      <c r="G342" s="26"/>
      <c r="H342" s="21"/>
    </row>
    <row r="343" ht="12.75" spans="1:8">
      <c r="A343" s="31"/>
      <c r="G343" s="26"/>
      <c r="H343" s="21"/>
    </row>
    <row r="344" ht="12.75" spans="1:8">
      <c r="A344" s="31"/>
      <c r="G344" s="26"/>
      <c r="H344" s="21"/>
    </row>
    <row r="345" ht="12.75" spans="1:8">
      <c r="A345" s="31"/>
      <c r="G345" s="26"/>
      <c r="H345" s="21"/>
    </row>
    <row r="346" ht="12.75" spans="1:8">
      <c r="A346" s="31"/>
      <c r="G346" s="26"/>
      <c r="H346" s="21"/>
    </row>
    <row r="347" ht="12.75" spans="1:8">
      <c r="A347" s="31"/>
      <c r="G347" s="26"/>
      <c r="H347" s="21"/>
    </row>
    <row r="348" ht="12.75" spans="1:8">
      <c r="A348" s="31"/>
      <c r="G348" s="26"/>
      <c r="H348" s="21"/>
    </row>
    <row r="349" ht="12.75" spans="1:8">
      <c r="A349" s="31"/>
      <c r="G349" s="26"/>
      <c r="H349" s="21"/>
    </row>
    <row r="350" ht="12.75" spans="1:8">
      <c r="A350" s="31"/>
      <c r="G350" s="26"/>
      <c r="H350" s="21"/>
    </row>
    <row r="351" ht="12.75" spans="1:8">
      <c r="A351" s="31"/>
      <c r="G351" s="26"/>
      <c r="H351" s="21"/>
    </row>
    <row r="352" ht="12.75" spans="1:8">
      <c r="A352" s="31"/>
      <c r="G352" s="26"/>
      <c r="H352" s="21"/>
    </row>
    <row r="353" ht="12.75" spans="1:8">
      <c r="A353" s="31"/>
      <c r="G353" s="26"/>
      <c r="H353" s="21"/>
    </row>
    <row r="354" ht="12.75" spans="1:8">
      <c r="A354" s="31"/>
      <c r="G354" s="26"/>
      <c r="H354" s="21"/>
    </row>
    <row r="355" ht="12.75" spans="1:8">
      <c r="A355" s="31"/>
      <c r="G355" s="26"/>
      <c r="H355" s="21"/>
    </row>
    <row r="356" ht="12.75" spans="1:8">
      <c r="A356" s="31"/>
      <c r="G356" s="26"/>
      <c r="H356" s="21"/>
    </row>
    <row r="357" ht="12.75" spans="1:8">
      <c r="A357" s="31"/>
      <c r="G357" s="26"/>
      <c r="H357" s="21"/>
    </row>
    <row r="358" ht="12.75" spans="1:8">
      <c r="A358" s="31"/>
      <c r="G358" s="26"/>
      <c r="H358" s="21"/>
    </row>
    <row r="359" ht="12.75" spans="1:8">
      <c r="A359" s="31"/>
      <c r="G359" s="26"/>
      <c r="H359" s="21"/>
    </row>
    <row r="360" ht="12.75" spans="1:8">
      <c r="A360" s="31"/>
      <c r="G360" s="26"/>
      <c r="H360" s="21"/>
    </row>
    <row r="361" ht="12.75" spans="1:8">
      <c r="A361" s="31"/>
      <c r="G361" s="26"/>
      <c r="H361" s="21"/>
    </row>
    <row r="362" ht="12.75" spans="1:8">
      <c r="A362" s="31"/>
      <c r="G362" s="26"/>
      <c r="H362" s="21"/>
    </row>
    <row r="363" ht="12.75" spans="1:8">
      <c r="A363" s="31"/>
      <c r="G363" s="26"/>
      <c r="H363" s="21"/>
    </row>
    <row r="364" ht="12.75" spans="1:8">
      <c r="A364" s="31"/>
      <c r="G364" s="26"/>
      <c r="H364" s="21"/>
    </row>
    <row r="365" ht="12.75" spans="1:8">
      <c r="A365" s="31"/>
      <c r="G365" s="26"/>
      <c r="H365" s="21"/>
    </row>
    <row r="366" ht="12.75" spans="1:8">
      <c r="A366" s="31"/>
      <c r="G366" s="26"/>
      <c r="H366" s="21"/>
    </row>
    <row r="367" ht="12.75" spans="1:8">
      <c r="A367" s="31"/>
      <c r="G367" s="26"/>
      <c r="H367" s="21"/>
    </row>
    <row r="368" ht="12.75" spans="1:8">
      <c r="A368" s="31"/>
      <c r="G368" s="26"/>
      <c r="H368" s="21"/>
    </row>
    <row r="369" ht="12.75" spans="1:8">
      <c r="A369" s="31"/>
      <c r="G369" s="26"/>
      <c r="H369" s="21"/>
    </row>
    <row r="370" ht="12.75" spans="1:8">
      <c r="A370" s="31"/>
      <c r="G370" s="26"/>
      <c r="H370" s="21"/>
    </row>
    <row r="371" ht="12.75" spans="1:8">
      <c r="A371" s="31"/>
      <c r="G371" s="26"/>
      <c r="H371" s="21"/>
    </row>
    <row r="372" ht="12.75" spans="1:8">
      <c r="A372" s="31"/>
      <c r="G372" s="26"/>
      <c r="H372" s="21"/>
    </row>
    <row r="373" ht="12.75" spans="1:8">
      <c r="A373" s="31"/>
      <c r="G373" s="26"/>
      <c r="H373" s="21"/>
    </row>
    <row r="374" ht="12.75" spans="1:8">
      <c r="A374" s="31"/>
      <c r="G374" s="26"/>
      <c r="H374" s="21"/>
    </row>
    <row r="375" ht="12.75" spans="1:8">
      <c r="A375" s="31"/>
      <c r="G375" s="26"/>
      <c r="H375" s="21"/>
    </row>
    <row r="376" ht="12.75" spans="1:8">
      <c r="A376" s="31"/>
      <c r="G376" s="26"/>
      <c r="H376" s="21"/>
    </row>
    <row r="377" ht="12.75" spans="1:8">
      <c r="A377" s="31"/>
      <c r="G377" s="26"/>
      <c r="H377" s="21"/>
    </row>
    <row r="378" ht="12.75" spans="1:8">
      <c r="A378" s="31"/>
      <c r="G378" s="26"/>
      <c r="H378" s="21"/>
    </row>
    <row r="379" ht="12.75" spans="1:8">
      <c r="A379" s="31"/>
      <c r="G379" s="26"/>
      <c r="H379" s="21"/>
    </row>
    <row r="380" ht="12.75" spans="1:8">
      <c r="A380" s="31"/>
      <c r="G380" s="26"/>
      <c r="H380" s="21"/>
    </row>
    <row r="381" ht="12.75" spans="1:8">
      <c r="A381" s="31"/>
      <c r="G381" s="26"/>
      <c r="H381" s="21"/>
    </row>
    <row r="382" ht="12.75" spans="1:8">
      <c r="A382" s="31"/>
      <c r="G382" s="26"/>
      <c r="H382" s="21"/>
    </row>
    <row r="383" ht="12.75" spans="1:8">
      <c r="A383" s="31"/>
      <c r="G383" s="26"/>
      <c r="H383" s="21"/>
    </row>
    <row r="384" ht="12.75" spans="1:8">
      <c r="A384" s="31"/>
      <c r="G384" s="26"/>
      <c r="H384" s="21"/>
    </row>
    <row r="385" ht="12.75" spans="1:8">
      <c r="A385" s="31"/>
      <c r="G385" s="26"/>
      <c r="H385" s="21"/>
    </row>
    <row r="386" ht="12.75" spans="1:8">
      <c r="A386" s="31"/>
      <c r="G386" s="26"/>
      <c r="H386" s="21"/>
    </row>
    <row r="387" ht="12.75" spans="1:8">
      <c r="A387" s="31"/>
      <c r="G387" s="26"/>
      <c r="H387" s="21"/>
    </row>
    <row r="388" ht="12.75" spans="1:8">
      <c r="A388" s="31"/>
      <c r="G388" s="26"/>
      <c r="H388" s="21"/>
    </row>
    <row r="389" ht="12.75" spans="1:8">
      <c r="A389" s="31"/>
      <c r="G389" s="26"/>
      <c r="H389" s="21"/>
    </row>
    <row r="390" ht="12.75" spans="1:8">
      <c r="A390" s="31"/>
      <c r="G390" s="26"/>
      <c r="H390" s="21"/>
    </row>
    <row r="391" ht="12.75" spans="1:8">
      <c r="A391" s="31"/>
      <c r="G391" s="26"/>
      <c r="H391" s="21"/>
    </row>
    <row r="392" ht="12.75" spans="1:8">
      <c r="A392" s="31"/>
      <c r="G392" s="26"/>
      <c r="H392" s="21"/>
    </row>
    <row r="393" ht="12.75" spans="1:8">
      <c r="A393" s="31"/>
      <c r="G393" s="26"/>
      <c r="H393" s="21"/>
    </row>
    <row r="394" ht="12.75" spans="1:8">
      <c r="A394" s="31"/>
      <c r="G394" s="26"/>
      <c r="H394" s="21"/>
    </row>
    <row r="395" ht="12.75" spans="1:8">
      <c r="A395" s="31"/>
      <c r="G395" s="26"/>
      <c r="H395" s="21"/>
    </row>
    <row r="396" ht="12.75" spans="1:8">
      <c r="A396" s="31"/>
      <c r="G396" s="26"/>
      <c r="H396" s="21"/>
    </row>
    <row r="397" ht="12.75" spans="1:8">
      <c r="A397" s="31"/>
      <c r="G397" s="26"/>
      <c r="H397" s="21"/>
    </row>
    <row r="398" ht="12.75" spans="1:8">
      <c r="A398" s="31"/>
      <c r="G398" s="26"/>
      <c r="H398" s="21"/>
    </row>
    <row r="399" ht="12.75" spans="1:8">
      <c r="A399" s="31"/>
      <c r="G399" s="26"/>
      <c r="H399" s="21"/>
    </row>
    <row r="400" ht="12.75" spans="1:8">
      <c r="A400" s="31"/>
      <c r="G400" s="26"/>
      <c r="H400" s="21"/>
    </row>
    <row r="401" ht="12.75" spans="1:8">
      <c r="A401" s="31"/>
      <c r="G401" s="26"/>
      <c r="H401" s="21"/>
    </row>
    <row r="402" ht="12.75" spans="1:8">
      <c r="A402" s="31"/>
      <c r="G402" s="26"/>
      <c r="H402" s="21"/>
    </row>
    <row r="403" ht="12.75" spans="1:8">
      <c r="A403" s="31"/>
      <c r="G403" s="26"/>
      <c r="H403" s="21"/>
    </row>
    <row r="404" ht="12.75" spans="1:8">
      <c r="A404" s="31"/>
      <c r="G404" s="26"/>
      <c r="H404" s="21"/>
    </row>
    <row r="405" ht="12.75" spans="1:8">
      <c r="A405" s="31"/>
      <c r="G405" s="26"/>
      <c r="H405" s="21"/>
    </row>
    <row r="406" ht="12.75" spans="1:8">
      <c r="A406" s="31"/>
      <c r="G406" s="26"/>
      <c r="H406" s="21"/>
    </row>
    <row r="407" ht="12.75" spans="1:8">
      <c r="A407" s="31"/>
      <c r="G407" s="26"/>
      <c r="H407" s="21"/>
    </row>
    <row r="408" ht="12.75" spans="1:8">
      <c r="A408" s="31"/>
      <c r="G408" s="26"/>
      <c r="H408" s="21"/>
    </row>
    <row r="409" ht="12.75" spans="1:8">
      <c r="A409" s="31"/>
      <c r="G409" s="26"/>
      <c r="H409" s="21"/>
    </row>
    <row r="410" ht="12.75" spans="1:8">
      <c r="A410" s="31"/>
      <c r="G410" s="26"/>
      <c r="H410" s="21"/>
    </row>
    <row r="411" ht="12.75" spans="1:8">
      <c r="A411" s="31"/>
      <c r="G411" s="26"/>
      <c r="H411" s="21"/>
    </row>
    <row r="412" ht="12.75" spans="1:8">
      <c r="A412" s="31"/>
      <c r="G412" s="26"/>
      <c r="H412" s="21"/>
    </row>
    <row r="413" ht="12.75" spans="1:8">
      <c r="A413" s="31"/>
      <c r="G413" s="26"/>
      <c r="H413" s="21"/>
    </row>
    <row r="414" ht="12.75" spans="1:8">
      <c r="A414" s="31"/>
      <c r="G414" s="26"/>
      <c r="H414" s="21"/>
    </row>
    <row r="415" ht="12.75" spans="1:8">
      <c r="A415" s="31"/>
      <c r="G415" s="26"/>
      <c r="H415" s="21"/>
    </row>
    <row r="416" ht="12.75" spans="1:8">
      <c r="A416" s="31"/>
      <c r="G416" s="26"/>
      <c r="H416" s="21"/>
    </row>
    <row r="417" ht="12.75" spans="1:8">
      <c r="A417" s="31"/>
      <c r="G417" s="26"/>
      <c r="H417" s="21"/>
    </row>
    <row r="418" ht="12.75" spans="1:8">
      <c r="A418" s="31"/>
      <c r="G418" s="26"/>
      <c r="H418" s="21"/>
    </row>
    <row r="419" ht="12.75" spans="1:8">
      <c r="A419" s="31"/>
      <c r="G419" s="26"/>
      <c r="H419" s="21"/>
    </row>
    <row r="420" ht="12.75" spans="1:8">
      <c r="A420" s="31"/>
      <c r="G420" s="26"/>
      <c r="H420" s="21"/>
    </row>
    <row r="421" ht="12.75" spans="1:8">
      <c r="A421" s="31"/>
      <c r="G421" s="26"/>
      <c r="H421" s="21"/>
    </row>
    <row r="422" ht="12.75" spans="1:8">
      <c r="A422" s="31"/>
      <c r="G422" s="26"/>
      <c r="H422" s="21"/>
    </row>
    <row r="423" ht="12.75" spans="1:8">
      <c r="A423" s="31"/>
      <c r="G423" s="26"/>
      <c r="H423" s="21"/>
    </row>
    <row r="424" ht="12.75" spans="1:8">
      <c r="A424" s="31"/>
      <c r="G424" s="26"/>
      <c r="H424" s="21"/>
    </row>
    <row r="425" ht="12.75" spans="1:8">
      <c r="A425" s="31"/>
      <c r="G425" s="26"/>
      <c r="H425" s="21"/>
    </row>
    <row r="426" ht="12.75" spans="1:8">
      <c r="A426" s="31"/>
      <c r="G426" s="26"/>
      <c r="H426" s="21"/>
    </row>
    <row r="427" ht="12.75" spans="1:8">
      <c r="A427" s="31"/>
      <c r="G427" s="26"/>
      <c r="H427" s="21"/>
    </row>
    <row r="428" ht="12.75" spans="1:8">
      <c r="A428" s="31"/>
      <c r="G428" s="26"/>
      <c r="H428" s="21"/>
    </row>
    <row r="429" ht="12.75" spans="1:8">
      <c r="A429" s="31"/>
      <c r="G429" s="26"/>
      <c r="H429" s="21"/>
    </row>
    <row r="430" ht="12.75" spans="1:8">
      <c r="A430" s="31"/>
      <c r="G430" s="26"/>
      <c r="H430" s="21"/>
    </row>
    <row r="431" ht="12.75" spans="1:8">
      <c r="A431" s="31"/>
      <c r="G431" s="26"/>
      <c r="H431" s="21"/>
    </row>
    <row r="432" ht="12.75" spans="1:8">
      <c r="A432" s="31"/>
      <c r="G432" s="26"/>
      <c r="H432" s="21"/>
    </row>
    <row r="433" ht="12.75" spans="1:8">
      <c r="A433" s="31"/>
      <c r="G433" s="26"/>
      <c r="H433" s="21"/>
    </row>
    <row r="434" ht="12.75" spans="1:8">
      <c r="A434" s="31"/>
      <c r="G434" s="26"/>
      <c r="H434" s="21"/>
    </row>
    <row r="435" ht="12.75" spans="1:8">
      <c r="A435" s="31"/>
      <c r="G435" s="26"/>
      <c r="H435" s="21"/>
    </row>
    <row r="436" ht="12.75" spans="1:8">
      <c r="A436" s="31"/>
      <c r="G436" s="26"/>
      <c r="H436" s="21"/>
    </row>
    <row r="437" ht="12.75" spans="1:8">
      <c r="A437" s="31"/>
      <c r="G437" s="26"/>
      <c r="H437" s="21"/>
    </row>
    <row r="438" ht="12.75" spans="1:8">
      <c r="A438" s="31"/>
      <c r="G438" s="26"/>
      <c r="H438" s="21"/>
    </row>
    <row r="439" ht="12.75" spans="1:8">
      <c r="A439" s="31"/>
      <c r="G439" s="26"/>
      <c r="H439" s="21"/>
    </row>
    <row r="440" ht="12.75" spans="1:8">
      <c r="A440" s="31"/>
      <c r="G440" s="26"/>
      <c r="H440" s="21"/>
    </row>
    <row r="441" ht="12.75" spans="1:8">
      <c r="A441" s="31"/>
      <c r="G441" s="26"/>
      <c r="H441" s="21"/>
    </row>
    <row r="442" ht="12.75" spans="1:8">
      <c r="A442" s="31"/>
      <c r="G442" s="26"/>
      <c r="H442" s="21"/>
    </row>
    <row r="443" ht="12.75" spans="1:8">
      <c r="A443" s="31"/>
      <c r="G443" s="26"/>
      <c r="H443" s="21"/>
    </row>
    <row r="444" ht="12.75" spans="1:8">
      <c r="A444" s="31"/>
      <c r="G444" s="26"/>
      <c r="H444" s="21"/>
    </row>
    <row r="445" ht="12.75" spans="1:8">
      <c r="A445" s="31"/>
      <c r="G445" s="26"/>
      <c r="H445" s="21"/>
    </row>
    <row r="446" ht="12.75" spans="1:8">
      <c r="A446" s="31"/>
      <c r="G446" s="26"/>
      <c r="H446" s="21"/>
    </row>
    <row r="447" ht="12.75" spans="1:8">
      <c r="A447" s="31"/>
      <c r="G447" s="26"/>
      <c r="H447" s="21"/>
    </row>
    <row r="448" ht="12.75" spans="1:8">
      <c r="A448" s="31"/>
      <c r="G448" s="26"/>
      <c r="H448" s="21"/>
    </row>
    <row r="449" ht="12.75" spans="1:8">
      <c r="A449" s="31"/>
      <c r="G449" s="26"/>
      <c r="H449" s="21"/>
    </row>
    <row r="450" ht="12.75" spans="1:8">
      <c r="A450" s="31"/>
      <c r="G450" s="26"/>
      <c r="H450" s="21"/>
    </row>
    <row r="451" ht="12.75" spans="1:8">
      <c r="A451" s="31"/>
      <c r="G451" s="26"/>
      <c r="H451" s="21"/>
    </row>
    <row r="452" ht="12.75" spans="1:8">
      <c r="A452" s="31"/>
      <c r="G452" s="26"/>
      <c r="H452" s="21"/>
    </row>
    <row r="453" ht="12.75" spans="1:8">
      <c r="A453" s="31"/>
      <c r="G453" s="26"/>
      <c r="H453" s="21"/>
    </row>
    <row r="454" ht="12.75" spans="1:8">
      <c r="A454" s="31"/>
      <c r="G454" s="26"/>
      <c r="H454" s="21"/>
    </row>
    <row r="455" ht="12.75" spans="1:8">
      <c r="A455" s="31"/>
      <c r="G455" s="26"/>
      <c r="H455" s="21"/>
    </row>
    <row r="456" ht="12.75" spans="1:8">
      <c r="A456" s="31"/>
      <c r="G456" s="26"/>
      <c r="H456" s="21"/>
    </row>
    <row r="457" ht="12.75" spans="1:8">
      <c r="A457" s="31"/>
      <c r="G457" s="26"/>
      <c r="H457" s="21"/>
    </row>
    <row r="458" ht="12.75" spans="1:8">
      <c r="A458" s="31"/>
      <c r="G458" s="26"/>
      <c r="H458" s="21"/>
    </row>
    <row r="459" ht="12.75" spans="1:8">
      <c r="A459" s="31"/>
      <c r="G459" s="26"/>
      <c r="H459" s="21"/>
    </row>
    <row r="460" ht="12.75" spans="1:8">
      <c r="A460" s="31"/>
      <c r="G460" s="26"/>
      <c r="H460" s="21"/>
    </row>
    <row r="461" ht="12.75" spans="1:8">
      <c r="A461" s="31"/>
      <c r="G461" s="26"/>
      <c r="H461" s="21"/>
    </row>
    <row r="462" ht="12.75" spans="1:8">
      <c r="A462" s="31"/>
      <c r="G462" s="26"/>
      <c r="H462" s="21"/>
    </row>
    <row r="463" ht="12.75" spans="1:8">
      <c r="A463" s="31"/>
      <c r="G463" s="26"/>
      <c r="H463" s="21"/>
    </row>
    <row r="464" ht="12.75" spans="1:8">
      <c r="A464" s="31"/>
      <c r="G464" s="26"/>
      <c r="H464" s="21"/>
    </row>
    <row r="465" ht="12.75" spans="1:8">
      <c r="A465" s="31"/>
      <c r="G465" s="26"/>
      <c r="H465" s="21"/>
    </row>
    <row r="466" ht="12.75" spans="1:8">
      <c r="A466" s="31"/>
      <c r="G466" s="26"/>
      <c r="H466" s="21"/>
    </row>
    <row r="467" ht="12.75" spans="1:8">
      <c r="A467" s="31"/>
      <c r="G467" s="26"/>
      <c r="H467" s="21"/>
    </row>
    <row r="468" ht="12.75" spans="1:8">
      <c r="A468" s="31"/>
      <c r="G468" s="26"/>
      <c r="H468" s="21"/>
    </row>
    <row r="469" ht="12.75" spans="1:8">
      <c r="A469" s="31"/>
      <c r="G469" s="26"/>
      <c r="H469" s="21"/>
    </row>
    <row r="470" ht="12.75" spans="1:8">
      <c r="A470" s="31"/>
      <c r="G470" s="26"/>
      <c r="H470" s="21"/>
    </row>
    <row r="471" ht="12.75" spans="1:8">
      <c r="A471" s="31"/>
      <c r="G471" s="26"/>
      <c r="H471" s="21"/>
    </row>
    <row r="472" ht="12.75" spans="1:8">
      <c r="A472" s="31"/>
      <c r="G472" s="26"/>
      <c r="H472" s="21"/>
    </row>
    <row r="473" ht="12.75" spans="1:8">
      <c r="A473" s="31"/>
      <c r="G473" s="26"/>
      <c r="H473" s="21"/>
    </row>
    <row r="474" ht="12.75" spans="1:8">
      <c r="A474" s="31"/>
      <c r="G474" s="26"/>
      <c r="H474" s="21"/>
    </row>
    <row r="475" ht="12.75" spans="1:8">
      <c r="A475" s="31"/>
      <c r="G475" s="26"/>
      <c r="H475" s="21"/>
    </row>
    <row r="476" ht="12.75" spans="1:8">
      <c r="A476" s="31"/>
      <c r="G476" s="26"/>
      <c r="H476" s="21"/>
    </row>
    <row r="477" ht="12.75" spans="1:8">
      <c r="A477" s="31"/>
      <c r="G477" s="26"/>
      <c r="H477" s="21"/>
    </row>
    <row r="478" ht="12.75" spans="1:8">
      <c r="A478" s="31"/>
      <c r="G478" s="26"/>
      <c r="H478" s="21"/>
    </row>
    <row r="479" ht="12.75" spans="1:8">
      <c r="A479" s="31"/>
      <c r="G479" s="26"/>
      <c r="H479" s="21"/>
    </row>
    <row r="480" ht="12.75" spans="1:8">
      <c r="A480" s="31"/>
      <c r="G480" s="26"/>
      <c r="H480" s="21"/>
    </row>
    <row r="481" ht="12.75" spans="1:8">
      <c r="A481" s="31"/>
      <c r="G481" s="26"/>
      <c r="H481" s="21"/>
    </row>
    <row r="482" ht="12.75" spans="1:8">
      <c r="A482" s="31"/>
      <c r="G482" s="26"/>
      <c r="H482" s="21"/>
    </row>
    <row r="483" ht="12.75" spans="1:8">
      <c r="A483" s="31"/>
      <c r="G483" s="26"/>
      <c r="H483" s="21"/>
    </row>
    <row r="484" ht="12.75" spans="1:8">
      <c r="A484" s="31"/>
      <c r="G484" s="26"/>
      <c r="H484" s="21"/>
    </row>
    <row r="485" ht="12.75" spans="1:8">
      <c r="A485" s="31"/>
      <c r="G485" s="26"/>
      <c r="H485" s="21"/>
    </row>
    <row r="486" ht="12.75" spans="1:8">
      <c r="A486" s="31"/>
      <c r="G486" s="26"/>
      <c r="H486" s="21"/>
    </row>
    <row r="487" ht="12.75" spans="1:8">
      <c r="A487" s="31"/>
      <c r="G487" s="26"/>
      <c r="H487" s="21"/>
    </row>
    <row r="488" ht="12.75" spans="1:8">
      <c r="A488" s="31"/>
      <c r="G488" s="26"/>
      <c r="H488" s="21"/>
    </row>
    <row r="489" ht="12.75" spans="1:8">
      <c r="A489" s="31"/>
      <c r="G489" s="26"/>
      <c r="H489" s="21"/>
    </row>
    <row r="490" ht="12.75" spans="1:8">
      <c r="A490" s="31"/>
      <c r="G490" s="26"/>
      <c r="H490" s="21"/>
    </row>
    <row r="491" ht="12.75" spans="1:8">
      <c r="A491" s="31"/>
      <c r="G491" s="26"/>
      <c r="H491" s="21"/>
    </row>
    <row r="492" ht="12.75" spans="1:8">
      <c r="A492" s="31"/>
      <c r="G492" s="26"/>
      <c r="H492" s="21"/>
    </row>
    <row r="493" ht="12.75" spans="1:8">
      <c r="A493" s="31"/>
      <c r="G493" s="26"/>
      <c r="H493" s="21"/>
    </row>
    <row r="494" ht="12.75" spans="1:8">
      <c r="A494" s="31"/>
      <c r="G494" s="26"/>
      <c r="H494" s="21"/>
    </row>
    <row r="495" ht="12.75" spans="1:8">
      <c r="A495" s="31"/>
      <c r="G495" s="26"/>
      <c r="H495" s="21"/>
    </row>
    <row r="496" ht="12.75" spans="1:8">
      <c r="A496" s="31"/>
      <c r="G496" s="26"/>
      <c r="H496" s="21"/>
    </row>
    <row r="497" ht="12.75" spans="1:8">
      <c r="A497" s="31"/>
      <c r="G497" s="26"/>
      <c r="H497" s="21"/>
    </row>
    <row r="498" ht="12.75" spans="1:8">
      <c r="A498" s="31"/>
      <c r="G498" s="26"/>
      <c r="H498" s="21"/>
    </row>
    <row r="499" ht="12.75" spans="1:8">
      <c r="A499" s="31"/>
      <c r="G499" s="26"/>
      <c r="H499" s="21"/>
    </row>
    <row r="500" ht="12.75" spans="1:8">
      <c r="A500" s="31"/>
      <c r="G500" s="26"/>
      <c r="H500" s="21"/>
    </row>
    <row r="501" ht="12.75" spans="1:8">
      <c r="A501" s="31"/>
      <c r="G501" s="26"/>
      <c r="H501" s="21"/>
    </row>
    <row r="502" ht="12.75" spans="1:8">
      <c r="A502" s="31"/>
      <c r="G502" s="26"/>
      <c r="H502" s="21"/>
    </row>
    <row r="503" ht="12.75" spans="1:8">
      <c r="A503" s="31"/>
      <c r="G503" s="26"/>
      <c r="H503" s="21"/>
    </row>
    <row r="504" ht="12.75" spans="1:8">
      <c r="A504" s="31"/>
      <c r="G504" s="26"/>
      <c r="H504" s="21"/>
    </row>
    <row r="505" ht="12.75" spans="1:8">
      <c r="A505" s="31"/>
      <c r="G505" s="26"/>
      <c r="H505" s="21"/>
    </row>
    <row r="506" ht="12.75" spans="1:8">
      <c r="A506" s="31"/>
      <c r="G506" s="26"/>
      <c r="H506" s="21"/>
    </row>
    <row r="507" ht="12.75" spans="1:8">
      <c r="A507" s="31"/>
      <c r="G507" s="26"/>
      <c r="H507" s="21"/>
    </row>
    <row r="508" ht="12.75" spans="1:8">
      <c r="A508" s="31"/>
      <c r="G508" s="26"/>
      <c r="H508" s="21"/>
    </row>
    <row r="509" ht="12.75" spans="1:8">
      <c r="A509" s="31"/>
      <c r="G509" s="26"/>
      <c r="H509" s="21"/>
    </row>
    <row r="510" ht="12.75" spans="1:8">
      <c r="A510" s="31"/>
      <c r="G510" s="26"/>
      <c r="H510" s="21"/>
    </row>
    <row r="511" ht="12.75" spans="1:8">
      <c r="A511" s="31"/>
      <c r="G511" s="26"/>
      <c r="H511" s="21"/>
    </row>
    <row r="512" ht="12.75" spans="1:8">
      <c r="A512" s="31"/>
      <c r="G512" s="26"/>
      <c r="H512" s="21"/>
    </row>
    <row r="513" ht="12.75" spans="1:8">
      <c r="A513" s="31"/>
      <c r="G513" s="26"/>
      <c r="H513" s="21"/>
    </row>
    <row r="514" ht="12.75" spans="1:8">
      <c r="A514" s="31"/>
      <c r="G514" s="26"/>
      <c r="H514" s="21"/>
    </row>
    <row r="515" ht="12.75" spans="1:8">
      <c r="A515" s="31"/>
      <c r="G515" s="26"/>
      <c r="H515" s="21"/>
    </row>
    <row r="516" ht="12.75" spans="1:8">
      <c r="A516" s="31"/>
      <c r="G516" s="26"/>
      <c r="H516" s="21"/>
    </row>
    <row r="517" ht="12.75" spans="1:8">
      <c r="A517" s="31"/>
      <c r="G517" s="26"/>
      <c r="H517" s="21"/>
    </row>
    <row r="518" ht="12.75" spans="1:8">
      <c r="A518" s="31"/>
      <c r="G518" s="26"/>
      <c r="H518" s="21"/>
    </row>
    <row r="519" ht="12.75" spans="1:8">
      <c r="A519" s="31"/>
      <c r="G519" s="26"/>
      <c r="H519" s="21"/>
    </row>
    <row r="520" ht="12.75" spans="1:8">
      <c r="A520" s="31"/>
      <c r="G520" s="26"/>
      <c r="H520" s="21"/>
    </row>
    <row r="521" ht="12.75" spans="1:8">
      <c r="A521" s="31"/>
      <c r="G521" s="26"/>
      <c r="H521" s="21"/>
    </row>
    <row r="522" ht="12.75" spans="1:8">
      <c r="A522" s="31"/>
      <c r="G522" s="26"/>
      <c r="H522" s="21"/>
    </row>
    <row r="523" ht="12.75" spans="1:8">
      <c r="A523" s="31"/>
      <c r="G523" s="26"/>
      <c r="H523" s="21"/>
    </row>
    <row r="524" ht="12.75" spans="1:8">
      <c r="A524" s="31"/>
      <c r="G524" s="26"/>
      <c r="H524" s="21"/>
    </row>
    <row r="525" ht="12.75" spans="1:8">
      <c r="A525" s="31"/>
      <c r="G525" s="26"/>
      <c r="H525" s="21"/>
    </row>
    <row r="526" ht="12.75" spans="1:8">
      <c r="A526" s="31"/>
      <c r="G526" s="26"/>
      <c r="H526" s="21"/>
    </row>
    <row r="527" ht="12.75" spans="1:8">
      <c r="A527" s="31"/>
      <c r="G527" s="26"/>
      <c r="H527" s="21"/>
    </row>
    <row r="528" ht="12.75" spans="1:8">
      <c r="A528" s="31"/>
      <c r="G528" s="26"/>
      <c r="H528" s="21"/>
    </row>
    <row r="529" ht="12.75" spans="1:8">
      <c r="A529" s="31"/>
      <c r="G529" s="26"/>
      <c r="H529" s="21"/>
    </row>
    <row r="530" ht="12.75" spans="1:8">
      <c r="A530" s="31"/>
      <c r="G530" s="26"/>
      <c r="H530" s="21"/>
    </row>
    <row r="531" ht="12.75" spans="1:8">
      <c r="A531" s="31"/>
      <c r="G531" s="26"/>
      <c r="H531" s="21"/>
    </row>
    <row r="532" ht="12.75" spans="1:8">
      <c r="A532" s="31"/>
      <c r="G532" s="26"/>
      <c r="H532" s="21"/>
    </row>
    <row r="533" ht="12.75" spans="1:8">
      <c r="A533" s="31"/>
      <c r="G533" s="26"/>
      <c r="H533" s="21"/>
    </row>
    <row r="534" ht="12.75" spans="1:8">
      <c r="A534" s="31"/>
      <c r="G534" s="26"/>
      <c r="H534" s="21"/>
    </row>
    <row r="535" ht="12.75" spans="1:8">
      <c r="A535" s="31"/>
      <c r="G535" s="26"/>
      <c r="H535" s="21"/>
    </row>
    <row r="536" ht="12.75" spans="1:8">
      <c r="A536" s="31"/>
      <c r="G536" s="26"/>
      <c r="H536" s="21"/>
    </row>
    <row r="537" ht="12.75" spans="1:8">
      <c r="A537" s="31"/>
      <c r="G537" s="26"/>
      <c r="H537" s="21"/>
    </row>
    <row r="538" ht="12.75" spans="1:8">
      <c r="A538" s="31"/>
      <c r="G538" s="26"/>
      <c r="H538" s="21"/>
    </row>
    <row r="539" ht="12.75" spans="1:8">
      <c r="A539" s="31"/>
      <c r="G539" s="26"/>
      <c r="H539" s="21"/>
    </row>
    <row r="540" ht="12.75" spans="1:8">
      <c r="A540" s="31"/>
      <c r="G540" s="26"/>
      <c r="H540" s="21"/>
    </row>
    <row r="541" ht="12.75" spans="1:8">
      <c r="A541" s="31"/>
      <c r="G541" s="26"/>
      <c r="H541" s="21"/>
    </row>
    <row r="542" ht="12.75" spans="1:8">
      <c r="A542" s="31"/>
      <c r="G542" s="26"/>
      <c r="H542" s="21"/>
    </row>
    <row r="543" ht="12.75" spans="1:8">
      <c r="A543" s="31"/>
      <c r="G543" s="26"/>
      <c r="H543" s="21"/>
    </row>
    <row r="544" ht="12.75" spans="1:8">
      <c r="A544" s="31"/>
      <c r="G544" s="26"/>
      <c r="H544" s="21"/>
    </row>
    <row r="545" ht="12.75" spans="1:8">
      <c r="A545" s="31"/>
      <c r="G545" s="26"/>
      <c r="H545" s="21"/>
    </row>
    <row r="546" ht="12.75" spans="1:8">
      <c r="A546" s="31"/>
      <c r="G546" s="26"/>
      <c r="H546" s="21"/>
    </row>
    <row r="547" ht="12.75" spans="1:8">
      <c r="A547" s="31"/>
      <c r="G547" s="26"/>
      <c r="H547" s="21"/>
    </row>
    <row r="548" ht="12.75" spans="1:8">
      <c r="A548" s="31"/>
      <c r="G548" s="26"/>
      <c r="H548" s="21"/>
    </row>
    <row r="549" ht="12.75" spans="1:8">
      <c r="A549" s="31"/>
      <c r="G549" s="26"/>
      <c r="H549" s="21"/>
    </row>
    <row r="550" ht="12.75" spans="1:8">
      <c r="A550" s="31"/>
      <c r="G550" s="26"/>
      <c r="H550" s="21"/>
    </row>
    <row r="551" ht="12.75" spans="1:8">
      <c r="A551" s="31"/>
      <c r="G551" s="26"/>
      <c r="H551" s="21"/>
    </row>
    <row r="552" ht="12.75" spans="1:8">
      <c r="A552" s="31"/>
      <c r="G552" s="26"/>
      <c r="H552" s="21"/>
    </row>
    <row r="553" ht="12.75" spans="1:8">
      <c r="A553" s="31"/>
      <c r="G553" s="26"/>
      <c r="H553" s="21"/>
    </row>
    <row r="554" ht="12.75" spans="1:8">
      <c r="A554" s="31"/>
      <c r="G554" s="26"/>
      <c r="H554" s="21"/>
    </row>
    <row r="555" ht="12.75" spans="1:8">
      <c r="A555" s="31"/>
      <c r="G555" s="26"/>
      <c r="H555" s="21"/>
    </row>
    <row r="556" ht="12.75" spans="1:8">
      <c r="A556" s="31"/>
      <c r="G556" s="26"/>
      <c r="H556" s="21"/>
    </row>
    <row r="557" ht="12.75" spans="1:8">
      <c r="A557" s="31"/>
      <c r="G557" s="26"/>
      <c r="H557" s="21"/>
    </row>
    <row r="558" ht="12.75" spans="1:8">
      <c r="A558" s="31"/>
      <c r="G558" s="26"/>
      <c r="H558" s="21"/>
    </row>
    <row r="559" ht="12.75" spans="1:8">
      <c r="A559" s="31"/>
      <c r="G559" s="26"/>
      <c r="H559" s="21"/>
    </row>
    <row r="560" ht="12.75" spans="1:8">
      <c r="A560" s="31"/>
      <c r="G560" s="26"/>
      <c r="H560" s="21"/>
    </row>
    <row r="561" ht="12.75" spans="1:8">
      <c r="A561" s="31"/>
      <c r="G561" s="26"/>
      <c r="H561" s="21"/>
    </row>
    <row r="562" ht="12.75" spans="1:8">
      <c r="A562" s="31"/>
      <c r="G562" s="26"/>
      <c r="H562" s="21"/>
    </row>
    <row r="563" ht="12.75" spans="1:8">
      <c r="A563" s="31"/>
      <c r="G563" s="26"/>
      <c r="H563" s="21"/>
    </row>
    <row r="564" ht="12.75" spans="1:8">
      <c r="A564" s="31"/>
      <c r="G564" s="26"/>
      <c r="H564" s="21"/>
    </row>
    <row r="565" ht="12.75" spans="1:8">
      <c r="A565" s="31"/>
      <c r="G565" s="26"/>
      <c r="H565" s="21"/>
    </row>
    <row r="566" ht="12.75" spans="1:8">
      <c r="A566" s="31"/>
      <c r="G566" s="26"/>
      <c r="H566" s="21"/>
    </row>
    <row r="567" ht="12.75" spans="1:8">
      <c r="A567" s="31"/>
      <c r="G567" s="26"/>
      <c r="H567" s="21"/>
    </row>
    <row r="568" ht="12.75" spans="1:8">
      <c r="A568" s="31"/>
      <c r="G568" s="26"/>
      <c r="H568" s="21"/>
    </row>
    <row r="569" ht="12.75" spans="1:8">
      <c r="A569" s="31"/>
      <c r="G569" s="26"/>
      <c r="H569" s="21"/>
    </row>
    <row r="570" ht="12.75" spans="1:8">
      <c r="A570" s="31"/>
      <c r="G570" s="26"/>
      <c r="H570" s="21"/>
    </row>
    <row r="571" ht="12.75" spans="1:8">
      <c r="A571" s="31"/>
      <c r="G571" s="26"/>
      <c r="H571" s="21"/>
    </row>
    <row r="572" ht="12.75" spans="1:8">
      <c r="A572" s="31"/>
      <c r="G572" s="26"/>
      <c r="H572" s="21"/>
    </row>
    <row r="573" ht="12.75" spans="1:8">
      <c r="A573" s="31"/>
      <c r="G573" s="26"/>
      <c r="H573" s="21"/>
    </row>
    <row r="574" ht="12.75" spans="1:8">
      <c r="A574" s="31"/>
      <c r="G574" s="26"/>
      <c r="H574" s="21"/>
    </row>
    <row r="575" ht="12.75" spans="1:8">
      <c r="A575" s="31"/>
      <c r="G575" s="26"/>
      <c r="H575" s="21"/>
    </row>
    <row r="576" ht="12.75" spans="1:8">
      <c r="A576" s="31"/>
      <c r="G576" s="26"/>
      <c r="H576" s="21"/>
    </row>
    <row r="577" ht="12.75" spans="1:8">
      <c r="A577" s="31"/>
      <c r="G577" s="26"/>
      <c r="H577" s="21"/>
    </row>
    <row r="578" ht="12.75" spans="1:8">
      <c r="A578" s="31"/>
      <c r="G578" s="26"/>
      <c r="H578" s="21"/>
    </row>
    <row r="579" ht="12.75" spans="1:8">
      <c r="A579" s="31"/>
      <c r="G579" s="26"/>
      <c r="H579" s="21"/>
    </row>
    <row r="580" ht="12.75" spans="1:8">
      <c r="A580" s="31"/>
      <c r="G580" s="26"/>
      <c r="H580" s="21"/>
    </row>
    <row r="581" ht="12.75" spans="1:8">
      <c r="A581" s="31"/>
      <c r="G581" s="26"/>
      <c r="H581" s="21"/>
    </row>
    <row r="582" ht="12.75" spans="1:8">
      <c r="A582" s="31"/>
      <c r="G582" s="26"/>
      <c r="H582" s="21"/>
    </row>
    <row r="583" ht="12.75" spans="1:8">
      <c r="A583" s="31"/>
      <c r="G583" s="26"/>
      <c r="H583" s="21"/>
    </row>
    <row r="584" ht="12.75" spans="1:8">
      <c r="A584" s="31"/>
      <c r="G584" s="26"/>
      <c r="H584" s="21"/>
    </row>
    <row r="585" ht="12.75" spans="1:8">
      <c r="A585" s="31"/>
      <c r="G585" s="26"/>
      <c r="H585" s="21"/>
    </row>
    <row r="586" ht="12.75" spans="1:8">
      <c r="A586" s="31"/>
      <c r="G586" s="26"/>
      <c r="H586" s="21"/>
    </row>
    <row r="587" ht="12.75" spans="1:8">
      <c r="A587" s="31"/>
      <c r="G587" s="26"/>
      <c r="H587" s="21"/>
    </row>
    <row r="588" ht="12.75" spans="1:8">
      <c r="A588" s="31"/>
      <c r="G588" s="26"/>
      <c r="H588" s="21"/>
    </row>
    <row r="589" ht="12.75" spans="1:8">
      <c r="A589" s="31"/>
      <c r="G589" s="26"/>
      <c r="H589" s="21"/>
    </row>
    <row r="590" ht="12.75" spans="1:8">
      <c r="A590" s="31"/>
      <c r="G590" s="26"/>
      <c r="H590" s="21"/>
    </row>
    <row r="591" ht="12.75" spans="1:8">
      <c r="A591" s="31"/>
      <c r="G591" s="26"/>
      <c r="H591" s="21"/>
    </row>
    <row r="592" ht="12.75" spans="1:8">
      <c r="A592" s="31"/>
      <c r="G592" s="26"/>
      <c r="H592" s="21"/>
    </row>
    <row r="593" ht="12.75" spans="1:8">
      <c r="A593" s="31"/>
      <c r="G593" s="26"/>
      <c r="H593" s="21"/>
    </row>
    <row r="594" ht="12.75" spans="1:8">
      <c r="A594" s="31"/>
      <c r="G594" s="26"/>
      <c r="H594" s="21"/>
    </row>
    <row r="595" ht="12.75" spans="1:8">
      <c r="A595" s="31"/>
      <c r="G595" s="26"/>
      <c r="H595" s="21"/>
    </row>
    <row r="596" ht="12.75" spans="1:8">
      <c r="A596" s="31"/>
      <c r="G596" s="26"/>
      <c r="H596" s="21"/>
    </row>
    <row r="597" ht="12.75" spans="1:8">
      <c r="A597" s="31"/>
      <c r="G597" s="26"/>
      <c r="H597" s="21"/>
    </row>
    <row r="598" ht="12.75" spans="1:8">
      <c r="A598" s="31"/>
      <c r="G598" s="26"/>
      <c r="H598" s="21"/>
    </row>
    <row r="599" ht="12.75" spans="1:8">
      <c r="A599" s="31"/>
      <c r="G599" s="26"/>
      <c r="H599" s="21"/>
    </row>
    <row r="600" ht="12.75" spans="1:8">
      <c r="A600" s="31"/>
      <c r="G600" s="26"/>
      <c r="H600" s="21"/>
    </row>
    <row r="601" ht="12.75" spans="1:8">
      <c r="A601" s="31"/>
      <c r="G601" s="26"/>
      <c r="H601" s="21"/>
    </row>
    <row r="602" ht="12.75" spans="1:8">
      <c r="A602" s="31"/>
      <c r="G602" s="26"/>
      <c r="H602" s="21"/>
    </row>
    <row r="603" ht="12.75" spans="1:8">
      <c r="A603" s="31"/>
      <c r="G603" s="26"/>
      <c r="H603" s="21"/>
    </row>
    <row r="604" ht="12.75" spans="1:8">
      <c r="A604" s="31"/>
      <c r="G604" s="26"/>
      <c r="H604" s="21"/>
    </row>
    <row r="605" ht="12.75" spans="1:8">
      <c r="A605" s="31"/>
      <c r="G605" s="26"/>
      <c r="H605" s="21"/>
    </row>
    <row r="606" ht="12.75" spans="1:8">
      <c r="A606" s="31"/>
      <c r="G606" s="26"/>
      <c r="H606" s="21"/>
    </row>
    <row r="607" ht="12.75" spans="1:8">
      <c r="A607" s="31"/>
      <c r="G607" s="26"/>
      <c r="H607" s="21"/>
    </row>
    <row r="608" ht="12.75" spans="1:8">
      <c r="A608" s="31"/>
      <c r="G608" s="26"/>
      <c r="H608" s="21"/>
    </row>
    <row r="609" ht="12.75" spans="1:8">
      <c r="A609" s="31"/>
      <c r="G609" s="26"/>
      <c r="H609" s="21"/>
    </row>
    <row r="610" ht="12.75" spans="1:8">
      <c r="A610" s="31"/>
      <c r="G610" s="26"/>
      <c r="H610" s="21"/>
    </row>
    <row r="611" ht="12.75" spans="1:8">
      <c r="A611" s="31"/>
      <c r="G611" s="26"/>
      <c r="H611" s="21"/>
    </row>
    <row r="612" ht="12.75" spans="1:8">
      <c r="A612" s="31"/>
      <c r="G612" s="26"/>
      <c r="H612" s="21"/>
    </row>
    <row r="613" ht="12.75" spans="1:8">
      <c r="A613" s="31"/>
      <c r="G613" s="26"/>
      <c r="H613" s="21"/>
    </row>
    <row r="614" ht="12.75" spans="1:8">
      <c r="A614" s="31"/>
      <c r="G614" s="26"/>
      <c r="H614" s="21"/>
    </row>
    <row r="615" ht="12.75" spans="1:8">
      <c r="A615" s="31"/>
      <c r="G615" s="26"/>
      <c r="H615" s="21"/>
    </row>
    <row r="616" ht="12.75" spans="1:8">
      <c r="A616" s="31"/>
      <c r="G616" s="26"/>
      <c r="H616" s="21"/>
    </row>
    <row r="617" ht="12.75" spans="1:8">
      <c r="A617" s="31"/>
      <c r="G617" s="26"/>
      <c r="H617" s="21"/>
    </row>
    <row r="618" ht="12.75" spans="1:8">
      <c r="A618" s="31"/>
      <c r="G618" s="26"/>
      <c r="H618" s="21"/>
    </row>
    <row r="619" ht="12.75" spans="1:8">
      <c r="A619" s="31"/>
      <c r="G619" s="26"/>
      <c r="H619" s="21"/>
    </row>
    <row r="620" ht="12.75" spans="1:8">
      <c r="A620" s="31"/>
      <c r="G620" s="26"/>
      <c r="H620" s="21"/>
    </row>
    <row r="621" ht="12.75" spans="1:8">
      <c r="A621" s="31"/>
      <c r="G621" s="26"/>
      <c r="H621" s="21"/>
    </row>
    <row r="622" ht="12.75" spans="1:8">
      <c r="A622" s="31"/>
      <c r="G622" s="26"/>
      <c r="H622" s="21"/>
    </row>
    <row r="623" ht="12.75" spans="1:8">
      <c r="A623" s="31"/>
      <c r="G623" s="26"/>
      <c r="H623" s="21"/>
    </row>
    <row r="624" ht="12.75" spans="1:8">
      <c r="A624" s="31"/>
      <c r="G624" s="26"/>
      <c r="H624" s="21"/>
    </row>
    <row r="625" ht="12.75" spans="1:8">
      <c r="A625" s="31"/>
      <c r="G625" s="26"/>
      <c r="H625" s="21"/>
    </row>
    <row r="626" ht="12.75" spans="1:8">
      <c r="A626" s="31"/>
      <c r="G626" s="26"/>
      <c r="H626" s="21"/>
    </row>
    <row r="627" ht="12.75" spans="1:8">
      <c r="A627" s="31"/>
      <c r="G627" s="26"/>
      <c r="H627" s="21"/>
    </row>
    <row r="628" ht="12.75" spans="1:8">
      <c r="A628" s="31"/>
      <c r="G628" s="26"/>
      <c r="H628" s="21"/>
    </row>
    <row r="629" ht="12.75" spans="1:8">
      <c r="A629" s="31"/>
      <c r="G629" s="26"/>
      <c r="H629" s="21"/>
    </row>
    <row r="630" ht="12.75" spans="1:8">
      <c r="A630" s="31"/>
      <c r="G630" s="26"/>
      <c r="H630" s="21"/>
    </row>
    <row r="631" ht="12.75" spans="1:8">
      <c r="A631" s="31"/>
      <c r="G631" s="26"/>
      <c r="H631" s="21"/>
    </row>
    <row r="632" ht="12.75" spans="1:8">
      <c r="A632" s="31"/>
      <c r="G632" s="26"/>
      <c r="H632" s="21"/>
    </row>
    <row r="633" ht="12.75" spans="1:8">
      <c r="A633" s="31"/>
      <c r="G633" s="26"/>
      <c r="H633" s="21"/>
    </row>
    <row r="634" ht="12.75" spans="1:8">
      <c r="A634" s="31"/>
      <c r="G634" s="26"/>
      <c r="H634" s="21"/>
    </row>
    <row r="635" ht="12.75" spans="1:8">
      <c r="A635" s="31"/>
      <c r="G635" s="26"/>
      <c r="H635" s="21"/>
    </row>
    <row r="636" ht="12.75" spans="1:8">
      <c r="A636" s="31"/>
      <c r="G636" s="26"/>
      <c r="H636" s="21"/>
    </row>
    <row r="637" ht="12.75" spans="1:8">
      <c r="A637" s="31"/>
      <c r="G637" s="26"/>
      <c r="H637" s="21"/>
    </row>
    <row r="638" ht="12.75" spans="1:8">
      <c r="A638" s="31"/>
      <c r="G638" s="26"/>
      <c r="H638" s="21"/>
    </row>
    <row r="639" ht="12.75" spans="1:8">
      <c r="A639" s="31"/>
      <c r="G639" s="26"/>
      <c r="H639" s="21"/>
    </row>
    <row r="640" ht="12.75" spans="1:8">
      <c r="A640" s="31"/>
      <c r="G640" s="26"/>
      <c r="H640" s="21"/>
    </row>
    <row r="641" ht="12.75" spans="1:8">
      <c r="A641" s="31"/>
      <c r="G641" s="26"/>
      <c r="H641" s="21"/>
    </row>
    <row r="642" ht="12.75" spans="1:8">
      <c r="A642" s="31"/>
      <c r="G642" s="26"/>
      <c r="H642" s="21"/>
    </row>
    <row r="643" ht="12.75" spans="1:8">
      <c r="A643" s="31"/>
      <c r="G643" s="26"/>
      <c r="H643" s="21"/>
    </row>
    <row r="644" ht="12.75" spans="1:8">
      <c r="A644" s="31"/>
      <c r="G644" s="26"/>
      <c r="H644" s="21"/>
    </row>
    <row r="645" ht="12.75" spans="1:8">
      <c r="A645" s="31"/>
      <c r="G645" s="26"/>
      <c r="H645" s="21"/>
    </row>
    <row r="646" ht="12.75" spans="1:8">
      <c r="A646" s="31"/>
      <c r="G646" s="26"/>
      <c r="H646" s="21"/>
    </row>
    <row r="647" ht="12.75" spans="1:8">
      <c r="A647" s="31"/>
      <c r="G647" s="26"/>
      <c r="H647" s="21"/>
    </row>
    <row r="648" ht="12.75" spans="1:8">
      <c r="A648" s="31"/>
      <c r="G648" s="26"/>
      <c r="H648" s="21"/>
    </row>
    <row r="649" ht="12.75" spans="1:8">
      <c r="A649" s="31"/>
      <c r="G649" s="26"/>
      <c r="H649" s="21"/>
    </row>
    <row r="650" ht="12.75" spans="1:8">
      <c r="A650" s="31"/>
      <c r="G650" s="26"/>
      <c r="H650" s="21"/>
    </row>
    <row r="651" ht="12.75" spans="1:8">
      <c r="A651" s="31"/>
      <c r="G651" s="26"/>
      <c r="H651" s="21"/>
    </row>
    <row r="652" ht="12.75" spans="1:8">
      <c r="A652" s="31"/>
      <c r="G652" s="26"/>
      <c r="H652" s="21"/>
    </row>
    <row r="653" ht="12.75" spans="1:8">
      <c r="A653" s="31"/>
      <c r="G653" s="26"/>
      <c r="H653" s="21"/>
    </row>
    <row r="654" ht="12.75" spans="1:8">
      <c r="A654" s="31"/>
      <c r="G654" s="26"/>
      <c r="H654" s="21"/>
    </row>
    <row r="655" ht="12.75" spans="1:8">
      <c r="A655" s="31"/>
      <c r="G655" s="26"/>
      <c r="H655" s="21"/>
    </row>
    <row r="656" ht="12.75" spans="1:8">
      <c r="A656" s="31"/>
      <c r="G656" s="26"/>
      <c r="H656" s="21"/>
    </row>
    <row r="657" ht="12.75" spans="1:8">
      <c r="A657" s="31"/>
      <c r="G657" s="26"/>
      <c r="H657" s="21"/>
    </row>
    <row r="658" ht="12.75" spans="1:8">
      <c r="A658" s="31"/>
      <c r="G658" s="26"/>
      <c r="H658" s="21"/>
    </row>
    <row r="659" ht="12.75" spans="1:8">
      <c r="A659" s="31"/>
      <c r="G659" s="26"/>
      <c r="H659" s="21"/>
    </row>
    <row r="660" ht="12.75" spans="1:8">
      <c r="A660" s="31"/>
      <c r="G660" s="26"/>
      <c r="H660" s="21"/>
    </row>
    <row r="661" ht="12.75" spans="1:8">
      <c r="A661" s="31"/>
      <c r="G661" s="26"/>
      <c r="H661" s="21"/>
    </row>
    <row r="662" ht="12.75" spans="1:8">
      <c r="A662" s="31"/>
      <c r="G662" s="26"/>
      <c r="H662" s="21"/>
    </row>
    <row r="663" ht="12.75" spans="1:8">
      <c r="A663" s="31"/>
      <c r="G663" s="26"/>
      <c r="H663" s="21"/>
    </row>
    <row r="664" ht="12.75" spans="1:8">
      <c r="A664" s="31"/>
      <c r="G664" s="26"/>
      <c r="H664" s="21"/>
    </row>
    <row r="665" ht="12.75" spans="1:8">
      <c r="A665" s="31"/>
      <c r="G665" s="26"/>
      <c r="H665" s="21"/>
    </row>
    <row r="666" ht="12.75" spans="1:8">
      <c r="A666" s="31"/>
      <c r="G666" s="26"/>
      <c r="H666" s="21"/>
    </row>
    <row r="667" ht="12.75" spans="1:8">
      <c r="A667" s="31"/>
      <c r="G667" s="26"/>
      <c r="H667" s="21"/>
    </row>
    <row r="668" ht="12.75" spans="1:8">
      <c r="A668" s="31"/>
      <c r="G668" s="26"/>
      <c r="H668" s="21"/>
    </row>
    <row r="669" ht="12.75" spans="1:8">
      <c r="A669" s="31"/>
      <c r="G669" s="26"/>
      <c r="H669" s="21"/>
    </row>
    <row r="670" ht="12.75" spans="1:8">
      <c r="A670" s="31"/>
      <c r="G670" s="26"/>
      <c r="H670" s="21"/>
    </row>
    <row r="671" ht="12.75" spans="1:8">
      <c r="A671" s="31"/>
      <c r="G671" s="26"/>
      <c r="H671" s="21"/>
    </row>
    <row r="672" ht="12.75" spans="1:8">
      <c r="A672" s="31"/>
      <c r="G672" s="26"/>
      <c r="H672" s="21"/>
    </row>
    <row r="673" ht="12.75" spans="1:8">
      <c r="A673" s="31"/>
      <c r="G673" s="26"/>
      <c r="H673" s="21"/>
    </row>
    <row r="674" ht="12.75" spans="1:8">
      <c r="A674" s="31"/>
      <c r="G674" s="26"/>
      <c r="H674" s="21"/>
    </row>
    <row r="675" ht="12.75" spans="1:8">
      <c r="A675" s="31"/>
      <c r="G675" s="26"/>
      <c r="H675" s="21"/>
    </row>
    <row r="676" ht="12.75" spans="1:8">
      <c r="A676" s="31"/>
      <c r="G676" s="26"/>
      <c r="H676" s="21"/>
    </row>
    <row r="677" ht="12.75" spans="1:8">
      <c r="A677" s="31"/>
      <c r="G677" s="26"/>
      <c r="H677" s="21"/>
    </row>
    <row r="678" ht="12.75" spans="1:8">
      <c r="A678" s="31"/>
      <c r="G678" s="26"/>
      <c r="H678" s="21"/>
    </row>
    <row r="679" ht="12.75" spans="1:8">
      <c r="A679" s="31"/>
      <c r="G679" s="26"/>
      <c r="H679" s="21"/>
    </row>
    <row r="680" ht="12.75" spans="1:8">
      <c r="A680" s="31"/>
      <c r="G680" s="26"/>
      <c r="H680" s="21"/>
    </row>
    <row r="681" ht="12.75" spans="1:8">
      <c r="A681" s="31"/>
      <c r="G681" s="26"/>
      <c r="H681" s="21"/>
    </row>
    <row r="682" ht="12.75" spans="1:8">
      <c r="A682" s="31"/>
      <c r="G682" s="26"/>
      <c r="H682" s="21"/>
    </row>
    <row r="683" ht="12.75" spans="1:8">
      <c r="A683" s="31"/>
      <c r="G683" s="26"/>
      <c r="H683" s="21"/>
    </row>
    <row r="684" ht="12.75" spans="1:8">
      <c r="A684" s="31"/>
      <c r="G684" s="26"/>
      <c r="H684" s="21"/>
    </row>
    <row r="685" ht="12.75" spans="1:8">
      <c r="A685" s="31"/>
      <c r="G685" s="26"/>
      <c r="H685" s="21"/>
    </row>
    <row r="686" ht="12.75" spans="1:8">
      <c r="A686" s="31"/>
      <c r="G686" s="26"/>
      <c r="H686" s="21"/>
    </row>
    <row r="687" ht="12.75" spans="1:8">
      <c r="A687" s="31"/>
      <c r="G687" s="26"/>
      <c r="H687" s="21"/>
    </row>
    <row r="688" ht="12.75" spans="1:8">
      <c r="A688" s="31"/>
      <c r="G688" s="26"/>
      <c r="H688" s="21"/>
    </row>
    <row r="689" ht="12.75" spans="1:8">
      <c r="A689" s="31"/>
      <c r="G689" s="26"/>
      <c r="H689" s="21"/>
    </row>
    <row r="690" ht="12.75" spans="1:8">
      <c r="A690" s="31"/>
      <c r="G690" s="26"/>
      <c r="H690" s="21"/>
    </row>
    <row r="691" ht="12.75" spans="1:8">
      <c r="A691" s="31"/>
      <c r="G691" s="26"/>
      <c r="H691" s="21"/>
    </row>
    <row r="692" ht="12.75" spans="1:8">
      <c r="A692" s="31"/>
      <c r="G692" s="26"/>
      <c r="H692" s="21"/>
    </row>
    <row r="693" ht="12.75" spans="1:8">
      <c r="A693" s="31"/>
      <c r="G693" s="26"/>
      <c r="H693" s="21"/>
    </row>
    <row r="694" ht="12.75" spans="1:8">
      <c r="A694" s="31"/>
      <c r="G694" s="26"/>
      <c r="H694" s="21"/>
    </row>
    <row r="695" ht="12.75" spans="1:8">
      <c r="A695" s="31"/>
      <c r="G695" s="26"/>
      <c r="H695" s="21"/>
    </row>
    <row r="696" ht="12.75" spans="1:8">
      <c r="A696" s="31"/>
      <c r="G696" s="26"/>
      <c r="H696" s="21"/>
    </row>
    <row r="697" ht="12.75" spans="1:8">
      <c r="A697" s="31"/>
      <c r="G697" s="26"/>
      <c r="H697" s="21"/>
    </row>
    <row r="698" ht="12.75" spans="1:8">
      <c r="A698" s="31"/>
      <c r="G698" s="26"/>
      <c r="H698" s="21"/>
    </row>
    <row r="699" ht="12.75" spans="1:8">
      <c r="A699" s="31"/>
      <c r="G699" s="26"/>
      <c r="H699" s="21"/>
    </row>
    <row r="700" ht="12.75" spans="1:8">
      <c r="A700" s="31"/>
      <c r="G700" s="26"/>
      <c r="H700" s="21"/>
    </row>
    <row r="701" ht="12.75" spans="1:8">
      <c r="A701" s="31"/>
      <c r="G701" s="26"/>
      <c r="H701" s="21"/>
    </row>
    <row r="702" ht="12.75" spans="1:8">
      <c r="A702" s="31"/>
      <c r="G702" s="26"/>
      <c r="H702" s="21"/>
    </row>
    <row r="703" ht="12.75" spans="1:8">
      <c r="A703" s="31"/>
      <c r="G703" s="26"/>
      <c r="H703" s="21"/>
    </row>
    <row r="704" ht="12.75" spans="1:8">
      <c r="A704" s="31"/>
      <c r="G704" s="26"/>
      <c r="H704" s="21"/>
    </row>
    <row r="705" ht="12.75" spans="1:8">
      <c r="A705" s="31"/>
      <c r="G705" s="26"/>
      <c r="H705" s="21"/>
    </row>
    <row r="706" ht="12.75" spans="1:8">
      <c r="A706" s="31"/>
      <c r="G706" s="26"/>
      <c r="H706" s="21"/>
    </row>
    <row r="707" ht="12.75" spans="1:8">
      <c r="A707" s="31"/>
      <c r="G707" s="26"/>
      <c r="H707" s="21"/>
    </row>
    <row r="708" ht="12.75" spans="1:8">
      <c r="A708" s="31"/>
      <c r="G708" s="26"/>
      <c r="H708" s="21"/>
    </row>
    <row r="709" ht="12.75" spans="1:8">
      <c r="A709" s="31"/>
      <c r="G709" s="26"/>
      <c r="H709" s="21"/>
    </row>
    <row r="710" ht="12.75" spans="1:8">
      <c r="A710" s="31"/>
      <c r="G710" s="26"/>
      <c r="H710" s="21"/>
    </row>
    <row r="711" ht="12.75" spans="1:8">
      <c r="A711" s="31"/>
      <c r="G711" s="26"/>
      <c r="H711" s="21"/>
    </row>
    <row r="712" ht="12.75" spans="1:8">
      <c r="A712" s="31"/>
      <c r="G712" s="26"/>
      <c r="H712" s="21"/>
    </row>
    <row r="713" ht="12.75" spans="1:8">
      <c r="A713" s="31"/>
      <c r="G713" s="26"/>
      <c r="H713" s="21"/>
    </row>
    <row r="714" ht="12.75" spans="1:8">
      <c r="A714" s="31"/>
      <c r="G714" s="26"/>
      <c r="H714" s="21"/>
    </row>
    <row r="715" ht="12.75" spans="1:8">
      <c r="A715" s="31"/>
      <c r="G715" s="26"/>
      <c r="H715" s="21"/>
    </row>
    <row r="716" ht="12.75" spans="1:8">
      <c r="A716" s="31"/>
      <c r="G716" s="26"/>
      <c r="H716" s="21"/>
    </row>
    <row r="717" ht="12.75" spans="1:8">
      <c r="A717" s="31"/>
      <c r="G717" s="26"/>
      <c r="H717" s="21"/>
    </row>
    <row r="718" ht="12.75" spans="1:8">
      <c r="A718" s="31"/>
      <c r="G718" s="26"/>
      <c r="H718" s="21"/>
    </row>
    <row r="719" ht="12.75" spans="1:8">
      <c r="A719" s="31"/>
      <c r="G719" s="26"/>
      <c r="H719" s="21"/>
    </row>
    <row r="720" ht="12.75" spans="1:8">
      <c r="A720" s="31"/>
      <c r="G720" s="26"/>
      <c r="H720" s="21"/>
    </row>
    <row r="721" ht="12.75" spans="1:8">
      <c r="A721" s="31"/>
      <c r="G721" s="26"/>
      <c r="H721" s="21"/>
    </row>
    <row r="722" ht="12.75" spans="1:8">
      <c r="A722" s="31"/>
      <c r="G722" s="26"/>
      <c r="H722" s="21"/>
    </row>
    <row r="723" ht="12.75" spans="1:8">
      <c r="A723" s="31"/>
      <c r="G723" s="26"/>
      <c r="H723" s="21"/>
    </row>
    <row r="724" ht="12.75" spans="1:8">
      <c r="A724" s="31"/>
      <c r="G724" s="26"/>
      <c r="H724" s="21"/>
    </row>
    <row r="725" ht="12.75" spans="1:8">
      <c r="A725" s="31"/>
      <c r="G725" s="26"/>
      <c r="H725" s="21"/>
    </row>
    <row r="726" ht="12.75" spans="1:8">
      <c r="A726" s="31"/>
      <c r="G726" s="26"/>
      <c r="H726" s="21"/>
    </row>
    <row r="727" ht="12.75" spans="1:8">
      <c r="A727" s="31"/>
      <c r="G727" s="26"/>
      <c r="H727" s="21"/>
    </row>
    <row r="728" ht="12.75" spans="1:8">
      <c r="A728" s="31"/>
      <c r="G728" s="26"/>
      <c r="H728" s="21"/>
    </row>
    <row r="729" ht="12.75" spans="1:8">
      <c r="A729" s="31"/>
      <c r="G729" s="26"/>
      <c r="H729" s="21"/>
    </row>
    <row r="730" ht="12.75" spans="1:8">
      <c r="A730" s="31"/>
      <c r="G730" s="26"/>
      <c r="H730" s="21"/>
    </row>
    <row r="731" ht="12.75" spans="1:8">
      <c r="A731" s="31"/>
      <c r="G731" s="26"/>
      <c r="H731" s="21"/>
    </row>
    <row r="732" ht="12.75" spans="1:8">
      <c r="A732" s="31"/>
      <c r="G732" s="26"/>
      <c r="H732" s="21"/>
    </row>
    <row r="733" ht="12.75" spans="1:8">
      <c r="A733" s="31"/>
      <c r="G733" s="26"/>
      <c r="H733" s="21"/>
    </row>
    <row r="734" ht="12.75" spans="1:8">
      <c r="A734" s="31"/>
      <c r="G734" s="26"/>
      <c r="H734" s="21"/>
    </row>
    <row r="735" ht="12.75" spans="1:8">
      <c r="A735" s="31"/>
      <c r="G735" s="26"/>
      <c r="H735" s="21"/>
    </row>
    <row r="736" ht="12.75" spans="1:8">
      <c r="A736" s="31"/>
      <c r="G736" s="26"/>
      <c r="H736" s="21"/>
    </row>
    <row r="737" ht="12.75" spans="1:8">
      <c r="A737" s="31"/>
      <c r="G737" s="26"/>
      <c r="H737" s="21"/>
    </row>
    <row r="738" ht="12.75" spans="1:8">
      <c r="A738" s="31"/>
      <c r="G738" s="26"/>
      <c r="H738" s="21"/>
    </row>
    <row r="739" ht="12.75" spans="1:8">
      <c r="A739" s="31"/>
      <c r="G739" s="26"/>
      <c r="H739" s="21"/>
    </row>
    <row r="740" ht="12.75" spans="1:8">
      <c r="A740" s="31"/>
      <c r="G740" s="26"/>
      <c r="H740" s="21"/>
    </row>
    <row r="741" ht="12.75" spans="1:8">
      <c r="A741" s="31"/>
      <c r="G741" s="26"/>
      <c r="H741" s="21"/>
    </row>
    <row r="742" ht="12.75" spans="1:8">
      <c r="A742" s="31"/>
      <c r="G742" s="26"/>
      <c r="H742" s="21"/>
    </row>
    <row r="743" ht="12.75" spans="1:8">
      <c r="A743" s="31"/>
      <c r="G743" s="26"/>
      <c r="H743" s="21"/>
    </row>
    <row r="744" ht="12.75" spans="1:8">
      <c r="A744" s="31"/>
      <c r="G744" s="26"/>
      <c r="H744" s="21"/>
    </row>
    <row r="745" ht="12.75" spans="1:8">
      <c r="A745" s="31"/>
      <c r="G745" s="26"/>
      <c r="H745" s="21"/>
    </row>
    <row r="746" ht="12.75" spans="1:8">
      <c r="A746" s="31"/>
      <c r="G746" s="26"/>
      <c r="H746" s="21"/>
    </row>
    <row r="747" ht="12.75" spans="1:8">
      <c r="A747" s="31"/>
      <c r="G747" s="26"/>
      <c r="H747" s="21"/>
    </row>
    <row r="748" ht="12.75" spans="1:8">
      <c r="A748" s="31"/>
      <c r="G748" s="26"/>
      <c r="H748" s="21"/>
    </row>
    <row r="749" ht="12.75" spans="1:8">
      <c r="A749" s="31"/>
      <c r="G749" s="26"/>
      <c r="H749" s="21"/>
    </row>
    <row r="750" ht="12.75" spans="1:8">
      <c r="A750" s="31"/>
      <c r="G750" s="26"/>
      <c r="H750" s="21"/>
    </row>
    <row r="751" ht="12.75" spans="1:8">
      <c r="A751" s="31"/>
      <c r="G751" s="26"/>
      <c r="H751" s="21"/>
    </row>
    <row r="752" ht="12.75" spans="1:8">
      <c r="A752" s="31"/>
      <c r="G752" s="26"/>
      <c r="H752" s="21"/>
    </row>
    <row r="753" ht="12.75" spans="1:8">
      <c r="A753" s="31"/>
      <c r="G753" s="26"/>
      <c r="H753" s="21"/>
    </row>
    <row r="754" ht="12.75" spans="1:8">
      <c r="A754" s="31"/>
      <c r="G754" s="26"/>
      <c r="H754" s="21"/>
    </row>
    <row r="755" ht="12.75" spans="1:8">
      <c r="A755" s="31"/>
      <c r="G755" s="26"/>
      <c r="H755" s="21"/>
    </row>
    <row r="756" ht="12.75" spans="1:8">
      <c r="A756" s="31"/>
      <c r="G756" s="26"/>
      <c r="H756" s="21"/>
    </row>
    <row r="757" ht="12.75" spans="1:8">
      <c r="A757" s="31"/>
      <c r="G757" s="26"/>
      <c r="H757" s="21"/>
    </row>
    <row r="758" ht="12.75" spans="1:8">
      <c r="A758" s="31"/>
      <c r="G758" s="26"/>
      <c r="H758" s="21"/>
    </row>
    <row r="759" ht="12.75" spans="1:8">
      <c r="A759" s="31"/>
      <c r="G759" s="26"/>
      <c r="H759" s="21"/>
    </row>
    <row r="760" ht="12.75" spans="1:8">
      <c r="A760" s="31"/>
      <c r="G760" s="26"/>
      <c r="H760" s="21"/>
    </row>
    <row r="761" ht="12.75" spans="1:8">
      <c r="A761" s="31"/>
      <c r="G761" s="26"/>
      <c r="H761" s="21"/>
    </row>
    <row r="762" ht="12.75" spans="1:8">
      <c r="A762" s="31"/>
      <c r="G762" s="26"/>
      <c r="H762" s="21"/>
    </row>
    <row r="763" ht="12.75" spans="1:8">
      <c r="A763" s="31"/>
      <c r="G763" s="26"/>
      <c r="H763" s="21"/>
    </row>
    <row r="764" ht="12.75" spans="1:8">
      <c r="A764" s="31"/>
      <c r="G764" s="26"/>
      <c r="H764" s="21"/>
    </row>
    <row r="765" ht="12.75" spans="1:8">
      <c r="A765" s="31"/>
      <c r="G765" s="26"/>
      <c r="H765" s="21"/>
    </row>
    <row r="766" ht="12.75" spans="1:8">
      <c r="A766" s="31"/>
      <c r="G766" s="26"/>
      <c r="H766" s="21"/>
    </row>
    <row r="767" ht="12.75" spans="1:8">
      <c r="A767" s="31"/>
      <c r="G767" s="26"/>
      <c r="H767" s="21"/>
    </row>
    <row r="768" ht="12.75" spans="1:8">
      <c r="A768" s="31"/>
      <c r="G768" s="26"/>
      <c r="H768" s="21"/>
    </row>
    <row r="769" ht="12.75" spans="1:8">
      <c r="A769" s="31"/>
      <c r="G769" s="26"/>
      <c r="H769" s="21"/>
    </row>
    <row r="770" ht="12.75" spans="1:8">
      <c r="A770" s="31"/>
      <c r="G770" s="26"/>
      <c r="H770" s="21"/>
    </row>
    <row r="771" ht="12.75" spans="1:8">
      <c r="A771" s="31"/>
      <c r="G771" s="26"/>
      <c r="H771" s="21"/>
    </row>
    <row r="772" ht="12.75" spans="1:8">
      <c r="A772" s="31"/>
      <c r="G772" s="26"/>
      <c r="H772" s="21"/>
    </row>
    <row r="773" ht="12.75" spans="1:8">
      <c r="A773" s="31"/>
      <c r="G773" s="26"/>
      <c r="H773" s="21"/>
    </row>
    <row r="774" ht="12.75" spans="1:8">
      <c r="A774" s="31"/>
      <c r="G774" s="26"/>
      <c r="H774" s="21"/>
    </row>
    <row r="775" ht="12.75" spans="1:8">
      <c r="A775" s="31"/>
      <c r="G775" s="26"/>
      <c r="H775" s="21"/>
    </row>
    <row r="776" ht="12.75" spans="1:8">
      <c r="A776" s="31"/>
      <c r="G776" s="26"/>
      <c r="H776" s="21"/>
    </row>
    <row r="777" ht="12.75" spans="1:8">
      <c r="A777" s="31"/>
      <c r="G777" s="26"/>
      <c r="H777" s="21"/>
    </row>
    <row r="778" ht="12.75" spans="1:8">
      <c r="A778" s="31"/>
      <c r="G778" s="26"/>
      <c r="H778" s="21"/>
    </row>
    <row r="779" ht="12.75" spans="1:8">
      <c r="A779" s="31"/>
      <c r="G779" s="26"/>
      <c r="H779" s="21"/>
    </row>
    <row r="780" ht="12.75" spans="1:8">
      <c r="A780" s="31"/>
      <c r="G780" s="26"/>
      <c r="H780" s="21"/>
    </row>
    <row r="781" ht="12.75" spans="1:8">
      <c r="A781" s="31"/>
      <c r="G781" s="26"/>
      <c r="H781" s="21"/>
    </row>
    <row r="782" ht="12.75" spans="1:8">
      <c r="A782" s="31"/>
      <c r="G782" s="26"/>
      <c r="H782" s="21"/>
    </row>
    <row r="783" ht="12.75" spans="1:8">
      <c r="A783" s="31"/>
      <c r="G783" s="26"/>
      <c r="H783" s="21"/>
    </row>
    <row r="784" ht="12.75" spans="1:8">
      <c r="A784" s="31"/>
      <c r="G784" s="26"/>
      <c r="H784" s="21"/>
    </row>
    <row r="785" ht="12.75" spans="1:8">
      <c r="A785" s="31"/>
      <c r="G785" s="26"/>
      <c r="H785" s="21"/>
    </row>
    <row r="786" ht="12.75" spans="1:8">
      <c r="A786" s="31"/>
      <c r="G786" s="26"/>
      <c r="H786" s="21"/>
    </row>
    <row r="787" ht="12.75" spans="1:8">
      <c r="A787" s="31"/>
      <c r="G787" s="26"/>
      <c r="H787" s="21"/>
    </row>
    <row r="788" ht="12.75" spans="1:8">
      <c r="A788" s="31"/>
      <c r="G788" s="26"/>
      <c r="H788" s="21"/>
    </row>
    <row r="789" ht="12.75" spans="1:8">
      <c r="A789" s="31"/>
      <c r="G789" s="26"/>
      <c r="H789" s="21"/>
    </row>
    <row r="790" ht="12.75" spans="1:8">
      <c r="A790" s="31"/>
      <c r="G790" s="26"/>
      <c r="H790" s="21"/>
    </row>
    <row r="791" ht="12.75" spans="1:8">
      <c r="A791" s="31"/>
      <c r="G791" s="26"/>
      <c r="H791" s="21"/>
    </row>
    <row r="792" ht="12.75" spans="1:8">
      <c r="A792" s="31"/>
      <c r="G792" s="26"/>
      <c r="H792" s="21"/>
    </row>
    <row r="793" ht="12.75" spans="1:8">
      <c r="A793" s="31"/>
      <c r="G793" s="26"/>
      <c r="H793" s="21"/>
    </row>
    <row r="794" ht="12.75" spans="1:8">
      <c r="A794" s="31"/>
      <c r="G794" s="26"/>
      <c r="H794" s="21"/>
    </row>
    <row r="795" ht="12.75" spans="1:8">
      <c r="A795" s="31"/>
      <c r="G795" s="26"/>
      <c r="H795" s="21"/>
    </row>
    <row r="796" ht="12.75" spans="1:8">
      <c r="A796" s="31"/>
      <c r="G796" s="26"/>
      <c r="H796" s="21"/>
    </row>
    <row r="797" ht="12.75" spans="1:8">
      <c r="A797" s="31"/>
      <c r="G797" s="26"/>
      <c r="H797" s="21"/>
    </row>
    <row r="798" ht="12.75" spans="1:8">
      <c r="A798" s="31"/>
      <c r="G798" s="26"/>
      <c r="H798" s="21"/>
    </row>
    <row r="799" ht="12.75" spans="1:8">
      <c r="A799" s="31"/>
      <c r="G799" s="26"/>
      <c r="H799" s="21"/>
    </row>
    <row r="800" ht="12.75" spans="1:8">
      <c r="A800" s="31"/>
      <c r="G800" s="26"/>
      <c r="H800" s="21"/>
    </row>
    <row r="801" ht="12.75" spans="1:8">
      <c r="A801" s="31"/>
      <c r="G801" s="26"/>
      <c r="H801" s="21"/>
    </row>
    <row r="802" ht="12.75" spans="1:8">
      <c r="A802" s="31"/>
      <c r="G802" s="26"/>
      <c r="H802" s="21"/>
    </row>
    <row r="803" ht="12.75" spans="1:8">
      <c r="A803" s="31"/>
      <c r="G803" s="26"/>
      <c r="H803" s="21"/>
    </row>
    <row r="804" ht="12.75" spans="1:8">
      <c r="A804" s="31"/>
      <c r="G804" s="26"/>
      <c r="H804" s="21"/>
    </row>
    <row r="805" ht="12.75" spans="1:8">
      <c r="A805" s="31"/>
      <c r="G805" s="26"/>
      <c r="H805" s="21"/>
    </row>
    <row r="806" ht="12.75" spans="1:8">
      <c r="A806" s="31"/>
      <c r="G806" s="26"/>
      <c r="H806" s="21"/>
    </row>
    <row r="807" ht="12.75" spans="1:8">
      <c r="A807" s="31"/>
      <c r="G807" s="26"/>
      <c r="H807" s="21"/>
    </row>
    <row r="808" ht="12.75" spans="1:8">
      <c r="A808" s="31"/>
      <c r="G808" s="26"/>
      <c r="H808" s="21"/>
    </row>
    <row r="809" ht="12.75" spans="1:8">
      <c r="A809" s="31"/>
      <c r="G809" s="26"/>
      <c r="H809" s="21"/>
    </row>
    <row r="810" ht="12.75" spans="1:8">
      <c r="A810" s="31"/>
      <c r="G810" s="26"/>
      <c r="H810" s="21"/>
    </row>
    <row r="811" ht="12.75" spans="1:8">
      <c r="A811" s="31"/>
      <c r="G811" s="26"/>
      <c r="H811" s="21"/>
    </row>
    <row r="812" ht="12.75" spans="1:8">
      <c r="A812" s="31"/>
      <c r="G812" s="26"/>
      <c r="H812" s="21"/>
    </row>
    <row r="813" ht="12.75" spans="1:8">
      <c r="A813" s="31"/>
      <c r="G813" s="26"/>
      <c r="H813" s="21"/>
    </row>
    <row r="814" ht="12.75" spans="1:8">
      <c r="A814" s="31"/>
      <c r="G814" s="26"/>
      <c r="H814" s="21"/>
    </row>
    <row r="815" ht="12.75" spans="1:8">
      <c r="A815" s="31"/>
      <c r="G815" s="26"/>
      <c r="H815" s="21"/>
    </row>
    <row r="816" ht="12.75" spans="1:8">
      <c r="A816" s="31"/>
      <c r="G816" s="26"/>
      <c r="H816" s="21"/>
    </row>
    <row r="817" ht="12.75" spans="1:8">
      <c r="A817" s="31"/>
      <c r="G817" s="26"/>
      <c r="H817" s="21"/>
    </row>
    <row r="818" ht="12.75" spans="1:8">
      <c r="A818" s="31"/>
      <c r="G818" s="26"/>
      <c r="H818" s="21"/>
    </row>
    <row r="819" ht="12.75" spans="1:8">
      <c r="A819" s="31"/>
      <c r="G819" s="26"/>
      <c r="H819" s="21"/>
    </row>
    <row r="820" ht="12.75" spans="1:8">
      <c r="A820" s="31"/>
      <c r="G820" s="26"/>
      <c r="H820" s="21"/>
    </row>
    <row r="821" ht="12.75" spans="1:8">
      <c r="A821" s="31"/>
      <c r="G821" s="26"/>
      <c r="H821" s="21"/>
    </row>
    <row r="822" ht="12.75" spans="1:8">
      <c r="A822" s="31"/>
      <c r="G822" s="26"/>
      <c r="H822" s="21"/>
    </row>
    <row r="823" ht="12.75" spans="1:8">
      <c r="A823" s="31"/>
      <c r="G823" s="26"/>
      <c r="H823" s="21"/>
    </row>
    <row r="824" ht="12.75" spans="1:8">
      <c r="A824" s="31"/>
      <c r="G824" s="26"/>
      <c r="H824" s="21"/>
    </row>
    <row r="825" ht="12.75" spans="1:8">
      <c r="A825" s="31"/>
      <c r="G825" s="26"/>
      <c r="H825" s="21"/>
    </row>
    <row r="826" ht="12.75" spans="1:8">
      <c r="A826" s="31"/>
      <c r="G826" s="26"/>
      <c r="H826" s="21"/>
    </row>
    <row r="827" ht="12.75" spans="1:8">
      <c r="A827" s="31"/>
      <c r="G827" s="26"/>
      <c r="H827" s="21"/>
    </row>
    <row r="828" ht="12.75" spans="1:8">
      <c r="A828" s="31"/>
      <c r="G828" s="26"/>
      <c r="H828" s="21"/>
    </row>
    <row r="829" ht="12.75" spans="1:8">
      <c r="A829" s="31"/>
      <c r="G829" s="26"/>
      <c r="H829" s="21"/>
    </row>
    <row r="830" ht="12.75" spans="1:8">
      <c r="A830" s="31"/>
      <c r="G830" s="26"/>
      <c r="H830" s="21"/>
    </row>
    <row r="831" ht="12.75" spans="1:8">
      <c r="A831" s="31"/>
      <c r="G831" s="26"/>
      <c r="H831" s="21"/>
    </row>
    <row r="832" ht="12.75" spans="1:8">
      <c r="A832" s="31"/>
      <c r="G832" s="26"/>
      <c r="H832" s="21"/>
    </row>
    <row r="833" ht="12.75" spans="1:8">
      <c r="A833" s="31"/>
      <c r="G833" s="26"/>
      <c r="H833" s="21"/>
    </row>
    <row r="834" ht="12.75" spans="1:8">
      <c r="A834" s="31"/>
      <c r="G834" s="26"/>
      <c r="H834" s="21"/>
    </row>
    <row r="835" ht="12.75" spans="1:8">
      <c r="A835" s="31"/>
      <c r="G835" s="26"/>
      <c r="H835" s="21"/>
    </row>
    <row r="836" ht="12.75" spans="1:8">
      <c r="A836" s="31"/>
      <c r="G836" s="26"/>
      <c r="H836" s="21"/>
    </row>
    <row r="837" ht="12.75" spans="1:8">
      <c r="A837" s="31"/>
      <c r="G837" s="26"/>
      <c r="H837" s="21"/>
    </row>
    <row r="838" ht="12.75" spans="1:8">
      <c r="A838" s="31"/>
      <c r="G838" s="26"/>
      <c r="H838" s="21"/>
    </row>
    <row r="839" ht="12.75" spans="1:8">
      <c r="A839" s="31"/>
      <c r="G839" s="26"/>
      <c r="H839" s="21"/>
    </row>
    <row r="840" ht="12.75" spans="1:8">
      <c r="A840" s="31"/>
      <c r="G840" s="26"/>
      <c r="H840" s="21"/>
    </row>
    <row r="841" ht="12.75" spans="1:8">
      <c r="A841" s="31"/>
      <c r="G841" s="26"/>
      <c r="H841" s="21"/>
    </row>
    <row r="842" ht="12.75" spans="1:8">
      <c r="A842" s="31"/>
      <c r="G842" s="26"/>
      <c r="H842" s="21"/>
    </row>
    <row r="843" ht="12.75" spans="1:8">
      <c r="A843" s="31"/>
      <c r="G843" s="26"/>
      <c r="H843" s="21"/>
    </row>
    <row r="844" ht="12.75" spans="1:8">
      <c r="A844" s="31"/>
      <c r="G844" s="26"/>
      <c r="H844" s="21"/>
    </row>
    <row r="845" ht="12.75" spans="1:8">
      <c r="A845" s="31"/>
      <c r="G845" s="26"/>
      <c r="H845" s="21"/>
    </row>
    <row r="846" ht="12.75" spans="1:8">
      <c r="A846" s="31"/>
      <c r="G846" s="26"/>
      <c r="H846" s="21"/>
    </row>
    <row r="847" ht="12.75" spans="1:8">
      <c r="A847" s="31"/>
      <c r="G847" s="26"/>
      <c r="H847" s="21"/>
    </row>
    <row r="848" ht="12.75" spans="1:8">
      <c r="A848" s="31"/>
      <c r="G848" s="26"/>
      <c r="H848" s="21"/>
    </row>
    <row r="849" ht="12.75" spans="1:8">
      <c r="A849" s="31"/>
      <c r="G849" s="26"/>
      <c r="H849" s="21"/>
    </row>
    <row r="850" ht="12.75" spans="1:8">
      <c r="A850" s="31"/>
      <c r="G850" s="26"/>
      <c r="H850" s="21"/>
    </row>
    <row r="851" ht="12.75" spans="1:8">
      <c r="A851" s="31"/>
      <c r="G851" s="26"/>
      <c r="H851" s="21"/>
    </row>
    <row r="852" ht="12.75" spans="1:8">
      <c r="A852" s="31"/>
      <c r="G852" s="26"/>
      <c r="H852" s="21"/>
    </row>
    <row r="853" ht="12.75" spans="1:8">
      <c r="A853" s="31"/>
      <c r="G853" s="26"/>
      <c r="H853" s="21"/>
    </row>
    <row r="854" ht="12.75" spans="1:8">
      <c r="A854" s="31"/>
      <c r="G854" s="26"/>
      <c r="H854" s="21"/>
    </row>
    <row r="855" ht="12.75" spans="1:8">
      <c r="A855" s="31"/>
      <c r="G855" s="26"/>
      <c r="H855" s="21"/>
    </row>
    <row r="856" ht="12.75" spans="1:8">
      <c r="A856" s="31"/>
      <c r="G856" s="26"/>
      <c r="H856" s="21"/>
    </row>
    <row r="857" ht="12.75" spans="1:8">
      <c r="A857" s="31"/>
      <c r="G857" s="26"/>
      <c r="H857" s="21"/>
    </row>
    <row r="858" ht="12.75" spans="1:8">
      <c r="A858" s="31"/>
      <c r="G858" s="26"/>
      <c r="H858" s="21"/>
    </row>
    <row r="859" ht="12.75" spans="1:8">
      <c r="A859" s="31"/>
      <c r="G859" s="26"/>
      <c r="H859" s="21"/>
    </row>
    <row r="860" ht="12.75" spans="1:8">
      <c r="A860" s="31"/>
      <c r="G860" s="26"/>
      <c r="H860" s="21"/>
    </row>
    <row r="861" ht="12.75" spans="1:8">
      <c r="A861" s="31"/>
      <c r="G861" s="26"/>
      <c r="H861" s="21"/>
    </row>
    <row r="862" ht="12.75" spans="1:8">
      <c r="A862" s="31"/>
      <c r="G862" s="26"/>
      <c r="H862" s="21"/>
    </row>
    <row r="863" ht="12.75" spans="1:8">
      <c r="A863" s="31"/>
      <c r="G863" s="26"/>
      <c r="H863" s="21"/>
    </row>
    <row r="864" ht="12.75" spans="1:8">
      <c r="A864" s="31"/>
      <c r="G864" s="26"/>
      <c r="H864" s="21"/>
    </row>
    <row r="865" ht="12.75" spans="1:8">
      <c r="A865" s="31"/>
      <c r="G865" s="26"/>
      <c r="H865" s="21"/>
    </row>
    <row r="866" ht="12.75" spans="1:8">
      <c r="A866" s="31"/>
      <c r="G866" s="26"/>
      <c r="H866" s="21"/>
    </row>
    <row r="867" ht="12.75" spans="1:8">
      <c r="A867" s="31"/>
      <c r="G867" s="26"/>
      <c r="H867" s="21"/>
    </row>
    <row r="868" ht="12.75" spans="1:8">
      <c r="A868" s="31"/>
      <c r="G868" s="26"/>
      <c r="H868" s="21"/>
    </row>
    <row r="869" ht="12.75" spans="1:8">
      <c r="A869" s="31"/>
      <c r="G869" s="26"/>
      <c r="H869" s="21"/>
    </row>
    <row r="870" ht="12.75" spans="1:8">
      <c r="A870" s="31"/>
      <c r="G870" s="26"/>
      <c r="H870" s="21"/>
    </row>
    <row r="871" ht="12.75" spans="1:8">
      <c r="A871" s="31"/>
      <c r="G871" s="26"/>
      <c r="H871" s="21"/>
    </row>
    <row r="872" ht="12.75" spans="1:8">
      <c r="A872" s="31"/>
      <c r="G872" s="26"/>
      <c r="H872" s="21"/>
    </row>
    <row r="873" ht="12.75" spans="1:8">
      <c r="A873" s="31"/>
      <c r="G873" s="26"/>
      <c r="H873" s="21"/>
    </row>
    <row r="874" ht="12.75" spans="1:8">
      <c r="A874" s="31"/>
      <c r="G874" s="26"/>
      <c r="H874" s="21"/>
    </row>
    <row r="875" ht="12.75" spans="1:8">
      <c r="A875" s="31"/>
      <c r="G875" s="26"/>
      <c r="H875" s="21"/>
    </row>
    <row r="876" ht="12.75" spans="1:8">
      <c r="A876" s="31"/>
      <c r="G876" s="26"/>
      <c r="H876" s="21"/>
    </row>
    <row r="877" ht="12.75" spans="1:8">
      <c r="A877" s="31"/>
      <c r="G877" s="26"/>
      <c r="H877" s="21"/>
    </row>
    <row r="878" ht="12.75" spans="1:8">
      <c r="A878" s="31"/>
      <c r="G878" s="26"/>
      <c r="H878" s="21"/>
    </row>
    <row r="879" ht="12.75" spans="1:8">
      <c r="A879" s="31"/>
      <c r="G879" s="26"/>
      <c r="H879" s="21"/>
    </row>
    <row r="880" ht="12.75" spans="1:8">
      <c r="A880" s="31"/>
      <c r="G880" s="26"/>
      <c r="H880" s="21"/>
    </row>
    <row r="881" ht="12.75" spans="1:8">
      <c r="A881" s="31"/>
      <c r="G881" s="26"/>
      <c r="H881" s="21"/>
    </row>
    <row r="882" ht="12.75" spans="1:8">
      <c r="A882" s="31"/>
      <c r="G882" s="26"/>
      <c r="H882" s="21"/>
    </row>
    <row r="883" ht="12.75" spans="1:8">
      <c r="A883" s="31"/>
      <c r="G883" s="26"/>
      <c r="H883" s="21"/>
    </row>
    <row r="884" ht="12.75" spans="1:8">
      <c r="A884" s="31"/>
      <c r="G884" s="26"/>
      <c r="H884" s="21"/>
    </row>
    <row r="885" ht="12.75" spans="1:8">
      <c r="A885" s="31"/>
      <c r="G885" s="26"/>
      <c r="H885" s="21"/>
    </row>
    <row r="886" ht="12.75" spans="1:8">
      <c r="A886" s="31"/>
      <c r="G886" s="26"/>
      <c r="H886" s="21"/>
    </row>
    <row r="887" ht="12.75" spans="1:8">
      <c r="A887" s="31"/>
      <c r="G887" s="26"/>
      <c r="H887" s="21"/>
    </row>
    <row r="888" ht="12.75" spans="1:8">
      <c r="A888" s="31"/>
      <c r="G888" s="26"/>
      <c r="H888" s="21"/>
    </row>
    <row r="889" ht="12.75" spans="1:8">
      <c r="A889" s="31"/>
      <c r="G889" s="26"/>
      <c r="H889" s="21"/>
    </row>
    <row r="890" ht="12.75" spans="1:8">
      <c r="A890" s="31"/>
      <c r="G890" s="26"/>
      <c r="H890" s="21"/>
    </row>
    <row r="891" ht="12.75" spans="1:8">
      <c r="A891" s="31"/>
      <c r="G891" s="26"/>
      <c r="H891" s="21"/>
    </row>
    <row r="892" ht="12.75" spans="1:8">
      <c r="A892" s="31"/>
      <c r="G892" s="26"/>
      <c r="H892" s="21"/>
    </row>
    <row r="893" ht="12.75" spans="1:8">
      <c r="A893" s="31"/>
      <c r="G893" s="26"/>
      <c r="H893" s="21"/>
    </row>
    <row r="894" ht="12.75" spans="1:8">
      <c r="A894" s="31"/>
      <c r="G894" s="26"/>
      <c r="H894" s="21"/>
    </row>
    <row r="895" ht="12.75" spans="1:8">
      <c r="A895" s="31"/>
      <c r="G895" s="26"/>
      <c r="H895" s="21"/>
    </row>
    <row r="896" ht="12.75" spans="1:8">
      <c r="A896" s="31"/>
      <c r="G896" s="26"/>
      <c r="H896" s="21"/>
    </row>
    <row r="897" ht="12.75" spans="1:8">
      <c r="A897" s="31"/>
      <c r="G897" s="26"/>
      <c r="H897" s="21"/>
    </row>
    <row r="898" ht="12.75" spans="1:8">
      <c r="A898" s="31"/>
      <c r="G898" s="26"/>
      <c r="H898" s="21"/>
    </row>
    <row r="899" ht="12.75" spans="1:8">
      <c r="A899" s="31"/>
      <c r="G899" s="26"/>
      <c r="H899" s="21"/>
    </row>
    <row r="900" ht="12.75" spans="1:8">
      <c r="A900" s="31"/>
      <c r="G900" s="26"/>
      <c r="H900" s="21"/>
    </row>
    <row r="901" ht="12.75" spans="1:8">
      <c r="A901" s="31"/>
      <c r="G901" s="26"/>
      <c r="H901" s="21"/>
    </row>
    <row r="902" ht="12.75" spans="1:8">
      <c r="A902" s="31"/>
      <c r="G902" s="26"/>
      <c r="H902" s="21"/>
    </row>
    <row r="903" ht="12.75" spans="1:8">
      <c r="A903" s="31"/>
      <c r="G903" s="26"/>
      <c r="H903" s="21"/>
    </row>
    <row r="904" ht="12.75" spans="1:8">
      <c r="A904" s="31"/>
      <c r="G904" s="26"/>
      <c r="H904" s="21"/>
    </row>
    <row r="905" ht="12.75" spans="1:8">
      <c r="A905" s="31"/>
      <c r="G905" s="26"/>
      <c r="H905" s="21"/>
    </row>
    <row r="906" ht="12.75" spans="1:8">
      <c r="A906" s="31"/>
      <c r="G906" s="26"/>
      <c r="H906" s="21"/>
    </row>
    <row r="907" ht="12.75" spans="1:8">
      <c r="A907" s="31"/>
      <c r="G907" s="26"/>
      <c r="H907" s="21"/>
    </row>
    <row r="908" ht="12.75" spans="1:8">
      <c r="A908" s="31"/>
      <c r="G908" s="26"/>
      <c r="H908" s="21"/>
    </row>
    <row r="909" ht="12.75" spans="1:8">
      <c r="A909" s="31"/>
      <c r="G909" s="26"/>
      <c r="H909" s="21"/>
    </row>
    <row r="910" ht="12.75" spans="1:8">
      <c r="A910" s="31"/>
      <c r="G910" s="26"/>
      <c r="H910" s="21"/>
    </row>
    <row r="911" ht="12.75" spans="1:8">
      <c r="A911" s="31"/>
      <c r="G911" s="26"/>
      <c r="H911" s="21"/>
    </row>
    <row r="912" ht="12.75" spans="1:8">
      <c r="A912" s="31"/>
      <c r="G912" s="26"/>
      <c r="H912" s="21"/>
    </row>
    <row r="913" ht="12.75" spans="1:8">
      <c r="A913" s="31"/>
      <c r="G913" s="26"/>
      <c r="H913" s="21"/>
    </row>
    <row r="914" ht="12.75" spans="1:8">
      <c r="A914" s="31"/>
      <c r="G914" s="26"/>
      <c r="H914" s="21"/>
    </row>
    <row r="915" ht="12.75" spans="1:8">
      <c r="A915" s="31"/>
      <c r="G915" s="26"/>
      <c r="H915" s="21"/>
    </row>
    <row r="916" ht="12.75" spans="1:8">
      <c r="A916" s="31"/>
      <c r="G916" s="26"/>
      <c r="H916" s="21"/>
    </row>
    <row r="917" ht="12.75" spans="1:8">
      <c r="A917" s="31"/>
      <c r="G917" s="26"/>
      <c r="H917" s="21"/>
    </row>
    <row r="918" ht="12.75" spans="1:8">
      <c r="A918" s="31"/>
      <c r="G918" s="26"/>
      <c r="H918" s="21"/>
    </row>
    <row r="919" ht="12.75" spans="1:8">
      <c r="A919" s="31"/>
      <c r="G919" s="26"/>
      <c r="H919" s="21"/>
    </row>
    <row r="920" ht="12.75" spans="1:8">
      <c r="A920" s="31"/>
      <c r="G920" s="26"/>
      <c r="H920" s="21"/>
    </row>
    <row r="921" ht="12.75" spans="1:8">
      <c r="A921" s="31"/>
      <c r="G921" s="26"/>
      <c r="H921" s="21"/>
    </row>
    <row r="922" ht="12.75" spans="1:8">
      <c r="A922" s="31"/>
      <c r="G922" s="26"/>
      <c r="H922" s="21"/>
    </row>
    <row r="923" ht="12.75" spans="1:8">
      <c r="A923" s="31"/>
      <c r="G923" s="26"/>
      <c r="H923" s="21"/>
    </row>
    <row r="924" ht="12.75" spans="1:8">
      <c r="A924" s="31"/>
      <c r="G924" s="26"/>
      <c r="H924" s="21"/>
    </row>
    <row r="925" ht="12.75" spans="1:8">
      <c r="A925" s="31"/>
      <c r="G925" s="26"/>
      <c r="H925" s="21"/>
    </row>
    <row r="926" ht="12.75" spans="1:8">
      <c r="A926" s="31"/>
      <c r="G926" s="26"/>
      <c r="H926" s="21"/>
    </row>
    <row r="927" ht="12.75" spans="1:8">
      <c r="A927" s="31"/>
      <c r="G927" s="26"/>
      <c r="H927" s="21"/>
    </row>
    <row r="928" ht="12.75" spans="1:8">
      <c r="A928" s="31"/>
      <c r="G928" s="26"/>
      <c r="H928" s="21"/>
    </row>
    <row r="929" ht="12.75" spans="1:8">
      <c r="A929" s="31"/>
      <c r="G929" s="26"/>
      <c r="H929" s="21"/>
    </row>
    <row r="930" ht="12.75" spans="1:8">
      <c r="A930" s="31"/>
      <c r="G930" s="26"/>
      <c r="H930" s="21"/>
    </row>
    <row r="931" ht="12.75" spans="1:8">
      <c r="A931" s="31"/>
      <c r="G931" s="26"/>
      <c r="H931" s="21"/>
    </row>
    <row r="932" ht="12.75" spans="1:8">
      <c r="A932" s="31"/>
      <c r="G932" s="26"/>
      <c r="H932" s="21"/>
    </row>
    <row r="933" ht="12.75" spans="1:8">
      <c r="A933" s="31"/>
      <c r="G933" s="26"/>
      <c r="H933" s="21"/>
    </row>
    <row r="934" ht="12.75" spans="1:8">
      <c r="A934" s="31"/>
      <c r="G934" s="26"/>
      <c r="H934" s="21"/>
    </row>
    <row r="935" ht="12.75" spans="1:8">
      <c r="A935" s="31"/>
      <c r="G935" s="26"/>
      <c r="H935" s="21"/>
    </row>
    <row r="936" ht="12.75" spans="1:8">
      <c r="A936" s="31"/>
      <c r="G936" s="26"/>
      <c r="H936" s="21"/>
    </row>
    <row r="937" ht="12.75" spans="1:8">
      <c r="A937" s="31"/>
      <c r="G937" s="26"/>
      <c r="H937" s="21"/>
    </row>
    <row r="938" ht="12.75" spans="1:8">
      <c r="A938" s="31"/>
      <c r="G938" s="26"/>
      <c r="H938" s="21"/>
    </row>
    <row r="939" ht="12.75" spans="1:8">
      <c r="A939" s="31"/>
      <c r="G939" s="26"/>
      <c r="H939" s="21"/>
    </row>
    <row r="940" ht="12.75" spans="1:8">
      <c r="A940" s="31"/>
      <c r="G940" s="26"/>
      <c r="H940" s="21"/>
    </row>
    <row r="941" ht="12.75" spans="1:8">
      <c r="A941" s="31"/>
      <c r="G941" s="26"/>
      <c r="H941" s="21"/>
    </row>
    <row r="942" ht="12.75" spans="1:8">
      <c r="A942" s="31"/>
      <c r="G942" s="26"/>
      <c r="H942" s="21"/>
    </row>
    <row r="943" ht="12.75" spans="1:8">
      <c r="A943" s="31"/>
      <c r="G943" s="26"/>
      <c r="H943" s="21"/>
    </row>
    <row r="944" ht="12.75" spans="1:8">
      <c r="A944" s="31"/>
      <c r="G944" s="26"/>
      <c r="H944" s="21"/>
    </row>
    <row r="945" ht="12.75" spans="1:8">
      <c r="A945" s="31"/>
      <c r="G945" s="26"/>
      <c r="H945" s="21"/>
    </row>
    <row r="946" ht="12.75" spans="1:8">
      <c r="A946" s="31"/>
      <c r="G946" s="26"/>
      <c r="H946" s="21"/>
    </row>
    <row r="947" ht="12.75" spans="1:8">
      <c r="A947" s="31"/>
      <c r="G947" s="26"/>
      <c r="H947" s="21"/>
    </row>
    <row r="948" ht="12.75" spans="1:8">
      <c r="A948" s="31"/>
      <c r="G948" s="26"/>
      <c r="H948" s="21"/>
    </row>
    <row r="949" ht="12.75" spans="1:8">
      <c r="A949" s="31"/>
      <c r="G949" s="26"/>
      <c r="H949" s="21"/>
    </row>
    <row r="950" ht="12.75" spans="1:8">
      <c r="A950" s="31"/>
      <c r="G950" s="26"/>
      <c r="H950" s="21"/>
    </row>
    <row r="951" ht="12.75" spans="1:8">
      <c r="A951" s="31"/>
      <c r="G951" s="26"/>
      <c r="H951" s="21"/>
    </row>
    <row r="952" ht="12.75" spans="1:8">
      <c r="A952" s="31"/>
      <c r="G952" s="26"/>
      <c r="H952" s="21"/>
    </row>
    <row r="953" ht="12.75" spans="1:8">
      <c r="A953" s="31"/>
      <c r="G953" s="26"/>
      <c r="H953" s="21"/>
    </row>
    <row r="954" ht="12.75" spans="1:8">
      <c r="A954" s="31"/>
      <c r="G954" s="26"/>
      <c r="H954" s="21"/>
    </row>
    <row r="955" ht="12.75" spans="1:8">
      <c r="A955" s="31"/>
      <c r="G955" s="26"/>
      <c r="H955" s="21"/>
    </row>
    <row r="956" ht="12.75" spans="1:8">
      <c r="A956" s="31"/>
      <c r="G956" s="26"/>
      <c r="H956" s="21"/>
    </row>
    <row r="957" ht="12.75" spans="1:8">
      <c r="A957" s="31"/>
      <c r="G957" s="26"/>
      <c r="H957" s="21"/>
    </row>
    <row r="958" ht="12.75" spans="1:8">
      <c r="A958" s="31"/>
      <c r="G958" s="26"/>
      <c r="H958" s="21"/>
    </row>
    <row r="959" ht="12.75" spans="1:8">
      <c r="A959" s="31"/>
      <c r="G959" s="26"/>
      <c r="H959" s="21"/>
    </row>
    <row r="960" ht="12.75" spans="1:8">
      <c r="A960" s="31"/>
      <c r="G960" s="26"/>
      <c r="H960" s="21"/>
    </row>
    <row r="961" ht="12.75" spans="1:8">
      <c r="A961" s="31"/>
      <c r="G961" s="26"/>
      <c r="H961" s="21"/>
    </row>
    <row r="962" ht="12.75" spans="1:8">
      <c r="A962" s="31"/>
      <c r="G962" s="26"/>
      <c r="H962" s="21"/>
    </row>
    <row r="963" ht="12.75" spans="1:8">
      <c r="A963" s="31"/>
      <c r="G963" s="26"/>
      <c r="H963" s="21"/>
    </row>
    <row r="964" ht="12.75" spans="1:8">
      <c r="A964" s="31"/>
      <c r="G964" s="26"/>
      <c r="H964" s="21"/>
    </row>
    <row r="965" ht="12.75" spans="1:8">
      <c r="A965" s="31"/>
      <c r="G965" s="26"/>
      <c r="H965" s="21"/>
    </row>
    <row r="966" ht="12.75" spans="1:8">
      <c r="A966" s="31"/>
      <c r="G966" s="26"/>
      <c r="H966" s="21"/>
    </row>
    <row r="967" ht="12.75" spans="1:8">
      <c r="A967" s="31"/>
      <c r="G967" s="26"/>
      <c r="H967" s="21"/>
    </row>
    <row r="968" ht="12.75" spans="1:8">
      <c r="A968" s="31"/>
      <c r="G968" s="26"/>
      <c r="H968" s="21"/>
    </row>
    <row r="969" ht="12.75" spans="1:8">
      <c r="A969" s="31"/>
      <c r="G969" s="26"/>
      <c r="H969" s="21"/>
    </row>
    <row r="970" ht="12.75" spans="1:8">
      <c r="A970" s="31"/>
      <c r="G970" s="26"/>
      <c r="H970" s="21"/>
    </row>
    <row r="971" ht="12.75" spans="1:8">
      <c r="A971" s="31"/>
      <c r="G971" s="26"/>
      <c r="H971" s="21"/>
    </row>
    <row r="972" ht="12.75" spans="1:8">
      <c r="A972" s="31"/>
      <c r="G972" s="26"/>
      <c r="H972" s="21"/>
    </row>
    <row r="973" ht="12.75" spans="1:8">
      <c r="A973" s="31"/>
      <c r="G973" s="26"/>
      <c r="H973" s="21"/>
    </row>
    <row r="974" ht="12.75" spans="1:8">
      <c r="A974" s="31"/>
      <c r="G974" s="26"/>
      <c r="H974" s="21"/>
    </row>
    <row r="975" ht="12.75" spans="1:8">
      <c r="A975" s="31"/>
      <c r="G975" s="26"/>
      <c r="H975" s="21"/>
    </row>
    <row r="976" ht="12.75" spans="1:8">
      <c r="A976" s="31"/>
      <c r="G976" s="26"/>
      <c r="H976" s="21"/>
    </row>
    <row r="977" ht="12.75" spans="1:8">
      <c r="A977" s="31"/>
      <c r="G977" s="26"/>
      <c r="H977" s="21"/>
    </row>
    <row r="978" ht="12.75" spans="1:8">
      <c r="A978" s="31"/>
      <c r="G978" s="26"/>
      <c r="H978" s="21"/>
    </row>
    <row r="979" ht="12.75" spans="1:8">
      <c r="A979" s="31"/>
      <c r="G979" s="26"/>
      <c r="H979" s="21"/>
    </row>
    <row r="980" ht="12.75" spans="1:8">
      <c r="A980" s="31"/>
      <c r="G980" s="26"/>
      <c r="H980" s="21"/>
    </row>
    <row r="981" ht="12.75" spans="1:8">
      <c r="A981" s="31"/>
      <c r="G981" s="26"/>
      <c r="H981" s="21"/>
    </row>
    <row r="982" ht="12.75" spans="1:8">
      <c r="A982" s="31"/>
      <c r="G982" s="26"/>
      <c r="H982" s="21"/>
    </row>
    <row r="983" ht="12.75" spans="1:8">
      <c r="A983" s="31"/>
      <c r="G983" s="26"/>
      <c r="H983" s="21"/>
    </row>
    <row r="984" ht="12.75" spans="1:8">
      <c r="A984" s="31"/>
      <c r="G984" s="26"/>
      <c r="H984" s="21"/>
    </row>
    <row r="985" ht="12.75" spans="1:8">
      <c r="A985" s="31"/>
      <c r="G985" s="26"/>
      <c r="H985" s="21"/>
    </row>
    <row r="986" ht="12.75" spans="1:8">
      <c r="A986" s="31"/>
      <c r="G986" s="26"/>
      <c r="H986" s="21"/>
    </row>
    <row r="987" ht="12.75" spans="1:8">
      <c r="A987" s="31"/>
      <c r="G987" s="26"/>
      <c r="H987" s="21"/>
    </row>
    <row r="988" ht="12.75" spans="1:8">
      <c r="A988" s="31"/>
      <c r="G988" s="26"/>
      <c r="H988" s="21"/>
    </row>
    <row r="989" ht="12.75" spans="1:8">
      <c r="A989" s="31"/>
      <c r="G989" s="26"/>
      <c r="H989" s="21"/>
    </row>
    <row r="990" ht="12.75" spans="1:8">
      <c r="A990" s="31"/>
      <c r="G990" s="26"/>
      <c r="H990" s="21"/>
    </row>
    <row r="991" ht="12.75" spans="1:8">
      <c r="A991" s="31"/>
      <c r="G991" s="26"/>
      <c r="H991" s="21"/>
    </row>
    <row r="992" ht="12.75" spans="1:8">
      <c r="A992" s="31"/>
      <c r="G992" s="26"/>
      <c r="H992" s="21"/>
    </row>
    <row r="993" ht="12.75" spans="1:8">
      <c r="A993" s="31"/>
      <c r="G993" s="26"/>
      <c r="H993" s="21"/>
    </row>
    <row r="994" ht="12.75" spans="1:8">
      <c r="A994" s="31"/>
      <c r="G994" s="26"/>
      <c r="H994" s="21"/>
    </row>
    <row r="995" ht="12.75" spans="1:8">
      <c r="A995" s="31"/>
      <c r="G995" s="26"/>
      <c r="H995" s="21"/>
    </row>
    <row r="996" ht="12.75" spans="1:8">
      <c r="A996" s="31"/>
      <c r="G996" s="26"/>
      <c r="H996" s="21"/>
    </row>
    <row r="997" ht="12.75" spans="1:8">
      <c r="A997" s="31"/>
      <c r="G997" s="26"/>
      <c r="H997" s="21"/>
    </row>
    <row r="998" ht="12.75" spans="1:8">
      <c r="A998" s="31"/>
      <c r="G998" s="26"/>
      <c r="H998" s="21"/>
    </row>
    <row r="999" ht="12.75" spans="1:8">
      <c r="A999" s="31"/>
      <c r="G999" s="26"/>
      <c r="H999" s="21"/>
    </row>
    <row r="1000" ht="12.75"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6"/>
  <sheetViews>
    <sheetView workbookViewId="0">
      <selection activeCell="A1" sqref="A1:C1"/>
    </sheetView>
  </sheetViews>
  <sheetFormatPr defaultColWidth="9.14285714285714" defaultRowHeight="12.75" outlineLevelCol="2"/>
  <cols>
    <col min="1" max="1" width="12.8571428571429" style="2" customWidth="1"/>
    <col min="2" max="2" width="12.8571428571429" style="3" customWidth="1"/>
    <col min="3" max="3" width="120.142857142857" style="4" customWidth="1"/>
    <col min="4" max="16384" width="9.14285714285714" style="2"/>
  </cols>
  <sheetData>
    <row r="1" s="1" customFormat="1" ht="20.25" spans="1:3">
      <c r="A1" s="5" t="s">
        <v>1308</v>
      </c>
      <c r="B1" s="6"/>
      <c r="C1" s="5"/>
    </row>
    <row r="2" s="1" customFormat="1" ht="15.75" spans="1:3">
      <c r="A2" s="7" t="s">
        <v>1309</v>
      </c>
      <c r="B2" s="8" t="s">
        <v>1</v>
      </c>
      <c r="C2" s="9" t="s">
        <v>1310</v>
      </c>
    </row>
    <row r="3" s="1" customFormat="1" spans="1:3">
      <c r="A3" s="10">
        <v>42848</v>
      </c>
      <c r="B3" s="11">
        <v>1.01</v>
      </c>
      <c r="C3" s="4" t="s">
        <v>1311</v>
      </c>
    </row>
    <row r="4" s="1" customFormat="1" spans="1:3">
      <c r="A4" s="10">
        <v>42850</v>
      </c>
      <c r="B4" s="3">
        <v>1.02</v>
      </c>
      <c r="C4" s="4" t="s">
        <v>1312</v>
      </c>
    </row>
    <row r="5" s="1" customFormat="1" spans="1:3">
      <c r="A5" s="10">
        <v>42851</v>
      </c>
      <c r="B5" s="3">
        <v>1.03</v>
      </c>
      <c r="C5" s="4" t="s">
        <v>1313</v>
      </c>
    </row>
    <row r="6" s="1" customFormat="1" spans="1:3">
      <c r="A6" s="10">
        <v>42854</v>
      </c>
      <c r="B6" s="3">
        <v>1.04</v>
      </c>
      <c r="C6" s="4" t="s">
        <v>1314</v>
      </c>
    </row>
    <row r="7" s="1" customFormat="1" ht="51" spans="1:3">
      <c r="A7" s="10">
        <v>42856</v>
      </c>
      <c r="B7" s="3">
        <v>1.05</v>
      </c>
      <c r="C7" s="4" t="s">
        <v>1315</v>
      </c>
    </row>
    <row r="8" s="1" customFormat="1" spans="1:3">
      <c r="A8" s="10">
        <v>42856</v>
      </c>
      <c r="B8" s="3">
        <v>1.06</v>
      </c>
      <c r="C8" s="4" t="s">
        <v>1316</v>
      </c>
    </row>
    <row r="9" s="1" customFormat="1" ht="25.5" spans="1:3">
      <c r="A9" s="10">
        <v>42857</v>
      </c>
      <c r="B9" s="3">
        <v>1.07</v>
      </c>
      <c r="C9" s="4" t="s">
        <v>1317</v>
      </c>
    </row>
    <row r="10" ht="38.25" spans="1:3">
      <c r="A10" s="10">
        <v>42860</v>
      </c>
      <c r="B10" s="3">
        <v>1.08</v>
      </c>
      <c r="C10" s="4" t="s">
        <v>1318</v>
      </c>
    </row>
    <row r="11" ht="38.25" spans="1:3">
      <c r="A11" s="10">
        <v>42865</v>
      </c>
      <c r="B11" s="11">
        <v>1.09</v>
      </c>
      <c r="C11" s="4" t="s">
        <v>1319</v>
      </c>
    </row>
    <row r="12" spans="1:3">
      <c r="A12" s="10">
        <v>42870</v>
      </c>
      <c r="B12" s="3">
        <v>1.1</v>
      </c>
      <c r="C12" s="4" t="s">
        <v>1320</v>
      </c>
    </row>
    <row r="13" spans="1:3">
      <c r="A13" s="10">
        <v>42871</v>
      </c>
      <c r="B13" s="3">
        <v>1.11</v>
      </c>
      <c r="C13" s="4" t="s">
        <v>1321</v>
      </c>
    </row>
    <row r="14" spans="1:3">
      <c r="A14" s="10">
        <v>42877</v>
      </c>
      <c r="B14" s="3">
        <v>1.12</v>
      </c>
      <c r="C14" s="4" t="s">
        <v>1322</v>
      </c>
    </row>
    <row r="15" ht="25.5" spans="1:3">
      <c r="A15" s="10">
        <v>42878</v>
      </c>
      <c r="B15" s="3">
        <v>1.13</v>
      </c>
      <c r="C15" s="4" t="s">
        <v>1323</v>
      </c>
    </row>
    <row r="16" spans="1:3">
      <c r="A16" s="10">
        <v>42912</v>
      </c>
      <c r="B16" s="11">
        <v>1.14</v>
      </c>
      <c r="C16" s="4" t="s">
        <v>1324</v>
      </c>
    </row>
  </sheetData>
  <sheetProtection sheet="1" objects="1"/>
  <mergeCells count="1">
    <mergeCell ref="A1:C1"/>
  </mergeCells>
  <pageMargins left="0.75" right="0.75" top="1" bottom="1" header="0.511805555555556" footer="0.511805555555556"/>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8.8571428571429" style="12" customWidth="1"/>
    <col min="3" max="3" width="10.1428571428571" style="12" customWidth="1"/>
    <col min="4" max="4" width="16.2857142857143" style="12" customWidth="1"/>
    <col min="5" max="5" width="10.4285714285714" style="12" customWidth="1"/>
    <col min="6" max="6" width="10.8571428571429" style="12" customWidth="1"/>
    <col min="7" max="7" width="9" style="12" customWidth="1"/>
    <col min="8" max="8" width="8.42857142857143" style="13" customWidth="1"/>
    <col min="9" max="9" width="6.57142857142857" style="12" customWidth="1"/>
    <col min="10" max="10" width="3.85714285714286"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271</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[DMKCharacterProgress_WIP.xlsx]Overview!$B$17</v>
      </c>
      <c r="G1" s="12" t="s">
        <v>124</v>
      </c>
      <c r="H1" s="21"/>
      <c r="AA1" s="34" t="str">
        <f>$B$1&amp;"'s Activities"</f>
        <v>Daisy Duck's Activities</v>
      </c>
      <c r="AB1" s="34"/>
      <c r="AC1" s="34"/>
      <c r="AD1" s="34"/>
      <c r="AE1" s="34"/>
      <c r="AF1" s="34"/>
      <c r="AG1" s="34"/>
      <c r="AH1" s="34"/>
      <c r="AI1" s="34"/>
      <c r="AJ1" s="34"/>
      <c r="AK1" s="34"/>
    </row>
    <row r="2" ht="20.25" spans="1:37">
      <c r="A2" s="16" t="s">
        <v>125</v>
      </c>
      <c r="B2" s="17" t="s">
        <v>172</v>
      </c>
      <c r="F2" s="22" t="str">
        <f ca="1">"'"&amp;SUBSTITUTE($F$1,"Overview","Overview (Mine)'")</f>
        <v>'[DMKCharacterProgress_WIP.xlsx]Overview (Mine)'!$B$17</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344</v>
      </c>
      <c r="AB4" s="13">
        <v>3</v>
      </c>
      <c r="AF4" s="47" t="s">
        <v>250</v>
      </c>
      <c r="AG4" s="13" t="s">
        <v>213</v>
      </c>
      <c r="AI4" s="13">
        <v>5</v>
      </c>
      <c r="AJ4" s="13">
        <v>17</v>
      </c>
      <c r="AK4" s="14" t="s">
        <v>345</v>
      </c>
    </row>
    <row r="5" spans="1:37">
      <c r="A5" s="16" t="s">
        <v>148</v>
      </c>
      <c r="B5" s="17" t="s">
        <v>176</v>
      </c>
      <c r="G5" s="26"/>
      <c r="H5" s="21"/>
      <c r="AA5" s="14" t="s">
        <v>346</v>
      </c>
      <c r="AB5" s="13">
        <v>1</v>
      </c>
      <c r="AE5" s="13" t="s">
        <v>51</v>
      </c>
      <c r="AG5" s="13" t="s">
        <v>178</v>
      </c>
      <c r="AI5" s="13">
        <v>7</v>
      </c>
      <c r="AJ5" s="13">
        <v>40</v>
      </c>
      <c r="AK5" s="47" t="s">
        <v>347</v>
      </c>
    </row>
    <row r="6" spans="1:37">
      <c r="A6" s="16" t="s">
        <v>150</v>
      </c>
      <c r="B6" s="17" t="s">
        <v>348</v>
      </c>
      <c r="G6" s="26"/>
      <c r="H6" s="21"/>
      <c r="AA6" s="14" t="s">
        <v>349</v>
      </c>
      <c r="AF6" s="47" t="s">
        <v>250</v>
      </c>
      <c r="AG6" s="13" t="s">
        <v>183</v>
      </c>
      <c r="AI6" s="13">
        <v>10</v>
      </c>
      <c r="AJ6" s="13">
        <v>75</v>
      </c>
      <c r="AK6" s="47" t="s">
        <v>350</v>
      </c>
    </row>
    <row r="7" spans="1:37">
      <c r="A7" s="16" t="s">
        <v>157</v>
      </c>
      <c r="B7" s="17" t="s">
        <v>351</v>
      </c>
      <c r="G7" s="26"/>
      <c r="H7" s="21"/>
      <c r="AA7" s="14" t="s">
        <v>352</v>
      </c>
      <c r="AB7" s="13">
        <v>2</v>
      </c>
      <c r="AF7" s="47" t="s">
        <v>250</v>
      </c>
      <c r="AG7" s="13" t="s">
        <v>154</v>
      </c>
      <c r="AI7" s="13">
        <v>13</v>
      </c>
      <c r="AJ7" s="13">
        <v>110</v>
      </c>
      <c r="AK7" s="14" t="s">
        <v>353</v>
      </c>
    </row>
    <row r="8" spans="1:37">
      <c r="A8" s="16" t="s">
        <v>159</v>
      </c>
      <c r="B8" s="17">
        <v>9</v>
      </c>
      <c r="C8" s="27"/>
      <c r="D8" s="27"/>
      <c r="E8" s="27"/>
      <c r="F8" s="27"/>
      <c r="G8" s="28"/>
      <c r="H8" s="29"/>
      <c r="I8" s="33" t="s">
        <v>131</v>
      </c>
      <c r="J8" s="33"/>
      <c r="AA8" s="14" t="s">
        <v>354</v>
      </c>
      <c r="AB8" s="13">
        <v>6</v>
      </c>
      <c r="AG8" s="13" t="s">
        <v>154</v>
      </c>
      <c r="AI8" s="13">
        <v>13</v>
      </c>
      <c r="AJ8" s="13">
        <v>110</v>
      </c>
      <c r="AK8" s="14" t="s">
        <v>309</v>
      </c>
    </row>
    <row r="9" spans="1:39">
      <c r="A9" s="16" t="s">
        <v>162</v>
      </c>
      <c r="B9" s="16" t="s">
        <v>163</v>
      </c>
      <c r="C9" s="16" t="s">
        <v>164</v>
      </c>
      <c r="D9" s="16" t="str">
        <f>$B$5</f>
        <v>Mickey Balloon</v>
      </c>
      <c r="E9" s="16" t="str">
        <f>$B$6</f>
        <v>Daisy Bow</v>
      </c>
      <c r="F9" s="16" t="str">
        <f>$B$7</f>
        <v>Daisy Ears</v>
      </c>
      <c r="G9" s="30" t="s">
        <v>165</v>
      </c>
      <c r="H9" s="29" t="s">
        <v>137</v>
      </c>
      <c r="I9" s="16" t="s">
        <v>166</v>
      </c>
      <c r="J9" s="16" t="s">
        <v>139</v>
      </c>
      <c r="K9" s="31"/>
      <c r="L9" s="31"/>
      <c r="M9" s="31"/>
      <c r="N9" s="31"/>
      <c r="O9" s="31"/>
      <c r="P9" s="31"/>
      <c r="Q9" s="31"/>
      <c r="R9" s="31"/>
      <c r="S9" s="31"/>
      <c r="T9" s="31"/>
      <c r="U9" s="31"/>
      <c r="V9" s="31"/>
      <c r="W9" s="31"/>
      <c r="X9" s="31"/>
      <c r="Y9" s="31"/>
      <c r="Z9" s="31"/>
      <c r="AA9" s="14" t="s">
        <v>355</v>
      </c>
      <c r="AB9" s="13">
        <v>2</v>
      </c>
      <c r="AF9" s="47" t="s">
        <v>264</v>
      </c>
      <c r="AG9" s="13" t="s">
        <v>193</v>
      </c>
      <c r="AI9" s="13">
        <v>16</v>
      </c>
      <c r="AJ9" s="13">
        <v>155</v>
      </c>
      <c r="AK9" s="14" t="s">
        <v>356</v>
      </c>
      <c r="AM9" s="31"/>
    </row>
    <row r="10" spans="1:37">
      <c r="A10" s="31"/>
      <c r="B10" s="17">
        <v>0</v>
      </c>
      <c r="C10" s="17">
        <v>1</v>
      </c>
      <c r="D10" s="17">
        <v>20</v>
      </c>
      <c r="E10" s="17">
        <v>10</v>
      </c>
      <c r="F10" s="17">
        <v>4</v>
      </c>
      <c r="G10" s="26">
        <v>12500</v>
      </c>
      <c r="H10" s="32" t="s">
        <v>154</v>
      </c>
      <c r="AA10" s="14" t="s">
        <v>244</v>
      </c>
      <c r="AB10" s="13">
        <v>5</v>
      </c>
      <c r="AF10" s="47" t="s">
        <v>357</v>
      </c>
      <c r="AG10" s="13" t="s">
        <v>193</v>
      </c>
      <c r="AI10" s="13">
        <v>16</v>
      </c>
      <c r="AJ10" s="13">
        <v>155</v>
      </c>
      <c r="AK10" s="14" t="s">
        <v>332</v>
      </c>
    </row>
    <row r="11" spans="1:37">
      <c r="A11" s="31"/>
      <c r="B11" s="17">
        <v>1</v>
      </c>
      <c r="C11" s="17">
        <v>2</v>
      </c>
      <c r="D11" s="17">
        <v>4</v>
      </c>
      <c r="E11" s="17">
        <v>1</v>
      </c>
      <c r="F11" s="17"/>
      <c r="G11" s="26">
        <v>950</v>
      </c>
      <c r="H11" s="32" t="s">
        <v>199</v>
      </c>
      <c r="I11" s="12">
        <v>1</v>
      </c>
      <c r="J11" s="12">
        <v>10</v>
      </c>
      <c r="AA11" s="14" t="s">
        <v>268</v>
      </c>
      <c r="AB11" s="13">
        <v>3</v>
      </c>
      <c r="AC11" s="43"/>
      <c r="AF11" s="47" t="s">
        <v>182</v>
      </c>
      <c r="AG11" s="13" t="s">
        <v>193</v>
      </c>
      <c r="AI11" s="13">
        <v>16</v>
      </c>
      <c r="AJ11" s="13">
        <v>155</v>
      </c>
      <c r="AK11" s="12" t="s">
        <v>358</v>
      </c>
    </row>
    <row r="12" spans="1:37">
      <c r="A12" s="31"/>
      <c r="B12" s="17">
        <v>2</v>
      </c>
      <c r="C12" s="17">
        <v>3</v>
      </c>
      <c r="D12" s="17">
        <v>5</v>
      </c>
      <c r="E12" s="17">
        <v>2</v>
      </c>
      <c r="F12" s="17">
        <v>2</v>
      </c>
      <c r="G12" s="26">
        <v>1450</v>
      </c>
      <c r="H12" s="32" t="s">
        <v>202</v>
      </c>
      <c r="I12" s="12">
        <v>1</v>
      </c>
      <c r="J12" s="12">
        <v>12</v>
      </c>
      <c r="AA12" s="14" t="s">
        <v>359</v>
      </c>
      <c r="AB12" s="13">
        <v>9</v>
      </c>
      <c r="AC12" s="12" t="s">
        <v>343</v>
      </c>
      <c r="AF12" s="47" t="s">
        <v>208</v>
      </c>
      <c r="AG12" s="13" t="s">
        <v>193</v>
      </c>
      <c r="AI12" s="13">
        <v>20</v>
      </c>
      <c r="AJ12" s="13">
        <v>210</v>
      </c>
      <c r="AK12" s="12" t="s">
        <v>360</v>
      </c>
    </row>
    <row r="13" spans="1:37">
      <c r="A13" s="31"/>
      <c r="B13" s="17">
        <v>3</v>
      </c>
      <c r="C13" s="17">
        <v>4</v>
      </c>
      <c r="D13" s="17">
        <v>8</v>
      </c>
      <c r="E13" s="17">
        <v>4</v>
      </c>
      <c r="F13" s="17">
        <v>2</v>
      </c>
      <c r="G13" s="26">
        <v>2200</v>
      </c>
      <c r="H13" s="32" t="s">
        <v>206</v>
      </c>
      <c r="I13" s="12">
        <v>1</v>
      </c>
      <c r="J13" s="12">
        <v>14</v>
      </c>
      <c r="AA13" s="14" t="s">
        <v>361</v>
      </c>
      <c r="AB13" s="13">
        <v>2</v>
      </c>
      <c r="AC13"/>
      <c r="AD13"/>
      <c r="AE13"/>
      <c r="AF13" s="47" t="s">
        <v>259</v>
      </c>
      <c r="AG13" s="13" t="s">
        <v>197</v>
      </c>
      <c r="AH13"/>
      <c r="AI13" s="13">
        <v>20</v>
      </c>
      <c r="AJ13" s="13">
        <v>200</v>
      </c>
      <c r="AK13" s="12" t="s">
        <v>362</v>
      </c>
    </row>
    <row r="14" spans="1:37">
      <c r="A14" s="31"/>
      <c r="B14" s="17">
        <v>4</v>
      </c>
      <c r="C14" s="17">
        <v>5</v>
      </c>
      <c r="D14" s="17">
        <v>10</v>
      </c>
      <c r="E14" s="17">
        <v>4</v>
      </c>
      <c r="F14" s="17">
        <v>3</v>
      </c>
      <c r="G14" s="26">
        <v>2850</v>
      </c>
      <c r="H14" s="32" t="s">
        <v>178</v>
      </c>
      <c r="I14" s="12">
        <v>2</v>
      </c>
      <c r="J14" s="12">
        <v>16</v>
      </c>
      <c r="AA14" s="14" t="s">
        <v>363</v>
      </c>
      <c r="AB14" s="13">
        <v>4</v>
      </c>
      <c r="AC14"/>
      <c r="AD14"/>
      <c r="AE14"/>
      <c r="AF14"/>
      <c r="AG14" s="13" t="s">
        <v>197</v>
      </c>
      <c r="AH14"/>
      <c r="AI14" s="13">
        <v>20</v>
      </c>
      <c r="AJ14" s="13">
        <v>200</v>
      </c>
      <c r="AK14" s="14" t="s">
        <v>364</v>
      </c>
    </row>
    <row r="15" ht="25.5" spans="1:37">
      <c r="A15" s="31"/>
      <c r="B15" s="17">
        <v>5</v>
      </c>
      <c r="C15" s="17">
        <v>6</v>
      </c>
      <c r="D15" s="17">
        <v>12</v>
      </c>
      <c r="E15" s="17">
        <v>8</v>
      </c>
      <c r="F15" s="17">
        <v>4</v>
      </c>
      <c r="G15" s="26">
        <v>3700</v>
      </c>
      <c r="H15" s="32" t="s">
        <v>183</v>
      </c>
      <c r="I15" s="12">
        <v>2</v>
      </c>
      <c r="J15" s="12">
        <v>18</v>
      </c>
      <c r="AA15" s="14" t="s">
        <v>270</v>
      </c>
      <c r="AB15" s="13">
        <v>5</v>
      </c>
      <c r="AC15" s="12" t="s">
        <v>201</v>
      </c>
      <c r="AD15"/>
      <c r="AE15"/>
      <c r="AF15" s="47" t="s">
        <v>365</v>
      </c>
      <c r="AG15" s="13" t="s">
        <v>197</v>
      </c>
      <c r="AH15"/>
      <c r="AI15" s="13">
        <v>25</v>
      </c>
      <c r="AJ15" s="13">
        <v>270</v>
      </c>
      <c r="AK15" s="14" t="s">
        <v>273</v>
      </c>
    </row>
    <row r="16" spans="1:37">
      <c r="A16" s="31"/>
      <c r="B16" s="17">
        <v>6</v>
      </c>
      <c r="C16" s="17">
        <v>7</v>
      </c>
      <c r="D16" s="17">
        <v>14</v>
      </c>
      <c r="E16" s="17">
        <v>10</v>
      </c>
      <c r="F16" s="17">
        <v>5</v>
      </c>
      <c r="G16" s="26">
        <v>4800</v>
      </c>
      <c r="H16" s="32" t="s">
        <v>154</v>
      </c>
      <c r="I16" s="12">
        <v>3</v>
      </c>
      <c r="J16" s="12">
        <v>20</v>
      </c>
      <c r="AA16" s="14" t="s">
        <v>307</v>
      </c>
      <c r="AB16" s="13">
        <v>10</v>
      </c>
      <c r="AC16"/>
      <c r="AD16"/>
      <c r="AE16"/>
      <c r="AF16" s="47" t="s">
        <v>208</v>
      </c>
      <c r="AG16" s="13" t="s">
        <v>205</v>
      </c>
      <c r="AH16"/>
      <c r="AI16" s="13">
        <v>29</v>
      </c>
      <c r="AJ16" s="13">
        <v>275</v>
      </c>
      <c r="AK16" s="12"/>
    </row>
    <row r="17" spans="1:37">
      <c r="A17" s="31"/>
      <c r="B17" s="17">
        <v>7</v>
      </c>
      <c r="C17" s="17">
        <v>8</v>
      </c>
      <c r="D17" s="17">
        <v>16</v>
      </c>
      <c r="E17" s="17">
        <v>12</v>
      </c>
      <c r="F17" s="17">
        <v>8</v>
      </c>
      <c r="G17" s="26">
        <v>6250</v>
      </c>
      <c r="H17" s="32" t="s">
        <v>197</v>
      </c>
      <c r="I17" s="12">
        <v>3</v>
      </c>
      <c r="J17" s="12">
        <v>22</v>
      </c>
      <c r="AA17" s="14" t="s">
        <v>366</v>
      </c>
      <c r="AB17" s="13">
        <v>1</v>
      </c>
      <c r="AC17"/>
      <c r="AD17"/>
      <c r="AE17"/>
      <c r="AF17" s="47" t="s">
        <v>204</v>
      </c>
      <c r="AG17" s="13" t="s">
        <v>205</v>
      </c>
      <c r="AH17"/>
      <c r="AI17" s="13">
        <v>29</v>
      </c>
      <c r="AJ17" s="13">
        <v>275</v>
      </c>
      <c r="AK17" s="14" t="s">
        <v>260</v>
      </c>
    </row>
    <row r="18" spans="1:37">
      <c r="A18" s="31"/>
      <c r="B18" s="17">
        <v>8</v>
      </c>
      <c r="C18" s="17">
        <v>9</v>
      </c>
      <c r="D18" s="17">
        <v>28</v>
      </c>
      <c r="E18" s="17">
        <v>16</v>
      </c>
      <c r="F18" s="17">
        <v>10</v>
      </c>
      <c r="G18" s="26">
        <v>8150</v>
      </c>
      <c r="H18" s="32" t="s">
        <v>209</v>
      </c>
      <c r="I18" s="12">
        <v>3</v>
      </c>
      <c r="J18" s="12">
        <v>24</v>
      </c>
      <c r="AA18" s="14" t="s">
        <v>247</v>
      </c>
      <c r="AB18" s="13">
        <v>7</v>
      </c>
      <c r="AC18"/>
      <c r="AD18"/>
      <c r="AE18"/>
      <c r="AF18" s="47" t="s">
        <v>196</v>
      </c>
      <c r="AG18" s="13" t="s">
        <v>205</v>
      </c>
      <c r="AH18"/>
      <c r="AI18" s="13">
        <v>29</v>
      </c>
      <c r="AJ18" s="13">
        <v>275</v>
      </c>
      <c r="AK18" s="12" t="s">
        <v>198</v>
      </c>
    </row>
    <row r="19" spans="1:37">
      <c r="A19" s="31"/>
      <c r="B19" s="17">
        <v>9</v>
      </c>
      <c r="C19" s="17">
        <v>10</v>
      </c>
      <c r="D19" s="17">
        <v>20</v>
      </c>
      <c r="E19" s="17">
        <v>20</v>
      </c>
      <c r="F19" s="17">
        <v>12</v>
      </c>
      <c r="G19" s="26">
        <v>10600</v>
      </c>
      <c r="H19" s="32" t="s">
        <v>169</v>
      </c>
      <c r="I19" s="12">
        <v>5</v>
      </c>
      <c r="J19" s="12">
        <v>26</v>
      </c>
      <c r="AA19" s="14" t="s">
        <v>285</v>
      </c>
      <c r="AB19" s="13">
        <v>5</v>
      </c>
      <c r="AC19" s="12" t="s">
        <v>201</v>
      </c>
      <c r="AD19" s="13">
        <v>5</v>
      </c>
      <c r="AE19"/>
      <c r="AF19" s="47" t="s">
        <v>250</v>
      </c>
      <c r="AG19" s="13" t="s">
        <v>205</v>
      </c>
      <c r="AH19"/>
      <c r="AI19" s="13">
        <v>37</v>
      </c>
      <c r="AJ19" s="13">
        <v>370</v>
      </c>
      <c r="AK19" s="14" t="s">
        <v>286</v>
      </c>
    </row>
    <row r="20" spans="1:37">
      <c r="A20" s="31"/>
      <c r="B20" s="17">
        <v>10</v>
      </c>
      <c r="C20" s="17" t="s">
        <v>171</v>
      </c>
      <c r="G20" s="26"/>
      <c r="H20" s="21"/>
      <c r="AA20" s="14" t="s">
        <v>367</v>
      </c>
      <c r="AB20"/>
      <c r="AC20" s="12" t="s">
        <v>343</v>
      </c>
      <c r="AD20" s="13">
        <v>10</v>
      </c>
      <c r="AE20"/>
      <c r="AF20"/>
      <c r="AG20" s="13" t="s">
        <v>209</v>
      </c>
      <c r="AH20"/>
      <c r="AI20" s="13">
        <v>43</v>
      </c>
      <c r="AJ20" s="13">
        <v>400</v>
      </c>
      <c r="AK20" s="12"/>
    </row>
    <row r="21" spans="1:37">
      <c r="A21" s="31"/>
      <c r="G21" s="26"/>
      <c r="H21" s="21"/>
      <c r="AA21" s="14" t="s">
        <v>313</v>
      </c>
      <c r="AB21" s="13">
        <v>7</v>
      </c>
      <c r="AC21" s="12" t="s">
        <v>228</v>
      </c>
      <c r="AF21" s="47" t="s">
        <v>196</v>
      </c>
      <c r="AG21" s="13" t="s">
        <v>209</v>
      </c>
      <c r="AI21" s="13">
        <v>43</v>
      </c>
      <c r="AJ21" s="13">
        <v>400</v>
      </c>
      <c r="AK21" s="12"/>
    </row>
    <row r="22" spans="1:37">
      <c r="A22" s="31"/>
      <c r="G22" s="26"/>
      <c r="H22" s="21"/>
      <c r="AA22" s="14" t="s">
        <v>368</v>
      </c>
      <c r="AC22" s="12" t="s">
        <v>343</v>
      </c>
      <c r="AD22" s="13">
        <v>2</v>
      </c>
      <c r="AF22" s="47" t="s">
        <v>250</v>
      </c>
      <c r="AG22" s="13" t="s">
        <v>169</v>
      </c>
      <c r="AI22" s="13">
        <v>57</v>
      </c>
      <c r="AJ22" s="13">
        <v>500</v>
      </c>
      <c r="AK22" s="12"/>
    </row>
    <row r="23" spans="1:37">
      <c r="A23" s="31"/>
      <c r="G23" s="26"/>
      <c r="H23" s="21"/>
      <c r="AC23" s="43"/>
      <c r="AD23" s="32"/>
      <c r="AE23" s="12"/>
      <c r="AH23" s="12"/>
      <c r="AK23" s="12"/>
    </row>
    <row r="24" spans="1:8">
      <c r="A24" s="31"/>
      <c r="G24" s="26"/>
      <c r="H24" s="21"/>
    </row>
    <row r="25" spans="1:37">
      <c r="A25" s="31"/>
      <c r="G25" s="26"/>
      <c r="H25" s="21"/>
      <c r="AA25" s="12"/>
      <c r="AB25" s="12"/>
      <c r="AD25" s="12"/>
      <c r="AE25" s="12"/>
      <c r="AF25" s="48"/>
      <c r="AG25" s="12"/>
      <c r="AH25" s="12"/>
      <c r="AI25" s="12"/>
      <c r="AJ25" s="12"/>
      <c r="AK25" s="12"/>
    </row>
    <row r="26" spans="1:37">
      <c r="A26" s="31"/>
      <c r="G26" s="26"/>
      <c r="H26" s="21"/>
      <c r="AF26" s="15"/>
      <c r="AG26" s="12"/>
      <c r="AH26" s="12"/>
      <c r="AI26" s="12"/>
      <c r="AJ26" s="12"/>
      <c r="AK26" s="17"/>
    </row>
    <row r="27" spans="1:37">
      <c r="A27" s="31"/>
      <c r="G27" s="26"/>
      <c r="H27" s="21"/>
      <c r="AC27" s="17"/>
      <c r="AD27" s="32"/>
      <c r="AE27" s="12"/>
      <c r="AG27" s="12"/>
      <c r="AH27" s="12"/>
      <c r="AI27" s="12"/>
      <c r="AJ27" s="12"/>
      <c r="AK27" s="46"/>
    </row>
    <row r="28" spans="1:37">
      <c r="A28" s="31"/>
      <c r="G28" s="26"/>
      <c r="H28" s="21"/>
      <c r="AF28" s="15"/>
      <c r="AK28" s="46"/>
    </row>
    <row r="29" spans="1:37">
      <c r="A29" s="31"/>
      <c r="G29" s="26"/>
      <c r="H29" s="21"/>
      <c r="AF29" s="15"/>
      <c r="AK29" s="46"/>
    </row>
    <row r="30" spans="1:37">
      <c r="A30" s="31"/>
      <c r="G30" s="26"/>
      <c r="H30" s="21"/>
      <c r="AF30" s="15"/>
      <c r="AG30" s="12"/>
      <c r="AH30" s="12"/>
      <c r="AI30" s="12"/>
      <c r="AJ30" s="12"/>
      <c r="AK30" s="12"/>
    </row>
    <row r="31" spans="1:37">
      <c r="A31" s="31"/>
      <c r="G31" s="26"/>
      <c r="H31" s="21"/>
      <c r="AF31" s="15"/>
      <c r="AG31" s="12"/>
      <c r="AH31" s="12"/>
      <c r="AI31" s="12"/>
      <c r="AJ31" s="12"/>
      <c r="AK31" s="12"/>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1000"/>
  <sheetViews>
    <sheetView workbookViewId="0">
      <selection activeCell="A1" sqref="A1"/>
    </sheetView>
  </sheetViews>
  <sheetFormatPr defaultColWidth="14.4285714285714" defaultRowHeight="12.75"/>
  <cols>
    <col min="1" max="1" width="32.1428571428571" style="12" customWidth="1"/>
    <col min="2" max="2" width="18.8571428571429" style="12" customWidth="1"/>
    <col min="3" max="3" width="11.4285714285714" style="12" customWidth="1"/>
    <col min="4" max="4" width="16.1428571428571" style="12" customWidth="1"/>
    <col min="5" max="5" width="10.5714285714286" style="12" customWidth="1"/>
    <col min="6" max="6" width="12.7142857142857" style="12" customWidth="1"/>
    <col min="7" max="7" width="9.71428571428571" style="12" customWidth="1"/>
    <col min="8" max="8" width="9.28571428571429" style="13" customWidth="1"/>
    <col min="9" max="9" width="6.71428571428571" style="12" customWidth="1"/>
    <col min="10" max="10" width="4.14285714285714" style="12" customWidth="1"/>
    <col min="11" max="25" width="6.57142857142857" style="12" customWidth="1"/>
    <col min="26" max="26" width="6.71428571428571" style="12" customWidth="1"/>
    <col min="27" max="27" width="29.7142857142857" style="14" customWidth="1"/>
    <col min="28" max="28" width="6.71428571428571" style="13" customWidth="1"/>
    <col min="29" max="29" width="19.1428571428571" style="12" customWidth="1"/>
    <col min="30" max="30" width="8.28571428571429" style="13" customWidth="1"/>
    <col min="31" max="31" width="7.42857142857143" style="13" customWidth="1"/>
    <col min="32" max="32" width="33.2857142857143" style="47" customWidth="1"/>
    <col min="33" max="33" width="9.28571428571429" style="13" customWidth="1"/>
    <col min="34" max="34" width="5.42857142857143" style="13" customWidth="1"/>
    <col min="35" max="35" width="3.85714285714286" style="13" customWidth="1"/>
    <col min="36" max="36" width="6.57142857142857" style="13" customWidth="1"/>
    <col min="37" max="37" width="58.1428571428571" style="15" customWidth="1"/>
    <col min="38" max="16384" width="14.4285714285714" style="12"/>
  </cols>
  <sheetData>
    <row r="1" ht="21.75" spans="1:37">
      <c r="A1" s="16" t="s">
        <v>123</v>
      </c>
      <c r="B1" s="17" t="s">
        <v>343</v>
      </c>
      <c r="D1" s="18" t="str">
        <f ca="1">IF(ISERROR(INDIRECT($F$2)),HYPERLINK("#"&amp;$F$1,"Back to Overview"),HYPERLINK("#"&amp;$F$2,"Back to Overview"))</f>
        <v>Back to Overview</v>
      </c>
      <c r="E1" s="19"/>
      <c r="F1" s="20" t="str">
        <f ca="1">CELL("address",INDEX(Overview!$B$5:$B$9989,MATCH(MID(CELL("filename",$B$1),FIND("]",CELL("filename",$B$1))+1,255),Overview!$Z$5:$Z$9989,0),1))</f>
        <v>[DMKCharacterProgress_WIP.xlsx]Overview!$B$19</v>
      </c>
      <c r="G1" s="12" t="s">
        <v>124</v>
      </c>
      <c r="H1" s="21"/>
      <c r="AA1" s="34" t="str">
        <f>$B$1&amp;"'s Activities"</f>
        <v>Donald Duck's Activities</v>
      </c>
      <c r="AB1" s="34"/>
      <c r="AC1" s="34"/>
      <c r="AD1" s="34"/>
      <c r="AE1" s="34"/>
      <c r="AF1" s="34"/>
      <c r="AG1" s="34"/>
      <c r="AH1" s="34"/>
      <c r="AI1" s="34"/>
      <c r="AJ1" s="34"/>
      <c r="AK1" s="34"/>
    </row>
    <row r="2" ht="20.25" spans="1:37">
      <c r="A2" s="16" t="s">
        <v>125</v>
      </c>
      <c r="B2" s="17" t="s">
        <v>172</v>
      </c>
      <c r="F2" s="22" t="str">
        <f ca="1">"'"&amp;SUBSTITUTE($F$1,"Overview","Overview (Mine)'")</f>
        <v>'[DMKCharacterProgress_WIP.xlsx]Overview (Mine)'!$B$19</v>
      </c>
      <c r="G2" s="12" t="s">
        <v>124</v>
      </c>
      <c r="H2" s="21"/>
      <c r="AA2" s="35" t="str">
        <f>HYPERLINK("#$A$1","&lt;&lt;&lt; Character Info")</f>
        <v>&lt;&lt;&lt; Character Info</v>
      </c>
      <c r="AB2" s="36" t="s">
        <v>127</v>
      </c>
      <c r="AC2" s="37"/>
      <c r="AD2" s="36" t="s">
        <v>128</v>
      </c>
      <c r="AE2" s="36" t="s">
        <v>129</v>
      </c>
      <c r="AF2" s="38"/>
      <c r="AG2" s="36"/>
      <c r="AH2" s="44" t="s">
        <v>130</v>
      </c>
      <c r="AI2" s="36" t="s">
        <v>131</v>
      </c>
      <c r="AJ2" s="36"/>
      <c r="AK2" s="45" t="str">
        <f ca="1">IF(ISERROR(INDIRECT($F$2)),HYPERLINK("#"&amp;$F$1,"Back to Overview"),HYPERLINK("#"&amp;$F$2,"Back to Overview"))</f>
        <v>Back to Overview</v>
      </c>
    </row>
    <row r="3" ht="19.5" spans="1:37">
      <c r="A3" s="16" t="s">
        <v>132</v>
      </c>
      <c r="B3" s="17">
        <v>10</v>
      </c>
      <c r="D3" s="23" t="str">
        <f>HYPERLINK("#$AK$1","Task List &gt;&gt;&gt;")</f>
        <v>Task List &gt;&gt;&gt;</v>
      </c>
      <c r="E3" s="24"/>
      <c r="F3" s="25"/>
      <c r="G3" s="25"/>
      <c r="H3" s="21"/>
      <c r="AA3" s="39" t="s">
        <v>133</v>
      </c>
      <c r="AB3" s="40" t="s">
        <v>47</v>
      </c>
      <c r="AC3" s="41" t="s">
        <v>134</v>
      </c>
      <c r="AD3" s="40" t="s">
        <v>47</v>
      </c>
      <c r="AE3" s="40" t="s">
        <v>135</v>
      </c>
      <c r="AF3" s="42" t="s">
        <v>136</v>
      </c>
      <c r="AG3" s="40" t="s">
        <v>137</v>
      </c>
      <c r="AH3" s="40" t="s">
        <v>138</v>
      </c>
      <c r="AI3" s="40" t="s">
        <v>139</v>
      </c>
      <c r="AJ3" s="40" t="s">
        <v>140</v>
      </c>
      <c r="AK3" s="42" t="s">
        <v>141</v>
      </c>
    </row>
    <row r="4" spans="1:37">
      <c r="A4" s="16" t="s">
        <v>142</v>
      </c>
      <c r="B4" s="17">
        <v>0</v>
      </c>
      <c r="G4" s="26"/>
      <c r="H4" s="21"/>
      <c r="AA4" s="14" t="s">
        <v>369</v>
      </c>
      <c r="AB4" s="13">
        <v>1</v>
      </c>
      <c r="AF4" s="14"/>
      <c r="AG4" s="13" t="s">
        <v>178</v>
      </c>
      <c r="AI4" s="13">
        <v>7</v>
      </c>
      <c r="AJ4" s="13">
        <v>40</v>
      </c>
      <c r="AK4" s="14" t="s">
        <v>176</v>
      </c>
    </row>
    <row r="5" spans="1:37">
      <c r="A5" s="16" t="s">
        <v>148</v>
      </c>
      <c r="B5" s="17" t="s">
        <v>176</v>
      </c>
      <c r="G5" s="26"/>
      <c r="H5" s="21"/>
      <c r="AA5" s="14" t="s">
        <v>370</v>
      </c>
      <c r="AB5" s="13">
        <v>6</v>
      </c>
      <c r="AF5" s="14"/>
      <c r="AG5" s="13" t="s">
        <v>183</v>
      </c>
      <c r="AI5" s="13">
        <v>10</v>
      </c>
      <c r="AJ5" s="13">
        <v>75</v>
      </c>
      <c r="AK5" s="47"/>
    </row>
    <row r="6" spans="1:37">
      <c r="A6" s="16" t="s">
        <v>150</v>
      </c>
      <c r="B6" s="17" t="s">
        <v>312</v>
      </c>
      <c r="G6" s="26"/>
      <c r="H6" s="21"/>
      <c r="AA6" s="14" t="s">
        <v>371</v>
      </c>
      <c r="AB6" s="13">
        <v>1</v>
      </c>
      <c r="AF6" s="14" t="s">
        <v>259</v>
      </c>
      <c r="AG6" s="13" t="s">
        <v>183</v>
      </c>
      <c r="AI6" s="13">
        <v>10</v>
      </c>
      <c r="AJ6" s="13">
        <v>75</v>
      </c>
      <c r="AK6" s="47" t="s">
        <v>348</v>
      </c>
    </row>
    <row r="7" spans="1:37">
      <c r="A7" s="16" t="s">
        <v>157</v>
      </c>
      <c r="B7" s="17" t="s">
        <v>372</v>
      </c>
      <c r="G7" s="26"/>
      <c r="H7" s="21"/>
      <c r="AA7" s="14" t="s">
        <v>373</v>
      </c>
      <c r="AB7" s="13">
        <v>5</v>
      </c>
      <c r="AF7" s="14" t="s">
        <v>374</v>
      </c>
      <c r="AG7" s="13" t="s">
        <v>154</v>
      </c>
      <c r="AI7" s="13">
        <v>13</v>
      </c>
      <c r="AJ7" s="13">
        <v>110</v>
      </c>
      <c r="AK7" s="14" t="s">
        <v>375</v>
      </c>
    </row>
    <row r="8" spans="1:37">
      <c r="A8" s="16" t="s">
        <v>159</v>
      </c>
      <c r="B8" s="17">
        <v>9</v>
      </c>
      <c r="C8" s="27"/>
      <c r="D8" s="27"/>
      <c r="E8" s="27"/>
      <c r="F8" s="27"/>
      <c r="G8" s="28"/>
      <c r="H8" s="29"/>
      <c r="I8" s="33" t="s">
        <v>131</v>
      </c>
      <c r="J8" s="33"/>
      <c r="AA8" s="14" t="s">
        <v>244</v>
      </c>
      <c r="AB8" s="13">
        <v>5</v>
      </c>
      <c r="AF8" s="14" t="s">
        <v>374</v>
      </c>
      <c r="AG8" s="13" t="s">
        <v>154</v>
      </c>
      <c r="AI8" s="13">
        <v>13</v>
      </c>
      <c r="AJ8" s="13">
        <v>110</v>
      </c>
      <c r="AK8" s="14" t="s">
        <v>376</v>
      </c>
    </row>
    <row r="9" spans="1:39">
      <c r="A9" s="16" t="s">
        <v>162</v>
      </c>
      <c r="B9" s="16" t="s">
        <v>163</v>
      </c>
      <c r="C9" s="16" t="s">
        <v>164</v>
      </c>
      <c r="D9" s="16" t="str">
        <f>$B$5</f>
        <v>Mickey Balloon</v>
      </c>
      <c r="E9" s="16" t="str">
        <f>$B$6</f>
        <v>Sailor Hat</v>
      </c>
      <c r="F9" s="16" t="str">
        <f>$B$7</f>
        <v>Donald Ears</v>
      </c>
      <c r="G9" s="30" t="s">
        <v>165</v>
      </c>
      <c r="H9" s="29" t="s">
        <v>137</v>
      </c>
      <c r="I9" s="16" t="s">
        <v>166</v>
      </c>
      <c r="J9" s="16" t="s">
        <v>139</v>
      </c>
      <c r="K9" s="31"/>
      <c r="L9" s="31"/>
      <c r="M9" s="31"/>
      <c r="N9" s="31"/>
      <c r="O9" s="31"/>
      <c r="P9" s="31"/>
      <c r="Q9" s="31"/>
      <c r="R9" s="31"/>
      <c r="S9" s="31"/>
      <c r="T9" s="31"/>
      <c r="U9" s="31"/>
      <c r="V9" s="31"/>
      <c r="W9" s="31"/>
      <c r="X9" s="31"/>
      <c r="Y9" s="31"/>
      <c r="Z9" s="31"/>
      <c r="AA9" s="14" t="s">
        <v>321</v>
      </c>
      <c r="AB9" s="13">
        <v>2</v>
      </c>
      <c r="AF9" s="14" t="s">
        <v>204</v>
      </c>
      <c r="AG9" s="13" t="s">
        <v>154</v>
      </c>
      <c r="AI9" s="13">
        <v>13</v>
      </c>
      <c r="AJ9" s="13">
        <v>110</v>
      </c>
      <c r="AK9" s="14"/>
      <c r="AL9" s="31"/>
      <c r="AM9" s="31"/>
    </row>
    <row r="10" spans="1:37">
      <c r="A10" s="31"/>
      <c r="B10" s="17">
        <v>0</v>
      </c>
      <c r="C10" s="17">
        <v>1</v>
      </c>
      <c r="D10" s="17">
        <v>50</v>
      </c>
      <c r="E10" s="17">
        <v>15</v>
      </c>
      <c r="F10" s="17">
        <v>15</v>
      </c>
      <c r="G10" s="26">
        <v>61934</v>
      </c>
      <c r="H10" s="32" t="s">
        <v>154</v>
      </c>
      <c r="AA10" s="14" t="s">
        <v>377</v>
      </c>
      <c r="AF10" s="14" t="s">
        <v>264</v>
      </c>
      <c r="AG10" s="13" t="s">
        <v>193</v>
      </c>
      <c r="AI10" s="13">
        <v>16</v>
      </c>
      <c r="AJ10" s="13">
        <v>155</v>
      </c>
      <c r="AK10" s="14" t="s">
        <v>378</v>
      </c>
    </row>
    <row r="11" spans="1:37">
      <c r="A11" s="31"/>
      <c r="B11" s="17">
        <v>1</v>
      </c>
      <c r="C11" s="17">
        <v>2</v>
      </c>
      <c r="D11" s="17">
        <v>10</v>
      </c>
      <c r="E11" s="17">
        <v>1</v>
      </c>
      <c r="F11" s="17"/>
      <c r="G11" s="26">
        <v>2500</v>
      </c>
      <c r="H11" s="32" t="s">
        <v>199</v>
      </c>
      <c r="I11" s="12">
        <v>2</v>
      </c>
      <c r="J11" s="12">
        <v>15</v>
      </c>
      <c r="AA11" s="14" t="s">
        <v>359</v>
      </c>
      <c r="AC11" s="12" t="s">
        <v>271</v>
      </c>
      <c r="AD11" s="13">
        <v>9</v>
      </c>
      <c r="AF11" s="14" t="s">
        <v>208</v>
      </c>
      <c r="AG11" s="13" t="s">
        <v>193</v>
      </c>
      <c r="AI11" s="13">
        <v>20</v>
      </c>
      <c r="AJ11" s="13">
        <v>210</v>
      </c>
      <c r="AK11" s="12" t="s">
        <v>360</v>
      </c>
    </row>
    <row r="12" spans="1:37">
      <c r="A12" s="31"/>
      <c r="B12" s="17">
        <v>2</v>
      </c>
      <c r="C12" s="17">
        <v>3</v>
      </c>
      <c r="D12" s="17">
        <v>15</v>
      </c>
      <c r="E12" s="17">
        <v>1</v>
      </c>
      <c r="F12" s="17">
        <v>1</v>
      </c>
      <c r="G12" s="26">
        <v>3750</v>
      </c>
      <c r="H12" s="32" t="s">
        <v>202</v>
      </c>
      <c r="I12" s="12">
        <v>2</v>
      </c>
      <c r="J12" s="12">
        <v>18</v>
      </c>
      <c r="AA12" s="14" t="s">
        <v>379</v>
      </c>
      <c r="AC12" s="43"/>
      <c r="AF12" s="14" t="s">
        <v>196</v>
      </c>
      <c r="AG12" s="13" t="s">
        <v>197</v>
      </c>
      <c r="AI12" s="13">
        <v>20</v>
      </c>
      <c r="AJ12" s="13">
        <v>200</v>
      </c>
      <c r="AK12" s="12" t="s">
        <v>380</v>
      </c>
    </row>
    <row r="13" spans="1:37">
      <c r="A13" s="31"/>
      <c r="B13" s="17">
        <v>3</v>
      </c>
      <c r="C13" s="17">
        <v>4</v>
      </c>
      <c r="D13" s="17">
        <v>20</v>
      </c>
      <c r="E13" s="17">
        <v>2</v>
      </c>
      <c r="F13" s="17">
        <v>1</v>
      </c>
      <c r="G13" s="26">
        <v>5650</v>
      </c>
      <c r="H13" s="32" t="s">
        <v>206</v>
      </c>
      <c r="I13" s="12">
        <v>2</v>
      </c>
      <c r="J13" s="12">
        <v>21</v>
      </c>
      <c r="AA13" s="14" t="s">
        <v>381</v>
      </c>
      <c r="AB13" s="13">
        <v>2</v>
      </c>
      <c r="AF13" s="14" t="s">
        <v>182</v>
      </c>
      <c r="AG13" s="13" t="s">
        <v>382</v>
      </c>
      <c r="AI13" s="13">
        <v>20</v>
      </c>
      <c r="AJ13" s="13">
        <v>240</v>
      </c>
      <c r="AK13" s="12"/>
    </row>
    <row r="14" spans="1:37">
      <c r="A14" s="31"/>
      <c r="B14" s="17">
        <v>4</v>
      </c>
      <c r="C14" s="17">
        <v>5</v>
      </c>
      <c r="D14" s="17">
        <v>25</v>
      </c>
      <c r="E14" s="17">
        <v>3</v>
      </c>
      <c r="F14" s="17">
        <v>1</v>
      </c>
      <c r="G14" s="26">
        <v>7350</v>
      </c>
      <c r="H14" s="32" t="s">
        <v>178</v>
      </c>
      <c r="I14" s="12">
        <v>3</v>
      </c>
      <c r="J14" s="12">
        <v>24</v>
      </c>
      <c r="AA14" s="14" t="s">
        <v>383</v>
      </c>
      <c r="AB14" s="13">
        <v>8</v>
      </c>
      <c r="AF14" s="14" t="s">
        <v>208</v>
      </c>
      <c r="AG14" s="13" t="s">
        <v>205</v>
      </c>
      <c r="AI14" s="13">
        <v>29</v>
      </c>
      <c r="AJ14" s="13">
        <v>275</v>
      </c>
      <c r="AK14" s="14"/>
    </row>
    <row r="15" spans="1:37">
      <c r="A15" s="31"/>
      <c r="B15" s="17">
        <v>5</v>
      </c>
      <c r="C15" s="17">
        <v>6</v>
      </c>
      <c r="D15" s="17">
        <v>30</v>
      </c>
      <c r="E15" s="17">
        <v>4</v>
      </c>
      <c r="F15" s="17">
        <v>2</v>
      </c>
      <c r="G15" s="26">
        <v>9550</v>
      </c>
      <c r="H15" s="32" t="s">
        <v>183</v>
      </c>
      <c r="I15" s="12">
        <v>3</v>
      </c>
      <c r="J15" s="12">
        <v>27</v>
      </c>
      <c r="AA15" s="14" t="s">
        <v>367</v>
      </c>
      <c r="AB15" s="13">
        <v>10</v>
      </c>
      <c r="AC15" s="12" t="s">
        <v>271</v>
      </c>
      <c r="AF15" s="14"/>
      <c r="AG15" s="13" t="s">
        <v>209</v>
      </c>
      <c r="AI15" s="13">
        <v>43</v>
      </c>
      <c r="AJ15" s="13">
        <v>400</v>
      </c>
      <c r="AK15" s="12"/>
    </row>
    <row r="16" spans="1:37">
      <c r="A16" s="31"/>
      <c r="B16" s="17">
        <v>6</v>
      </c>
      <c r="C16" s="17">
        <v>7</v>
      </c>
      <c r="D16" s="17">
        <v>35</v>
      </c>
      <c r="E16" s="17">
        <v>5</v>
      </c>
      <c r="F16" s="17">
        <v>2</v>
      </c>
      <c r="G16" s="26">
        <v>12400</v>
      </c>
      <c r="H16" s="32" t="s">
        <v>154</v>
      </c>
      <c r="I16" s="12">
        <v>4</v>
      </c>
      <c r="J16" s="12">
        <v>30</v>
      </c>
      <c r="AA16" s="14" t="s">
        <v>384</v>
      </c>
      <c r="AB16" s="13">
        <v>2</v>
      </c>
      <c r="AF16" s="14" t="s">
        <v>250</v>
      </c>
      <c r="AG16" s="13" t="s">
        <v>385</v>
      </c>
      <c r="AI16" s="13">
        <v>43</v>
      </c>
      <c r="AJ16" s="13">
        <v>350</v>
      </c>
      <c r="AK16" s="14"/>
    </row>
    <row r="17" spans="1:37">
      <c r="A17" s="31"/>
      <c r="B17" s="17">
        <v>7</v>
      </c>
      <c r="C17" s="17">
        <v>8</v>
      </c>
      <c r="D17" s="17">
        <v>40</v>
      </c>
      <c r="E17" s="17">
        <v>6</v>
      </c>
      <c r="F17" s="17">
        <v>3</v>
      </c>
      <c r="G17" s="26">
        <v>16100</v>
      </c>
      <c r="H17" s="32" t="s">
        <v>197</v>
      </c>
      <c r="I17" s="12">
        <v>4</v>
      </c>
      <c r="J17" s="12">
        <v>33</v>
      </c>
      <c r="AA17" s="14" t="s">
        <v>342</v>
      </c>
      <c r="AB17" s="13">
        <v>4</v>
      </c>
      <c r="AC17" s="12" t="s">
        <v>56</v>
      </c>
      <c r="AD17" s="13">
        <v>10</v>
      </c>
      <c r="AF17" s="14" t="s">
        <v>182</v>
      </c>
      <c r="AG17" s="13" t="s">
        <v>169</v>
      </c>
      <c r="AI17" s="13">
        <v>57</v>
      </c>
      <c r="AJ17" s="13">
        <v>500</v>
      </c>
      <c r="AK17" s="12"/>
    </row>
    <row r="18" spans="1:37">
      <c r="A18" s="31"/>
      <c r="B18" s="17">
        <v>8</v>
      </c>
      <c r="C18" s="17">
        <v>9</v>
      </c>
      <c r="D18" s="17">
        <v>45</v>
      </c>
      <c r="E18" s="17">
        <v>7</v>
      </c>
      <c r="F18" s="17">
        <v>4</v>
      </c>
      <c r="G18" s="26">
        <v>20950</v>
      </c>
      <c r="H18" s="32" t="s">
        <v>209</v>
      </c>
      <c r="I18" s="12">
        <v>5</v>
      </c>
      <c r="J18" s="12">
        <v>36</v>
      </c>
      <c r="AA18" s="14" t="s">
        <v>368</v>
      </c>
      <c r="AB18" s="13">
        <v>2</v>
      </c>
      <c r="AC18" s="12" t="s">
        <v>271</v>
      </c>
      <c r="AF18" s="14" t="s">
        <v>250</v>
      </c>
      <c r="AG18" s="13" t="s">
        <v>169</v>
      </c>
      <c r="AI18" s="13">
        <v>57</v>
      </c>
      <c r="AJ18" s="13">
        <v>500</v>
      </c>
      <c r="AK18" s="12"/>
    </row>
    <row r="19" spans="1:37">
      <c r="A19" s="31"/>
      <c r="B19" s="17">
        <v>9</v>
      </c>
      <c r="C19" s="17">
        <v>10</v>
      </c>
      <c r="D19" s="17">
        <v>50</v>
      </c>
      <c r="E19" s="17">
        <v>8</v>
      </c>
      <c r="F19" s="17">
        <v>6</v>
      </c>
      <c r="G19" s="26">
        <v>27250</v>
      </c>
      <c r="H19" s="32" t="s">
        <v>169</v>
      </c>
      <c r="I19" s="12">
        <v>10</v>
      </c>
      <c r="J19" s="12">
        <v>39</v>
      </c>
      <c r="AK19" s="12"/>
    </row>
    <row r="20" spans="1:8">
      <c r="A20" s="31"/>
      <c r="B20" s="17">
        <v>10</v>
      </c>
      <c r="C20" s="17" t="s">
        <v>171</v>
      </c>
      <c r="G20" s="26"/>
      <c r="H20" s="21"/>
    </row>
    <row r="21" spans="1:37">
      <c r="A21" s="31"/>
      <c r="G21" s="26"/>
      <c r="H21" s="21"/>
      <c r="AK21" s="12"/>
    </row>
    <row r="22" spans="1:37">
      <c r="A22" s="31"/>
      <c r="G22" s="26"/>
      <c r="H22" s="21"/>
      <c r="AK22" s="12"/>
    </row>
    <row r="23" spans="1:37">
      <c r="A23" s="31"/>
      <c r="G23" s="26"/>
      <c r="H23" s="21"/>
      <c r="AC23" s="43"/>
      <c r="AD23" s="32"/>
      <c r="AE23" s="12"/>
      <c r="AH23" s="12"/>
      <c r="AK23" s="12"/>
    </row>
    <row r="24" spans="1:37">
      <c r="A24" s="31"/>
      <c r="G24" s="26"/>
      <c r="H24" s="21"/>
      <c r="AD24" s="12"/>
      <c r="AE24" s="12"/>
      <c r="AH24" s="12"/>
      <c r="AK24" s="12"/>
    </row>
    <row r="25" spans="1:37">
      <c r="A25" s="31"/>
      <c r="G25" s="26"/>
      <c r="H25" s="21"/>
      <c r="AA25" s="12"/>
      <c r="AB25" s="12"/>
      <c r="AD25" s="12"/>
      <c r="AE25" s="12"/>
      <c r="AF25" s="48"/>
      <c r="AG25" s="12"/>
      <c r="AH25" s="12"/>
      <c r="AI25" s="12"/>
      <c r="AJ25" s="12"/>
      <c r="AK25" s="12"/>
    </row>
    <row r="26" spans="1:37">
      <c r="A26" s="31"/>
      <c r="G26" s="26"/>
      <c r="H26" s="21"/>
      <c r="AF26" s="15"/>
      <c r="AG26" s="12"/>
      <c r="AH26" s="12"/>
      <c r="AI26" s="12"/>
      <c r="AJ26" s="12"/>
      <c r="AK26" s="17"/>
    </row>
    <row r="27" spans="1:37">
      <c r="A27" s="31"/>
      <c r="G27" s="26"/>
      <c r="H27" s="21"/>
      <c r="AC27" s="17"/>
      <c r="AD27" s="32"/>
      <c r="AE27" s="12"/>
      <c r="AG27" s="12"/>
      <c r="AH27" s="12"/>
      <c r="AI27" s="12"/>
      <c r="AJ27" s="12"/>
      <c r="AK27" s="46"/>
    </row>
    <row r="28" spans="1:37">
      <c r="A28" s="31"/>
      <c r="G28" s="26"/>
      <c r="H28" s="21"/>
      <c r="AF28" s="15"/>
      <c r="AK28" s="46"/>
    </row>
    <row r="29" spans="1:37">
      <c r="A29" s="31"/>
      <c r="G29" s="26"/>
      <c r="H29" s="21"/>
      <c r="AF29" s="15"/>
      <c r="AK29" s="46"/>
    </row>
    <row r="30" spans="1:37">
      <c r="A30" s="31"/>
      <c r="G30" s="26"/>
      <c r="H30" s="21"/>
      <c r="AF30" s="15"/>
      <c r="AG30" s="12"/>
      <c r="AH30" s="12"/>
      <c r="AI30" s="12"/>
      <c r="AJ30" s="12"/>
      <c r="AK30" s="12"/>
    </row>
    <row r="31" spans="1:37">
      <c r="A31" s="31"/>
      <c r="G31" s="26"/>
      <c r="H31" s="21"/>
      <c r="AF31" s="15"/>
      <c r="AG31" s="12"/>
      <c r="AH31" s="12"/>
      <c r="AI31" s="12"/>
      <c r="AJ31" s="12"/>
      <c r="AK31" s="12"/>
    </row>
    <row r="32" spans="1:8">
      <c r="A32" s="31"/>
      <c r="G32" s="26"/>
      <c r="H32" s="21"/>
    </row>
    <row r="33" spans="1:37">
      <c r="A33" s="31"/>
      <c r="G33" s="26"/>
      <c r="H33" s="21"/>
      <c r="AK33" s="46"/>
    </row>
    <row r="34" spans="1:8">
      <c r="A34" s="31"/>
      <c r="G34" s="26"/>
      <c r="H34" s="21"/>
    </row>
    <row r="35" spans="1:8">
      <c r="A35" s="31"/>
      <c r="G35" s="26"/>
      <c r="H35" s="21"/>
    </row>
    <row r="36" spans="1:8">
      <c r="A36" s="31"/>
      <c r="G36" s="26"/>
      <c r="H36" s="21"/>
    </row>
    <row r="37" spans="1:8">
      <c r="A37" s="31"/>
      <c r="G37" s="26"/>
      <c r="H37" s="21"/>
    </row>
    <row r="38" spans="1:8">
      <c r="A38" s="31"/>
      <c r="G38" s="26"/>
      <c r="H38" s="21"/>
    </row>
    <row r="39" spans="1:8">
      <c r="A39" s="31"/>
      <c r="G39" s="26"/>
      <c r="H39" s="21"/>
    </row>
    <row r="40" spans="1:8">
      <c r="A40" s="31"/>
      <c r="G40" s="26"/>
      <c r="H40" s="21"/>
    </row>
    <row r="41" spans="1:8">
      <c r="A41" s="31"/>
      <c r="G41" s="26"/>
      <c r="H41" s="21"/>
    </row>
    <row r="42" spans="1:8">
      <c r="A42" s="31"/>
      <c r="G42" s="26"/>
      <c r="H42" s="21"/>
    </row>
    <row r="43" spans="1:8">
      <c r="A43" s="31"/>
      <c r="G43" s="26"/>
      <c r="H43" s="21"/>
    </row>
    <row r="44" spans="1:8">
      <c r="A44" s="31"/>
      <c r="G44" s="26"/>
      <c r="H44" s="21"/>
    </row>
    <row r="45" spans="1:8">
      <c r="A45" s="31"/>
      <c r="G45" s="26"/>
      <c r="H45" s="21"/>
    </row>
    <row r="46" spans="1:8">
      <c r="A46" s="31"/>
      <c r="G46" s="26"/>
      <c r="H46" s="21"/>
    </row>
    <row r="47" spans="1:8">
      <c r="A47" s="31"/>
      <c r="G47" s="26"/>
      <c r="H47" s="21"/>
    </row>
    <row r="48" spans="1:8">
      <c r="A48" s="31"/>
      <c r="G48" s="26"/>
      <c r="H48" s="21"/>
    </row>
    <row r="49" spans="1:8">
      <c r="A49" s="31"/>
      <c r="G49" s="26"/>
      <c r="H49" s="21"/>
    </row>
    <row r="50" spans="1:8">
      <c r="A50" s="31"/>
      <c r="G50" s="26"/>
      <c r="H50" s="21"/>
    </row>
    <row r="51" spans="1:8">
      <c r="A51" s="31"/>
      <c r="G51" s="26"/>
      <c r="H51" s="21"/>
    </row>
    <row r="52" spans="1:8">
      <c r="A52" s="31"/>
      <c r="G52" s="26"/>
      <c r="H52" s="21"/>
    </row>
    <row r="53" spans="1:8">
      <c r="A53" s="31"/>
      <c r="G53" s="26"/>
      <c r="H53" s="21"/>
    </row>
    <row r="54" spans="1:8">
      <c r="A54" s="31"/>
      <c r="G54" s="26"/>
      <c r="H54" s="21"/>
    </row>
    <row r="55" spans="1:8">
      <c r="A55" s="31"/>
      <c r="G55" s="26"/>
      <c r="H55" s="21"/>
    </row>
    <row r="56" spans="1:8">
      <c r="A56" s="31"/>
      <c r="G56" s="26"/>
      <c r="H56" s="21"/>
    </row>
    <row r="57" spans="1:8">
      <c r="A57" s="31"/>
      <c r="G57" s="26"/>
      <c r="H57" s="21"/>
    </row>
    <row r="58" spans="1:8">
      <c r="A58" s="31"/>
      <c r="G58" s="26"/>
      <c r="H58" s="21"/>
    </row>
    <row r="59" spans="1:8">
      <c r="A59" s="31"/>
      <c r="G59" s="26"/>
      <c r="H59" s="21"/>
    </row>
    <row r="60" spans="1:8">
      <c r="A60" s="31"/>
      <c r="G60" s="26"/>
      <c r="H60" s="21"/>
    </row>
    <row r="61" spans="1:8">
      <c r="A61" s="31"/>
      <c r="G61" s="26"/>
      <c r="H61" s="21"/>
    </row>
    <row r="62" spans="1:8">
      <c r="A62" s="31"/>
      <c r="G62" s="26"/>
      <c r="H62" s="21"/>
    </row>
    <row r="63" spans="1:8">
      <c r="A63" s="31"/>
      <c r="G63" s="26"/>
      <c r="H63" s="21"/>
    </row>
    <row r="64" spans="1:8">
      <c r="A64" s="31"/>
      <c r="G64" s="26"/>
      <c r="H64" s="21"/>
    </row>
    <row r="65" spans="1:8">
      <c r="A65" s="31"/>
      <c r="G65" s="26"/>
      <c r="H65" s="21"/>
    </row>
    <row r="66" spans="1:8">
      <c r="A66" s="31"/>
      <c r="G66" s="26"/>
      <c r="H66" s="21"/>
    </row>
    <row r="67" spans="1:8">
      <c r="A67" s="31"/>
      <c r="G67" s="26"/>
      <c r="H67" s="21"/>
    </row>
    <row r="68" spans="1:8">
      <c r="A68" s="31"/>
      <c r="G68" s="26"/>
      <c r="H68" s="21"/>
    </row>
    <row r="69" spans="1:8">
      <c r="A69" s="31"/>
      <c r="G69" s="26"/>
      <c r="H69" s="21"/>
    </row>
    <row r="70" spans="1:8">
      <c r="A70" s="31"/>
      <c r="G70" s="26"/>
      <c r="H70" s="21"/>
    </row>
    <row r="71" spans="1:8">
      <c r="A71" s="31"/>
      <c r="G71" s="26"/>
      <c r="H71" s="21"/>
    </row>
    <row r="72" spans="1:8">
      <c r="A72" s="31"/>
      <c r="G72" s="26"/>
      <c r="H72" s="21"/>
    </row>
    <row r="73" spans="1:8">
      <c r="A73" s="31"/>
      <c r="G73" s="26"/>
      <c r="H73" s="21"/>
    </row>
    <row r="74" spans="1:8">
      <c r="A74" s="31"/>
      <c r="G74" s="26"/>
      <c r="H74" s="21"/>
    </row>
    <row r="75" spans="1:8">
      <c r="A75" s="31"/>
      <c r="G75" s="26"/>
      <c r="H75" s="21"/>
    </row>
    <row r="76" spans="1:8">
      <c r="A76" s="31"/>
      <c r="G76" s="26"/>
      <c r="H76" s="21"/>
    </row>
    <row r="77" spans="1:8">
      <c r="A77" s="31"/>
      <c r="G77" s="26"/>
      <c r="H77" s="21"/>
    </row>
    <row r="78" spans="1:8">
      <c r="A78" s="31"/>
      <c r="G78" s="26"/>
      <c r="H78" s="21"/>
    </row>
    <row r="79" spans="1:8">
      <c r="A79" s="31"/>
      <c r="G79" s="26"/>
      <c r="H79" s="21"/>
    </row>
    <row r="80" spans="1:8">
      <c r="A80" s="31"/>
      <c r="G80" s="26"/>
      <c r="H80" s="21"/>
    </row>
    <row r="81" spans="1:8">
      <c r="A81" s="31"/>
      <c r="G81" s="26"/>
      <c r="H81" s="21"/>
    </row>
    <row r="82" spans="1:8">
      <c r="A82" s="31"/>
      <c r="G82" s="26"/>
      <c r="H82" s="21"/>
    </row>
    <row r="83" spans="1:8">
      <c r="A83" s="31"/>
      <c r="G83" s="26"/>
      <c r="H83" s="21"/>
    </row>
    <row r="84" spans="1:8">
      <c r="A84" s="31"/>
      <c r="G84" s="26"/>
      <c r="H84" s="21"/>
    </row>
    <row r="85" spans="1:8">
      <c r="A85" s="31"/>
      <c r="G85" s="26"/>
      <c r="H85" s="21"/>
    </row>
    <row r="86" spans="1:8">
      <c r="A86" s="31"/>
      <c r="G86" s="26"/>
      <c r="H86" s="21"/>
    </row>
    <row r="87" spans="1:8">
      <c r="A87" s="31"/>
      <c r="G87" s="26"/>
      <c r="H87" s="21"/>
    </row>
    <row r="88" spans="1:8">
      <c r="A88" s="31"/>
      <c r="G88" s="26"/>
      <c r="H88" s="21"/>
    </row>
    <row r="89" spans="1:8">
      <c r="A89" s="31"/>
      <c r="G89" s="26"/>
      <c r="H89" s="21"/>
    </row>
    <row r="90" spans="1:8">
      <c r="A90" s="31"/>
      <c r="G90" s="26"/>
      <c r="H90" s="21"/>
    </row>
    <row r="91" spans="1:8">
      <c r="A91" s="31"/>
      <c r="G91" s="26"/>
      <c r="H91" s="21"/>
    </row>
    <row r="92" spans="1:8">
      <c r="A92" s="31"/>
      <c r="G92" s="26"/>
      <c r="H92" s="21"/>
    </row>
    <row r="93" spans="1:8">
      <c r="A93" s="31"/>
      <c r="G93" s="26"/>
      <c r="H93" s="21"/>
    </row>
    <row r="94" spans="1:8">
      <c r="A94" s="31"/>
      <c r="G94" s="26"/>
      <c r="H94" s="21"/>
    </row>
    <row r="95" spans="1:8">
      <c r="A95" s="31"/>
      <c r="G95" s="26"/>
      <c r="H95" s="21"/>
    </row>
    <row r="96" spans="1:8">
      <c r="A96" s="31"/>
      <c r="G96" s="26"/>
      <c r="H96" s="21"/>
    </row>
    <row r="97" spans="1:8">
      <c r="A97" s="31"/>
      <c r="G97" s="26"/>
      <c r="H97" s="21"/>
    </row>
    <row r="98" spans="1:8">
      <c r="A98" s="31"/>
      <c r="G98" s="26"/>
      <c r="H98" s="21"/>
    </row>
    <row r="99" spans="1:8">
      <c r="A99" s="31"/>
      <c r="G99" s="26"/>
      <c r="H99" s="21"/>
    </row>
    <row r="100" spans="1:8">
      <c r="A100" s="31"/>
      <c r="G100" s="26"/>
      <c r="H100" s="21"/>
    </row>
    <row r="101" spans="1:8">
      <c r="A101" s="31"/>
      <c r="G101" s="26"/>
      <c r="H101" s="21"/>
    </row>
    <row r="102" spans="1:8">
      <c r="A102" s="31"/>
      <c r="G102" s="26"/>
      <c r="H102" s="21"/>
    </row>
    <row r="103" spans="1:8">
      <c r="A103" s="31"/>
      <c r="G103" s="26"/>
      <c r="H103" s="21"/>
    </row>
    <row r="104" spans="1:8">
      <c r="A104" s="31"/>
      <c r="G104" s="26"/>
      <c r="H104" s="21"/>
    </row>
    <row r="105" spans="1:8">
      <c r="A105" s="31"/>
      <c r="G105" s="26"/>
      <c r="H105" s="21"/>
    </row>
    <row r="106" spans="1:8">
      <c r="A106" s="31"/>
      <c r="G106" s="26"/>
      <c r="H106" s="21"/>
    </row>
    <row r="107" spans="1:8">
      <c r="A107" s="31"/>
      <c r="G107" s="26"/>
      <c r="H107" s="21"/>
    </row>
    <row r="108" spans="1:8">
      <c r="A108" s="31"/>
      <c r="G108" s="26"/>
      <c r="H108" s="21"/>
    </row>
    <row r="109" spans="1:8">
      <c r="A109" s="31"/>
      <c r="G109" s="26"/>
      <c r="H109" s="21"/>
    </row>
    <row r="110" spans="1:8">
      <c r="A110" s="31"/>
      <c r="G110" s="26"/>
      <c r="H110" s="21"/>
    </row>
    <row r="111" spans="1:8">
      <c r="A111" s="31"/>
      <c r="G111" s="26"/>
      <c r="H111" s="21"/>
    </row>
    <row r="112" spans="1:8">
      <c r="A112" s="31"/>
      <c r="G112" s="26"/>
      <c r="H112" s="21"/>
    </row>
    <row r="113" spans="1:8">
      <c r="A113" s="31"/>
      <c r="G113" s="26"/>
      <c r="H113" s="21"/>
    </row>
    <row r="114" spans="1:8">
      <c r="A114" s="31"/>
      <c r="G114" s="26"/>
      <c r="H114" s="21"/>
    </row>
    <row r="115" spans="1:8">
      <c r="A115" s="31"/>
      <c r="G115" s="26"/>
      <c r="H115" s="21"/>
    </row>
    <row r="116" spans="1:8">
      <c r="A116" s="31"/>
      <c r="G116" s="26"/>
      <c r="H116" s="21"/>
    </row>
    <row r="117" spans="1:8">
      <c r="A117" s="31"/>
      <c r="G117" s="26"/>
      <c r="H117" s="21"/>
    </row>
    <row r="118" spans="1:8">
      <c r="A118" s="31"/>
      <c r="G118" s="26"/>
      <c r="H118" s="21"/>
    </row>
    <row r="119" spans="1:8">
      <c r="A119" s="31"/>
      <c r="G119" s="26"/>
      <c r="H119" s="21"/>
    </row>
    <row r="120" spans="1:8">
      <c r="A120" s="31"/>
      <c r="G120" s="26"/>
      <c r="H120" s="21"/>
    </row>
    <row r="121" spans="1:8">
      <c r="A121" s="31"/>
      <c r="G121" s="26"/>
      <c r="H121" s="21"/>
    </row>
    <row r="122" spans="1:8">
      <c r="A122" s="31"/>
      <c r="G122" s="26"/>
      <c r="H122" s="21"/>
    </row>
    <row r="123" spans="1:8">
      <c r="A123" s="31"/>
      <c r="G123" s="26"/>
      <c r="H123" s="21"/>
    </row>
    <row r="124" spans="1:8">
      <c r="A124" s="31"/>
      <c r="G124" s="26"/>
      <c r="H124" s="21"/>
    </row>
    <row r="125" spans="1:8">
      <c r="A125" s="31"/>
      <c r="G125" s="26"/>
      <c r="H125" s="21"/>
    </row>
    <row r="126" spans="1:8">
      <c r="A126" s="31"/>
      <c r="G126" s="26"/>
      <c r="H126" s="21"/>
    </row>
    <row r="127" spans="1:8">
      <c r="A127" s="31"/>
      <c r="G127" s="26"/>
      <c r="H127" s="21"/>
    </row>
    <row r="128" spans="1:8">
      <c r="A128" s="31"/>
      <c r="G128" s="26"/>
      <c r="H128" s="21"/>
    </row>
    <row r="129" spans="1:8">
      <c r="A129" s="31"/>
      <c r="G129" s="26"/>
      <c r="H129" s="21"/>
    </row>
    <row r="130" spans="1:8">
      <c r="A130" s="31"/>
      <c r="G130" s="26"/>
      <c r="H130" s="21"/>
    </row>
    <row r="131" spans="1:8">
      <c r="A131" s="31"/>
      <c r="G131" s="26"/>
      <c r="H131" s="21"/>
    </row>
    <row r="132" spans="1:8">
      <c r="A132" s="31"/>
      <c r="G132" s="26"/>
      <c r="H132" s="21"/>
    </row>
    <row r="133" spans="1:8">
      <c r="A133" s="31"/>
      <c r="G133" s="26"/>
      <c r="H133" s="21"/>
    </row>
    <row r="134" spans="1:8">
      <c r="A134" s="31"/>
      <c r="G134" s="26"/>
      <c r="H134" s="21"/>
    </row>
    <row r="135" spans="1:8">
      <c r="A135" s="31"/>
      <c r="G135" s="26"/>
      <c r="H135" s="21"/>
    </row>
    <row r="136" spans="1:8">
      <c r="A136" s="31"/>
      <c r="G136" s="26"/>
      <c r="H136" s="21"/>
    </row>
    <row r="137" spans="1:8">
      <c r="A137" s="31"/>
      <c r="G137" s="26"/>
      <c r="H137" s="21"/>
    </row>
    <row r="138" spans="1:8">
      <c r="A138" s="31"/>
      <c r="G138" s="26"/>
      <c r="H138" s="21"/>
    </row>
    <row r="139" spans="1:8">
      <c r="A139" s="31"/>
      <c r="G139" s="26"/>
      <c r="H139" s="21"/>
    </row>
    <row r="140" spans="1:8">
      <c r="A140" s="31"/>
      <c r="G140" s="26"/>
      <c r="H140" s="21"/>
    </row>
    <row r="141" spans="1:8">
      <c r="A141" s="31"/>
      <c r="G141" s="26"/>
      <c r="H141" s="21"/>
    </row>
    <row r="142" spans="1:8">
      <c r="A142" s="31"/>
      <c r="G142" s="26"/>
      <c r="H142" s="21"/>
    </row>
    <row r="143" spans="1:8">
      <c r="A143" s="31"/>
      <c r="G143" s="26"/>
      <c r="H143" s="21"/>
    </row>
    <row r="144" spans="1:8">
      <c r="A144" s="31"/>
      <c r="G144" s="26"/>
      <c r="H144" s="21"/>
    </row>
    <row r="145" spans="1:8">
      <c r="A145" s="31"/>
      <c r="G145" s="26"/>
      <c r="H145" s="21"/>
    </row>
    <row r="146" spans="1:8">
      <c r="A146" s="31"/>
      <c r="G146" s="26"/>
      <c r="H146" s="21"/>
    </row>
    <row r="147" spans="1:8">
      <c r="A147" s="31"/>
      <c r="G147" s="26"/>
      <c r="H147" s="21"/>
    </row>
    <row r="148" spans="1:8">
      <c r="A148" s="31"/>
      <c r="G148" s="26"/>
      <c r="H148" s="21"/>
    </row>
    <row r="149" spans="1:8">
      <c r="A149" s="31"/>
      <c r="G149" s="26"/>
      <c r="H149" s="21"/>
    </row>
    <row r="150" spans="1:8">
      <c r="A150" s="31"/>
      <c r="G150" s="26"/>
      <c r="H150" s="21"/>
    </row>
    <row r="151" spans="1:8">
      <c r="A151" s="31"/>
      <c r="G151" s="26"/>
      <c r="H151" s="21"/>
    </row>
    <row r="152" spans="1:8">
      <c r="A152" s="31"/>
      <c r="G152" s="26"/>
      <c r="H152" s="21"/>
    </row>
    <row r="153" spans="1:8">
      <c r="A153" s="31"/>
      <c r="G153" s="26"/>
      <c r="H153" s="21"/>
    </row>
    <row r="154" spans="1:8">
      <c r="A154" s="31"/>
      <c r="G154" s="26"/>
      <c r="H154" s="21"/>
    </row>
    <row r="155" spans="1:8">
      <c r="A155" s="31"/>
      <c r="G155" s="26"/>
      <c r="H155" s="21"/>
    </row>
    <row r="156" spans="1:8">
      <c r="A156" s="31"/>
      <c r="G156" s="26"/>
      <c r="H156" s="21"/>
    </row>
    <row r="157" spans="1:8">
      <c r="A157" s="31"/>
      <c r="G157" s="26"/>
      <c r="H157" s="21"/>
    </row>
    <row r="158" spans="1:8">
      <c r="A158" s="31"/>
      <c r="G158" s="26"/>
      <c r="H158" s="21"/>
    </row>
    <row r="159" spans="1:8">
      <c r="A159" s="31"/>
      <c r="G159" s="26"/>
      <c r="H159" s="21"/>
    </row>
    <row r="160" spans="1:8">
      <c r="A160" s="31"/>
      <c r="G160" s="26"/>
      <c r="H160" s="21"/>
    </row>
    <row r="161" spans="1:8">
      <c r="A161" s="31"/>
      <c r="G161" s="26"/>
      <c r="H161" s="21"/>
    </row>
    <row r="162" spans="1:8">
      <c r="A162" s="31"/>
      <c r="G162" s="26"/>
      <c r="H162" s="21"/>
    </row>
    <row r="163" spans="1:8">
      <c r="A163" s="31"/>
      <c r="G163" s="26"/>
      <c r="H163" s="21"/>
    </row>
    <row r="164" spans="1:8">
      <c r="A164" s="31"/>
      <c r="G164" s="26"/>
      <c r="H164" s="21"/>
    </row>
    <row r="165" spans="1:8">
      <c r="A165" s="31"/>
      <c r="G165" s="26"/>
      <c r="H165" s="21"/>
    </row>
    <row r="166" spans="1:8">
      <c r="A166" s="31"/>
      <c r="G166" s="26"/>
      <c r="H166" s="21"/>
    </row>
    <row r="167" spans="1:8">
      <c r="A167" s="31"/>
      <c r="G167" s="26"/>
      <c r="H167" s="21"/>
    </row>
    <row r="168" spans="1:8">
      <c r="A168" s="31"/>
      <c r="G168" s="26"/>
      <c r="H168" s="21"/>
    </row>
    <row r="169" spans="1:8">
      <c r="A169" s="31"/>
      <c r="G169" s="26"/>
      <c r="H169" s="21"/>
    </row>
    <row r="170" spans="1:8">
      <c r="A170" s="31"/>
      <c r="G170" s="26"/>
      <c r="H170" s="21"/>
    </row>
    <row r="171" spans="1:8">
      <c r="A171" s="31"/>
      <c r="G171" s="26"/>
      <c r="H171" s="21"/>
    </row>
    <row r="172" spans="1:8">
      <c r="A172" s="31"/>
      <c r="G172" s="26"/>
      <c r="H172" s="21"/>
    </row>
    <row r="173" spans="1:8">
      <c r="A173" s="31"/>
      <c r="G173" s="26"/>
      <c r="H173" s="21"/>
    </row>
    <row r="174" spans="1:8">
      <c r="A174" s="31"/>
      <c r="G174" s="26"/>
      <c r="H174" s="21"/>
    </row>
    <row r="175" spans="1:8">
      <c r="A175" s="31"/>
      <c r="G175" s="26"/>
      <c r="H175" s="21"/>
    </row>
    <row r="176" spans="1:8">
      <c r="A176" s="31"/>
      <c r="G176" s="26"/>
      <c r="H176" s="21"/>
    </row>
    <row r="177" spans="1:8">
      <c r="A177" s="31"/>
      <c r="G177" s="26"/>
      <c r="H177" s="21"/>
    </row>
    <row r="178" spans="1:8">
      <c r="A178" s="31"/>
      <c r="G178" s="26"/>
      <c r="H178" s="21"/>
    </row>
    <row r="179" spans="1:8">
      <c r="A179" s="31"/>
      <c r="G179" s="26"/>
      <c r="H179" s="21"/>
    </row>
    <row r="180" spans="1:8">
      <c r="A180" s="31"/>
      <c r="G180" s="26"/>
      <c r="H180" s="21"/>
    </row>
    <row r="181" spans="1:8">
      <c r="A181" s="31"/>
      <c r="G181" s="26"/>
      <c r="H181" s="21"/>
    </row>
    <row r="182" spans="1:8">
      <c r="A182" s="31"/>
      <c r="G182" s="26"/>
      <c r="H182" s="21"/>
    </row>
    <row r="183" spans="1:8">
      <c r="A183" s="31"/>
      <c r="G183" s="26"/>
      <c r="H183" s="21"/>
    </row>
    <row r="184" spans="1:8">
      <c r="A184" s="31"/>
      <c r="G184" s="26"/>
      <c r="H184" s="21"/>
    </row>
    <row r="185" spans="1:8">
      <c r="A185" s="31"/>
      <c r="G185" s="26"/>
      <c r="H185" s="21"/>
    </row>
    <row r="186" spans="1:8">
      <c r="A186" s="31"/>
      <c r="G186" s="26"/>
      <c r="H186" s="21"/>
    </row>
    <row r="187" spans="1:8">
      <c r="A187" s="31"/>
      <c r="G187" s="26"/>
      <c r="H187" s="21"/>
    </row>
    <row r="188" spans="1:8">
      <c r="A188" s="31"/>
      <c r="G188" s="26"/>
      <c r="H188" s="21"/>
    </row>
    <row r="189" spans="1:8">
      <c r="A189" s="31"/>
      <c r="G189" s="26"/>
      <c r="H189" s="21"/>
    </row>
    <row r="190" spans="1:8">
      <c r="A190" s="31"/>
      <c r="G190" s="26"/>
      <c r="H190" s="21"/>
    </row>
    <row r="191" spans="1:8">
      <c r="A191" s="31"/>
      <c r="G191" s="26"/>
      <c r="H191" s="21"/>
    </row>
    <row r="192" spans="1:8">
      <c r="A192" s="31"/>
      <c r="G192" s="26"/>
      <c r="H192" s="21"/>
    </row>
    <row r="193" spans="1:8">
      <c r="A193" s="31"/>
      <c r="G193" s="26"/>
      <c r="H193" s="21"/>
    </row>
    <row r="194" spans="1:8">
      <c r="A194" s="31"/>
      <c r="G194" s="26"/>
      <c r="H194" s="21"/>
    </row>
    <row r="195" spans="1:8">
      <c r="A195" s="31"/>
      <c r="G195" s="26"/>
      <c r="H195" s="21"/>
    </row>
    <row r="196" spans="1:8">
      <c r="A196" s="31"/>
      <c r="G196" s="26"/>
      <c r="H196" s="21"/>
    </row>
    <row r="197" spans="1:8">
      <c r="A197" s="31"/>
      <c r="G197" s="26"/>
      <c r="H197" s="21"/>
    </row>
    <row r="198" spans="1:8">
      <c r="A198" s="31"/>
      <c r="G198" s="26"/>
      <c r="H198" s="21"/>
    </row>
    <row r="199" spans="1:8">
      <c r="A199" s="31"/>
      <c r="G199" s="26"/>
      <c r="H199" s="21"/>
    </row>
    <row r="200" spans="1:8">
      <c r="A200" s="31"/>
      <c r="G200" s="26"/>
      <c r="H200" s="21"/>
    </row>
    <row r="201" spans="1:8">
      <c r="A201" s="31"/>
      <c r="G201" s="26"/>
      <c r="H201" s="21"/>
    </row>
    <row r="202" spans="1:8">
      <c r="A202" s="31"/>
      <c r="G202" s="26"/>
      <c r="H202" s="21"/>
    </row>
    <row r="203" spans="1:8">
      <c r="A203" s="31"/>
      <c r="G203" s="26"/>
      <c r="H203" s="21"/>
    </row>
    <row r="204" spans="1:8">
      <c r="A204" s="31"/>
      <c r="G204" s="26"/>
      <c r="H204" s="21"/>
    </row>
    <row r="205" spans="1:8">
      <c r="A205" s="31"/>
      <c r="G205" s="26"/>
      <c r="H205" s="21"/>
    </row>
    <row r="206" spans="1:8">
      <c r="A206" s="31"/>
      <c r="G206" s="26"/>
      <c r="H206" s="21"/>
    </row>
    <row r="207" spans="1:8">
      <c r="A207" s="31"/>
      <c r="G207" s="26"/>
      <c r="H207" s="21"/>
    </row>
    <row r="208" spans="1:8">
      <c r="A208" s="31"/>
      <c r="G208" s="26"/>
      <c r="H208" s="21"/>
    </row>
    <row r="209" spans="1:8">
      <c r="A209" s="31"/>
      <c r="G209" s="26"/>
      <c r="H209" s="21"/>
    </row>
    <row r="210" spans="1:8">
      <c r="A210" s="31"/>
      <c r="G210" s="26"/>
      <c r="H210" s="21"/>
    </row>
    <row r="211" spans="1:8">
      <c r="A211" s="31"/>
      <c r="G211" s="26"/>
      <c r="H211" s="21"/>
    </row>
    <row r="212" spans="1:8">
      <c r="A212" s="31"/>
      <c r="G212" s="26"/>
      <c r="H212" s="21"/>
    </row>
    <row r="213" spans="1:8">
      <c r="A213" s="31"/>
      <c r="G213" s="26"/>
      <c r="H213" s="21"/>
    </row>
    <row r="214" spans="1:8">
      <c r="A214" s="31"/>
      <c r="G214" s="26"/>
      <c r="H214" s="21"/>
    </row>
    <row r="215" spans="1:8">
      <c r="A215" s="31"/>
      <c r="G215" s="26"/>
      <c r="H215" s="21"/>
    </row>
    <row r="216" spans="1:8">
      <c r="A216" s="31"/>
      <c r="G216" s="26"/>
      <c r="H216" s="21"/>
    </row>
    <row r="217" spans="1:8">
      <c r="A217" s="31"/>
      <c r="G217" s="26"/>
      <c r="H217" s="21"/>
    </row>
    <row r="218" spans="1:8">
      <c r="A218" s="31"/>
      <c r="G218" s="26"/>
      <c r="H218" s="21"/>
    </row>
    <row r="219" spans="1:8">
      <c r="A219" s="31"/>
      <c r="G219" s="26"/>
      <c r="H219" s="21"/>
    </row>
    <row r="220" spans="1:8">
      <c r="A220" s="31"/>
      <c r="G220" s="26"/>
      <c r="H220" s="21"/>
    </row>
    <row r="221" spans="1:8">
      <c r="A221" s="31"/>
      <c r="G221" s="26"/>
      <c r="H221" s="21"/>
    </row>
    <row r="222" spans="1:8">
      <c r="A222" s="31"/>
      <c r="G222" s="26"/>
      <c r="H222" s="21"/>
    </row>
    <row r="223" spans="1:8">
      <c r="A223" s="31"/>
      <c r="G223" s="26"/>
      <c r="H223" s="21"/>
    </row>
    <row r="224" spans="1:8">
      <c r="A224" s="31"/>
      <c r="G224" s="26"/>
      <c r="H224" s="21"/>
    </row>
    <row r="225" spans="1:8">
      <c r="A225" s="31"/>
      <c r="G225" s="26"/>
      <c r="H225" s="21"/>
    </row>
    <row r="226" spans="1:8">
      <c r="A226" s="31"/>
      <c r="G226" s="26"/>
      <c r="H226" s="21"/>
    </row>
    <row r="227" spans="1:8">
      <c r="A227" s="31"/>
      <c r="G227" s="26"/>
      <c r="H227" s="21"/>
    </row>
    <row r="228" spans="1:8">
      <c r="A228" s="31"/>
      <c r="G228" s="26"/>
      <c r="H228" s="21"/>
    </row>
    <row r="229" spans="1:8">
      <c r="A229" s="31"/>
      <c r="G229" s="26"/>
      <c r="H229" s="21"/>
    </row>
    <row r="230" spans="1:8">
      <c r="A230" s="31"/>
      <c r="G230" s="26"/>
      <c r="H230" s="21"/>
    </row>
    <row r="231" spans="1:8">
      <c r="A231" s="31"/>
      <c r="G231" s="26"/>
      <c r="H231" s="21"/>
    </row>
    <row r="232" spans="1:8">
      <c r="A232" s="31"/>
      <c r="G232" s="26"/>
      <c r="H232" s="21"/>
    </row>
    <row r="233" spans="1:8">
      <c r="A233" s="31"/>
      <c r="G233" s="26"/>
      <c r="H233" s="21"/>
    </row>
    <row r="234" spans="1:8">
      <c r="A234" s="31"/>
      <c r="G234" s="26"/>
      <c r="H234" s="21"/>
    </row>
    <row r="235" spans="1:8">
      <c r="A235" s="31"/>
      <c r="G235" s="26"/>
      <c r="H235" s="21"/>
    </row>
    <row r="236" spans="1:8">
      <c r="A236" s="31"/>
      <c r="G236" s="26"/>
      <c r="H236" s="21"/>
    </row>
    <row r="237" spans="1:8">
      <c r="A237" s="31"/>
      <c r="G237" s="26"/>
      <c r="H237" s="21"/>
    </row>
    <row r="238" spans="1:8">
      <c r="A238" s="31"/>
      <c r="G238" s="26"/>
      <c r="H238" s="21"/>
    </row>
    <row r="239" spans="1:8">
      <c r="A239" s="31"/>
      <c r="G239" s="26"/>
      <c r="H239" s="21"/>
    </row>
    <row r="240" spans="1:8">
      <c r="A240" s="31"/>
      <c r="G240" s="26"/>
      <c r="H240" s="21"/>
    </row>
    <row r="241" spans="1:8">
      <c r="A241" s="31"/>
      <c r="G241" s="26"/>
      <c r="H241" s="21"/>
    </row>
    <row r="242" spans="1:8">
      <c r="A242" s="31"/>
      <c r="G242" s="26"/>
      <c r="H242" s="21"/>
    </row>
    <row r="243" spans="1:8">
      <c r="A243" s="31"/>
      <c r="G243" s="26"/>
      <c r="H243" s="21"/>
    </row>
    <row r="244" spans="1:8">
      <c r="A244" s="31"/>
      <c r="G244" s="26"/>
      <c r="H244" s="21"/>
    </row>
    <row r="245" spans="1:8">
      <c r="A245" s="31"/>
      <c r="G245" s="26"/>
      <c r="H245" s="21"/>
    </row>
    <row r="246" spans="1:8">
      <c r="A246" s="31"/>
      <c r="G246" s="26"/>
      <c r="H246" s="21"/>
    </row>
    <row r="247" spans="1:8">
      <c r="A247" s="31"/>
      <c r="G247" s="26"/>
      <c r="H247" s="21"/>
    </row>
    <row r="248" spans="1:8">
      <c r="A248" s="31"/>
      <c r="G248" s="26"/>
      <c r="H248" s="21"/>
    </row>
    <row r="249" spans="1:8">
      <c r="A249" s="31"/>
      <c r="G249" s="26"/>
      <c r="H249" s="21"/>
    </row>
    <row r="250" spans="1:8">
      <c r="A250" s="31"/>
      <c r="G250" s="26"/>
      <c r="H250" s="21"/>
    </row>
    <row r="251" spans="1:8">
      <c r="A251" s="31"/>
      <c r="G251" s="26"/>
      <c r="H251" s="21"/>
    </row>
    <row r="252" spans="1:8">
      <c r="A252" s="31"/>
      <c r="G252" s="26"/>
      <c r="H252" s="21"/>
    </row>
    <row r="253" spans="1:8">
      <c r="A253" s="31"/>
      <c r="G253" s="26"/>
      <c r="H253" s="21"/>
    </row>
    <row r="254" spans="1:8">
      <c r="A254" s="31"/>
      <c r="G254" s="26"/>
      <c r="H254" s="21"/>
    </row>
    <row r="255" spans="1:8">
      <c r="A255" s="31"/>
      <c r="G255" s="26"/>
      <c r="H255" s="21"/>
    </row>
    <row r="256" spans="1:8">
      <c r="A256" s="31"/>
      <c r="G256" s="26"/>
      <c r="H256" s="21"/>
    </row>
    <row r="257" spans="1:8">
      <c r="A257" s="31"/>
      <c r="G257" s="26"/>
      <c r="H257" s="21"/>
    </row>
    <row r="258" spans="1:8">
      <c r="A258" s="31"/>
      <c r="G258" s="26"/>
      <c r="H258" s="21"/>
    </row>
    <row r="259" spans="1:8">
      <c r="A259" s="31"/>
      <c r="G259" s="26"/>
      <c r="H259" s="21"/>
    </row>
    <row r="260" spans="1:8">
      <c r="A260" s="31"/>
      <c r="G260" s="26"/>
      <c r="H260" s="21"/>
    </row>
    <row r="261" spans="1:8">
      <c r="A261" s="31"/>
      <c r="G261" s="26"/>
      <c r="H261" s="21"/>
    </row>
    <row r="262" spans="1:8">
      <c r="A262" s="31"/>
      <c r="G262" s="26"/>
      <c r="H262" s="21"/>
    </row>
    <row r="263" spans="1:8">
      <c r="A263" s="31"/>
      <c r="G263" s="26"/>
      <c r="H263" s="21"/>
    </row>
    <row r="264" spans="1:8">
      <c r="A264" s="31"/>
      <c r="G264" s="26"/>
      <c r="H264" s="21"/>
    </row>
    <row r="265" spans="1:8">
      <c r="A265" s="31"/>
      <c r="G265" s="26"/>
      <c r="H265" s="21"/>
    </row>
    <row r="266" spans="1:8">
      <c r="A266" s="31"/>
      <c r="G266" s="26"/>
      <c r="H266" s="21"/>
    </row>
    <row r="267" spans="1:8">
      <c r="A267" s="31"/>
      <c r="G267" s="26"/>
      <c r="H267" s="21"/>
    </row>
    <row r="268" spans="1:8">
      <c r="A268" s="31"/>
      <c r="G268" s="26"/>
      <c r="H268" s="21"/>
    </row>
    <row r="269" spans="1:8">
      <c r="A269" s="31"/>
      <c r="G269" s="26"/>
      <c r="H269" s="21"/>
    </row>
    <row r="270" spans="1:8">
      <c r="A270" s="31"/>
      <c r="G270" s="26"/>
      <c r="H270" s="21"/>
    </row>
    <row r="271" spans="1:8">
      <c r="A271" s="31"/>
      <c r="G271" s="26"/>
      <c r="H271" s="21"/>
    </row>
    <row r="272" spans="1:8">
      <c r="A272" s="31"/>
      <c r="G272" s="26"/>
      <c r="H272" s="21"/>
    </row>
    <row r="273" spans="1:8">
      <c r="A273" s="31"/>
      <c r="G273" s="26"/>
      <c r="H273" s="21"/>
    </row>
    <row r="274" spans="1:8">
      <c r="A274" s="31"/>
      <c r="G274" s="26"/>
      <c r="H274" s="21"/>
    </row>
    <row r="275" spans="1:8">
      <c r="A275" s="31"/>
      <c r="G275" s="26"/>
      <c r="H275" s="21"/>
    </row>
    <row r="276" spans="1:8">
      <c r="A276" s="31"/>
      <c r="G276" s="26"/>
      <c r="H276" s="21"/>
    </row>
    <row r="277" spans="1:8">
      <c r="A277" s="31"/>
      <c r="G277" s="26"/>
      <c r="H277" s="21"/>
    </row>
    <row r="278" spans="1:8">
      <c r="A278" s="31"/>
      <c r="G278" s="26"/>
      <c r="H278" s="21"/>
    </row>
    <row r="279" spans="1:8">
      <c r="A279" s="31"/>
      <c r="G279" s="26"/>
      <c r="H279" s="21"/>
    </row>
    <row r="280" spans="1:8">
      <c r="A280" s="31"/>
      <c r="G280" s="26"/>
      <c r="H280" s="21"/>
    </row>
    <row r="281" spans="1:8">
      <c r="A281" s="31"/>
      <c r="G281" s="26"/>
      <c r="H281" s="21"/>
    </row>
    <row r="282" spans="1:8">
      <c r="A282" s="31"/>
      <c r="G282" s="26"/>
      <c r="H282" s="21"/>
    </row>
    <row r="283" spans="1:8">
      <c r="A283" s="31"/>
      <c r="G283" s="26"/>
      <c r="H283" s="21"/>
    </row>
    <row r="284" spans="1:8">
      <c r="A284" s="31"/>
      <c r="G284" s="26"/>
      <c r="H284" s="21"/>
    </row>
    <row r="285" spans="1:8">
      <c r="A285" s="31"/>
      <c r="G285" s="26"/>
      <c r="H285" s="21"/>
    </row>
    <row r="286" spans="1:8">
      <c r="A286" s="31"/>
      <c r="G286" s="26"/>
      <c r="H286" s="21"/>
    </row>
    <row r="287" spans="1:8">
      <c r="A287" s="31"/>
      <c r="G287" s="26"/>
      <c r="H287" s="21"/>
    </row>
    <row r="288" spans="1:8">
      <c r="A288" s="31"/>
      <c r="G288" s="26"/>
      <c r="H288" s="21"/>
    </row>
    <row r="289" spans="1:8">
      <c r="A289" s="31"/>
      <c r="G289" s="26"/>
      <c r="H289" s="21"/>
    </row>
    <row r="290" spans="1:8">
      <c r="A290" s="31"/>
      <c r="G290" s="26"/>
      <c r="H290" s="21"/>
    </row>
    <row r="291" spans="1:8">
      <c r="A291" s="31"/>
      <c r="G291" s="26"/>
      <c r="H291" s="21"/>
    </row>
    <row r="292" spans="1:8">
      <c r="A292" s="31"/>
      <c r="G292" s="26"/>
      <c r="H292" s="21"/>
    </row>
    <row r="293" spans="1:8">
      <c r="A293" s="31"/>
      <c r="G293" s="26"/>
      <c r="H293" s="21"/>
    </row>
    <row r="294" spans="1:8">
      <c r="A294" s="31"/>
      <c r="G294" s="26"/>
      <c r="H294" s="21"/>
    </row>
    <row r="295" spans="1:8">
      <c r="A295" s="31"/>
      <c r="G295" s="26"/>
      <c r="H295" s="21"/>
    </row>
    <row r="296" spans="1:8">
      <c r="A296" s="31"/>
      <c r="G296" s="26"/>
      <c r="H296" s="21"/>
    </row>
    <row r="297" spans="1:8">
      <c r="A297" s="31"/>
      <c r="G297" s="26"/>
      <c r="H297" s="21"/>
    </row>
    <row r="298" spans="1:8">
      <c r="A298" s="31"/>
      <c r="G298" s="26"/>
      <c r="H298" s="21"/>
    </row>
    <row r="299" spans="1:8">
      <c r="A299" s="31"/>
      <c r="G299" s="26"/>
      <c r="H299" s="21"/>
    </row>
    <row r="300" spans="1:8">
      <c r="A300" s="31"/>
      <c r="G300" s="26"/>
      <c r="H300" s="21"/>
    </row>
    <row r="301" spans="1:8">
      <c r="A301" s="31"/>
      <c r="G301" s="26"/>
      <c r="H301" s="21"/>
    </row>
    <row r="302" spans="1:8">
      <c r="A302" s="31"/>
      <c r="G302" s="26"/>
      <c r="H302" s="21"/>
    </row>
    <row r="303" spans="1:8">
      <c r="A303" s="31"/>
      <c r="G303" s="26"/>
      <c r="H303" s="21"/>
    </row>
    <row r="304" spans="1:8">
      <c r="A304" s="31"/>
      <c r="G304" s="26"/>
      <c r="H304" s="21"/>
    </row>
    <row r="305" spans="1:8">
      <c r="A305" s="31"/>
      <c r="G305" s="26"/>
      <c r="H305" s="21"/>
    </row>
    <row r="306" spans="1:8">
      <c r="A306" s="31"/>
      <c r="G306" s="26"/>
      <c r="H306" s="21"/>
    </row>
    <row r="307" spans="1:8">
      <c r="A307" s="31"/>
      <c r="G307" s="26"/>
      <c r="H307" s="21"/>
    </row>
    <row r="308" spans="1:8">
      <c r="A308" s="31"/>
      <c r="G308" s="26"/>
      <c r="H308" s="21"/>
    </row>
    <row r="309" spans="1:8">
      <c r="A309" s="31"/>
      <c r="G309" s="26"/>
      <c r="H309" s="21"/>
    </row>
    <row r="310" spans="1:8">
      <c r="A310" s="31"/>
      <c r="G310" s="26"/>
      <c r="H310" s="21"/>
    </row>
    <row r="311" spans="1:8">
      <c r="A311" s="31"/>
      <c r="G311" s="26"/>
      <c r="H311" s="21"/>
    </row>
    <row r="312" spans="1:8">
      <c r="A312" s="31"/>
      <c r="G312" s="26"/>
      <c r="H312" s="21"/>
    </row>
    <row r="313" spans="1:8">
      <c r="A313" s="31"/>
      <c r="G313" s="26"/>
      <c r="H313" s="21"/>
    </row>
    <row r="314" spans="1:8">
      <c r="A314" s="31"/>
      <c r="G314" s="26"/>
      <c r="H314" s="21"/>
    </row>
    <row r="315" spans="1:8">
      <c r="A315" s="31"/>
      <c r="G315" s="26"/>
      <c r="H315" s="21"/>
    </row>
    <row r="316" spans="1:8">
      <c r="A316" s="31"/>
      <c r="G316" s="26"/>
      <c r="H316" s="21"/>
    </row>
    <row r="317" spans="1:8">
      <c r="A317" s="31"/>
      <c r="G317" s="26"/>
      <c r="H317" s="21"/>
    </row>
    <row r="318" spans="1:8">
      <c r="A318" s="31"/>
      <c r="G318" s="26"/>
      <c r="H318" s="21"/>
    </row>
    <row r="319" spans="1:8">
      <c r="A319" s="31"/>
      <c r="G319" s="26"/>
      <c r="H319" s="21"/>
    </row>
    <row r="320" spans="1:8">
      <c r="A320" s="31"/>
      <c r="G320" s="26"/>
      <c r="H320" s="21"/>
    </row>
    <row r="321" spans="1:8">
      <c r="A321" s="31"/>
      <c r="G321" s="26"/>
      <c r="H321" s="21"/>
    </row>
    <row r="322" spans="1:8">
      <c r="A322" s="31"/>
      <c r="G322" s="26"/>
      <c r="H322" s="21"/>
    </row>
    <row r="323" spans="1:8">
      <c r="A323" s="31"/>
      <c r="G323" s="26"/>
      <c r="H323" s="21"/>
    </row>
    <row r="324" spans="1:8">
      <c r="A324" s="31"/>
      <c r="G324" s="26"/>
      <c r="H324" s="21"/>
    </row>
    <row r="325" spans="1:8">
      <c r="A325" s="31"/>
      <c r="G325" s="26"/>
      <c r="H325" s="21"/>
    </row>
    <row r="326" spans="1:8">
      <c r="A326" s="31"/>
      <c r="G326" s="26"/>
      <c r="H326" s="21"/>
    </row>
    <row r="327" spans="1:8">
      <c r="A327" s="31"/>
      <c r="G327" s="26"/>
      <c r="H327" s="21"/>
    </row>
    <row r="328" spans="1:8">
      <c r="A328" s="31"/>
      <c r="G328" s="26"/>
      <c r="H328" s="21"/>
    </row>
    <row r="329" spans="1:8">
      <c r="A329" s="31"/>
      <c r="G329" s="26"/>
      <c r="H329" s="21"/>
    </row>
    <row r="330" spans="1:8">
      <c r="A330" s="31"/>
      <c r="G330" s="26"/>
      <c r="H330" s="21"/>
    </row>
    <row r="331" spans="1:8">
      <c r="A331" s="31"/>
      <c r="G331" s="26"/>
      <c r="H331" s="21"/>
    </row>
    <row r="332" spans="1:8">
      <c r="A332" s="31"/>
      <c r="G332" s="26"/>
      <c r="H332" s="21"/>
    </row>
    <row r="333" spans="1:8">
      <c r="A333" s="31"/>
      <c r="G333" s="26"/>
      <c r="H333" s="21"/>
    </row>
    <row r="334" spans="1:8">
      <c r="A334" s="31"/>
      <c r="G334" s="26"/>
      <c r="H334" s="21"/>
    </row>
    <row r="335" spans="1:8">
      <c r="A335" s="31"/>
      <c r="G335" s="26"/>
      <c r="H335" s="21"/>
    </row>
    <row r="336" spans="1:8">
      <c r="A336" s="31"/>
      <c r="G336" s="26"/>
      <c r="H336" s="21"/>
    </row>
    <row r="337" spans="1:8">
      <c r="A337" s="31"/>
      <c r="G337" s="26"/>
      <c r="H337" s="21"/>
    </row>
    <row r="338" spans="1:8">
      <c r="A338" s="31"/>
      <c r="G338" s="26"/>
      <c r="H338" s="21"/>
    </row>
    <row r="339" spans="1:8">
      <c r="A339" s="31"/>
      <c r="G339" s="26"/>
      <c r="H339" s="21"/>
    </row>
    <row r="340" spans="1:8">
      <c r="A340" s="31"/>
      <c r="G340" s="26"/>
      <c r="H340" s="21"/>
    </row>
    <row r="341" spans="1:8">
      <c r="A341" s="31"/>
      <c r="G341" s="26"/>
      <c r="H341" s="21"/>
    </row>
    <row r="342" spans="1:8">
      <c r="A342" s="31"/>
      <c r="G342" s="26"/>
      <c r="H342" s="21"/>
    </row>
    <row r="343" spans="1:8">
      <c r="A343" s="31"/>
      <c r="G343" s="26"/>
      <c r="H343" s="21"/>
    </row>
    <row r="344" spans="1:8">
      <c r="A344" s="31"/>
      <c r="G344" s="26"/>
      <c r="H344" s="21"/>
    </row>
    <row r="345" spans="1:8">
      <c r="A345" s="31"/>
      <c r="G345" s="26"/>
      <c r="H345" s="21"/>
    </row>
    <row r="346" spans="1:8">
      <c r="A346" s="31"/>
      <c r="G346" s="26"/>
      <c r="H346" s="21"/>
    </row>
    <row r="347" spans="1:8">
      <c r="A347" s="31"/>
      <c r="G347" s="26"/>
      <c r="H347" s="21"/>
    </row>
    <row r="348" spans="1:8">
      <c r="A348" s="31"/>
      <c r="G348" s="26"/>
      <c r="H348" s="21"/>
    </row>
    <row r="349" spans="1:8">
      <c r="A349" s="31"/>
      <c r="G349" s="26"/>
      <c r="H349" s="21"/>
    </row>
    <row r="350" spans="1:8">
      <c r="A350" s="31"/>
      <c r="G350" s="26"/>
      <c r="H350" s="21"/>
    </row>
    <row r="351" spans="1:8">
      <c r="A351" s="31"/>
      <c r="G351" s="26"/>
      <c r="H351" s="21"/>
    </row>
    <row r="352" spans="1:8">
      <c r="A352" s="31"/>
      <c r="G352" s="26"/>
      <c r="H352" s="21"/>
    </row>
    <row r="353" spans="1:8">
      <c r="A353" s="31"/>
      <c r="G353" s="26"/>
      <c r="H353" s="21"/>
    </row>
    <row r="354" spans="1:8">
      <c r="A354" s="31"/>
      <c r="G354" s="26"/>
      <c r="H354" s="21"/>
    </row>
    <row r="355" spans="1:8">
      <c r="A355" s="31"/>
      <c r="G355" s="26"/>
      <c r="H355" s="21"/>
    </row>
    <row r="356" spans="1:8">
      <c r="A356" s="31"/>
      <c r="G356" s="26"/>
      <c r="H356" s="21"/>
    </row>
    <row r="357" spans="1:8">
      <c r="A357" s="31"/>
      <c r="G357" s="26"/>
      <c r="H357" s="21"/>
    </row>
    <row r="358" spans="1:8">
      <c r="A358" s="31"/>
      <c r="G358" s="26"/>
      <c r="H358" s="21"/>
    </row>
    <row r="359" spans="1:8">
      <c r="A359" s="31"/>
      <c r="G359" s="26"/>
      <c r="H359" s="21"/>
    </row>
    <row r="360" spans="1:8">
      <c r="A360" s="31"/>
      <c r="G360" s="26"/>
      <c r="H360" s="21"/>
    </row>
    <row r="361" spans="1:8">
      <c r="A361" s="31"/>
      <c r="G361" s="26"/>
      <c r="H361" s="21"/>
    </row>
    <row r="362" spans="1:8">
      <c r="A362" s="31"/>
      <c r="G362" s="26"/>
      <c r="H362" s="21"/>
    </row>
    <row r="363" spans="1:8">
      <c r="A363" s="31"/>
      <c r="G363" s="26"/>
      <c r="H363" s="21"/>
    </row>
    <row r="364" spans="1:8">
      <c r="A364" s="31"/>
      <c r="G364" s="26"/>
      <c r="H364" s="21"/>
    </row>
    <row r="365" spans="1:8">
      <c r="A365" s="31"/>
      <c r="G365" s="26"/>
      <c r="H365" s="21"/>
    </row>
    <row r="366" spans="1:8">
      <c r="A366" s="31"/>
      <c r="G366" s="26"/>
      <c r="H366" s="21"/>
    </row>
    <row r="367" spans="1:8">
      <c r="A367" s="31"/>
      <c r="G367" s="26"/>
      <c r="H367" s="21"/>
    </row>
    <row r="368" spans="1:8">
      <c r="A368" s="31"/>
      <c r="G368" s="26"/>
      <c r="H368" s="21"/>
    </row>
    <row r="369" spans="1:8">
      <c r="A369" s="31"/>
      <c r="G369" s="26"/>
      <c r="H369" s="21"/>
    </row>
    <row r="370" spans="1:8">
      <c r="A370" s="31"/>
      <c r="G370" s="26"/>
      <c r="H370" s="21"/>
    </row>
    <row r="371" spans="1:8">
      <c r="A371" s="31"/>
      <c r="G371" s="26"/>
      <c r="H371" s="21"/>
    </row>
    <row r="372" spans="1:8">
      <c r="A372" s="31"/>
      <c r="G372" s="26"/>
      <c r="H372" s="21"/>
    </row>
    <row r="373" spans="1:8">
      <c r="A373" s="31"/>
      <c r="G373" s="26"/>
      <c r="H373" s="21"/>
    </row>
    <row r="374" spans="1:8">
      <c r="A374" s="31"/>
      <c r="G374" s="26"/>
      <c r="H374" s="21"/>
    </row>
    <row r="375" spans="1:8">
      <c r="A375" s="31"/>
      <c r="G375" s="26"/>
      <c r="H375" s="21"/>
    </row>
    <row r="376" spans="1:8">
      <c r="A376" s="31"/>
      <c r="G376" s="26"/>
      <c r="H376" s="21"/>
    </row>
    <row r="377" spans="1:8">
      <c r="A377" s="31"/>
      <c r="G377" s="26"/>
      <c r="H377" s="21"/>
    </row>
    <row r="378" spans="1:8">
      <c r="A378" s="31"/>
      <c r="G378" s="26"/>
      <c r="H378" s="21"/>
    </row>
    <row r="379" spans="1:8">
      <c r="A379" s="31"/>
      <c r="G379" s="26"/>
      <c r="H379" s="21"/>
    </row>
    <row r="380" spans="1:8">
      <c r="A380" s="31"/>
      <c r="G380" s="26"/>
      <c r="H380" s="21"/>
    </row>
    <row r="381" spans="1:8">
      <c r="A381" s="31"/>
      <c r="G381" s="26"/>
      <c r="H381" s="21"/>
    </row>
    <row r="382" spans="1:8">
      <c r="A382" s="31"/>
      <c r="G382" s="26"/>
      <c r="H382" s="21"/>
    </row>
    <row r="383" spans="1:8">
      <c r="A383" s="31"/>
      <c r="G383" s="26"/>
      <c r="H383" s="21"/>
    </row>
    <row r="384" spans="1:8">
      <c r="A384" s="31"/>
      <c r="G384" s="26"/>
      <c r="H384" s="21"/>
    </row>
    <row r="385" spans="1:8">
      <c r="A385" s="31"/>
      <c r="G385" s="26"/>
      <c r="H385" s="21"/>
    </row>
    <row r="386" spans="1:8">
      <c r="A386" s="31"/>
      <c r="G386" s="26"/>
      <c r="H386" s="21"/>
    </row>
    <row r="387" spans="1:8">
      <c r="A387" s="31"/>
      <c r="G387" s="26"/>
      <c r="H387" s="21"/>
    </row>
    <row r="388" spans="1:8">
      <c r="A388" s="31"/>
      <c r="G388" s="26"/>
      <c r="H388" s="21"/>
    </row>
    <row r="389" spans="1:8">
      <c r="A389" s="31"/>
      <c r="G389" s="26"/>
      <c r="H389" s="21"/>
    </row>
    <row r="390" spans="1:8">
      <c r="A390" s="31"/>
      <c r="G390" s="26"/>
      <c r="H390" s="21"/>
    </row>
    <row r="391" spans="1:8">
      <c r="A391" s="31"/>
      <c r="G391" s="26"/>
      <c r="H391" s="21"/>
    </row>
    <row r="392" spans="1:8">
      <c r="A392" s="31"/>
      <c r="G392" s="26"/>
      <c r="H392" s="21"/>
    </row>
    <row r="393" spans="1:8">
      <c r="A393" s="31"/>
      <c r="G393" s="26"/>
      <c r="H393" s="21"/>
    </row>
    <row r="394" spans="1:8">
      <c r="A394" s="31"/>
      <c r="G394" s="26"/>
      <c r="H394" s="21"/>
    </row>
    <row r="395" spans="1:8">
      <c r="A395" s="31"/>
      <c r="G395" s="26"/>
      <c r="H395" s="21"/>
    </row>
    <row r="396" spans="1:8">
      <c r="A396" s="31"/>
      <c r="G396" s="26"/>
      <c r="H396" s="21"/>
    </row>
    <row r="397" spans="1:8">
      <c r="A397" s="31"/>
      <c r="G397" s="26"/>
      <c r="H397" s="21"/>
    </row>
    <row r="398" spans="1:8">
      <c r="A398" s="31"/>
      <c r="G398" s="26"/>
      <c r="H398" s="21"/>
    </row>
    <row r="399" spans="1:8">
      <c r="A399" s="31"/>
      <c r="G399" s="26"/>
      <c r="H399" s="21"/>
    </row>
    <row r="400" spans="1:8">
      <c r="A400" s="31"/>
      <c r="G400" s="26"/>
      <c r="H400" s="21"/>
    </row>
    <row r="401" spans="1:8">
      <c r="A401" s="31"/>
      <c r="G401" s="26"/>
      <c r="H401" s="21"/>
    </row>
    <row r="402" spans="1:8">
      <c r="A402" s="31"/>
      <c r="G402" s="26"/>
      <c r="H402" s="21"/>
    </row>
    <row r="403" spans="1:8">
      <c r="A403" s="31"/>
      <c r="G403" s="26"/>
      <c r="H403" s="21"/>
    </row>
    <row r="404" spans="1:8">
      <c r="A404" s="31"/>
      <c r="G404" s="26"/>
      <c r="H404" s="21"/>
    </row>
    <row r="405" spans="1:8">
      <c r="A405" s="31"/>
      <c r="G405" s="26"/>
      <c r="H405" s="21"/>
    </row>
    <row r="406" spans="1:8">
      <c r="A406" s="31"/>
      <c r="G406" s="26"/>
      <c r="H406" s="21"/>
    </row>
    <row r="407" spans="1:8">
      <c r="A407" s="31"/>
      <c r="G407" s="26"/>
      <c r="H407" s="21"/>
    </row>
    <row r="408" spans="1:8">
      <c r="A408" s="31"/>
      <c r="G408" s="26"/>
      <c r="H408" s="21"/>
    </row>
    <row r="409" spans="1:8">
      <c r="A409" s="31"/>
      <c r="G409" s="26"/>
      <c r="H409" s="21"/>
    </row>
    <row r="410" spans="1:8">
      <c r="A410" s="31"/>
      <c r="G410" s="26"/>
      <c r="H410" s="21"/>
    </row>
    <row r="411" spans="1:8">
      <c r="A411" s="31"/>
      <c r="G411" s="26"/>
      <c r="H411" s="21"/>
    </row>
    <row r="412" spans="1:8">
      <c r="A412" s="31"/>
      <c r="G412" s="26"/>
      <c r="H412" s="21"/>
    </row>
    <row r="413" spans="1:8">
      <c r="A413" s="31"/>
      <c r="G413" s="26"/>
      <c r="H413" s="21"/>
    </row>
    <row r="414" spans="1:8">
      <c r="A414" s="31"/>
      <c r="G414" s="26"/>
      <c r="H414" s="21"/>
    </row>
    <row r="415" spans="1:8">
      <c r="A415" s="31"/>
      <c r="G415" s="26"/>
      <c r="H415" s="21"/>
    </row>
    <row r="416" spans="1:8">
      <c r="A416" s="31"/>
      <c r="G416" s="26"/>
      <c r="H416" s="21"/>
    </row>
    <row r="417" spans="1:8">
      <c r="A417" s="31"/>
      <c r="G417" s="26"/>
      <c r="H417" s="21"/>
    </row>
    <row r="418" spans="1:8">
      <c r="A418" s="31"/>
      <c r="G418" s="26"/>
      <c r="H418" s="21"/>
    </row>
    <row r="419" spans="1:8">
      <c r="A419" s="31"/>
      <c r="G419" s="26"/>
      <c r="H419" s="21"/>
    </row>
    <row r="420" spans="1:8">
      <c r="A420" s="31"/>
      <c r="G420" s="26"/>
      <c r="H420" s="21"/>
    </row>
    <row r="421" spans="1:8">
      <c r="A421" s="31"/>
      <c r="G421" s="26"/>
      <c r="H421" s="21"/>
    </row>
    <row r="422" spans="1:8">
      <c r="A422" s="31"/>
      <c r="G422" s="26"/>
      <c r="H422" s="21"/>
    </row>
    <row r="423" spans="1:8">
      <c r="A423" s="31"/>
      <c r="G423" s="26"/>
      <c r="H423" s="21"/>
    </row>
    <row r="424" spans="1:8">
      <c r="A424" s="31"/>
      <c r="G424" s="26"/>
      <c r="H424" s="21"/>
    </row>
    <row r="425" spans="1:8">
      <c r="A425" s="31"/>
      <c r="G425" s="26"/>
      <c r="H425" s="21"/>
    </row>
    <row r="426" spans="1:8">
      <c r="A426" s="31"/>
      <c r="G426" s="26"/>
      <c r="H426" s="21"/>
    </row>
    <row r="427" spans="1:8">
      <c r="A427" s="31"/>
      <c r="G427" s="26"/>
      <c r="H427" s="21"/>
    </row>
    <row r="428" spans="1:8">
      <c r="A428" s="31"/>
      <c r="G428" s="26"/>
      <c r="H428" s="21"/>
    </row>
    <row r="429" spans="1:8">
      <c r="A429" s="31"/>
      <c r="G429" s="26"/>
      <c r="H429" s="21"/>
    </row>
    <row r="430" spans="1:8">
      <c r="A430" s="31"/>
      <c r="G430" s="26"/>
      <c r="H430" s="21"/>
    </row>
    <row r="431" spans="1:8">
      <c r="A431" s="31"/>
      <c r="G431" s="26"/>
      <c r="H431" s="21"/>
    </row>
    <row r="432" spans="1:8">
      <c r="A432" s="31"/>
      <c r="G432" s="26"/>
      <c r="H432" s="21"/>
    </row>
    <row r="433" spans="1:8">
      <c r="A433" s="31"/>
      <c r="G433" s="26"/>
      <c r="H433" s="21"/>
    </row>
    <row r="434" spans="1:8">
      <c r="A434" s="31"/>
      <c r="G434" s="26"/>
      <c r="H434" s="21"/>
    </row>
    <row r="435" spans="1:8">
      <c r="A435" s="31"/>
      <c r="G435" s="26"/>
      <c r="H435" s="21"/>
    </row>
    <row r="436" spans="1:8">
      <c r="A436" s="31"/>
      <c r="G436" s="26"/>
      <c r="H436" s="21"/>
    </row>
    <row r="437" spans="1:8">
      <c r="A437" s="31"/>
      <c r="G437" s="26"/>
      <c r="H437" s="21"/>
    </row>
    <row r="438" spans="1:8">
      <c r="A438" s="31"/>
      <c r="G438" s="26"/>
      <c r="H438" s="21"/>
    </row>
    <row r="439" spans="1:8">
      <c r="A439" s="31"/>
      <c r="G439" s="26"/>
      <c r="H439" s="21"/>
    </row>
    <row r="440" spans="1:8">
      <c r="A440" s="31"/>
      <c r="G440" s="26"/>
      <c r="H440" s="21"/>
    </row>
    <row r="441" spans="1:8">
      <c r="A441" s="31"/>
      <c r="G441" s="26"/>
      <c r="H441" s="21"/>
    </row>
    <row r="442" spans="1:8">
      <c r="A442" s="31"/>
      <c r="G442" s="26"/>
      <c r="H442" s="21"/>
    </row>
    <row r="443" spans="1:8">
      <c r="A443" s="31"/>
      <c r="G443" s="26"/>
      <c r="H443" s="21"/>
    </row>
    <row r="444" spans="1:8">
      <c r="A444" s="31"/>
      <c r="G444" s="26"/>
      <c r="H444" s="21"/>
    </row>
    <row r="445" spans="1:8">
      <c r="A445" s="31"/>
      <c r="G445" s="26"/>
      <c r="H445" s="21"/>
    </row>
    <row r="446" spans="1:8">
      <c r="A446" s="31"/>
      <c r="G446" s="26"/>
      <c r="H446" s="21"/>
    </row>
    <row r="447" spans="1:8">
      <c r="A447" s="31"/>
      <c r="G447" s="26"/>
      <c r="H447" s="21"/>
    </row>
    <row r="448" spans="1:8">
      <c r="A448" s="31"/>
      <c r="G448" s="26"/>
      <c r="H448" s="21"/>
    </row>
    <row r="449" spans="1:8">
      <c r="A449" s="31"/>
      <c r="G449" s="26"/>
      <c r="H449" s="21"/>
    </row>
    <row r="450" spans="1:8">
      <c r="A450" s="31"/>
      <c r="G450" s="26"/>
      <c r="H450" s="21"/>
    </row>
    <row r="451" spans="1:8">
      <c r="A451" s="31"/>
      <c r="G451" s="26"/>
      <c r="H451" s="21"/>
    </row>
    <row r="452" spans="1:8">
      <c r="A452" s="31"/>
      <c r="G452" s="26"/>
      <c r="H452" s="21"/>
    </row>
    <row r="453" spans="1:8">
      <c r="A453" s="31"/>
      <c r="G453" s="26"/>
      <c r="H453" s="21"/>
    </row>
    <row r="454" spans="1:8">
      <c r="A454" s="31"/>
      <c r="G454" s="26"/>
      <c r="H454" s="21"/>
    </row>
    <row r="455" spans="1:8">
      <c r="A455" s="31"/>
      <c r="G455" s="26"/>
      <c r="H455" s="21"/>
    </row>
    <row r="456" spans="1:8">
      <c r="A456" s="31"/>
      <c r="G456" s="26"/>
      <c r="H456" s="21"/>
    </row>
    <row r="457" spans="1:8">
      <c r="A457" s="31"/>
      <c r="G457" s="26"/>
      <c r="H457" s="21"/>
    </row>
    <row r="458" spans="1:8">
      <c r="A458" s="31"/>
      <c r="G458" s="26"/>
      <c r="H458" s="21"/>
    </row>
    <row r="459" spans="1:8">
      <c r="A459" s="31"/>
      <c r="G459" s="26"/>
      <c r="H459" s="21"/>
    </row>
    <row r="460" spans="1:8">
      <c r="A460" s="31"/>
      <c r="G460" s="26"/>
      <c r="H460" s="21"/>
    </row>
    <row r="461" spans="1:8">
      <c r="A461" s="31"/>
      <c r="G461" s="26"/>
      <c r="H461" s="21"/>
    </row>
    <row r="462" spans="1:8">
      <c r="A462" s="31"/>
      <c r="G462" s="26"/>
      <c r="H462" s="21"/>
    </row>
    <row r="463" spans="1:8">
      <c r="A463" s="31"/>
      <c r="G463" s="26"/>
      <c r="H463" s="21"/>
    </row>
    <row r="464" spans="1:8">
      <c r="A464" s="31"/>
      <c r="G464" s="26"/>
      <c r="H464" s="21"/>
    </row>
    <row r="465" spans="1:8">
      <c r="A465" s="31"/>
      <c r="G465" s="26"/>
      <c r="H465" s="21"/>
    </row>
    <row r="466" spans="1:8">
      <c r="A466" s="31"/>
      <c r="G466" s="26"/>
      <c r="H466" s="21"/>
    </row>
    <row r="467" spans="1:8">
      <c r="A467" s="31"/>
      <c r="G467" s="26"/>
      <c r="H467" s="21"/>
    </row>
    <row r="468" spans="1:8">
      <c r="A468" s="31"/>
      <c r="G468" s="26"/>
      <c r="H468" s="21"/>
    </row>
    <row r="469" spans="1:8">
      <c r="A469" s="31"/>
      <c r="G469" s="26"/>
      <c r="H469" s="21"/>
    </row>
    <row r="470" spans="1:8">
      <c r="A470" s="31"/>
      <c r="G470" s="26"/>
      <c r="H470" s="21"/>
    </row>
    <row r="471" spans="1:8">
      <c r="A471" s="31"/>
      <c r="G471" s="26"/>
      <c r="H471" s="21"/>
    </row>
    <row r="472" spans="1:8">
      <c r="A472" s="31"/>
      <c r="G472" s="26"/>
      <c r="H472" s="21"/>
    </row>
    <row r="473" spans="1:8">
      <c r="A473" s="31"/>
      <c r="G473" s="26"/>
      <c r="H473" s="21"/>
    </row>
    <row r="474" spans="1:8">
      <c r="A474" s="31"/>
      <c r="G474" s="26"/>
      <c r="H474" s="21"/>
    </row>
    <row r="475" spans="1:8">
      <c r="A475" s="31"/>
      <c r="G475" s="26"/>
      <c r="H475" s="21"/>
    </row>
    <row r="476" spans="1:8">
      <c r="A476" s="31"/>
      <c r="G476" s="26"/>
      <c r="H476" s="21"/>
    </row>
    <row r="477" spans="1:8">
      <c r="A477" s="31"/>
      <c r="G477" s="26"/>
      <c r="H477" s="21"/>
    </row>
    <row r="478" spans="1:8">
      <c r="A478" s="31"/>
      <c r="G478" s="26"/>
      <c r="H478" s="21"/>
    </row>
    <row r="479" spans="1:8">
      <c r="A479" s="31"/>
      <c r="G479" s="26"/>
      <c r="H479" s="21"/>
    </row>
    <row r="480" spans="1:8">
      <c r="A480" s="31"/>
      <c r="G480" s="26"/>
      <c r="H480" s="21"/>
    </row>
    <row r="481" spans="1:8">
      <c r="A481" s="31"/>
      <c r="G481" s="26"/>
      <c r="H481" s="21"/>
    </row>
    <row r="482" spans="1:8">
      <c r="A482" s="31"/>
      <c r="G482" s="26"/>
      <c r="H482" s="21"/>
    </row>
    <row r="483" spans="1:8">
      <c r="A483" s="31"/>
      <c r="G483" s="26"/>
      <c r="H483" s="21"/>
    </row>
    <row r="484" spans="1:8">
      <c r="A484" s="31"/>
      <c r="G484" s="26"/>
      <c r="H484" s="21"/>
    </row>
    <row r="485" spans="1:8">
      <c r="A485" s="31"/>
      <c r="G485" s="26"/>
      <c r="H485" s="21"/>
    </row>
    <row r="486" spans="1:8">
      <c r="A486" s="31"/>
      <c r="G486" s="26"/>
      <c r="H486" s="21"/>
    </row>
    <row r="487" spans="1:8">
      <c r="A487" s="31"/>
      <c r="G487" s="26"/>
      <c r="H487" s="21"/>
    </row>
    <row r="488" spans="1:8">
      <c r="A488" s="31"/>
      <c r="G488" s="26"/>
      <c r="H488" s="21"/>
    </row>
    <row r="489" spans="1:8">
      <c r="A489" s="31"/>
      <c r="G489" s="26"/>
      <c r="H489" s="21"/>
    </row>
    <row r="490" spans="1:8">
      <c r="A490" s="31"/>
      <c r="G490" s="26"/>
      <c r="H490" s="21"/>
    </row>
    <row r="491" spans="1:8">
      <c r="A491" s="31"/>
      <c r="G491" s="26"/>
      <c r="H491" s="21"/>
    </row>
    <row r="492" spans="1:8">
      <c r="A492" s="31"/>
      <c r="G492" s="26"/>
      <c r="H492" s="21"/>
    </row>
    <row r="493" spans="1:8">
      <c r="A493" s="31"/>
      <c r="G493" s="26"/>
      <c r="H493" s="21"/>
    </row>
    <row r="494" spans="1:8">
      <c r="A494" s="31"/>
      <c r="G494" s="26"/>
      <c r="H494" s="21"/>
    </row>
    <row r="495" spans="1:8">
      <c r="A495" s="31"/>
      <c r="G495" s="26"/>
      <c r="H495" s="21"/>
    </row>
    <row r="496" spans="1:8">
      <c r="A496" s="31"/>
      <c r="G496" s="26"/>
      <c r="H496" s="21"/>
    </row>
    <row r="497" spans="1:8">
      <c r="A497" s="31"/>
      <c r="G497" s="26"/>
      <c r="H497" s="21"/>
    </row>
    <row r="498" spans="1:8">
      <c r="A498" s="31"/>
      <c r="G498" s="26"/>
      <c r="H498" s="21"/>
    </row>
    <row r="499" spans="1:8">
      <c r="A499" s="31"/>
      <c r="G499" s="26"/>
      <c r="H499" s="21"/>
    </row>
    <row r="500" spans="1:8">
      <c r="A500" s="31"/>
      <c r="G500" s="26"/>
      <c r="H500" s="21"/>
    </row>
    <row r="501" spans="1:8">
      <c r="A501" s="31"/>
      <c r="G501" s="26"/>
      <c r="H501" s="21"/>
    </row>
    <row r="502" spans="1:8">
      <c r="A502" s="31"/>
      <c r="G502" s="26"/>
      <c r="H502" s="21"/>
    </row>
    <row r="503" spans="1:8">
      <c r="A503" s="31"/>
      <c r="G503" s="26"/>
      <c r="H503" s="21"/>
    </row>
    <row r="504" spans="1:8">
      <c r="A504" s="31"/>
      <c r="G504" s="26"/>
      <c r="H504" s="21"/>
    </row>
    <row r="505" spans="1:8">
      <c r="A505" s="31"/>
      <c r="G505" s="26"/>
      <c r="H505" s="21"/>
    </row>
    <row r="506" spans="1:8">
      <c r="A506" s="31"/>
      <c r="G506" s="26"/>
      <c r="H506" s="21"/>
    </row>
    <row r="507" spans="1:8">
      <c r="A507" s="31"/>
      <c r="G507" s="26"/>
      <c r="H507" s="21"/>
    </row>
    <row r="508" spans="1:8">
      <c r="A508" s="31"/>
      <c r="G508" s="26"/>
      <c r="H508" s="21"/>
    </row>
    <row r="509" spans="1:8">
      <c r="A509" s="31"/>
      <c r="G509" s="26"/>
      <c r="H509" s="21"/>
    </row>
    <row r="510" spans="1:8">
      <c r="A510" s="31"/>
      <c r="G510" s="26"/>
      <c r="H510" s="21"/>
    </row>
    <row r="511" spans="1:8">
      <c r="A511" s="31"/>
      <c r="G511" s="26"/>
      <c r="H511" s="21"/>
    </row>
    <row r="512" spans="1:8">
      <c r="A512" s="31"/>
      <c r="G512" s="26"/>
      <c r="H512" s="21"/>
    </row>
    <row r="513" spans="1:8">
      <c r="A513" s="31"/>
      <c r="G513" s="26"/>
      <c r="H513" s="21"/>
    </row>
    <row r="514" spans="1:8">
      <c r="A514" s="31"/>
      <c r="G514" s="26"/>
      <c r="H514" s="21"/>
    </row>
    <row r="515" spans="1:8">
      <c r="A515" s="31"/>
      <c r="G515" s="26"/>
      <c r="H515" s="21"/>
    </row>
    <row r="516" spans="1:8">
      <c r="A516" s="31"/>
      <c r="G516" s="26"/>
      <c r="H516" s="21"/>
    </row>
    <row r="517" spans="1:8">
      <c r="A517" s="31"/>
      <c r="G517" s="26"/>
      <c r="H517" s="21"/>
    </row>
    <row r="518" spans="1:8">
      <c r="A518" s="31"/>
      <c r="G518" s="26"/>
      <c r="H518" s="21"/>
    </row>
    <row r="519" spans="1:8">
      <c r="A519" s="31"/>
      <c r="G519" s="26"/>
      <c r="H519" s="21"/>
    </row>
    <row r="520" spans="1:8">
      <c r="A520" s="31"/>
      <c r="G520" s="26"/>
      <c r="H520" s="21"/>
    </row>
    <row r="521" spans="1:8">
      <c r="A521" s="31"/>
      <c r="G521" s="26"/>
      <c r="H521" s="21"/>
    </row>
    <row r="522" spans="1:8">
      <c r="A522" s="31"/>
      <c r="G522" s="26"/>
      <c r="H522" s="21"/>
    </row>
    <row r="523" spans="1:8">
      <c r="A523" s="31"/>
      <c r="G523" s="26"/>
      <c r="H523" s="21"/>
    </row>
    <row r="524" spans="1:8">
      <c r="A524" s="31"/>
      <c r="G524" s="26"/>
      <c r="H524" s="21"/>
    </row>
    <row r="525" spans="1:8">
      <c r="A525" s="31"/>
      <c r="G525" s="26"/>
      <c r="H525" s="21"/>
    </row>
    <row r="526" spans="1:8">
      <c r="A526" s="31"/>
      <c r="G526" s="26"/>
      <c r="H526" s="21"/>
    </row>
    <row r="527" spans="1:8">
      <c r="A527" s="31"/>
      <c r="G527" s="26"/>
      <c r="H527" s="21"/>
    </row>
    <row r="528" spans="1:8">
      <c r="A528" s="31"/>
      <c r="G528" s="26"/>
      <c r="H528" s="21"/>
    </row>
    <row r="529" spans="1:8">
      <c r="A529" s="31"/>
      <c r="G529" s="26"/>
      <c r="H529" s="21"/>
    </row>
    <row r="530" spans="1:8">
      <c r="A530" s="31"/>
      <c r="G530" s="26"/>
      <c r="H530" s="21"/>
    </row>
    <row r="531" spans="1:8">
      <c r="A531" s="31"/>
      <c r="G531" s="26"/>
      <c r="H531" s="21"/>
    </row>
    <row r="532" spans="1:8">
      <c r="A532" s="31"/>
      <c r="G532" s="26"/>
      <c r="H532" s="21"/>
    </row>
    <row r="533" spans="1:8">
      <c r="A533" s="31"/>
      <c r="G533" s="26"/>
      <c r="H533" s="21"/>
    </row>
    <row r="534" spans="1:8">
      <c r="A534" s="31"/>
      <c r="G534" s="26"/>
      <c r="H534" s="21"/>
    </row>
    <row r="535" spans="1:8">
      <c r="A535" s="31"/>
      <c r="G535" s="26"/>
      <c r="H535" s="21"/>
    </row>
    <row r="536" spans="1:8">
      <c r="A536" s="31"/>
      <c r="G536" s="26"/>
      <c r="H536" s="21"/>
    </row>
    <row r="537" spans="1:8">
      <c r="A537" s="31"/>
      <c r="G537" s="26"/>
      <c r="H537" s="21"/>
    </row>
    <row r="538" spans="1:8">
      <c r="A538" s="31"/>
      <c r="G538" s="26"/>
      <c r="H538" s="21"/>
    </row>
    <row r="539" spans="1:8">
      <c r="A539" s="31"/>
      <c r="G539" s="26"/>
      <c r="H539" s="21"/>
    </row>
    <row r="540" spans="1:8">
      <c r="A540" s="31"/>
      <c r="G540" s="26"/>
      <c r="H540" s="21"/>
    </row>
    <row r="541" spans="1:8">
      <c r="A541" s="31"/>
      <c r="G541" s="26"/>
      <c r="H541" s="21"/>
    </row>
    <row r="542" spans="1:8">
      <c r="A542" s="31"/>
      <c r="G542" s="26"/>
      <c r="H542" s="21"/>
    </row>
    <row r="543" spans="1:8">
      <c r="A543" s="31"/>
      <c r="G543" s="26"/>
      <c r="H543" s="21"/>
    </row>
    <row r="544" spans="1:8">
      <c r="A544" s="31"/>
      <c r="G544" s="26"/>
      <c r="H544" s="21"/>
    </row>
    <row r="545" spans="1:8">
      <c r="A545" s="31"/>
      <c r="G545" s="26"/>
      <c r="H545" s="21"/>
    </row>
    <row r="546" spans="1:8">
      <c r="A546" s="31"/>
      <c r="G546" s="26"/>
      <c r="H546" s="21"/>
    </row>
    <row r="547" spans="1:8">
      <c r="A547" s="31"/>
      <c r="G547" s="26"/>
      <c r="H547" s="21"/>
    </row>
    <row r="548" spans="1:8">
      <c r="A548" s="31"/>
      <c r="G548" s="26"/>
      <c r="H548" s="21"/>
    </row>
    <row r="549" spans="1:8">
      <c r="A549" s="31"/>
      <c r="G549" s="26"/>
      <c r="H549" s="21"/>
    </row>
    <row r="550" spans="1:8">
      <c r="A550" s="31"/>
      <c r="G550" s="26"/>
      <c r="H550" s="21"/>
    </row>
    <row r="551" spans="1:8">
      <c r="A551" s="31"/>
      <c r="G551" s="26"/>
      <c r="H551" s="21"/>
    </row>
    <row r="552" spans="1:8">
      <c r="A552" s="31"/>
      <c r="G552" s="26"/>
      <c r="H552" s="21"/>
    </row>
    <row r="553" spans="1:8">
      <c r="A553" s="31"/>
      <c r="G553" s="26"/>
      <c r="H553" s="21"/>
    </row>
    <row r="554" spans="1:8">
      <c r="A554" s="31"/>
      <c r="G554" s="26"/>
      <c r="H554" s="21"/>
    </row>
    <row r="555" spans="1:8">
      <c r="A555" s="31"/>
      <c r="G555" s="26"/>
      <c r="H555" s="21"/>
    </row>
    <row r="556" spans="1:8">
      <c r="A556" s="31"/>
      <c r="G556" s="26"/>
      <c r="H556" s="21"/>
    </row>
    <row r="557" spans="1:8">
      <c r="A557" s="31"/>
      <c r="G557" s="26"/>
      <c r="H557" s="21"/>
    </row>
    <row r="558" spans="1:8">
      <c r="A558" s="31"/>
      <c r="G558" s="26"/>
      <c r="H558" s="21"/>
    </row>
    <row r="559" spans="1:8">
      <c r="A559" s="31"/>
      <c r="G559" s="26"/>
      <c r="H559" s="21"/>
    </row>
    <row r="560" spans="1:8">
      <c r="A560" s="31"/>
      <c r="G560" s="26"/>
      <c r="H560" s="21"/>
    </row>
    <row r="561" spans="1:8">
      <c r="A561" s="31"/>
      <c r="G561" s="26"/>
      <c r="H561" s="21"/>
    </row>
    <row r="562" spans="1:8">
      <c r="A562" s="31"/>
      <c r="G562" s="26"/>
      <c r="H562" s="21"/>
    </row>
    <row r="563" spans="1:8">
      <c r="A563" s="31"/>
      <c r="G563" s="26"/>
      <c r="H563" s="21"/>
    </row>
    <row r="564" spans="1:8">
      <c r="A564" s="31"/>
      <c r="G564" s="26"/>
      <c r="H564" s="21"/>
    </row>
    <row r="565" spans="1:8">
      <c r="A565" s="31"/>
      <c r="G565" s="26"/>
      <c r="H565" s="21"/>
    </row>
    <row r="566" spans="1:8">
      <c r="A566" s="31"/>
      <c r="G566" s="26"/>
      <c r="H566" s="21"/>
    </row>
    <row r="567" spans="1:8">
      <c r="A567" s="31"/>
      <c r="G567" s="26"/>
      <c r="H567" s="21"/>
    </row>
    <row r="568" spans="1:8">
      <c r="A568" s="31"/>
      <c r="G568" s="26"/>
      <c r="H568" s="21"/>
    </row>
    <row r="569" spans="1:8">
      <c r="A569" s="31"/>
      <c r="G569" s="26"/>
      <c r="H569" s="21"/>
    </row>
    <row r="570" spans="1:8">
      <c r="A570" s="31"/>
      <c r="G570" s="26"/>
      <c r="H570" s="21"/>
    </row>
    <row r="571" spans="1:8">
      <c r="A571" s="31"/>
      <c r="G571" s="26"/>
      <c r="H571" s="21"/>
    </row>
    <row r="572" spans="1:8">
      <c r="A572" s="31"/>
      <c r="G572" s="26"/>
      <c r="H572" s="21"/>
    </row>
    <row r="573" spans="1:8">
      <c r="A573" s="31"/>
      <c r="G573" s="26"/>
      <c r="H573" s="21"/>
    </row>
    <row r="574" spans="1:8">
      <c r="A574" s="31"/>
      <c r="G574" s="26"/>
      <c r="H574" s="21"/>
    </row>
    <row r="575" spans="1:8">
      <c r="A575" s="31"/>
      <c r="G575" s="26"/>
      <c r="H575" s="21"/>
    </row>
    <row r="576" spans="1:8">
      <c r="A576" s="31"/>
      <c r="G576" s="26"/>
      <c r="H576" s="21"/>
    </row>
    <row r="577" spans="1:8">
      <c r="A577" s="31"/>
      <c r="G577" s="26"/>
      <c r="H577" s="21"/>
    </row>
    <row r="578" spans="1:8">
      <c r="A578" s="31"/>
      <c r="G578" s="26"/>
      <c r="H578" s="21"/>
    </row>
    <row r="579" spans="1:8">
      <c r="A579" s="31"/>
      <c r="G579" s="26"/>
      <c r="H579" s="21"/>
    </row>
    <row r="580" spans="1:8">
      <c r="A580" s="31"/>
      <c r="G580" s="26"/>
      <c r="H580" s="21"/>
    </row>
    <row r="581" spans="1:8">
      <c r="A581" s="31"/>
      <c r="G581" s="26"/>
      <c r="H581" s="21"/>
    </row>
    <row r="582" spans="1:8">
      <c r="A582" s="31"/>
      <c r="G582" s="26"/>
      <c r="H582" s="21"/>
    </row>
    <row r="583" spans="1:8">
      <c r="A583" s="31"/>
      <c r="G583" s="26"/>
      <c r="H583" s="21"/>
    </row>
    <row r="584" spans="1:8">
      <c r="A584" s="31"/>
      <c r="G584" s="26"/>
      <c r="H584" s="21"/>
    </row>
    <row r="585" spans="1:8">
      <c r="A585" s="31"/>
      <c r="G585" s="26"/>
      <c r="H585" s="21"/>
    </row>
    <row r="586" spans="1:8">
      <c r="A586" s="31"/>
      <c r="G586" s="26"/>
      <c r="H586" s="21"/>
    </row>
    <row r="587" spans="1:8">
      <c r="A587" s="31"/>
      <c r="G587" s="26"/>
      <c r="H587" s="21"/>
    </row>
    <row r="588" spans="1:8">
      <c r="A588" s="31"/>
      <c r="G588" s="26"/>
      <c r="H588" s="21"/>
    </row>
    <row r="589" spans="1:8">
      <c r="A589" s="31"/>
      <c r="G589" s="26"/>
      <c r="H589" s="21"/>
    </row>
    <row r="590" spans="1:8">
      <c r="A590" s="31"/>
      <c r="G590" s="26"/>
      <c r="H590" s="21"/>
    </row>
    <row r="591" spans="1:8">
      <c r="A591" s="31"/>
      <c r="G591" s="26"/>
      <c r="H591" s="21"/>
    </row>
    <row r="592" spans="1:8">
      <c r="A592" s="31"/>
      <c r="G592" s="26"/>
      <c r="H592" s="21"/>
    </row>
    <row r="593" spans="1:8">
      <c r="A593" s="31"/>
      <c r="G593" s="26"/>
      <c r="H593" s="21"/>
    </row>
    <row r="594" spans="1:8">
      <c r="A594" s="31"/>
      <c r="G594" s="26"/>
      <c r="H594" s="21"/>
    </row>
    <row r="595" spans="1:8">
      <c r="A595" s="31"/>
      <c r="G595" s="26"/>
      <c r="H595" s="21"/>
    </row>
    <row r="596" spans="1:8">
      <c r="A596" s="31"/>
      <c r="G596" s="26"/>
      <c r="H596" s="21"/>
    </row>
    <row r="597" spans="1:8">
      <c r="A597" s="31"/>
      <c r="G597" s="26"/>
      <c r="H597" s="21"/>
    </row>
    <row r="598" spans="1:8">
      <c r="A598" s="31"/>
      <c r="G598" s="26"/>
      <c r="H598" s="21"/>
    </row>
    <row r="599" spans="1:8">
      <c r="A599" s="31"/>
      <c r="G599" s="26"/>
      <c r="H599" s="21"/>
    </row>
    <row r="600" spans="1:8">
      <c r="A600" s="31"/>
      <c r="G600" s="26"/>
      <c r="H600" s="21"/>
    </row>
    <row r="601" spans="1:8">
      <c r="A601" s="31"/>
      <c r="G601" s="26"/>
      <c r="H601" s="21"/>
    </row>
    <row r="602" spans="1:8">
      <c r="A602" s="31"/>
      <c r="G602" s="26"/>
      <c r="H602" s="21"/>
    </row>
    <row r="603" spans="1:8">
      <c r="A603" s="31"/>
      <c r="G603" s="26"/>
      <c r="H603" s="21"/>
    </row>
    <row r="604" spans="1:8">
      <c r="A604" s="31"/>
      <c r="G604" s="26"/>
      <c r="H604" s="21"/>
    </row>
    <row r="605" spans="1:8">
      <c r="A605" s="31"/>
      <c r="G605" s="26"/>
      <c r="H605" s="21"/>
    </row>
    <row r="606" spans="1:8">
      <c r="A606" s="31"/>
      <c r="G606" s="26"/>
      <c r="H606" s="21"/>
    </row>
    <row r="607" spans="1:8">
      <c r="A607" s="31"/>
      <c r="G607" s="26"/>
      <c r="H607" s="21"/>
    </row>
    <row r="608" spans="1:8">
      <c r="A608" s="31"/>
      <c r="G608" s="26"/>
      <c r="H608" s="21"/>
    </row>
    <row r="609" spans="1:8">
      <c r="A609" s="31"/>
      <c r="G609" s="26"/>
      <c r="H609" s="21"/>
    </row>
    <row r="610" spans="1:8">
      <c r="A610" s="31"/>
      <c r="G610" s="26"/>
      <c r="H610" s="21"/>
    </row>
    <row r="611" spans="1:8">
      <c r="A611" s="31"/>
      <c r="G611" s="26"/>
      <c r="H611" s="21"/>
    </row>
    <row r="612" spans="1:8">
      <c r="A612" s="31"/>
      <c r="G612" s="26"/>
      <c r="H612" s="21"/>
    </row>
    <row r="613" spans="1:8">
      <c r="A613" s="31"/>
      <c r="G613" s="26"/>
      <c r="H613" s="21"/>
    </row>
    <row r="614" spans="1:8">
      <c r="A614" s="31"/>
      <c r="G614" s="26"/>
      <c r="H614" s="21"/>
    </row>
    <row r="615" spans="1:8">
      <c r="A615" s="31"/>
      <c r="G615" s="26"/>
      <c r="H615" s="21"/>
    </row>
    <row r="616" spans="1:8">
      <c r="A616" s="31"/>
      <c r="G616" s="26"/>
      <c r="H616" s="21"/>
    </row>
    <row r="617" spans="1:8">
      <c r="A617" s="31"/>
      <c r="G617" s="26"/>
      <c r="H617" s="21"/>
    </row>
    <row r="618" spans="1:8">
      <c r="A618" s="31"/>
      <c r="G618" s="26"/>
      <c r="H618" s="21"/>
    </row>
    <row r="619" spans="1:8">
      <c r="A619" s="31"/>
      <c r="G619" s="26"/>
      <c r="H619" s="21"/>
    </row>
    <row r="620" spans="1:8">
      <c r="A620" s="31"/>
      <c r="G620" s="26"/>
      <c r="H620" s="21"/>
    </row>
    <row r="621" spans="1:8">
      <c r="A621" s="31"/>
      <c r="G621" s="26"/>
      <c r="H621" s="21"/>
    </row>
    <row r="622" spans="1:8">
      <c r="A622" s="31"/>
      <c r="G622" s="26"/>
      <c r="H622" s="21"/>
    </row>
    <row r="623" spans="1:8">
      <c r="A623" s="31"/>
      <c r="G623" s="26"/>
      <c r="H623" s="21"/>
    </row>
    <row r="624" spans="1:8">
      <c r="A624" s="31"/>
      <c r="G624" s="26"/>
      <c r="H624" s="21"/>
    </row>
    <row r="625" spans="1:8">
      <c r="A625" s="31"/>
      <c r="G625" s="26"/>
      <c r="H625" s="21"/>
    </row>
    <row r="626" spans="1:8">
      <c r="A626" s="31"/>
      <c r="G626" s="26"/>
      <c r="H626" s="21"/>
    </row>
    <row r="627" spans="1:8">
      <c r="A627" s="31"/>
      <c r="G627" s="26"/>
      <c r="H627" s="21"/>
    </row>
    <row r="628" spans="1:8">
      <c r="A628" s="31"/>
      <c r="G628" s="26"/>
      <c r="H628" s="21"/>
    </row>
    <row r="629" spans="1:8">
      <c r="A629" s="31"/>
      <c r="G629" s="26"/>
      <c r="H629" s="21"/>
    </row>
    <row r="630" spans="1:8">
      <c r="A630" s="31"/>
      <c r="G630" s="26"/>
      <c r="H630" s="21"/>
    </row>
    <row r="631" spans="1:8">
      <c r="A631" s="31"/>
      <c r="G631" s="26"/>
      <c r="H631" s="21"/>
    </row>
    <row r="632" spans="1:8">
      <c r="A632" s="31"/>
      <c r="G632" s="26"/>
      <c r="H632" s="21"/>
    </row>
    <row r="633" spans="1:8">
      <c r="A633" s="31"/>
      <c r="G633" s="26"/>
      <c r="H633" s="21"/>
    </row>
    <row r="634" spans="1:8">
      <c r="A634" s="31"/>
      <c r="G634" s="26"/>
      <c r="H634" s="21"/>
    </row>
    <row r="635" spans="1:8">
      <c r="A635" s="31"/>
      <c r="G635" s="26"/>
      <c r="H635" s="21"/>
    </row>
    <row r="636" spans="1:8">
      <c r="A636" s="31"/>
      <c r="G636" s="26"/>
      <c r="H636" s="21"/>
    </row>
    <row r="637" spans="1:8">
      <c r="A637" s="31"/>
      <c r="G637" s="26"/>
      <c r="H637" s="21"/>
    </row>
    <row r="638" spans="1:8">
      <c r="A638" s="31"/>
      <c r="G638" s="26"/>
      <c r="H638" s="21"/>
    </row>
    <row r="639" spans="1:8">
      <c r="A639" s="31"/>
      <c r="G639" s="26"/>
      <c r="H639" s="21"/>
    </row>
    <row r="640" spans="1:8">
      <c r="A640" s="31"/>
      <c r="G640" s="26"/>
      <c r="H640" s="21"/>
    </row>
    <row r="641" spans="1:8">
      <c r="A641" s="31"/>
      <c r="G641" s="26"/>
      <c r="H641" s="21"/>
    </row>
    <row r="642" spans="1:8">
      <c r="A642" s="31"/>
      <c r="G642" s="26"/>
      <c r="H642" s="21"/>
    </row>
    <row r="643" spans="1:8">
      <c r="A643" s="31"/>
      <c r="G643" s="26"/>
      <c r="H643" s="21"/>
    </row>
    <row r="644" spans="1:8">
      <c r="A644" s="31"/>
      <c r="G644" s="26"/>
      <c r="H644" s="21"/>
    </row>
    <row r="645" spans="1:8">
      <c r="A645" s="31"/>
      <c r="G645" s="26"/>
      <c r="H645" s="21"/>
    </row>
    <row r="646" spans="1:8">
      <c r="A646" s="31"/>
      <c r="G646" s="26"/>
      <c r="H646" s="21"/>
    </row>
    <row r="647" spans="1:8">
      <c r="A647" s="31"/>
      <c r="G647" s="26"/>
      <c r="H647" s="21"/>
    </row>
    <row r="648" spans="1:8">
      <c r="A648" s="31"/>
      <c r="G648" s="26"/>
      <c r="H648" s="21"/>
    </row>
    <row r="649" spans="1:8">
      <c r="A649" s="31"/>
      <c r="G649" s="26"/>
      <c r="H649" s="21"/>
    </row>
    <row r="650" spans="1:8">
      <c r="A650" s="31"/>
      <c r="G650" s="26"/>
      <c r="H650" s="21"/>
    </row>
    <row r="651" spans="1:8">
      <c r="A651" s="31"/>
      <c r="G651" s="26"/>
      <c r="H651" s="21"/>
    </row>
    <row r="652" spans="1:8">
      <c r="A652" s="31"/>
      <c r="G652" s="26"/>
      <c r="H652" s="21"/>
    </row>
    <row r="653" spans="1:8">
      <c r="A653" s="31"/>
      <c r="G653" s="26"/>
      <c r="H653" s="21"/>
    </row>
    <row r="654" spans="1:8">
      <c r="A654" s="31"/>
      <c r="G654" s="26"/>
      <c r="H654" s="21"/>
    </row>
    <row r="655" spans="1:8">
      <c r="A655" s="31"/>
      <c r="G655" s="26"/>
      <c r="H655" s="21"/>
    </row>
    <row r="656" spans="1:8">
      <c r="A656" s="31"/>
      <c r="G656" s="26"/>
      <c r="H656" s="21"/>
    </row>
    <row r="657" spans="1:8">
      <c r="A657" s="31"/>
      <c r="G657" s="26"/>
      <c r="H657" s="21"/>
    </row>
    <row r="658" spans="1:8">
      <c r="A658" s="31"/>
      <c r="G658" s="26"/>
      <c r="H658" s="21"/>
    </row>
    <row r="659" spans="1:8">
      <c r="A659" s="31"/>
      <c r="G659" s="26"/>
      <c r="H659" s="21"/>
    </row>
    <row r="660" spans="1:8">
      <c r="A660" s="31"/>
      <c r="G660" s="26"/>
      <c r="H660" s="21"/>
    </row>
    <row r="661" spans="1:8">
      <c r="A661" s="31"/>
      <c r="G661" s="26"/>
      <c r="H661" s="21"/>
    </row>
    <row r="662" spans="1:8">
      <c r="A662" s="31"/>
      <c r="G662" s="26"/>
      <c r="H662" s="21"/>
    </row>
    <row r="663" spans="1:8">
      <c r="A663" s="31"/>
      <c r="G663" s="26"/>
      <c r="H663" s="21"/>
    </row>
    <row r="664" spans="1:8">
      <c r="A664" s="31"/>
      <c r="G664" s="26"/>
      <c r="H664" s="21"/>
    </row>
    <row r="665" spans="1:8">
      <c r="A665" s="31"/>
      <c r="G665" s="26"/>
      <c r="H665" s="21"/>
    </row>
    <row r="666" spans="1:8">
      <c r="A666" s="31"/>
      <c r="G666" s="26"/>
      <c r="H666" s="21"/>
    </row>
    <row r="667" spans="1:8">
      <c r="A667" s="31"/>
      <c r="G667" s="26"/>
      <c r="H667" s="21"/>
    </row>
    <row r="668" spans="1:8">
      <c r="A668" s="31"/>
      <c r="G668" s="26"/>
      <c r="H668" s="21"/>
    </row>
    <row r="669" spans="1:8">
      <c r="A669" s="31"/>
      <c r="G669" s="26"/>
      <c r="H669" s="21"/>
    </row>
    <row r="670" spans="1:8">
      <c r="A670" s="31"/>
      <c r="G670" s="26"/>
      <c r="H670" s="21"/>
    </row>
    <row r="671" spans="1:8">
      <c r="A671" s="31"/>
      <c r="G671" s="26"/>
      <c r="H671" s="21"/>
    </row>
    <row r="672" spans="1:8">
      <c r="A672" s="31"/>
      <c r="G672" s="26"/>
      <c r="H672" s="21"/>
    </row>
    <row r="673" spans="1:8">
      <c r="A673" s="31"/>
      <c r="G673" s="26"/>
      <c r="H673" s="21"/>
    </row>
    <row r="674" spans="1:8">
      <c r="A674" s="31"/>
      <c r="G674" s="26"/>
      <c r="H674" s="21"/>
    </row>
    <row r="675" spans="1:8">
      <c r="A675" s="31"/>
      <c r="G675" s="26"/>
      <c r="H675" s="21"/>
    </row>
    <row r="676" spans="1:8">
      <c r="A676" s="31"/>
      <c r="G676" s="26"/>
      <c r="H676" s="21"/>
    </row>
    <row r="677" spans="1:8">
      <c r="A677" s="31"/>
      <c r="G677" s="26"/>
      <c r="H677" s="21"/>
    </row>
    <row r="678" spans="1:8">
      <c r="A678" s="31"/>
      <c r="G678" s="26"/>
      <c r="H678" s="21"/>
    </row>
    <row r="679" spans="1:8">
      <c r="A679" s="31"/>
      <c r="G679" s="26"/>
      <c r="H679" s="21"/>
    </row>
    <row r="680" spans="1:8">
      <c r="A680" s="31"/>
      <c r="G680" s="26"/>
      <c r="H680" s="21"/>
    </row>
    <row r="681" spans="1:8">
      <c r="A681" s="31"/>
      <c r="G681" s="26"/>
      <c r="H681" s="21"/>
    </row>
    <row r="682" spans="1:8">
      <c r="A682" s="31"/>
      <c r="G682" s="26"/>
      <c r="H682" s="21"/>
    </row>
    <row r="683" spans="1:8">
      <c r="A683" s="31"/>
      <c r="G683" s="26"/>
      <c r="H683" s="21"/>
    </row>
    <row r="684" spans="1:8">
      <c r="A684" s="31"/>
      <c r="G684" s="26"/>
      <c r="H684" s="21"/>
    </row>
    <row r="685" spans="1:8">
      <c r="A685" s="31"/>
      <c r="G685" s="26"/>
      <c r="H685" s="21"/>
    </row>
    <row r="686" spans="1:8">
      <c r="A686" s="31"/>
      <c r="G686" s="26"/>
      <c r="H686" s="21"/>
    </row>
    <row r="687" spans="1:8">
      <c r="A687" s="31"/>
      <c r="G687" s="26"/>
      <c r="H687" s="21"/>
    </row>
    <row r="688" spans="1:8">
      <c r="A688" s="31"/>
      <c r="G688" s="26"/>
      <c r="H688" s="21"/>
    </row>
    <row r="689" spans="1:8">
      <c r="A689" s="31"/>
      <c r="G689" s="26"/>
      <c r="H689" s="21"/>
    </row>
    <row r="690" spans="1:8">
      <c r="A690" s="31"/>
      <c r="G690" s="26"/>
      <c r="H690" s="21"/>
    </row>
    <row r="691" spans="1:8">
      <c r="A691" s="31"/>
      <c r="G691" s="26"/>
      <c r="H691" s="21"/>
    </row>
    <row r="692" spans="1:8">
      <c r="A692" s="31"/>
      <c r="G692" s="26"/>
      <c r="H692" s="21"/>
    </row>
    <row r="693" spans="1:8">
      <c r="A693" s="31"/>
      <c r="G693" s="26"/>
      <c r="H693" s="21"/>
    </row>
    <row r="694" spans="1:8">
      <c r="A694" s="31"/>
      <c r="G694" s="26"/>
      <c r="H694" s="21"/>
    </row>
    <row r="695" spans="1:8">
      <c r="A695" s="31"/>
      <c r="G695" s="26"/>
      <c r="H695" s="21"/>
    </row>
    <row r="696" spans="1:8">
      <c r="A696" s="31"/>
      <c r="G696" s="26"/>
      <c r="H696" s="21"/>
    </row>
    <row r="697" spans="1:8">
      <c r="A697" s="31"/>
      <c r="G697" s="26"/>
      <c r="H697" s="21"/>
    </row>
    <row r="698" spans="1:8">
      <c r="A698" s="31"/>
      <c r="G698" s="26"/>
      <c r="H698" s="21"/>
    </row>
    <row r="699" spans="1:8">
      <c r="A699" s="31"/>
      <c r="G699" s="26"/>
      <c r="H699" s="21"/>
    </row>
    <row r="700" spans="1:8">
      <c r="A700" s="31"/>
      <c r="G700" s="26"/>
      <c r="H700" s="21"/>
    </row>
    <row r="701" spans="1:8">
      <c r="A701" s="31"/>
      <c r="G701" s="26"/>
      <c r="H701" s="21"/>
    </row>
    <row r="702" spans="1:8">
      <c r="A702" s="31"/>
      <c r="G702" s="26"/>
      <c r="H702" s="21"/>
    </row>
    <row r="703" spans="1:8">
      <c r="A703" s="31"/>
      <c r="G703" s="26"/>
      <c r="H703" s="21"/>
    </row>
    <row r="704" spans="1:8">
      <c r="A704" s="31"/>
      <c r="G704" s="26"/>
      <c r="H704" s="21"/>
    </row>
    <row r="705" spans="1:8">
      <c r="A705" s="31"/>
      <c r="G705" s="26"/>
      <c r="H705" s="21"/>
    </row>
    <row r="706" spans="1:8">
      <c r="A706" s="31"/>
      <c r="G706" s="26"/>
      <c r="H706" s="21"/>
    </row>
    <row r="707" spans="1:8">
      <c r="A707" s="31"/>
      <c r="G707" s="26"/>
      <c r="H707" s="21"/>
    </row>
    <row r="708" spans="1:8">
      <c r="A708" s="31"/>
      <c r="G708" s="26"/>
      <c r="H708" s="21"/>
    </row>
    <row r="709" spans="1:8">
      <c r="A709" s="31"/>
      <c r="G709" s="26"/>
      <c r="H709" s="21"/>
    </row>
    <row r="710" spans="1:8">
      <c r="A710" s="31"/>
      <c r="G710" s="26"/>
      <c r="H710" s="21"/>
    </row>
    <row r="711" spans="1:8">
      <c r="A711" s="31"/>
      <c r="G711" s="26"/>
      <c r="H711" s="21"/>
    </row>
    <row r="712" spans="1:8">
      <c r="A712" s="31"/>
      <c r="G712" s="26"/>
      <c r="H712" s="21"/>
    </row>
    <row r="713" spans="1:8">
      <c r="A713" s="31"/>
      <c r="G713" s="26"/>
      <c r="H713" s="21"/>
    </row>
    <row r="714" spans="1:8">
      <c r="A714" s="31"/>
      <c r="G714" s="26"/>
      <c r="H714" s="21"/>
    </row>
    <row r="715" spans="1:8">
      <c r="A715" s="31"/>
      <c r="G715" s="26"/>
      <c r="H715" s="21"/>
    </row>
    <row r="716" spans="1:8">
      <c r="A716" s="31"/>
      <c r="G716" s="26"/>
      <c r="H716" s="21"/>
    </row>
    <row r="717" spans="1:8">
      <c r="A717" s="31"/>
      <c r="G717" s="26"/>
      <c r="H717" s="21"/>
    </row>
    <row r="718" spans="1:8">
      <c r="A718" s="31"/>
      <c r="G718" s="26"/>
      <c r="H718" s="21"/>
    </row>
    <row r="719" spans="1:8">
      <c r="A719" s="31"/>
      <c r="G719" s="26"/>
      <c r="H719" s="21"/>
    </row>
    <row r="720" spans="1:8">
      <c r="A720" s="31"/>
      <c r="G720" s="26"/>
      <c r="H720" s="21"/>
    </row>
    <row r="721" spans="1:8">
      <c r="A721" s="31"/>
      <c r="G721" s="26"/>
      <c r="H721" s="21"/>
    </row>
    <row r="722" spans="1:8">
      <c r="A722" s="31"/>
      <c r="G722" s="26"/>
      <c r="H722" s="21"/>
    </row>
    <row r="723" spans="1:8">
      <c r="A723" s="31"/>
      <c r="G723" s="26"/>
      <c r="H723" s="21"/>
    </row>
    <row r="724" spans="1:8">
      <c r="A724" s="31"/>
      <c r="G724" s="26"/>
      <c r="H724" s="21"/>
    </row>
    <row r="725" spans="1:8">
      <c r="A725" s="31"/>
      <c r="G725" s="26"/>
      <c r="H725" s="21"/>
    </row>
    <row r="726" spans="1:8">
      <c r="A726" s="31"/>
      <c r="G726" s="26"/>
      <c r="H726" s="21"/>
    </row>
    <row r="727" spans="1:8">
      <c r="A727" s="31"/>
      <c r="G727" s="26"/>
      <c r="H727" s="21"/>
    </row>
    <row r="728" spans="1:8">
      <c r="A728" s="31"/>
      <c r="G728" s="26"/>
      <c r="H728" s="21"/>
    </row>
    <row r="729" spans="1:8">
      <c r="A729" s="31"/>
      <c r="G729" s="26"/>
      <c r="H729" s="21"/>
    </row>
    <row r="730" spans="1:8">
      <c r="A730" s="31"/>
      <c r="G730" s="26"/>
      <c r="H730" s="21"/>
    </row>
    <row r="731" spans="1:8">
      <c r="A731" s="31"/>
      <c r="G731" s="26"/>
      <c r="H731" s="21"/>
    </row>
    <row r="732" spans="1:8">
      <c r="A732" s="31"/>
      <c r="G732" s="26"/>
      <c r="H732" s="21"/>
    </row>
    <row r="733" spans="1:8">
      <c r="A733" s="31"/>
      <c r="G733" s="26"/>
      <c r="H733" s="21"/>
    </row>
    <row r="734" spans="1:8">
      <c r="A734" s="31"/>
      <c r="G734" s="26"/>
      <c r="H734" s="21"/>
    </row>
    <row r="735" spans="1:8">
      <c r="A735" s="31"/>
      <c r="G735" s="26"/>
      <c r="H735" s="21"/>
    </row>
    <row r="736" spans="1:8">
      <c r="A736" s="31"/>
      <c r="G736" s="26"/>
      <c r="H736" s="21"/>
    </row>
    <row r="737" spans="1:8">
      <c r="A737" s="31"/>
      <c r="G737" s="26"/>
      <c r="H737" s="21"/>
    </row>
    <row r="738" spans="1:8">
      <c r="A738" s="31"/>
      <c r="G738" s="26"/>
      <c r="H738" s="21"/>
    </row>
    <row r="739" spans="1:8">
      <c r="A739" s="31"/>
      <c r="G739" s="26"/>
      <c r="H739" s="21"/>
    </row>
    <row r="740" spans="1:8">
      <c r="A740" s="31"/>
      <c r="G740" s="26"/>
      <c r="H740" s="21"/>
    </row>
    <row r="741" spans="1:8">
      <c r="A741" s="31"/>
      <c r="G741" s="26"/>
      <c r="H741" s="21"/>
    </row>
    <row r="742" spans="1:8">
      <c r="A742" s="31"/>
      <c r="G742" s="26"/>
      <c r="H742" s="21"/>
    </row>
    <row r="743" spans="1:8">
      <c r="A743" s="31"/>
      <c r="G743" s="26"/>
      <c r="H743" s="21"/>
    </row>
    <row r="744" spans="1:8">
      <c r="A744" s="31"/>
      <c r="G744" s="26"/>
      <c r="H744" s="21"/>
    </row>
    <row r="745" spans="1:8">
      <c r="A745" s="31"/>
      <c r="G745" s="26"/>
      <c r="H745" s="21"/>
    </row>
    <row r="746" spans="1:8">
      <c r="A746" s="31"/>
      <c r="G746" s="26"/>
      <c r="H746" s="21"/>
    </row>
    <row r="747" spans="1:8">
      <c r="A747" s="31"/>
      <c r="G747" s="26"/>
      <c r="H747" s="21"/>
    </row>
    <row r="748" spans="1:8">
      <c r="A748" s="31"/>
      <c r="G748" s="26"/>
      <c r="H748" s="21"/>
    </row>
    <row r="749" spans="1:8">
      <c r="A749" s="31"/>
      <c r="G749" s="26"/>
      <c r="H749" s="21"/>
    </row>
    <row r="750" spans="1:8">
      <c r="A750" s="31"/>
      <c r="G750" s="26"/>
      <c r="H750" s="21"/>
    </row>
    <row r="751" spans="1:8">
      <c r="A751" s="31"/>
      <c r="G751" s="26"/>
      <c r="H751" s="21"/>
    </row>
    <row r="752" spans="1:8">
      <c r="A752" s="31"/>
      <c r="G752" s="26"/>
      <c r="H752" s="21"/>
    </row>
    <row r="753" spans="1:8">
      <c r="A753" s="31"/>
      <c r="G753" s="26"/>
      <c r="H753" s="21"/>
    </row>
    <row r="754" spans="1:8">
      <c r="A754" s="31"/>
      <c r="G754" s="26"/>
      <c r="H754" s="21"/>
    </row>
    <row r="755" spans="1:8">
      <c r="A755" s="31"/>
      <c r="G755" s="26"/>
      <c r="H755" s="21"/>
    </row>
    <row r="756" spans="1:8">
      <c r="A756" s="31"/>
      <c r="G756" s="26"/>
      <c r="H756" s="21"/>
    </row>
    <row r="757" spans="1:8">
      <c r="A757" s="31"/>
      <c r="G757" s="26"/>
      <c r="H757" s="21"/>
    </row>
    <row r="758" spans="1:8">
      <c r="A758" s="31"/>
      <c r="G758" s="26"/>
      <c r="H758" s="21"/>
    </row>
    <row r="759" spans="1:8">
      <c r="A759" s="31"/>
      <c r="G759" s="26"/>
      <c r="H759" s="21"/>
    </row>
    <row r="760" spans="1:8">
      <c r="A760" s="31"/>
      <c r="G760" s="26"/>
      <c r="H760" s="21"/>
    </row>
    <row r="761" spans="1:8">
      <c r="A761" s="31"/>
      <c r="G761" s="26"/>
      <c r="H761" s="21"/>
    </row>
    <row r="762" spans="1:8">
      <c r="A762" s="31"/>
      <c r="G762" s="26"/>
      <c r="H762" s="21"/>
    </row>
    <row r="763" spans="1:8">
      <c r="A763" s="31"/>
      <c r="G763" s="26"/>
      <c r="H763" s="21"/>
    </row>
    <row r="764" spans="1:8">
      <c r="A764" s="31"/>
      <c r="G764" s="26"/>
      <c r="H764" s="21"/>
    </row>
    <row r="765" spans="1:8">
      <c r="A765" s="31"/>
      <c r="G765" s="26"/>
      <c r="H765" s="21"/>
    </row>
    <row r="766" spans="1:8">
      <c r="A766" s="31"/>
      <c r="G766" s="26"/>
      <c r="H766" s="21"/>
    </row>
    <row r="767" spans="1:8">
      <c r="A767" s="31"/>
      <c r="G767" s="26"/>
      <c r="H767" s="21"/>
    </row>
    <row r="768" spans="1:8">
      <c r="A768" s="31"/>
      <c r="G768" s="26"/>
      <c r="H768" s="21"/>
    </row>
    <row r="769" spans="1:8">
      <c r="A769" s="31"/>
      <c r="G769" s="26"/>
      <c r="H769" s="21"/>
    </row>
    <row r="770" spans="1:8">
      <c r="A770" s="31"/>
      <c r="G770" s="26"/>
      <c r="H770" s="21"/>
    </row>
    <row r="771" spans="1:8">
      <c r="A771" s="31"/>
      <c r="G771" s="26"/>
      <c r="H771" s="21"/>
    </row>
    <row r="772" spans="1:8">
      <c r="A772" s="31"/>
      <c r="G772" s="26"/>
      <c r="H772" s="21"/>
    </row>
    <row r="773" spans="1:8">
      <c r="A773" s="31"/>
      <c r="G773" s="26"/>
      <c r="H773" s="21"/>
    </row>
    <row r="774" spans="1:8">
      <c r="A774" s="31"/>
      <c r="G774" s="26"/>
      <c r="H774" s="21"/>
    </row>
    <row r="775" spans="1:8">
      <c r="A775" s="31"/>
      <c r="G775" s="26"/>
      <c r="H775" s="21"/>
    </row>
    <row r="776" spans="1:8">
      <c r="A776" s="31"/>
      <c r="G776" s="26"/>
      <c r="H776" s="21"/>
    </row>
    <row r="777" spans="1:8">
      <c r="A777" s="31"/>
      <c r="G777" s="26"/>
      <c r="H777" s="21"/>
    </row>
    <row r="778" spans="1:8">
      <c r="A778" s="31"/>
      <c r="G778" s="26"/>
      <c r="H778" s="21"/>
    </row>
    <row r="779" spans="1:8">
      <c r="A779" s="31"/>
      <c r="G779" s="26"/>
      <c r="H779" s="21"/>
    </row>
    <row r="780" spans="1:8">
      <c r="A780" s="31"/>
      <c r="G780" s="26"/>
      <c r="H780" s="21"/>
    </row>
    <row r="781" spans="1:8">
      <c r="A781" s="31"/>
      <c r="G781" s="26"/>
      <c r="H781" s="21"/>
    </row>
    <row r="782" spans="1:8">
      <c r="A782" s="31"/>
      <c r="G782" s="26"/>
      <c r="H782" s="21"/>
    </row>
    <row r="783" spans="1:8">
      <c r="A783" s="31"/>
      <c r="G783" s="26"/>
      <c r="H783" s="21"/>
    </row>
    <row r="784" spans="1:8">
      <c r="A784" s="31"/>
      <c r="G784" s="26"/>
      <c r="H784" s="21"/>
    </row>
    <row r="785" spans="1:8">
      <c r="A785" s="31"/>
      <c r="G785" s="26"/>
      <c r="H785" s="21"/>
    </row>
    <row r="786" spans="1:8">
      <c r="A786" s="31"/>
      <c r="G786" s="26"/>
      <c r="H786" s="21"/>
    </row>
    <row r="787" spans="1:8">
      <c r="A787" s="31"/>
      <c r="G787" s="26"/>
      <c r="H787" s="21"/>
    </row>
    <row r="788" spans="1:8">
      <c r="A788" s="31"/>
      <c r="G788" s="26"/>
      <c r="H788" s="21"/>
    </row>
    <row r="789" spans="1:8">
      <c r="A789" s="31"/>
      <c r="G789" s="26"/>
      <c r="H789" s="21"/>
    </row>
    <row r="790" spans="1:8">
      <c r="A790" s="31"/>
      <c r="G790" s="26"/>
      <c r="H790" s="21"/>
    </row>
    <row r="791" spans="1:8">
      <c r="A791" s="31"/>
      <c r="G791" s="26"/>
      <c r="H791" s="21"/>
    </row>
    <row r="792" spans="1:8">
      <c r="A792" s="31"/>
      <c r="G792" s="26"/>
      <c r="H792" s="21"/>
    </row>
    <row r="793" spans="1:8">
      <c r="A793" s="31"/>
      <c r="G793" s="26"/>
      <c r="H793" s="21"/>
    </row>
    <row r="794" spans="1:8">
      <c r="A794" s="31"/>
      <c r="G794" s="26"/>
      <c r="H794" s="21"/>
    </row>
    <row r="795" spans="1:8">
      <c r="A795" s="31"/>
      <c r="G795" s="26"/>
      <c r="H795" s="21"/>
    </row>
    <row r="796" spans="1:8">
      <c r="A796" s="31"/>
      <c r="G796" s="26"/>
      <c r="H796" s="21"/>
    </row>
    <row r="797" spans="1:8">
      <c r="A797" s="31"/>
      <c r="G797" s="26"/>
      <c r="H797" s="21"/>
    </row>
    <row r="798" spans="1:8">
      <c r="A798" s="31"/>
      <c r="G798" s="26"/>
      <c r="H798" s="21"/>
    </row>
    <row r="799" spans="1:8">
      <c r="A799" s="31"/>
      <c r="G799" s="26"/>
      <c r="H799" s="21"/>
    </row>
    <row r="800" spans="1:8">
      <c r="A800" s="31"/>
      <c r="G800" s="26"/>
      <c r="H800" s="21"/>
    </row>
    <row r="801" spans="1:8">
      <c r="A801" s="31"/>
      <c r="G801" s="26"/>
      <c r="H801" s="21"/>
    </row>
    <row r="802" spans="1:8">
      <c r="A802" s="31"/>
      <c r="G802" s="26"/>
      <c r="H802" s="21"/>
    </row>
    <row r="803" spans="1:8">
      <c r="A803" s="31"/>
      <c r="G803" s="26"/>
      <c r="H803" s="21"/>
    </row>
    <row r="804" spans="1:8">
      <c r="A804" s="31"/>
      <c r="G804" s="26"/>
      <c r="H804" s="21"/>
    </row>
    <row r="805" spans="1:8">
      <c r="A805" s="31"/>
      <c r="G805" s="26"/>
      <c r="H805" s="21"/>
    </row>
    <row r="806" spans="1:8">
      <c r="A806" s="31"/>
      <c r="G806" s="26"/>
      <c r="H806" s="21"/>
    </row>
    <row r="807" spans="1:8">
      <c r="A807" s="31"/>
      <c r="G807" s="26"/>
      <c r="H807" s="21"/>
    </row>
    <row r="808" spans="1:8">
      <c r="A808" s="31"/>
      <c r="G808" s="26"/>
      <c r="H808" s="21"/>
    </row>
    <row r="809" spans="1:8">
      <c r="A809" s="31"/>
      <c r="G809" s="26"/>
      <c r="H809" s="21"/>
    </row>
    <row r="810" spans="1:8">
      <c r="A810" s="31"/>
      <c r="G810" s="26"/>
      <c r="H810" s="21"/>
    </row>
    <row r="811" spans="1:8">
      <c r="A811" s="31"/>
      <c r="G811" s="26"/>
      <c r="H811" s="21"/>
    </row>
    <row r="812" spans="1:8">
      <c r="A812" s="31"/>
      <c r="G812" s="26"/>
      <c r="H812" s="21"/>
    </row>
    <row r="813" spans="1:8">
      <c r="A813" s="31"/>
      <c r="G813" s="26"/>
      <c r="H813" s="21"/>
    </row>
    <row r="814" spans="1:8">
      <c r="A814" s="31"/>
      <c r="G814" s="26"/>
      <c r="H814" s="21"/>
    </row>
    <row r="815" spans="1:8">
      <c r="A815" s="31"/>
      <c r="G815" s="26"/>
      <c r="H815" s="21"/>
    </row>
    <row r="816" spans="1:8">
      <c r="A816" s="31"/>
      <c r="G816" s="26"/>
      <c r="H816" s="21"/>
    </row>
    <row r="817" spans="1:8">
      <c r="A817" s="31"/>
      <c r="G817" s="26"/>
      <c r="H817" s="21"/>
    </row>
    <row r="818" spans="1:8">
      <c r="A818" s="31"/>
      <c r="G818" s="26"/>
      <c r="H818" s="21"/>
    </row>
    <row r="819" spans="1:8">
      <c r="A819" s="31"/>
      <c r="G819" s="26"/>
      <c r="H819" s="21"/>
    </row>
    <row r="820" spans="1:8">
      <c r="A820" s="31"/>
      <c r="G820" s="26"/>
      <c r="H820" s="21"/>
    </row>
    <row r="821" spans="1:8">
      <c r="A821" s="31"/>
      <c r="G821" s="26"/>
      <c r="H821" s="21"/>
    </row>
    <row r="822" spans="1:8">
      <c r="A822" s="31"/>
      <c r="G822" s="26"/>
      <c r="H822" s="21"/>
    </row>
    <row r="823" spans="1:8">
      <c r="A823" s="31"/>
      <c r="G823" s="26"/>
      <c r="H823" s="21"/>
    </row>
    <row r="824" spans="1:8">
      <c r="A824" s="31"/>
      <c r="G824" s="26"/>
      <c r="H824" s="21"/>
    </row>
    <row r="825" spans="1:8">
      <c r="A825" s="31"/>
      <c r="G825" s="26"/>
      <c r="H825" s="21"/>
    </row>
    <row r="826" spans="1:8">
      <c r="A826" s="31"/>
      <c r="G826" s="26"/>
      <c r="H826" s="21"/>
    </row>
    <row r="827" spans="1:8">
      <c r="A827" s="31"/>
      <c r="G827" s="26"/>
      <c r="H827" s="21"/>
    </row>
    <row r="828" spans="1:8">
      <c r="A828" s="31"/>
      <c r="G828" s="26"/>
      <c r="H828" s="21"/>
    </row>
    <row r="829" spans="1:8">
      <c r="A829" s="31"/>
      <c r="G829" s="26"/>
      <c r="H829" s="21"/>
    </row>
    <row r="830" spans="1:8">
      <c r="A830" s="31"/>
      <c r="G830" s="26"/>
      <c r="H830" s="21"/>
    </row>
    <row r="831" spans="1:8">
      <c r="A831" s="31"/>
      <c r="G831" s="26"/>
      <c r="H831" s="21"/>
    </row>
    <row r="832" spans="1:8">
      <c r="A832" s="31"/>
      <c r="G832" s="26"/>
      <c r="H832" s="21"/>
    </row>
    <row r="833" spans="1:8">
      <c r="A833" s="31"/>
      <c r="G833" s="26"/>
      <c r="H833" s="21"/>
    </row>
    <row r="834" spans="1:8">
      <c r="A834" s="31"/>
      <c r="G834" s="26"/>
      <c r="H834" s="21"/>
    </row>
    <row r="835" spans="1:8">
      <c r="A835" s="31"/>
      <c r="G835" s="26"/>
      <c r="H835" s="21"/>
    </row>
    <row r="836" spans="1:8">
      <c r="A836" s="31"/>
      <c r="G836" s="26"/>
      <c r="H836" s="21"/>
    </row>
    <row r="837" spans="1:8">
      <c r="A837" s="31"/>
      <c r="G837" s="26"/>
      <c r="H837" s="21"/>
    </row>
    <row r="838" spans="1:8">
      <c r="A838" s="31"/>
      <c r="G838" s="26"/>
      <c r="H838" s="21"/>
    </row>
    <row r="839" spans="1:8">
      <c r="A839" s="31"/>
      <c r="G839" s="26"/>
      <c r="H839" s="21"/>
    </row>
    <row r="840" spans="1:8">
      <c r="A840" s="31"/>
      <c r="G840" s="26"/>
      <c r="H840" s="21"/>
    </row>
    <row r="841" spans="1:8">
      <c r="A841" s="31"/>
      <c r="G841" s="26"/>
      <c r="H841" s="21"/>
    </row>
    <row r="842" spans="1:8">
      <c r="A842" s="31"/>
      <c r="G842" s="26"/>
      <c r="H842" s="21"/>
    </row>
    <row r="843" spans="1:8">
      <c r="A843" s="31"/>
      <c r="G843" s="26"/>
      <c r="H843" s="21"/>
    </row>
    <row r="844" spans="1:8">
      <c r="A844" s="31"/>
      <c r="G844" s="26"/>
      <c r="H844" s="21"/>
    </row>
    <row r="845" spans="1:8">
      <c r="A845" s="31"/>
      <c r="G845" s="26"/>
      <c r="H845" s="21"/>
    </row>
    <row r="846" spans="1:8">
      <c r="A846" s="31"/>
      <c r="G846" s="26"/>
      <c r="H846" s="21"/>
    </row>
    <row r="847" spans="1:8">
      <c r="A847" s="31"/>
      <c r="G847" s="26"/>
      <c r="H847" s="21"/>
    </row>
    <row r="848" spans="1:8">
      <c r="A848" s="31"/>
      <c r="G848" s="26"/>
      <c r="H848" s="21"/>
    </row>
    <row r="849" spans="1:8">
      <c r="A849" s="31"/>
      <c r="G849" s="26"/>
      <c r="H849" s="21"/>
    </row>
    <row r="850" spans="1:8">
      <c r="A850" s="31"/>
      <c r="G850" s="26"/>
      <c r="H850" s="21"/>
    </row>
    <row r="851" spans="1:8">
      <c r="A851" s="31"/>
      <c r="G851" s="26"/>
      <c r="H851" s="21"/>
    </row>
    <row r="852" spans="1:8">
      <c r="A852" s="31"/>
      <c r="G852" s="26"/>
      <c r="H852" s="21"/>
    </row>
    <row r="853" spans="1:8">
      <c r="A853" s="31"/>
      <c r="G853" s="26"/>
      <c r="H853" s="21"/>
    </row>
    <row r="854" spans="1:8">
      <c r="A854" s="31"/>
      <c r="G854" s="26"/>
      <c r="H854" s="21"/>
    </row>
    <row r="855" spans="1:8">
      <c r="A855" s="31"/>
      <c r="G855" s="26"/>
      <c r="H855" s="21"/>
    </row>
    <row r="856" spans="1:8">
      <c r="A856" s="31"/>
      <c r="G856" s="26"/>
      <c r="H856" s="21"/>
    </row>
    <row r="857" spans="1:8">
      <c r="A857" s="31"/>
      <c r="G857" s="26"/>
      <c r="H857" s="21"/>
    </row>
    <row r="858" spans="1:8">
      <c r="A858" s="31"/>
      <c r="G858" s="26"/>
      <c r="H858" s="21"/>
    </row>
    <row r="859" spans="1:8">
      <c r="A859" s="31"/>
      <c r="G859" s="26"/>
      <c r="H859" s="21"/>
    </row>
    <row r="860" spans="1:8">
      <c r="A860" s="31"/>
      <c r="G860" s="26"/>
      <c r="H860" s="21"/>
    </row>
    <row r="861" spans="1:8">
      <c r="A861" s="31"/>
      <c r="G861" s="26"/>
      <c r="H861" s="21"/>
    </row>
    <row r="862" spans="1:8">
      <c r="A862" s="31"/>
      <c r="G862" s="26"/>
      <c r="H862" s="21"/>
    </row>
    <row r="863" spans="1:8">
      <c r="A863" s="31"/>
      <c r="G863" s="26"/>
      <c r="H863" s="21"/>
    </row>
    <row r="864" spans="1:8">
      <c r="A864" s="31"/>
      <c r="G864" s="26"/>
      <c r="H864" s="21"/>
    </row>
    <row r="865" spans="1:8">
      <c r="A865" s="31"/>
      <c r="G865" s="26"/>
      <c r="H865" s="21"/>
    </row>
    <row r="866" spans="1:8">
      <c r="A866" s="31"/>
      <c r="G866" s="26"/>
      <c r="H866" s="21"/>
    </row>
    <row r="867" spans="1:8">
      <c r="A867" s="31"/>
      <c r="G867" s="26"/>
      <c r="H867" s="21"/>
    </row>
    <row r="868" spans="1:8">
      <c r="A868" s="31"/>
      <c r="G868" s="26"/>
      <c r="H868" s="21"/>
    </row>
    <row r="869" spans="1:8">
      <c r="A869" s="31"/>
      <c r="G869" s="26"/>
      <c r="H869" s="21"/>
    </row>
    <row r="870" spans="1:8">
      <c r="A870" s="31"/>
      <c r="G870" s="26"/>
      <c r="H870" s="21"/>
    </row>
    <row r="871" spans="1:8">
      <c r="A871" s="31"/>
      <c r="G871" s="26"/>
      <c r="H871" s="21"/>
    </row>
    <row r="872" spans="1:8">
      <c r="A872" s="31"/>
      <c r="G872" s="26"/>
      <c r="H872" s="21"/>
    </row>
    <row r="873" spans="1:8">
      <c r="A873" s="31"/>
      <c r="G873" s="26"/>
      <c r="H873" s="21"/>
    </row>
    <row r="874" spans="1:8">
      <c r="A874" s="31"/>
      <c r="G874" s="26"/>
      <c r="H874" s="21"/>
    </row>
    <row r="875" spans="1:8">
      <c r="A875" s="31"/>
      <c r="G875" s="26"/>
      <c r="H875" s="21"/>
    </row>
    <row r="876" spans="1:8">
      <c r="A876" s="31"/>
      <c r="G876" s="26"/>
      <c r="H876" s="21"/>
    </row>
    <row r="877" spans="1:8">
      <c r="A877" s="31"/>
      <c r="G877" s="26"/>
      <c r="H877" s="21"/>
    </row>
    <row r="878" spans="1:8">
      <c r="A878" s="31"/>
      <c r="G878" s="26"/>
      <c r="H878" s="21"/>
    </row>
    <row r="879" spans="1:8">
      <c r="A879" s="31"/>
      <c r="G879" s="26"/>
      <c r="H879" s="21"/>
    </row>
    <row r="880" spans="1:8">
      <c r="A880" s="31"/>
      <c r="G880" s="26"/>
      <c r="H880" s="21"/>
    </row>
    <row r="881" spans="1:8">
      <c r="A881" s="31"/>
      <c r="G881" s="26"/>
      <c r="H881" s="21"/>
    </row>
    <row r="882" spans="1:8">
      <c r="A882" s="31"/>
      <c r="G882" s="26"/>
      <c r="H882" s="21"/>
    </row>
    <row r="883" spans="1:8">
      <c r="A883" s="31"/>
      <c r="G883" s="26"/>
      <c r="H883" s="21"/>
    </row>
    <row r="884" spans="1:8">
      <c r="A884" s="31"/>
      <c r="G884" s="26"/>
      <c r="H884" s="21"/>
    </row>
    <row r="885" spans="1:8">
      <c r="A885" s="31"/>
      <c r="G885" s="26"/>
      <c r="H885" s="21"/>
    </row>
    <row r="886" spans="1:8">
      <c r="A886" s="31"/>
      <c r="G886" s="26"/>
      <c r="H886" s="21"/>
    </row>
    <row r="887" spans="1:8">
      <c r="A887" s="31"/>
      <c r="G887" s="26"/>
      <c r="H887" s="21"/>
    </row>
    <row r="888" spans="1:8">
      <c r="A888" s="31"/>
      <c r="G888" s="26"/>
      <c r="H888" s="21"/>
    </row>
    <row r="889" spans="1:8">
      <c r="A889" s="31"/>
      <c r="G889" s="26"/>
      <c r="H889" s="21"/>
    </row>
    <row r="890" spans="1:8">
      <c r="A890" s="31"/>
      <c r="G890" s="26"/>
      <c r="H890" s="21"/>
    </row>
    <row r="891" spans="1:8">
      <c r="A891" s="31"/>
      <c r="G891" s="26"/>
      <c r="H891" s="21"/>
    </row>
    <row r="892" spans="1:8">
      <c r="A892" s="31"/>
      <c r="G892" s="26"/>
      <c r="H892" s="21"/>
    </row>
    <row r="893" spans="1:8">
      <c r="A893" s="31"/>
      <c r="G893" s="26"/>
      <c r="H893" s="21"/>
    </row>
    <row r="894" spans="1:8">
      <c r="A894" s="31"/>
      <c r="G894" s="26"/>
      <c r="H894" s="21"/>
    </row>
    <row r="895" spans="1:8">
      <c r="A895" s="31"/>
      <c r="G895" s="26"/>
      <c r="H895" s="21"/>
    </row>
    <row r="896" spans="1:8">
      <c r="A896" s="31"/>
      <c r="G896" s="26"/>
      <c r="H896" s="21"/>
    </row>
    <row r="897" spans="1:8">
      <c r="A897" s="31"/>
      <c r="G897" s="26"/>
      <c r="H897" s="21"/>
    </row>
    <row r="898" spans="1:8">
      <c r="A898" s="31"/>
      <c r="G898" s="26"/>
      <c r="H898" s="21"/>
    </row>
    <row r="899" spans="1:8">
      <c r="A899" s="31"/>
      <c r="G899" s="26"/>
      <c r="H899" s="21"/>
    </row>
    <row r="900" spans="1:8">
      <c r="A900" s="31"/>
      <c r="G900" s="26"/>
      <c r="H900" s="21"/>
    </row>
    <row r="901" spans="1:8">
      <c r="A901" s="31"/>
      <c r="G901" s="26"/>
      <c r="H901" s="21"/>
    </row>
    <row r="902" spans="1:8">
      <c r="A902" s="31"/>
      <c r="G902" s="26"/>
      <c r="H902" s="21"/>
    </row>
    <row r="903" spans="1:8">
      <c r="A903" s="31"/>
      <c r="G903" s="26"/>
      <c r="H903" s="21"/>
    </row>
    <row r="904" spans="1:8">
      <c r="A904" s="31"/>
      <c r="G904" s="26"/>
      <c r="H904" s="21"/>
    </row>
    <row r="905" spans="1:8">
      <c r="A905" s="31"/>
      <c r="G905" s="26"/>
      <c r="H905" s="21"/>
    </row>
    <row r="906" spans="1:8">
      <c r="A906" s="31"/>
      <c r="G906" s="26"/>
      <c r="H906" s="21"/>
    </row>
    <row r="907" spans="1:8">
      <c r="A907" s="31"/>
      <c r="G907" s="26"/>
      <c r="H907" s="21"/>
    </row>
    <row r="908" spans="1:8">
      <c r="A908" s="31"/>
      <c r="G908" s="26"/>
      <c r="H908" s="21"/>
    </row>
    <row r="909" spans="1:8">
      <c r="A909" s="31"/>
      <c r="G909" s="26"/>
      <c r="H909" s="21"/>
    </row>
    <row r="910" spans="1:8">
      <c r="A910" s="31"/>
      <c r="G910" s="26"/>
      <c r="H910" s="21"/>
    </row>
    <row r="911" spans="1:8">
      <c r="A911" s="31"/>
      <c r="G911" s="26"/>
      <c r="H911" s="21"/>
    </row>
    <row r="912" spans="1:8">
      <c r="A912" s="31"/>
      <c r="G912" s="26"/>
      <c r="H912" s="21"/>
    </row>
    <row r="913" spans="1:8">
      <c r="A913" s="31"/>
      <c r="G913" s="26"/>
      <c r="H913" s="21"/>
    </row>
    <row r="914" spans="1:8">
      <c r="A914" s="31"/>
      <c r="G914" s="26"/>
      <c r="H914" s="21"/>
    </row>
    <row r="915" spans="1:8">
      <c r="A915" s="31"/>
      <c r="G915" s="26"/>
      <c r="H915" s="21"/>
    </row>
    <row r="916" spans="1:8">
      <c r="A916" s="31"/>
      <c r="G916" s="26"/>
      <c r="H916" s="21"/>
    </row>
    <row r="917" spans="1:8">
      <c r="A917" s="31"/>
      <c r="G917" s="26"/>
      <c r="H917" s="21"/>
    </row>
    <row r="918" spans="1:8">
      <c r="A918" s="31"/>
      <c r="G918" s="26"/>
      <c r="H918" s="21"/>
    </row>
    <row r="919" spans="1:8">
      <c r="A919" s="31"/>
      <c r="G919" s="26"/>
      <c r="H919" s="21"/>
    </row>
    <row r="920" spans="1:8">
      <c r="A920" s="31"/>
      <c r="G920" s="26"/>
      <c r="H920" s="21"/>
    </row>
    <row r="921" spans="1:8">
      <c r="A921" s="31"/>
      <c r="G921" s="26"/>
      <c r="H921" s="21"/>
    </row>
    <row r="922" spans="1:8">
      <c r="A922" s="31"/>
      <c r="G922" s="26"/>
      <c r="H922" s="21"/>
    </row>
    <row r="923" spans="1:8">
      <c r="A923" s="31"/>
      <c r="G923" s="26"/>
      <c r="H923" s="21"/>
    </row>
    <row r="924" spans="1:8">
      <c r="A924" s="31"/>
      <c r="G924" s="26"/>
      <c r="H924" s="21"/>
    </row>
    <row r="925" spans="1:8">
      <c r="A925" s="31"/>
      <c r="G925" s="26"/>
      <c r="H925" s="21"/>
    </row>
    <row r="926" spans="1:8">
      <c r="A926" s="31"/>
      <c r="G926" s="26"/>
      <c r="H926" s="21"/>
    </row>
    <row r="927" spans="1:8">
      <c r="A927" s="31"/>
      <c r="G927" s="26"/>
      <c r="H927" s="21"/>
    </row>
    <row r="928" spans="1:8">
      <c r="A928" s="31"/>
      <c r="G928" s="26"/>
      <c r="H928" s="21"/>
    </row>
    <row r="929" spans="1:8">
      <c r="A929" s="31"/>
      <c r="G929" s="26"/>
      <c r="H929" s="21"/>
    </row>
    <row r="930" spans="1:8">
      <c r="A930" s="31"/>
      <c r="G930" s="26"/>
      <c r="H930" s="21"/>
    </row>
    <row r="931" spans="1:8">
      <c r="A931" s="31"/>
      <c r="G931" s="26"/>
      <c r="H931" s="21"/>
    </row>
    <row r="932" spans="1:8">
      <c r="A932" s="31"/>
      <c r="G932" s="26"/>
      <c r="H932" s="21"/>
    </row>
    <row r="933" spans="1:8">
      <c r="A933" s="31"/>
      <c r="G933" s="26"/>
      <c r="H933" s="21"/>
    </row>
    <row r="934" spans="1:8">
      <c r="A934" s="31"/>
      <c r="G934" s="26"/>
      <c r="H934" s="21"/>
    </row>
    <row r="935" spans="1:8">
      <c r="A935" s="31"/>
      <c r="G935" s="26"/>
      <c r="H935" s="21"/>
    </row>
    <row r="936" spans="1:8">
      <c r="A936" s="31"/>
      <c r="G936" s="26"/>
      <c r="H936" s="21"/>
    </row>
    <row r="937" spans="1:8">
      <c r="A937" s="31"/>
      <c r="G937" s="26"/>
      <c r="H937" s="21"/>
    </row>
    <row r="938" spans="1:8">
      <c r="A938" s="31"/>
      <c r="G938" s="26"/>
      <c r="H938" s="21"/>
    </row>
    <row r="939" spans="1:8">
      <c r="A939" s="31"/>
      <c r="G939" s="26"/>
      <c r="H939" s="21"/>
    </row>
    <row r="940" spans="1:8">
      <c r="A940" s="31"/>
      <c r="G940" s="26"/>
      <c r="H940" s="21"/>
    </row>
    <row r="941" spans="1:8">
      <c r="A941" s="31"/>
      <c r="G941" s="26"/>
      <c r="H941" s="21"/>
    </row>
    <row r="942" spans="1:8">
      <c r="A942" s="31"/>
      <c r="G942" s="26"/>
      <c r="H942" s="21"/>
    </row>
    <row r="943" spans="1:8">
      <c r="A943" s="31"/>
      <c r="G943" s="26"/>
      <c r="H943" s="21"/>
    </row>
    <row r="944" spans="1:8">
      <c r="A944" s="31"/>
      <c r="G944" s="26"/>
      <c r="H944" s="21"/>
    </row>
    <row r="945" spans="1:8">
      <c r="A945" s="31"/>
      <c r="G945" s="26"/>
      <c r="H945" s="21"/>
    </row>
    <row r="946" spans="1:8">
      <c r="A946" s="31"/>
      <c r="G946" s="26"/>
      <c r="H946" s="21"/>
    </row>
    <row r="947" spans="1:8">
      <c r="A947" s="31"/>
      <c r="G947" s="26"/>
      <c r="H947" s="21"/>
    </row>
    <row r="948" spans="1:8">
      <c r="A948" s="31"/>
      <c r="G948" s="26"/>
      <c r="H948" s="21"/>
    </row>
    <row r="949" spans="1:8">
      <c r="A949" s="31"/>
      <c r="G949" s="26"/>
      <c r="H949" s="21"/>
    </row>
    <row r="950" spans="1:8">
      <c r="A950" s="31"/>
      <c r="G950" s="26"/>
      <c r="H950" s="21"/>
    </row>
    <row r="951" spans="1:8">
      <c r="A951" s="31"/>
      <c r="G951" s="26"/>
      <c r="H951" s="21"/>
    </row>
    <row r="952" spans="1:8">
      <c r="A952" s="31"/>
      <c r="G952" s="26"/>
      <c r="H952" s="21"/>
    </row>
    <row r="953" spans="1:8">
      <c r="A953" s="31"/>
      <c r="G953" s="26"/>
      <c r="H953" s="21"/>
    </row>
    <row r="954" spans="1:8">
      <c r="A954" s="31"/>
      <c r="G954" s="26"/>
      <c r="H954" s="21"/>
    </row>
    <row r="955" spans="1:8">
      <c r="A955" s="31"/>
      <c r="G955" s="26"/>
      <c r="H955" s="21"/>
    </row>
    <row r="956" spans="1:8">
      <c r="A956" s="31"/>
      <c r="G956" s="26"/>
      <c r="H956" s="21"/>
    </row>
    <row r="957" spans="1:8">
      <c r="A957" s="31"/>
      <c r="G957" s="26"/>
      <c r="H957" s="21"/>
    </row>
    <row r="958" spans="1:8">
      <c r="A958" s="31"/>
      <c r="G958" s="26"/>
      <c r="H958" s="21"/>
    </row>
    <row r="959" spans="1:8">
      <c r="A959" s="31"/>
      <c r="G959" s="26"/>
      <c r="H959" s="21"/>
    </row>
    <row r="960" spans="1:8">
      <c r="A960" s="31"/>
      <c r="G960" s="26"/>
      <c r="H960" s="21"/>
    </row>
    <row r="961" spans="1:8">
      <c r="A961" s="31"/>
      <c r="G961" s="26"/>
      <c r="H961" s="21"/>
    </row>
    <row r="962" spans="1:8">
      <c r="A962" s="31"/>
      <c r="G962" s="26"/>
      <c r="H962" s="21"/>
    </row>
    <row r="963" spans="1:8">
      <c r="A963" s="31"/>
      <c r="G963" s="26"/>
      <c r="H963" s="21"/>
    </row>
    <row r="964" spans="1:8">
      <c r="A964" s="31"/>
      <c r="G964" s="26"/>
      <c r="H964" s="21"/>
    </row>
    <row r="965" spans="1:8">
      <c r="A965" s="31"/>
      <c r="G965" s="26"/>
      <c r="H965" s="21"/>
    </row>
    <row r="966" spans="1:8">
      <c r="A966" s="31"/>
      <c r="G966" s="26"/>
      <c r="H966" s="21"/>
    </row>
    <row r="967" spans="1:8">
      <c r="A967" s="31"/>
      <c r="G967" s="26"/>
      <c r="H967" s="21"/>
    </row>
    <row r="968" spans="1:8">
      <c r="A968" s="31"/>
      <c r="G968" s="26"/>
      <c r="H968" s="21"/>
    </row>
    <row r="969" spans="1:8">
      <c r="A969" s="31"/>
      <c r="G969" s="26"/>
      <c r="H969" s="21"/>
    </row>
    <row r="970" spans="1:8">
      <c r="A970" s="31"/>
      <c r="G970" s="26"/>
      <c r="H970" s="21"/>
    </row>
    <row r="971" spans="1:8">
      <c r="A971" s="31"/>
      <c r="G971" s="26"/>
      <c r="H971" s="21"/>
    </row>
    <row r="972" spans="1:8">
      <c r="A972" s="31"/>
      <c r="G972" s="26"/>
      <c r="H972" s="21"/>
    </row>
    <row r="973" spans="1:8">
      <c r="A973" s="31"/>
      <c r="G973" s="26"/>
      <c r="H973" s="21"/>
    </row>
    <row r="974" spans="1:8">
      <c r="A974" s="31"/>
      <c r="G974" s="26"/>
      <c r="H974" s="21"/>
    </row>
    <row r="975" spans="1:8">
      <c r="A975" s="31"/>
      <c r="G975" s="26"/>
      <c r="H975" s="21"/>
    </row>
    <row r="976" spans="1:8">
      <c r="A976" s="31"/>
      <c r="G976" s="26"/>
      <c r="H976" s="21"/>
    </row>
    <row r="977" spans="1:8">
      <c r="A977" s="31"/>
      <c r="G977" s="26"/>
      <c r="H977" s="21"/>
    </row>
    <row r="978" spans="1:8">
      <c r="A978" s="31"/>
      <c r="G978" s="26"/>
      <c r="H978" s="21"/>
    </row>
    <row r="979" spans="1:8">
      <c r="A979" s="31"/>
      <c r="G979" s="26"/>
      <c r="H979" s="21"/>
    </row>
    <row r="980" spans="1:8">
      <c r="A980" s="31"/>
      <c r="G980" s="26"/>
      <c r="H980" s="21"/>
    </row>
    <row r="981" spans="1:8">
      <c r="A981" s="31"/>
      <c r="G981" s="26"/>
      <c r="H981" s="21"/>
    </row>
    <row r="982" spans="1:8">
      <c r="A982" s="31"/>
      <c r="G982" s="26"/>
      <c r="H982" s="21"/>
    </row>
    <row r="983" spans="1:8">
      <c r="A983" s="31"/>
      <c r="G983" s="26"/>
      <c r="H983" s="21"/>
    </row>
    <row r="984" spans="1:8">
      <c r="A984" s="31"/>
      <c r="G984" s="26"/>
      <c r="H984" s="21"/>
    </row>
    <row r="985" spans="1:8">
      <c r="A985" s="31"/>
      <c r="G985" s="26"/>
      <c r="H985" s="21"/>
    </row>
    <row r="986" spans="1:8">
      <c r="A986" s="31"/>
      <c r="G986" s="26"/>
      <c r="H986" s="21"/>
    </row>
    <row r="987" spans="1:8">
      <c r="A987" s="31"/>
      <c r="G987" s="26"/>
      <c r="H987" s="21"/>
    </row>
    <row r="988" spans="1:8">
      <c r="A988" s="31"/>
      <c r="G988" s="26"/>
      <c r="H988" s="21"/>
    </row>
    <row r="989" spans="1:8">
      <c r="A989" s="31"/>
      <c r="G989" s="26"/>
      <c r="H989" s="21"/>
    </row>
    <row r="990" spans="1:8">
      <c r="A990" s="31"/>
      <c r="G990" s="26"/>
      <c r="H990" s="21"/>
    </row>
    <row r="991" spans="1:8">
      <c r="A991" s="31"/>
      <c r="G991" s="26"/>
      <c r="H991" s="21"/>
    </row>
    <row r="992" spans="1:8">
      <c r="A992" s="31"/>
      <c r="G992" s="26"/>
      <c r="H992" s="21"/>
    </row>
    <row r="993" spans="1:8">
      <c r="A993" s="31"/>
      <c r="G993" s="26"/>
      <c r="H993" s="21"/>
    </row>
    <row r="994" spans="1:8">
      <c r="A994" s="31"/>
      <c r="G994" s="26"/>
      <c r="H994" s="21"/>
    </row>
    <row r="995" spans="1:8">
      <c r="A995" s="31"/>
      <c r="G995" s="26"/>
      <c r="H995" s="21"/>
    </row>
    <row r="996" spans="1:8">
      <c r="A996" s="31"/>
      <c r="G996" s="26"/>
      <c r="H996" s="21"/>
    </row>
    <row r="997" spans="1:8">
      <c r="A997" s="31"/>
      <c r="G997" s="26"/>
      <c r="H997" s="21"/>
    </row>
    <row r="998" spans="1:8">
      <c r="A998" s="31"/>
      <c r="G998" s="26"/>
      <c r="H998" s="21"/>
    </row>
    <row r="999" spans="1:8">
      <c r="A999" s="31"/>
      <c r="G999" s="26"/>
      <c r="H999" s="21"/>
    </row>
    <row r="1000" spans="1:8">
      <c r="A1000" s="31"/>
      <c r="G1000" s="26"/>
      <c r="H1000" s="21"/>
    </row>
  </sheetData>
  <sheetProtection sheet="1" objects="1"/>
  <mergeCells count="5">
    <mergeCell ref="D1:E1"/>
    <mergeCell ref="AA1:AK1"/>
    <mergeCell ref="AI2:AJ2"/>
    <mergeCell ref="D3:E3"/>
    <mergeCell ref="I8:J8"/>
  </mergeCells>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74</vt:i4>
      </vt:variant>
    </vt:vector>
  </HeadingPairs>
  <TitlesOfParts>
    <vt:vector size="74" baseType="lpstr">
      <vt:lpstr>Instructions</vt:lpstr>
      <vt:lpstr>Overview</vt:lpstr>
      <vt:lpstr>Merlin</vt:lpstr>
      <vt:lpstr>Pluto</vt:lpstr>
      <vt:lpstr>Mickey_Mouse</vt:lpstr>
      <vt:lpstr>Minnie_Mouse</vt:lpstr>
      <vt:lpstr>Goofy</vt:lpstr>
      <vt:lpstr>Daisy_Duck</vt:lpstr>
      <vt:lpstr>Donald_Duck</vt:lpstr>
      <vt:lpstr>Pete</vt:lpstr>
      <vt:lpstr>Chip</vt:lpstr>
      <vt:lpstr>Dale</vt:lpstr>
      <vt:lpstr>Zurg</vt:lpstr>
      <vt:lpstr>Jessie</vt:lpstr>
      <vt:lpstr>Woody</vt:lpstr>
      <vt:lpstr>Buzz_Lightyear</vt:lpstr>
      <vt:lpstr>Bo_Peep</vt:lpstr>
      <vt:lpstr>Hamm</vt:lpstr>
      <vt:lpstr>Sarge</vt:lpstr>
      <vt:lpstr>Rex</vt:lpstr>
      <vt:lpstr>Cinderella</vt:lpstr>
      <vt:lpstr>Prince_Charming</vt:lpstr>
      <vt:lpstr>Tinker_Bell</vt:lpstr>
      <vt:lpstr>Elizabeth_Swann</vt:lpstr>
      <vt:lpstr>Jack_Sparrow</vt:lpstr>
      <vt:lpstr>Will_Turner</vt:lpstr>
      <vt:lpstr>Mike_Wazowski</vt:lpstr>
      <vt:lpstr>Sulley</vt:lpstr>
      <vt:lpstr>Boo</vt:lpstr>
      <vt:lpstr>Roz</vt:lpstr>
      <vt:lpstr>Celia_Mae</vt:lpstr>
      <vt:lpstr>Randall_Boggs</vt:lpstr>
      <vt:lpstr>WALL_E</vt:lpstr>
      <vt:lpstr>EVE</vt:lpstr>
      <vt:lpstr>Mother_Gothel</vt:lpstr>
      <vt:lpstr>Flynn</vt:lpstr>
      <vt:lpstr>Rapunzel</vt:lpstr>
      <vt:lpstr>Maximus</vt:lpstr>
      <vt:lpstr>Aurora</vt:lpstr>
      <vt:lpstr>Prince_Phillip</vt:lpstr>
      <vt:lpstr>Flora</vt:lpstr>
      <vt:lpstr>Fauna</vt:lpstr>
      <vt:lpstr>Merryweather</vt:lpstr>
      <vt:lpstr>Judy_Hopps</vt:lpstr>
      <vt:lpstr>Nick_Wilde</vt:lpstr>
      <vt:lpstr>Chief_Bogo</vt:lpstr>
      <vt:lpstr>Flash</vt:lpstr>
      <vt:lpstr>Dash</vt:lpstr>
      <vt:lpstr>Mrs_Incredible</vt:lpstr>
      <vt:lpstr>Mr_Incredible</vt:lpstr>
      <vt:lpstr>Violet</vt:lpstr>
      <vt:lpstr>Frozone</vt:lpstr>
      <vt:lpstr>Syndrome</vt:lpstr>
      <vt:lpstr>Zero</vt:lpstr>
      <vt:lpstr>Jack_Skellington</vt:lpstr>
      <vt:lpstr>Sally</vt:lpstr>
      <vt:lpstr>Oogie_Boogie</vt:lpstr>
      <vt:lpstr>Anna</vt:lpstr>
      <vt:lpstr>Elsa</vt:lpstr>
      <vt:lpstr>Olaf</vt:lpstr>
      <vt:lpstr>Hans</vt:lpstr>
      <vt:lpstr>Kristoff</vt:lpstr>
      <vt:lpstr>Sven</vt:lpstr>
      <vt:lpstr>Li_Shang</vt:lpstr>
      <vt:lpstr>Mulan</vt:lpstr>
      <vt:lpstr>Mushu</vt:lpstr>
      <vt:lpstr>Belle</vt:lpstr>
      <vt:lpstr>Beast</vt:lpstr>
      <vt:lpstr>Lumiere</vt:lpstr>
      <vt:lpstr>Cogsworth</vt:lpstr>
      <vt:lpstr>Mrs_Potts</vt:lpstr>
      <vt:lpstr>Chip_Potts</vt:lpstr>
      <vt:lpstr>Gaston</vt:lpstr>
      <vt:lpstr>Release_Notes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2017-03-02T07:53:00Z</dcterms:created>
  <dcterms:modified xsi:type="dcterms:W3CDTF">2017-06-27T01:03:37Z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1033-10.2.0.5871</vt:lpwstr>
  </property>
  <property fmtid="{D5CDD505-2E9C-101B-9397-08002B2CF9AE}" pid="3" name="KSOReadingLayout">
    <vt:bool>false</vt:bool>
  </property>
</Properties>
</file>