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drawings/drawing1.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drawings/drawing35.xml" ContentType="application/vnd.openxmlformats-officedocument.drawing+xml"/>
  <Override PartName="/xl/drawings/drawing36.xml" ContentType="application/vnd.openxmlformats-officedocument.drawing+xml"/>
  <Override PartName="/xl/drawings/drawing37.xml" ContentType="application/vnd.openxmlformats-officedocument.drawing+xml"/>
  <Override PartName="/xl/drawings/drawing38.xml" ContentType="application/vnd.openxmlformats-officedocument.drawing+xml"/>
  <Override PartName="/xl/drawings/drawing39.xml" ContentType="application/vnd.openxmlformats-officedocument.drawing+xml"/>
  <Override PartName="/xl/drawings/drawing4.xml" ContentType="application/vnd.openxmlformats-officedocument.drawing+xml"/>
  <Override PartName="/xl/drawings/drawing40.xml" ContentType="application/vnd.openxmlformats-officedocument.drawing+xml"/>
  <Override PartName="/xl/drawings/drawing41.xml" ContentType="application/vnd.openxmlformats-officedocument.drawing+xml"/>
  <Override PartName="/xl/drawings/drawing42.xml" ContentType="application/vnd.openxmlformats-officedocument.drawing+xml"/>
  <Override PartName="/xl/drawings/drawing43.xml" ContentType="application/vnd.openxmlformats-officedocument.drawing+xml"/>
  <Override PartName="/xl/drawings/drawing44.xml" ContentType="application/vnd.openxmlformats-officedocument.drawing+xml"/>
  <Override PartName="/xl/drawings/drawing45.xml" ContentType="application/vnd.openxmlformats-officedocument.drawing+xml"/>
  <Override PartName="/xl/drawings/drawing46.xml" ContentType="application/vnd.openxmlformats-officedocument.drawing+xml"/>
  <Override PartName="/xl/drawings/drawing47.xml" ContentType="application/vnd.openxmlformats-officedocument.drawing+xml"/>
  <Override PartName="/xl/drawings/drawing48.xml" ContentType="application/vnd.openxmlformats-officedocument.drawing+xml"/>
  <Override PartName="/xl/drawings/drawing49.xml" ContentType="application/vnd.openxmlformats-officedocument.drawing+xml"/>
  <Override PartName="/xl/drawings/drawing5.xml" ContentType="application/vnd.openxmlformats-officedocument.drawing+xml"/>
  <Override PartName="/xl/drawings/drawing50.xml" ContentType="application/vnd.openxmlformats-officedocument.drawing+xml"/>
  <Override PartName="/xl/drawings/drawing51.xml" ContentType="application/vnd.openxmlformats-officedocument.drawing+xml"/>
  <Override PartName="/xl/drawings/drawing52.xml" ContentType="application/vnd.openxmlformats-officedocument.drawing+xml"/>
  <Override PartName="/xl/drawings/drawing53.xml" ContentType="application/vnd.openxmlformats-officedocument.drawing+xml"/>
  <Override PartName="/xl/drawings/drawing54.xml" ContentType="application/vnd.openxmlformats-officedocument.drawing+xml"/>
  <Override PartName="/xl/drawings/drawing55.xml" ContentType="application/vnd.openxmlformats-officedocument.drawing+xml"/>
  <Override PartName="/xl/drawings/drawing56.xml" ContentType="application/vnd.openxmlformats-officedocument.drawing+xml"/>
  <Override PartName="/xl/drawings/drawing57.xml" ContentType="application/vnd.openxmlformats-officedocument.drawing+xml"/>
  <Override PartName="/xl/drawings/drawing58.xml" ContentType="application/vnd.openxmlformats-officedocument.drawing+xml"/>
  <Override PartName="/xl/drawings/drawing59.xml" ContentType="application/vnd.openxmlformats-officedocument.drawing+xml"/>
  <Override PartName="/xl/drawings/drawing6.xml" ContentType="application/vnd.openxmlformats-officedocument.drawing+xml"/>
  <Override PartName="/xl/drawings/drawing60.xml" ContentType="application/vnd.openxmlformats-officedocument.drawing+xml"/>
  <Override PartName="/xl/drawings/drawing61.xml" ContentType="application/vnd.openxmlformats-officedocument.drawing+xml"/>
  <Override PartName="/xl/drawings/drawing62.xml" ContentType="application/vnd.openxmlformats-officedocument.drawing+xml"/>
  <Override PartName="/xl/drawings/drawing63.xml" ContentType="application/vnd.openxmlformats-officedocument.drawing+xml"/>
  <Override PartName="/xl/drawings/drawing64.xml" ContentType="application/vnd.openxmlformats-officedocument.drawing+xml"/>
  <Override PartName="/xl/drawings/drawing65.xml" ContentType="application/vnd.openxmlformats-officedocument.drawing+xml"/>
  <Override PartName="/xl/drawings/drawing66.xml" ContentType="application/vnd.openxmlformats-officedocument.drawing+xml"/>
  <Override PartName="/xl/drawings/drawing67.xml" ContentType="application/vnd.openxmlformats-officedocument.drawing+xml"/>
  <Override PartName="/xl/drawings/drawing68.xml" ContentType="application/vnd.openxmlformats-officedocument.drawing+xml"/>
  <Override PartName="/xl/drawings/drawing69.xml" ContentType="application/vnd.openxmlformats-officedocument.drawing+xml"/>
  <Override PartName="/xl/drawings/drawing7.xml" ContentType="application/vnd.openxmlformats-officedocument.drawing+xml"/>
  <Override PartName="/xl/drawings/drawing70.xml" ContentType="application/vnd.openxmlformats-officedocument.drawing+xml"/>
  <Override PartName="/xl/drawings/drawing71.xml" ContentType="application/vnd.openxmlformats-officedocument.drawing+xml"/>
  <Override PartName="/xl/drawings/drawing72.xml" ContentType="application/vnd.openxmlformats-officedocument.drawing+xml"/>
  <Override PartName="/xl/drawings/drawing73.xml" ContentType="application/vnd.openxmlformats-officedocument.drawing+xml"/>
  <Override PartName="/xl/drawings/drawing74.xml" ContentType="application/vnd.openxmlformats-officedocument.drawing+xml"/>
  <Override PartName="/xl/drawings/drawing75.xml" ContentType="application/vnd.openxmlformats-officedocument.drawing+xml"/>
  <Override PartName="/xl/drawings/drawing76.xml" ContentType="application/vnd.openxmlformats-officedocument.drawing+xml"/>
  <Override PartName="/xl/drawings/drawing7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3" lowestEdited="5" rupBuild="9302"/>
  <workbookPr/>
  <bookViews>
    <workbookView windowWidth="20490" windowHeight="7995"/>
  </bookViews>
  <sheets>
    <sheet name="Instructions" sheetId="1" r:id="rId1"/>
    <sheet name="Attraction_List" sheetId="2" r:id="rId2"/>
    <sheet name="Als_Toy_Barn" sheetId="3" r:id="rId3"/>
    <sheet name="Ancestors_Shrine" sheetId="4" r:id="rId4"/>
    <sheet name="Arendelle_Courtyard_Rink" sheetId="5" r:id="rId5"/>
    <sheet name="Astro_Orbiters" sheetId="6" r:id="rId6"/>
    <sheet name="Auroras_Spinning_Wheel" sheetId="7" r:id="rId7"/>
    <sheet name="Be_Our_Guest_Restaurant" sheetId="8" r:id="rId8"/>
    <sheet name="Beasts_Castle" sheetId="9" r:id="rId9"/>
    <sheet name="Belles_House" sheetId="10" r:id="rId10"/>
    <sheet name="Broomstick_Graveyard" sheetId="11" r:id="rId11"/>
    <sheet name="Buzz_Lightyears_Astro_Blasters" sheetId="12" r:id="rId12"/>
    <sheet name="California_Screamin" sheetId="13" r:id="rId13"/>
    <sheet name="Chip_n_Dale_Treehouse" sheetId="14" r:id="rId14"/>
    <sheet name="Cinderella_Castle" sheetId="15" r:id="rId15"/>
    <sheet name="Costume_Shop" sheetId="16" r:id="rId16"/>
    <sheet name="Cyclops_Sushi" sheetId="17" r:id="rId17"/>
    <sheet name="Daisys_Diner" sheetId="18" r:id="rId18"/>
    <sheet name="Donalds_Boat" sheetId="19" r:id="rId19"/>
    <sheet name="Elsas_Ice_Palace" sheetId="20" r:id="rId20"/>
    <sheet name="Enchanted_Tiki_Room" sheetId="21" r:id="rId21"/>
    <sheet name="Fairy_Hut" sheetId="22" r:id="rId22"/>
    <sheet name="Fantasia_Gardens_and_Fairways" sheetId="23" r:id="rId23"/>
    <sheet name="Fantasy_Fair" sheetId="24" r:id="rId24"/>
    <sheet name="Finkelstein_Tower" sheetId="25" r:id="rId25"/>
    <sheet name="Gastons_Tavern" sheetId="26" r:id="rId26"/>
    <sheet name="Golden_Zephyr" sheetId="27" r:id="rId27"/>
    <sheet name="Goofys_Playhouse" sheetId="28" r:id="rId28"/>
    <sheet name="Haunted_Mansion" sheetId="29" r:id="rId29"/>
    <sheet name="Hollywood_Tower_of_Terror" sheetId="30" r:id="rId30"/>
    <sheet name="Its_A_Small_World" sheetId="31" r:id="rId31"/>
    <sheet name="Jacks_House" sheetId="32" r:id="rId32"/>
    <sheet name="Jessies_Snack_Roundup" sheetId="33" r:id="rId33"/>
    <sheet name="Jet_Packs" sheetId="34" r:id="rId34"/>
    <sheet name="Jumpin_Jellyfish" sheetId="35" r:id="rId35"/>
    <sheet name="Lantern_Attraction" sheetId="36" r:id="rId36"/>
    <sheet name="Little_Rodentia" sheetId="37" r:id="rId37"/>
    <sheet name="Mad_Tea_Party" sheetId="38" r:id="rId38"/>
    <sheet name="Main_Street_Cinema" sheetId="39" r:id="rId39"/>
    <sheet name="Merlins_Shop" sheetId="40" r:id="rId40"/>
    <sheet name="Mickeys_Fun_Wheel" sheetId="41" r:id="rId41"/>
    <sheet name="Mickeys_House" sheetId="42" r:id="rId42"/>
    <sheet name="Mickeys_PhilharMagic" sheetId="43" r:id="rId43"/>
    <sheet name="Mike_and_Sulley_to_the_Rescue" sheetId="44" r:id="rId44"/>
    <sheet name="Minnies_House" sheetId="45" r:id="rId45"/>
    <sheet name="Monsters_Inc._Laugh_Floor" sheetId="46" r:id="rId46"/>
    <sheet name="Nightmare_Candy_Shop" sheetId="47" r:id="rId47"/>
    <sheet name="Omnidroid_Obstacle_Course" sheetId="48" r:id="rId48"/>
    <sheet name="Parade_Tent" sheetId="49" r:id="rId49"/>
    <sheet name="Pixie_Hollow" sheetId="50" r:id="rId50"/>
    <sheet name="Pizza_Planet" sheetId="51" r:id="rId51"/>
    <sheet name="Plutos_House" sheetId="52" r:id="rId52"/>
    <sheet name="Prince_Charmings_Regal_Carrous" sheetId="53" r:id="rId53"/>
    <sheet name="Princess_Fairytale_Hall" sheetId="54" r:id="rId54"/>
    <sheet name="Rapunzels_Tower" sheetId="55" r:id="rId55"/>
    <sheet name="RC_Racers" sheetId="56" r:id="rId56"/>
    <sheet name="Sea_Serpent_Swing" sheetId="57" r:id="rId57"/>
    <sheet name="Snuggly_Duckling" sheetId="58" r:id="rId58"/>
    <sheet name="Space_Mountain" sheetId="59" r:id="rId59"/>
    <sheet name="Space_Traders" sheetId="60" r:id="rId60"/>
    <sheet name="Splash_Mountain" sheetId="61" r:id="rId61"/>
    <sheet name="Sword_in_the_Stone" sheetId="62" r:id="rId62"/>
    <sheet name="Syndromes_Zero_Point_Energy_Ri" sheetId="63" r:id="rId63"/>
    <sheet name="The_Incredibles_House" sheetId="64" r:id="rId64"/>
    <sheet name="The_Kraken" sheetId="65" r:id="rId65"/>
    <sheet name="The_Magic_Carpets_of_Aladdin" sheetId="66" r:id="rId66"/>
    <sheet name="The_Magic_Lamp_Theater" sheetId="67" r:id="rId67"/>
    <sheet name="The_Omnidroid_City" sheetId="68" r:id="rId68"/>
    <sheet name="Tortuga_Tavern" sheetId="69" r:id="rId69"/>
    <sheet name="Toy_Soldiers_Parachute_Drop" sheetId="70" r:id="rId70"/>
    <sheet name="Training_Camp" sheetId="71" r:id="rId71"/>
    <sheet name="Treasure_Bank" sheetId="72" r:id="rId72"/>
    <sheet name="Troll_Knoll" sheetId="73" r:id="rId73"/>
    <sheet name="WALL_Es_House" sheetId="74" r:id="rId74"/>
    <sheet name="Wandering_Oakens" sheetId="75" r:id="rId75"/>
    <sheet name="Zootopia_PD" sheetId="76" r:id="rId76"/>
    <sheet name="Zootopia_Race_Track" sheetId="77" r:id="rId77"/>
    <sheet name="Release Notes" sheetId="78" r:id="rId78"/>
  </sheets>
  <definedNames>
    <definedName name="_xlnm._FilterDatabase" localSheetId="71" hidden="1">Treasure_Bank!$AB$1:$AE$2</definedName>
  </definedNames>
  <calcPr calcId="144525"/>
</workbook>
</file>

<file path=xl/sharedStrings.xml><?xml version="1.0" encoding="utf-8"?>
<sst xmlns="http://schemas.openxmlformats.org/spreadsheetml/2006/main" count="1148">
  <si>
    <t>Disney Magic Kingdoms Attractions Spreadsheet</t>
  </si>
  <si>
    <t>Version:</t>
  </si>
  <si>
    <t>Release Date:</t>
  </si>
  <si>
    <t>Thank you for your interest in my Disney Magic Kingdoms Attractions Spreadsheet. My name is Kevin Sager. I designed this sheet to be a simple to use information and cross-reference listing of all the Attractions that are available in the Disney Magic Kingdoms game from Gameloft.</t>
  </si>
  <si>
    <t>First of all I would like to acknowledge that most of the data found within the pages of this workbook came directly from:</t>
  </si>
  <si>
    <t>http://www.disneymagickingdomswiki.wikia.com</t>
  </si>
  <si>
    <t>The Attraction List:</t>
  </si>
  <si>
    <t>The Attraction List is a summary of all the DMK attractions in alphabetical order. Each attraction's name is a clickable hyperlink to a detailed information sheet. Next to the name is a 2nd hyperlink to a list of all the tasks that use the attraction. If an attraction has no tasks associated with it, the link will say "Info" and take you to the same place as the name does. The costume shop will show you a list of all costumes and what tasks they unlock. Merlin's shop will show you a list of all items that could be purchased with elixirs. The Parade Tent will show you all the floats and info about them as well as what tokens they can drop.  The Treasure Bank will give you a list of all rewards from each kind of enchanted chest.</t>
  </si>
  <si>
    <t xml:space="preserve">The next two columns on the Attraction List are the cost and cost units.  There are currently 7 ways to acquire attractions.  They are as follows </t>
  </si>
  <si>
    <t>Magic - The attraction can be purchased with normal units of magic</t>
  </si>
  <si>
    <t>Event - The attraction was only available during an event with whatever event currency was used during the event. These items may also occasionally show up in Legenday chests from time to time.</t>
  </si>
  <si>
    <t>Gems - The attraction is considered premium and must be purchased with Gems.</t>
  </si>
  <si>
    <t>Days - This attraction was given as a gift after playing for a certain number of Days.</t>
  </si>
  <si>
    <t>Chest - This attraction is only offered through one or more enchanted chests.</t>
  </si>
  <si>
    <t>Elixirs - This attraction may have been purchased by other methods in the past, but is now available in Merlin's shop using Elixirs.</t>
  </si>
  <si>
    <t>Free - Just like it says "Free".  For example, Cinderella's Castle, the Costume Shop, the Treasure Bank, etc.</t>
  </si>
  <si>
    <t>Contact information:</t>
  </si>
  <si>
    <t>Thank you for reading this and it is my hope that you will get some good use of this spreadsheet.  If you find any errors or wish to contact me with any questions or comments, email me at kevin@sagersoft.net and please put "DMK" somewhere in your subject. Or just click on the link below.  I will also graciously accept any donations through PayPal using kevin@sagersoft.net.</t>
  </si>
  <si>
    <t>Email Kevin Sager</t>
  </si>
  <si>
    <t>Name</t>
  </si>
  <si>
    <t>Task List</t>
  </si>
  <si>
    <t>Cost</t>
  </si>
  <si>
    <t>Cost Units</t>
  </si>
  <si>
    <t>Limited Time</t>
  </si>
  <si>
    <t>Build Time</t>
  </si>
  <si>
    <t>Size</t>
  </si>
  <si>
    <t>Collect Time</t>
  </si>
  <si>
    <t>Striking Gold</t>
  </si>
  <si>
    <t>XP</t>
  </si>
  <si>
    <t>Magic</t>
  </si>
  <si>
    <t>Possible Tokens</t>
  </si>
  <si>
    <t>Activity</t>
  </si>
  <si>
    <t>Sheet Name</t>
  </si>
  <si>
    <t>2h</t>
  </si>
  <si>
    <t>11x11</t>
  </si>
  <si>
    <t>4h</t>
  </si>
  <si>
    <t>Y</t>
  </si>
  <si>
    <t>Jessie Ears ● Thimble ● Violet Ears</t>
  </si>
  <si>
    <t>Stocking Shelves</t>
  </si>
  <si>
    <t>Al's Toy Barn</t>
  </si>
  <si>
    <t>Event</t>
  </si>
  <si>
    <t>12h</t>
  </si>
  <si>
    <t>8h</t>
  </si>
  <si>
    <t>Great Stone Dragon ● Li Shang Ears ● Lotus Hairpiece</t>
  </si>
  <si>
    <t>Setting Up the Gong</t>
  </si>
  <si>
    <t>Ancestor's Shrine</t>
  </si>
  <si>
    <t>6h</t>
  </si>
  <si>
    <t>18x12</t>
  </si>
  <si>
    <t>Anna Ears</t>
  </si>
  <si>
    <t>Forming Ice</t>
  </si>
  <si>
    <t>Arendelle Courtyard Rink</t>
  </si>
  <si>
    <t>13x13</t>
  </si>
  <si>
    <t>Buzz's Blaster ● Sarge's Bucket ● Fire Extinguisher</t>
  </si>
  <si>
    <t>Navigating the Galaxy</t>
  </si>
  <si>
    <t>Astro Orbiters</t>
  </si>
  <si>
    <t>Gems</t>
  </si>
  <si>
    <t>0s</t>
  </si>
  <si>
    <t>9x9</t>
  </si>
  <si>
    <t>60m</t>
  </si>
  <si>
    <t>Corona Kingdom Flag ● Spinning Wheel Figure ● Pawpsicle</t>
  </si>
  <si>
    <t>Spinning Magic</t>
  </si>
  <si>
    <t>Aurora's Spinning Wheel</t>
  </si>
  <si>
    <t>12x12</t>
  </si>
  <si>
    <t>Rose ● Golden Gloves ● Chip Potts Ears</t>
  </si>
  <si>
    <t>Pressing the Napkins</t>
  </si>
  <si>
    <t>Be Our Guest Restaurant</t>
  </si>
  <si>
    <t>15x11</t>
  </si>
  <si>
    <t>Rose ● Cogsworth Ears ● Matchsticks</t>
  </si>
  <si>
    <t>Dusting the Bookshelves</t>
  </si>
  <si>
    <t>Beast's Castle</t>
  </si>
  <si>
    <t>Belle Ears ● Mr Incredible Poster</t>
  </si>
  <si>
    <t>Preparing Inventions</t>
  </si>
  <si>
    <t>Belle's House</t>
  </si>
  <si>
    <t>Hans Ears ● Chip Potts Ears</t>
  </si>
  <si>
    <t>Flying over the Moon</t>
  </si>
  <si>
    <t>Broomstick Graveyard</t>
  </si>
  <si>
    <t>Days</t>
  </si>
  <si>
    <t>Scream Canister</t>
  </si>
  <si>
    <t>Contacting Star Command</t>
  </si>
  <si>
    <t>Buzz Lightyear's Astro Blasters</t>
  </si>
  <si>
    <t>Free</t>
  </si>
  <si>
    <t>Mickey Ears ● WALL-E Ears ● Lumiere Ears</t>
  </si>
  <si>
    <t>Loving the Loop</t>
  </si>
  <si>
    <t>California Screamin'</t>
  </si>
  <si>
    <t>10x10</t>
  </si>
  <si>
    <t>Chip Ears ● Dale Ears</t>
  </si>
  <si>
    <t>Gathering Acorns</t>
  </si>
  <si>
    <t>Chip 'n' Dale Treehouse</t>
  </si>
  <si>
    <t>Cinderella Castle</t>
  </si>
  <si>
    <t>*See Detail Sheet</t>
  </si>
  <si>
    <t>Costume Shop</t>
  </si>
  <si>
    <t>16h</t>
  </si>
  <si>
    <t>Boo's Drawing of Sulley ● Boo's Little Mikey</t>
  </si>
  <si>
    <t>Sharpening Knives</t>
  </si>
  <si>
    <t>Cyclops Sushi</t>
  </si>
  <si>
    <t>Minnie Bow ● Zero Ears</t>
  </si>
  <si>
    <t>Baking Pies</t>
  </si>
  <si>
    <t>Daisy's Diner</t>
  </si>
  <si>
    <t>Charting a Course</t>
  </si>
  <si>
    <t>Donald's Boat</t>
  </si>
  <si>
    <t>24h</t>
  </si>
  <si>
    <t>Generating Snow</t>
  </si>
  <si>
    <t>Elsa's Ice Palace</t>
  </si>
  <si>
    <t>Aligning the Torches</t>
  </si>
  <si>
    <t>Enchanted Tiki Room</t>
  </si>
  <si>
    <t>Tending to the Hearth</t>
  </si>
  <si>
    <t>Fairy Hut</t>
  </si>
  <si>
    <t>Mickey Ears ● Cinderella Ears ● Pixie Dust</t>
  </si>
  <si>
    <t>Enchanting Visitors</t>
  </si>
  <si>
    <t>Fantasia Gardens and Fairways</t>
  </si>
  <si>
    <t>Mulan Ears ● Father's Helmet</t>
  </si>
  <si>
    <t>Pampering Visitors Royally</t>
  </si>
  <si>
    <t>Fantasy Fair</t>
  </si>
  <si>
    <t>8x8</t>
  </si>
  <si>
    <t>Jar of Deadly Nightshade ● Chance Dice ● Lute</t>
  </si>
  <si>
    <t>Testing Halloween Experiments</t>
  </si>
  <si>
    <t>Finkelstein Tower</t>
  </si>
  <si>
    <t>11x9</t>
  </si>
  <si>
    <t>Oogie Boogie Ears ● Elsa Ears</t>
  </si>
  <si>
    <t>Washing the Tankards</t>
  </si>
  <si>
    <t>Gaston's Tavern</t>
  </si>
  <si>
    <t>Elixir</t>
  </si>
  <si>
    <t>Prepping for Flight</t>
  </si>
  <si>
    <t>Golden Zephyr</t>
  </si>
  <si>
    <t>Pluto Collar ● Goofy's Hat</t>
  </si>
  <si>
    <t>Sorting Wrenches</t>
  </si>
  <si>
    <t>Goofy's Playhouse</t>
  </si>
  <si>
    <t>White &amp; Blue Pattern Fabric ● Orange Pattern Fabric ● Sally Ears</t>
  </si>
  <si>
    <t>Haunting the Walls</t>
  </si>
  <si>
    <t>Haunted Mansion</t>
  </si>
  <si>
    <t>Chest</t>
  </si>
  <si>
    <t>Pumpkin King Head</t>
  </si>
  <si>
    <t>Scaring Visitors</t>
  </si>
  <si>
    <t>Hollywood Tower of Terror</t>
  </si>
  <si>
    <t>Polishing Rowboats</t>
  </si>
  <si>
    <t>It's A Small World</t>
  </si>
  <si>
    <t>Zero Ears ● Mrs Potts Ears</t>
  </si>
  <si>
    <t>Thinking Up Spooky Thoughts</t>
  </si>
  <si>
    <t>Jack's House</t>
  </si>
  <si>
    <t>Partysaurus Helmet ● Plant Symbol ● Frozone Ears</t>
  </si>
  <si>
    <t>Wrangling Lunch</t>
  </si>
  <si>
    <t>Jessie's Snack Roundup</t>
  </si>
  <si>
    <t>Zurg Ears ● Mike Ears</t>
  </si>
  <si>
    <t>Preparing for Liftoff</t>
  </si>
  <si>
    <t>Jet Packs</t>
  </si>
  <si>
    <t>Elixirs</t>
  </si>
  <si>
    <t>Feeding the Fish</t>
  </si>
  <si>
    <t>Jumpin' Jellyfish</t>
  </si>
  <si>
    <t>Father's Helmet ● Lotus Hairpiece ● Mulan Ears</t>
  </si>
  <si>
    <t>Lighting the Lanterns</t>
  </si>
  <si>
    <t>Lantern Attraction</t>
  </si>
  <si>
    <t>Flash's Mug</t>
  </si>
  <si>
    <t>Baking Donuts</t>
  </si>
  <si>
    <t>Little Rodentia</t>
  </si>
  <si>
    <t>Sailor Hat ● Donald Ears</t>
  </si>
  <si>
    <t>Steeping Tea</t>
  </si>
  <si>
    <t>Mad Tea Party</t>
  </si>
  <si>
    <t>Taking a Trip Down Memory Lane</t>
  </si>
  <si>
    <t>Main Street Cinema</t>
  </si>
  <si>
    <t>Merlin's Shop</t>
  </si>
  <si>
    <t>45s</t>
  </si>
  <si>
    <t>3m</t>
  </si>
  <si>
    <t>Mickey Balloon</t>
  </si>
  <si>
    <t>Getting Dizzy</t>
  </si>
  <si>
    <t>Mickey's Fun Wheel</t>
  </si>
  <si>
    <t>12s</t>
  </si>
  <si>
    <t>70s</t>
  </si>
  <si>
    <t>Luxo Ball</t>
  </si>
  <si>
    <t>Organizing Gloves</t>
  </si>
  <si>
    <t>Mickey's House</t>
  </si>
  <si>
    <t>10m</t>
  </si>
  <si>
    <t>Woody Ears</t>
  </si>
  <si>
    <t>Performing Movements</t>
  </si>
  <si>
    <t>Mickey's PhilharMagic</t>
  </si>
  <si>
    <t>Horn-Rimmed Glasses ● Rapunzel Ears</t>
  </si>
  <si>
    <t>Rescuing Boo</t>
  </si>
  <si>
    <t>Mike and Sulley to the Rescue</t>
  </si>
  <si>
    <t>Minnie Ears ● Red Apple</t>
  </si>
  <si>
    <t>Fluffing Pillows</t>
  </si>
  <si>
    <t>Minnie's House</t>
  </si>
  <si>
    <t>Boo's Drawing of Randall</t>
  </si>
  <si>
    <t>Filling Canisters</t>
  </si>
  <si>
    <t>Monsters, Inc. Laugh Floor</t>
  </si>
  <si>
    <t>Arendelle Medallion ● Kristoff Ears ● Saucer</t>
  </si>
  <si>
    <t>Creating Haunting Treats</t>
  </si>
  <si>
    <t>Nightmare Candy Shop</t>
  </si>
  <si>
    <t>Dash Trophy ● Violet Headband ● Mr Incredible Ears</t>
  </si>
  <si>
    <t>Training Heroes</t>
  </si>
  <si>
    <t>Omnidroid Obstacle Course</t>
  </si>
  <si>
    <t>Granting Wishes</t>
  </si>
  <si>
    <t>Parade Tent</t>
  </si>
  <si>
    <t>Pixie Dust ● Tinker Bell Ears ● Corona Kingdom Flag</t>
  </si>
  <si>
    <t>Finding Fairies</t>
  </si>
  <si>
    <t>Pixie Hollow</t>
  </si>
  <si>
    <t>Tossing Dough</t>
  </si>
  <si>
    <t>Pizza Planet</t>
  </si>
  <si>
    <t>Pumpkin</t>
  </si>
  <si>
    <t>Hiding Bones</t>
  </si>
  <si>
    <t>Pluto's House</t>
  </si>
  <si>
    <t>Pumpkin ● Charming Gloves ● Charming Ears</t>
  </si>
  <si>
    <t>Grooming the Horses</t>
  </si>
  <si>
    <t>Prince Charming's Regal Carrousel</t>
  </si>
  <si>
    <t>Dusting Chandeliers</t>
  </si>
  <si>
    <t>Princess Fairytale Hall</t>
  </si>
  <si>
    <t>Corona Kingdom Flag ● Maximus Ears</t>
  </si>
  <si>
    <t>Letting Down Locks</t>
  </si>
  <si>
    <t>Rapunzel's Tower</t>
  </si>
  <si>
    <t>Hamm Ears ● Brown Bowler Hat</t>
  </si>
  <si>
    <t>Performing the Perfect Curve</t>
  </si>
  <si>
    <t>RC Racers</t>
  </si>
  <si>
    <t>12x10</t>
  </si>
  <si>
    <t>Jack Ears ● Elizabeth Ears</t>
  </si>
  <si>
    <t>Swinging for Fun</t>
  </si>
  <si>
    <t>Sea Serpent Swing</t>
  </si>
  <si>
    <t>Mother Gothel Ears</t>
  </si>
  <si>
    <t>Pouring a Drink</t>
  </si>
  <si>
    <t>Snuggly Duckling</t>
  </si>
  <si>
    <t>Zurg's Blaster</t>
  </si>
  <si>
    <t>Searching the Stars</t>
  </si>
  <si>
    <t>Space Mountain</t>
  </si>
  <si>
    <t>7x7</t>
  </si>
  <si>
    <t>Plant Symbol</t>
  </si>
  <si>
    <t>Offering the Galaxy's Best</t>
  </si>
  <si>
    <t>Space Traders</t>
  </si>
  <si>
    <t>A Wild Water Ride</t>
  </si>
  <si>
    <t>Splash Mountain</t>
  </si>
  <si>
    <t>Sword in the Stone Book ●  Aurora ears ● Large Shield</t>
  </si>
  <si>
    <t>Testing Strength</t>
  </si>
  <si>
    <t>Sword in the Stone</t>
  </si>
  <si>
    <t>20m</t>
  </si>
  <si>
    <t>Testing Zero Gravity</t>
  </si>
  <si>
    <t>Syndrome's Zero Point Energy Rings</t>
  </si>
  <si>
    <t>Violet Headband ● Frozone Skis ● Olaf Ears</t>
  </si>
  <si>
    <t>Keeping a Low Profile</t>
  </si>
  <si>
    <t>The Incredibles House</t>
  </si>
  <si>
    <t>15x15</t>
  </si>
  <si>
    <t>Pirate Flag ● Feathered Hat &amp; Sword ● Hat &amp; Sword</t>
  </si>
  <si>
    <t>Tossing Barrels</t>
  </si>
  <si>
    <t>The Kraken</t>
  </si>
  <si>
    <t>14x14</t>
  </si>
  <si>
    <t>Soaring Gracefully</t>
  </si>
  <si>
    <t>The Magic Carpets of Aladdin</t>
  </si>
  <si>
    <t>Charming Gloves</t>
  </si>
  <si>
    <t>Charming Snakes</t>
  </si>
  <si>
    <t>The Magic Lamp Theater</t>
  </si>
  <si>
    <t>20x20</t>
  </si>
  <si>
    <t>Syndrome Bracer ● Syndrome Ears</t>
  </si>
  <si>
    <t>Countdown To Trouble</t>
  </si>
  <si>
    <t>The Omnidroid City</t>
  </si>
  <si>
    <t>Magic Compass</t>
  </si>
  <si>
    <t>Preparing the Grog</t>
  </si>
  <si>
    <t>Tortuga Tavern</t>
  </si>
  <si>
    <t>Sarge Ears ● Celia's Headset</t>
  </si>
  <si>
    <t>Preparing To Jump</t>
  </si>
  <si>
    <t>Toy Soldiers Parachute Drop</t>
  </si>
  <si>
    <t>Mrs Incredible Mask ● Carrot Nose</t>
  </si>
  <si>
    <t>Preparing Practice Dummies</t>
  </si>
  <si>
    <t>Training Camp</t>
  </si>
  <si>
    <t>Treasure Bank</t>
  </si>
  <si>
    <t>Sugar Dish</t>
  </si>
  <si>
    <t>Rolling Around</t>
  </si>
  <si>
    <t>Troll Knoll</t>
  </si>
  <si>
    <t>WALL-E Ears</t>
  </si>
  <si>
    <t>Collecting Objects</t>
  </si>
  <si>
    <t>WALL-E's House</t>
  </si>
  <si>
    <t>12x9</t>
  </si>
  <si>
    <t>Queen Tiara</t>
  </si>
  <si>
    <t>Setting Up a Sale!</t>
  </si>
  <si>
    <t>Wandering Oaken's</t>
  </si>
  <si>
    <t>Flash Ears ● Nick's Tie</t>
  </si>
  <si>
    <t>Filing Reports</t>
  </si>
  <si>
    <t>Zootopia PD</t>
  </si>
  <si>
    <t>14x10</t>
  </si>
  <si>
    <t>Pawpsicle ● Chief Bogo Ears</t>
  </si>
  <si>
    <t>Start Your Engines</t>
  </si>
  <si>
    <t>Zootopia Race Track</t>
  </si>
  <si>
    <t>Task Name:</t>
  </si>
  <si>
    <t>Req'd Level</t>
  </si>
  <si>
    <t>Req'd Partner Name</t>
  </si>
  <si>
    <t>Partner Level</t>
  </si>
  <si>
    <t>Grants Wish</t>
  </si>
  <si>
    <t>Location or Costume Req'd</t>
  </si>
  <si>
    <t>Striking</t>
  </si>
  <si>
    <t>Rewards</t>
  </si>
  <si>
    <t>Character Name:</t>
  </si>
  <si>
    <t>Duration</t>
  </si>
  <si>
    <t>Gold</t>
  </si>
  <si>
    <t>Zurg</t>
  </si>
  <si>
    <t>Learn Comedy from Hamm</t>
  </si>
  <si>
    <t>Hamm</t>
  </si>
  <si>
    <t>Lessons in Kindness</t>
  </si>
  <si>
    <t>Bo Peep</t>
  </si>
  <si>
    <t>New Toys</t>
  </si>
  <si>
    <t>Dagger ● Mother Gothel Ears</t>
  </si>
  <si>
    <t>Jessie</t>
  </si>
  <si>
    <t>Play Date</t>
  </si>
  <si>
    <t>Buzz Lightyear</t>
  </si>
  <si>
    <t>Attend Toy Meeting</t>
  </si>
  <si>
    <t>Woody</t>
  </si>
  <si>
    <t>Buzz's Blaster ● Buzz Ears ● Sarge Ears</t>
  </si>
  <si>
    <t>Girl's Night Out</t>
  </si>
  <si>
    <t>MU Hat ● Celia's Headset ● Green Fairy Hat</t>
  </si>
  <si>
    <t>Party with Rex</t>
  </si>
  <si>
    <t>Rex</t>
  </si>
  <si>
    <t>Hoedown at Al'ts Toy Barn</t>
  </si>
  <si>
    <t>Hamm Ears ● Aurora Ears ● Matchsticks</t>
  </si>
  <si>
    <t>Visit Friends</t>
  </si>
  <si>
    <t>Pluto Collar ● Lasso ● Sarge's Bucket ● Silver Floral Fabric</t>
  </si>
  <si>
    <t># of Tasks</t>
  </si>
  <si>
    <t>Hang Out with Hamm</t>
  </si>
  <si>
    <t>Bo Peep Ears ● Tinker Bell Ears ● Brown Bowler Hat</t>
  </si>
  <si>
    <t># of Characters</t>
  </si>
  <si>
    <t>Barn Tour</t>
  </si>
  <si>
    <t>Randall Ears ● Large Shield</t>
  </si>
  <si>
    <t>Go to Al's Toy Barn</t>
  </si>
  <si>
    <t>Zurg's Blaster ● Celia Mae Ears ● Flora Ears ● Feathered Hat &amp; Sword</t>
  </si>
  <si>
    <t>Visit Al's Toy Barn</t>
  </si>
  <si>
    <t>Pluro Ears ● Merryweather Ears ● Elizabeth Ears ● Great Stone Dragon</t>
  </si>
  <si>
    <t>Tea Party with Rex</t>
  </si>
  <si>
    <t>Tinker Bell Ears</t>
  </si>
  <si>
    <t>MU hat ● Celia's Headset ● Green Fairy Hat</t>
  </si>
  <si>
    <t>Listen to Hamm's Jokes</t>
  </si>
  <si>
    <t>Hang Out with Woody</t>
  </si>
  <si>
    <t>Teach Zurg Comedy</t>
  </si>
  <si>
    <t>Getting a Toy Tour</t>
  </si>
  <si>
    <t>Wanted Satchel</t>
  </si>
  <si>
    <t>Tell Bo Peep Some Jokes</t>
  </si>
  <si>
    <t>Sarge</t>
  </si>
  <si>
    <t>Doing Laps with Rex</t>
  </si>
  <si>
    <t>Mike Ears ● Charming Ears</t>
  </si>
  <si>
    <t>Meeting at Al's Toy Barn</t>
  </si>
  <si>
    <t>Bo Peep's Bonnet ● Minnie Ears ● Jack Ears ● Olaf Ears</t>
  </si>
  <si>
    <t>Doing Laps with Sarge</t>
  </si>
  <si>
    <t>Tea Party with Bo Peep</t>
  </si>
  <si>
    <t>Party with Jessie</t>
  </si>
  <si>
    <t>Make New Friends</t>
  </si>
  <si>
    <t>Li Shang</t>
  </si>
  <si>
    <t>Fa Family Visit</t>
  </si>
  <si>
    <t>Great Stone Dragon ● Li Shang Ears</t>
  </si>
  <si>
    <t>Family Introduction</t>
  </si>
  <si>
    <t>Mulan</t>
  </si>
  <si>
    <t>Nick's Tie</t>
  </si>
  <si>
    <t>Ask for Guidance</t>
  </si>
  <si>
    <t>Li Shang Ears</t>
  </si>
  <si>
    <t>Reflection</t>
  </si>
  <si>
    <t>Mushu</t>
  </si>
  <si>
    <t>Best Gaurdian</t>
  </si>
  <si>
    <t>Mulan Ears</t>
  </si>
  <si>
    <t>Show Off</t>
  </si>
  <si>
    <t>Anna</t>
  </si>
  <si>
    <t>Wandering the Halls</t>
  </si>
  <si>
    <t>Carrot Nose ● Lute</t>
  </si>
  <si>
    <t>Spending Time Together</t>
  </si>
  <si>
    <t>Elsa</t>
  </si>
  <si>
    <t>Hans Ears</t>
  </si>
  <si>
    <t>Open the Gates</t>
  </si>
  <si>
    <t>Acorn ● Short Sword</t>
  </si>
  <si>
    <t>Reason with the Queen</t>
  </si>
  <si>
    <t>Hans</t>
  </si>
  <si>
    <t>Quiver ● Gaston Ears</t>
  </si>
  <si>
    <t>Olaf</t>
  </si>
  <si>
    <t>Look In On Arendelle</t>
  </si>
  <si>
    <t>Anna Ears ● Dash Ears</t>
  </si>
  <si>
    <t>Make a Good Impression</t>
  </si>
  <si>
    <t>Kristoff</t>
  </si>
  <si>
    <t>Ice Delivery</t>
  </si>
  <si>
    <t>Elsa Ears ● Short Sword</t>
  </si>
  <si>
    <t>Sven</t>
  </si>
  <si>
    <t>A Visit to Arendelle</t>
  </si>
  <si>
    <t>Carrot Nose ● Lute ● Queen Tiara</t>
  </si>
  <si>
    <t>Orbiting Some Space</t>
  </si>
  <si>
    <t>Minnie Ears ● Partysaurus Helmet</t>
  </si>
  <si>
    <t>Friendly Space Trip</t>
  </si>
  <si>
    <t>Horn-Rimmed Glasses ● EVE Ears</t>
  </si>
  <si>
    <t>Space Orbiting</t>
  </si>
  <si>
    <t>Hat &amp; Sword ● Blue Fairy Hat ● Peanut</t>
  </si>
  <si>
    <t>WALL-E</t>
  </si>
  <si>
    <t>Reach Astro Orbiters</t>
  </si>
  <si>
    <t>EVE Ears ● Red Fairy Hat</t>
  </si>
  <si>
    <t>Look for EVEon the Ship</t>
  </si>
  <si>
    <t>EVE</t>
  </si>
  <si>
    <t>Ride on Astro Orbiters</t>
  </si>
  <si>
    <t>Minnie Bow ● Fauna Ears ● Carrot Pen</t>
  </si>
  <si>
    <t>Look for WALL-E on the Ship</t>
  </si>
  <si>
    <t>Aurora</t>
  </si>
  <si>
    <t>Investigate Singing</t>
  </si>
  <si>
    <t>Rescue the Princess!</t>
  </si>
  <si>
    <t>Prince Phillip</t>
  </si>
  <si>
    <t>Check for Maleficent</t>
  </si>
  <si>
    <t>Flora</t>
  </si>
  <si>
    <t>Fight Evil Magic</t>
  </si>
  <si>
    <t>Merryweather</t>
  </si>
  <si>
    <t>Remove Spinning Wheels</t>
  </si>
  <si>
    <t>Fauna</t>
  </si>
  <si>
    <t>Battle Evil Magic</t>
  </si>
  <si>
    <t>Challenge Evil Magic</t>
  </si>
  <si>
    <t>Investigate Evil Magic</t>
  </si>
  <si>
    <t>18h</t>
  </si>
  <si>
    <t>Research Evil Magic</t>
  </si>
  <si>
    <t>10h</t>
  </si>
  <si>
    <t>Belle</t>
  </si>
  <si>
    <t>Attend a Musical</t>
  </si>
  <si>
    <t>Rose</t>
  </si>
  <si>
    <t>Tea Time</t>
  </si>
  <si>
    <t>Mrs Potts</t>
  </si>
  <si>
    <t>Beast</t>
  </si>
  <si>
    <t>Check on the Staff</t>
  </si>
  <si>
    <t>The Enchanted Rose</t>
  </si>
  <si>
    <t>Lumiere</t>
  </si>
  <si>
    <t>Warming Up</t>
  </si>
  <si>
    <t>Cogsworth</t>
  </si>
  <si>
    <t>Check with the Dishes</t>
  </si>
  <si>
    <t>Serve Tea</t>
  </si>
  <si>
    <t>Rose ● Gaston Ears</t>
  </si>
  <si>
    <t>Chip Potts</t>
  </si>
  <si>
    <t>Help with the Show!</t>
  </si>
  <si>
    <t>Rose ● Golden Gloves ● Quiver</t>
  </si>
  <si>
    <t>Gaston</t>
  </si>
  <si>
    <t>Look Horrified</t>
  </si>
  <si>
    <t>Tour of Beast's Castle</t>
  </si>
  <si>
    <t>Quiver</t>
  </si>
  <si>
    <t>Talk to Enchanting Friends</t>
  </si>
  <si>
    <t>Sugar Dish ● Cravat ● Cogsworth Ears</t>
  </si>
  <si>
    <t>Visiting the Library</t>
  </si>
  <si>
    <t>Dinner and the Show</t>
  </si>
  <si>
    <t>Relaxing Read</t>
  </si>
  <si>
    <t>To the West Wing</t>
  </si>
  <si>
    <t>Clock Winder ● Lumiere Ears ● Zero's Tombstone</t>
  </si>
  <si>
    <t>Preparing a Party</t>
  </si>
  <si>
    <t>Beast Ears ● Golden Gloves</t>
  </si>
  <si>
    <t>Ideas for Fun</t>
  </si>
  <si>
    <t>Prepare for Dinner</t>
  </si>
  <si>
    <t>Quiver ● Violet Headband</t>
  </si>
  <si>
    <t>Work Together</t>
  </si>
  <si>
    <t>Be Our Guest</t>
  </si>
  <si>
    <t>Clock Winder ● Sugar Dish ● Frozone Skis</t>
  </si>
  <si>
    <t>Debate on Fun</t>
  </si>
  <si>
    <t>Inspect Beast's Castle</t>
  </si>
  <si>
    <t>Beast Ears ● Mrs Potts Ears ● Lumiere Ears</t>
  </si>
  <si>
    <t>Clean It Up!</t>
  </si>
  <si>
    <t>History Lessons</t>
  </si>
  <si>
    <t>Check on Cupboard</t>
  </si>
  <si>
    <t>Cogsworth Ears ● Matchsticks ● Golden Gloves ● Sven Ears</t>
  </si>
  <si>
    <t>Settle In for Bedtime</t>
  </si>
  <si>
    <t>Zero Ears</t>
  </si>
  <si>
    <t>Exploring for Fun!</t>
  </si>
  <si>
    <t>Matchsticks ● Saucer ● Queen Tiara</t>
  </si>
  <si>
    <t>Stalk the Beast</t>
  </si>
  <si>
    <t>Saucer ● Chip Potts Ears ● Syndrome Ears</t>
  </si>
  <si>
    <t>Talk About Myself</t>
  </si>
  <si>
    <t>Chance Dice</t>
  </si>
  <si>
    <t>Visit Home</t>
  </si>
  <si>
    <t>Matchsticks ● Saucer ● Chip Potts Ears</t>
  </si>
  <si>
    <t>Visiting Belle's House</t>
  </si>
  <si>
    <t>Chief's Badge</t>
  </si>
  <si>
    <t>A Visit to Belle's House</t>
  </si>
  <si>
    <t>Belle Ears ● Quiver ● Gaston Ears</t>
  </si>
  <si>
    <t>Visiting a Friend</t>
  </si>
  <si>
    <t>Visit Belle's House</t>
  </si>
  <si>
    <t>Belle Ears ● Arendelle Medallion</t>
  </si>
  <si>
    <t>Go to Belle's House</t>
  </si>
  <si>
    <t>Saucer ● Great Stone Dragon</t>
  </si>
  <si>
    <t>Check Out Belle's House</t>
  </si>
  <si>
    <t>Demand Attention</t>
  </si>
  <si>
    <t>Golden Gloves ● Lumiere Ears ● Mrs Potts Ears</t>
  </si>
  <si>
    <t>Zero</t>
  </si>
  <si>
    <t>Hilltop Home</t>
  </si>
  <si>
    <t>Jack Skellington</t>
  </si>
  <si>
    <t>Serenade the Moon</t>
  </si>
  <si>
    <t>Chip Ears</t>
  </si>
  <si>
    <t>Grave Thoughts</t>
  </si>
  <si>
    <t>Hilltop Meeting</t>
  </si>
  <si>
    <t>Sally</t>
  </si>
  <si>
    <t>A Moonlight Walk</t>
  </si>
  <si>
    <t>Jack's Bowtie ● Jack Skellington Ears</t>
  </si>
  <si>
    <t>Oogie Boogie</t>
  </si>
  <si>
    <t>Explore the Grave</t>
  </si>
  <si>
    <t>Matchsticks</t>
  </si>
  <si>
    <t>Do Some Lurking</t>
  </si>
  <si>
    <t>Buzz Ears</t>
  </si>
  <si>
    <t>Face Off with Buzz</t>
  </si>
  <si>
    <t>Visit Buzz's Space</t>
  </si>
  <si>
    <t>Flynn Ears ● Phillip Ears</t>
  </si>
  <si>
    <t>Looking at Space Toys</t>
  </si>
  <si>
    <t>Rapunzel Ears</t>
  </si>
  <si>
    <t>Go to Buzz Lightyear's Astro Blasters</t>
  </si>
  <si>
    <t>Boo's Drawing of Randall ● Glowing Lantern ● Fauna Ears</t>
  </si>
  <si>
    <t>Blaster Training</t>
  </si>
  <si>
    <t>Test Limits with Hamm</t>
  </si>
  <si>
    <t>Face Off with Zurg</t>
  </si>
  <si>
    <t>Visit Space Sheep</t>
  </si>
  <si>
    <t>Roz Ears</t>
  </si>
  <si>
    <t>Space Pig</t>
  </si>
  <si>
    <t>Minnie Bow ● Red Fairy Hat</t>
  </si>
  <si>
    <t>Test Limits with Buzz</t>
  </si>
  <si>
    <t>Practice Being Brave</t>
  </si>
  <si>
    <t>Luxo Ball ● Sword and the Stone Book</t>
  </si>
  <si>
    <t>Rolling Ride</t>
  </si>
  <si>
    <t>Mickey Gloves ● Rex Ears ● Boo Ears ● Will Ears</t>
  </si>
  <si>
    <t>Chip</t>
  </si>
  <si>
    <t>Count the Acorns</t>
  </si>
  <si>
    <t>Dale Ears</t>
  </si>
  <si>
    <t>Dale</t>
  </si>
  <si>
    <t>Home Sweet Home</t>
  </si>
  <si>
    <t>Mickey Mouse</t>
  </si>
  <si>
    <t>Easter Egg Hunt</t>
  </si>
  <si>
    <t>Minnie Mouse</t>
  </si>
  <si>
    <t>Easter Mickey Mouse Costume</t>
  </si>
  <si>
    <t>Collecting Eggs</t>
  </si>
  <si>
    <t>Trick or Treat</t>
  </si>
  <si>
    <t>Halloween Mickey Mouse Costume</t>
  </si>
  <si>
    <t>Purple Fabric ● Jack Skellington Ears</t>
  </si>
  <si>
    <t>Costumje Judge</t>
  </si>
  <si>
    <t>Daisy Duck</t>
  </si>
  <si>
    <t>Orange Pattern Fabric</t>
  </si>
  <si>
    <t>Halloween Dance</t>
  </si>
  <si>
    <t>Build a Snowman</t>
  </si>
  <si>
    <t>Holiday Mickey Mouse Costume</t>
  </si>
  <si>
    <t>8m</t>
  </si>
  <si>
    <t># of Costumes</t>
  </si>
  <si>
    <t>Mistletoe</t>
  </si>
  <si>
    <t>Gift Ideas</t>
  </si>
  <si>
    <t>Anna Ears ● Silver Floral Fabric</t>
  </si>
  <si>
    <t>Sparkler</t>
  </si>
  <si>
    <t>Lunar Mickey Mouse Costume</t>
  </si>
  <si>
    <t>Father's Helmet ● Lotus Hairpiece</t>
  </si>
  <si>
    <t>Festival Dance</t>
  </si>
  <si>
    <t>Dance a Jig</t>
  </si>
  <si>
    <t>Pirate Mickey Mouse Costume</t>
  </si>
  <si>
    <t>Blue Fabric ● Green Dot Fabric</t>
  </si>
  <si>
    <t>Greetings!</t>
  </si>
  <si>
    <t>Tuxedo Mickey Mouse Costume</t>
  </si>
  <si>
    <t>Musical Performance</t>
  </si>
  <si>
    <t>White &amp; Blue Pattern Fabric ● Red Striped Fabric</t>
  </si>
  <si>
    <t>Goofy</t>
  </si>
  <si>
    <t>Easter Goofy Costume</t>
  </si>
  <si>
    <t>Try to Scare</t>
  </si>
  <si>
    <t>Halloween Goofy Costume</t>
  </si>
  <si>
    <t>Sally Ears</t>
  </si>
  <si>
    <t>Red Striped Fabric</t>
  </si>
  <si>
    <t>Pluto</t>
  </si>
  <si>
    <t>Find the Easter Eggs!</t>
  </si>
  <si>
    <t>Easter Pluto Costume</t>
  </si>
  <si>
    <t>Green Dot Fabric</t>
  </si>
  <si>
    <t>Halloween Daisy Duck Costume</t>
  </si>
  <si>
    <t>Easter Minnie Mouse Costume</t>
  </si>
  <si>
    <t>Halloween Minnie Mouse Costume</t>
  </si>
  <si>
    <t>Green Dot Fabric ● Nick Ears</t>
  </si>
  <si>
    <t>Cheerful Singing</t>
  </si>
  <si>
    <t>Holiday Minnie Mouse Costume</t>
  </si>
  <si>
    <t>Festival Photos</t>
  </si>
  <si>
    <t>Lunar Minnie Mouse Costume</t>
  </si>
  <si>
    <t>Donald Duck</t>
  </si>
  <si>
    <t>Scare Time</t>
  </si>
  <si>
    <t>Halloween Donald Duck Costume</t>
  </si>
  <si>
    <t>Blue Fabric</t>
  </si>
  <si>
    <t>Purple Fabric</t>
  </si>
  <si>
    <t>Tale as Old as Time</t>
  </si>
  <si>
    <t>Formal Suit Beast</t>
  </si>
  <si>
    <t>Formal Dress Belle</t>
  </si>
  <si>
    <t>Mike Wazowski</t>
  </si>
  <si>
    <t>Dinner Date with Celia Mae</t>
  </si>
  <si>
    <t>Celia Mae</t>
  </si>
  <si>
    <t>Pete Ears</t>
  </si>
  <si>
    <t>Grab Food with Sulley</t>
  </si>
  <si>
    <t>Sulley</t>
  </si>
  <si>
    <t>Zurg Ears</t>
  </si>
  <si>
    <t>Dinnertime!</t>
  </si>
  <si>
    <t>Feeling Starved</t>
  </si>
  <si>
    <t>Brown Bowler Hat ● Horn-Rimmed Glasses</t>
  </si>
  <si>
    <t>Grab Food with Mike</t>
  </si>
  <si>
    <t>Propose a Truce</t>
  </si>
  <si>
    <t>Randall Boggs</t>
  </si>
  <si>
    <t>Boo</t>
  </si>
  <si>
    <t>Surprise Guests</t>
  </si>
  <si>
    <t>Celia's Headset</t>
  </si>
  <si>
    <t>Roz</t>
  </si>
  <si>
    <t>Sushi Dinner</t>
  </si>
  <si>
    <t>Minnie Bow ● Pete Ears ● Rapunzel Ears</t>
  </si>
  <si>
    <t>Meet for Sushi</t>
  </si>
  <si>
    <t>Hamm Ears ● Boo's Drawing of Randall ● Blue Fairy Hat</t>
  </si>
  <si>
    <t>Dinner Date with Mike</t>
  </si>
  <si>
    <t>Complain about Food</t>
  </si>
  <si>
    <t>Go Scaring</t>
  </si>
  <si>
    <t>Wanted Satchel ● Flynn Ears ● Flash's Mug</t>
  </si>
  <si>
    <t>Food with a Friend</t>
  </si>
  <si>
    <t>Pete Ears ● Celia Mae Ears</t>
  </si>
  <si>
    <t>Visit Daisy's Diner</t>
  </si>
  <si>
    <t>Phillip Ears</t>
  </si>
  <si>
    <t>Talk at the Diner</t>
  </si>
  <si>
    <t>Red Fairy Hat</t>
  </si>
  <si>
    <t>Grab a Bite</t>
  </si>
  <si>
    <t>A Special Diner Promotion!</t>
  </si>
  <si>
    <t>The Incredibles Symbol</t>
  </si>
  <si>
    <t>Talk Up Diner</t>
  </si>
  <si>
    <t>Acorn</t>
  </si>
  <si>
    <t>Flip Some Flapjacks</t>
  </si>
  <si>
    <t>MU Hat ● Mike Ears ● Cinderella Ears</t>
  </si>
  <si>
    <t>Meet at Daisy's Diner</t>
  </si>
  <si>
    <t>Spend Time at Daisy's Diner</t>
  </si>
  <si>
    <t>20h</t>
  </si>
  <si>
    <t>Pete</t>
  </si>
  <si>
    <t>Demand Diner Food</t>
  </si>
  <si>
    <t>Dog on Board</t>
  </si>
  <si>
    <t>Visit Donald's Boat</t>
  </si>
  <si>
    <t>Check on Donald</t>
  </si>
  <si>
    <t>Visit a Friend's Boat</t>
  </si>
  <si>
    <t>Question Donald's Priorities</t>
  </si>
  <si>
    <t>Nick Ears</t>
  </si>
  <si>
    <t>Clean the Deck</t>
  </si>
  <si>
    <t>Go to Donald's Boat</t>
  </si>
  <si>
    <t>Explore a Boat</t>
  </si>
  <si>
    <t>Sailing for Acorns</t>
  </si>
  <si>
    <t>Chief Bogo Ears</t>
  </si>
  <si>
    <t>Visit the Palace</t>
  </si>
  <si>
    <t>Visit Marshmallow</t>
  </si>
  <si>
    <t>Visiting the Ice Palace</t>
  </si>
  <si>
    <t>Here I Stand</t>
  </si>
  <si>
    <t>Check On the Ice Palace</t>
  </si>
  <si>
    <t>Investigate Elsa's Palace</t>
  </si>
  <si>
    <t>Admire the Ice</t>
  </si>
  <si>
    <t>Check the Castle</t>
  </si>
  <si>
    <t>Check In</t>
  </si>
  <si>
    <t>Trying on a Dress</t>
  </si>
  <si>
    <t>Daydream for a Spell</t>
  </si>
  <si>
    <t>Large Shield</t>
  </si>
  <si>
    <t>Safe at Home</t>
  </si>
  <si>
    <t>Visit the Fairies</t>
  </si>
  <si>
    <t>Sewing at Home</t>
  </si>
  <si>
    <t>Spinning Wheel Figure ● Blue Fairy Hat ● Acorn ● Aurora Ears</t>
  </si>
  <si>
    <t>Working Together</t>
  </si>
  <si>
    <t>Judy Ears</t>
  </si>
  <si>
    <t>Getting Along</t>
  </si>
  <si>
    <t>Bake a Cake</t>
  </si>
  <si>
    <t>Spinning Wheel Figure ● Blue Fairy Hat ● Gold Crown</t>
  </si>
  <si>
    <t>Tea Time!</t>
  </si>
  <si>
    <t>Clean the Hut</t>
  </si>
  <si>
    <t>Green Fairy Hat ● Fauna Ears</t>
  </si>
  <si>
    <t>Cinderella</t>
  </si>
  <si>
    <t>Explore the Fairgrounds</t>
  </si>
  <si>
    <t>Fantasy Faire</t>
  </si>
  <si>
    <t>Glass Slipper ● Brown Bowler Hat</t>
  </si>
  <si>
    <t>Prince Charming</t>
  </si>
  <si>
    <t>Tour Countryside</t>
  </si>
  <si>
    <t>Tinker Bell</t>
  </si>
  <si>
    <t>Visit Fantasy Faire</t>
  </si>
  <si>
    <t>Flynn</t>
  </si>
  <si>
    <t>Rooftop Mission</t>
  </si>
  <si>
    <t>Kingdom Visit</t>
  </si>
  <si>
    <t>Rapunzel</t>
  </si>
  <si>
    <t>Stealing a Snack</t>
  </si>
  <si>
    <t>Create Artwork</t>
  </si>
  <si>
    <t>Cinderella Ears ● Gold Crown</t>
  </si>
  <si>
    <t>Meet Adoring Fans</t>
  </si>
  <si>
    <t>Hold a Banquet</t>
  </si>
  <si>
    <t>Entertain Guests</t>
  </si>
  <si>
    <t>Checking out the Lab</t>
  </si>
  <si>
    <t>Jar of Deadly Nightshade ● Oogie Boogie Ears</t>
  </si>
  <si>
    <t>Halloween Experiments</t>
  </si>
  <si>
    <t>Jar of Deadly Nightshade</t>
  </si>
  <si>
    <t>Make Soup</t>
  </si>
  <si>
    <t>Oogie Boogie Ears</t>
  </si>
  <si>
    <t>Plans for Scares</t>
  </si>
  <si>
    <t>Talk to the Townsfolk</t>
  </si>
  <si>
    <t>Spying on Gaston</t>
  </si>
  <si>
    <t>Tavern Investigation</t>
  </si>
  <si>
    <t>Spy on Gaston's Plots</t>
  </si>
  <si>
    <t>Investigate Gaston's Tavern</t>
  </si>
  <si>
    <t>Compare Kitchens</t>
  </si>
  <si>
    <t>Watch Out for Gaston</t>
  </si>
  <si>
    <t>Plots Afoot</t>
  </si>
  <si>
    <t>Sing About Myself</t>
  </si>
  <si>
    <t>Showing Off</t>
  </si>
  <si>
    <t>A Treat from Goofy</t>
  </si>
  <si>
    <t>Woody Ears ● Jessie Ears ● Bo Peep's Bonnet</t>
  </si>
  <si>
    <t>Hang Out at Goofy's Playhouse</t>
  </si>
  <si>
    <t>Feathered Hat &amp; Sword ● Glowing Lantern ● Frozone Ears</t>
  </si>
  <si>
    <t>Visit Goofy's Playhouse</t>
  </si>
  <si>
    <t>MU Hat</t>
  </si>
  <si>
    <t>Check on Goofy</t>
  </si>
  <si>
    <t>Sailor Hat</t>
  </si>
  <si>
    <t>Chage a Lightbulb</t>
  </si>
  <si>
    <t>Pluto Ears ● Buzz Ears ● Li Shang Ears</t>
  </si>
  <si>
    <t>House Repairs</t>
  </si>
  <si>
    <t>Boo Ears ● Red Fairy Hat ● Aurora Ears</t>
  </si>
  <si>
    <t>Stay at Goofy's Playhouse</t>
  </si>
  <si>
    <t>Go to Goofy's Playhouse</t>
  </si>
  <si>
    <t>Dagger</t>
  </si>
  <si>
    <t>Investigate Food Options</t>
  </si>
  <si>
    <t>Feeling Goofy</t>
  </si>
  <si>
    <t>Visit Strange Kingdom</t>
  </si>
  <si>
    <t>It's a Small World</t>
  </si>
  <si>
    <t>A Ghostly Rest</t>
  </si>
  <si>
    <t>Zero's Tombstone ● Jack's Bowtie ● Chance Dice</t>
  </si>
  <si>
    <t>Thinking Time</t>
  </si>
  <si>
    <t>Zero Ears ● Oogie Boogie Ears ● Father's Helmet</t>
  </si>
  <si>
    <t>Costume Making</t>
  </si>
  <si>
    <t>Gold Floral Fabric ● Belle Ears</t>
  </si>
  <si>
    <t>Checking On A Friend</t>
  </si>
  <si>
    <t>Zero's Tombstone</t>
  </si>
  <si>
    <t>Check the Competition</t>
  </si>
  <si>
    <t>Rustle Some Grub</t>
  </si>
  <si>
    <t>Bo Peep's Bonnet ● Hamm Hat ● Violet Ears ● Cravat</t>
  </si>
  <si>
    <t>Taking a Break</t>
  </si>
  <si>
    <t>Frozone Skis ● Mrs Incredible Ears ● Charming Gloves</t>
  </si>
  <si>
    <t>Check Jessie's Place</t>
  </si>
  <si>
    <t>Flynn Ears</t>
  </si>
  <si>
    <t>Surprise Visit at Jessie's</t>
  </si>
  <si>
    <t>Buzz's Blaster ● Boo's Drawing of Sulley ● Magic Compass</t>
  </si>
  <si>
    <t>Visit Jessie's Snack Roundup</t>
  </si>
  <si>
    <t>Daisy Ears ● Buzz Ears ● Rapunzel Ears</t>
  </si>
  <si>
    <t>Celia's Headset ● Syndrome Ears ● Belle Ears</t>
  </si>
  <si>
    <t>Report to the Emperor</t>
  </si>
  <si>
    <t>Mrs Incredible Ears</t>
  </si>
  <si>
    <t>Visit the Capital</t>
  </si>
  <si>
    <t>Prep Fireworks</t>
  </si>
  <si>
    <t>Judy Hopps</t>
  </si>
  <si>
    <t>Chase Down a Lead</t>
  </si>
  <si>
    <t>Nick Wilde</t>
  </si>
  <si>
    <t>Investigate Donut Shop</t>
  </si>
  <si>
    <t>Grab a Small Snack</t>
  </si>
  <si>
    <t>Sell Pawpsicles</t>
  </si>
  <si>
    <t>Flash</t>
  </si>
  <si>
    <t>Visit a Small Shop</t>
  </si>
  <si>
    <t>Judy Ears ● Nick Ears ● Chief's Badge</t>
  </si>
  <si>
    <t>Watch a Video</t>
  </si>
  <si>
    <t>1 Gem</t>
  </si>
  <si>
    <t>Tokens that can be purchased:</t>
  </si>
  <si>
    <t>Kingdom items that can be purchased:</t>
  </si>
  <si>
    <t>Chests that can be purchased:</t>
  </si>
  <si>
    <t>Buzz's Blaster</t>
  </si>
  <si>
    <t>Bronze Chest</t>
  </si>
  <si>
    <t>Silver</t>
  </si>
  <si>
    <t>The Magic Lamp Theatre</t>
  </si>
  <si>
    <t>Platinum</t>
  </si>
  <si>
    <t>Donald Ears</t>
  </si>
  <si>
    <t>EVE Ears</t>
  </si>
  <si>
    <t>White &amp; Blue Pattern Fabric</t>
  </si>
  <si>
    <t>Visit the Fun Wheel</t>
  </si>
  <si>
    <t>Sarge Ears ● Charming Gloves ● Elsa Ears</t>
  </si>
  <si>
    <t>Visit Mickey's Fun Wheel</t>
  </si>
  <si>
    <t>Check the Fun Wheel</t>
  </si>
  <si>
    <t>Sheriff Star ● Scream Canister</t>
  </si>
  <si>
    <t>Relaxing Ride</t>
  </si>
  <si>
    <t>Ceila's Headset ● Sulley Ears ● Rapunzel Ears</t>
  </si>
  <si>
    <t>Having Fun?</t>
  </si>
  <si>
    <t>Try to Have Fun</t>
  </si>
  <si>
    <t>Perform Guard Duty</t>
  </si>
  <si>
    <t>Pluto Ears</t>
  </si>
  <si>
    <t>Hang Out at Home</t>
  </si>
  <si>
    <t>Mickey Ears ● Pluto Collar ● Minnie Bow</t>
  </si>
  <si>
    <t>Friend Coming Over</t>
  </si>
  <si>
    <t>Tinker Bell Ears ● Clock Winder ● Sugar Dish</t>
  </si>
  <si>
    <t>Check on Mickey</t>
  </si>
  <si>
    <t>Glowing Lantern</t>
  </si>
  <si>
    <t>Visit Mickey's</t>
  </si>
  <si>
    <t>Mickey Gloves</t>
  </si>
  <si>
    <t>Visit Mickey's House</t>
  </si>
  <si>
    <t>Search for Nuts</t>
  </si>
  <si>
    <t>Cause Trouble</t>
  </si>
  <si>
    <t>Carrot Pen</t>
  </si>
  <si>
    <t>Musical Date</t>
  </si>
  <si>
    <t>Group Music Trip</t>
  </si>
  <si>
    <t>Bo Peep Ears</t>
  </si>
  <si>
    <t>Do Some Conducting</t>
  </si>
  <si>
    <t>Attend a Concert</t>
  </si>
  <si>
    <t>Attend a Show</t>
  </si>
  <si>
    <t>Woody Ears ● Minnie Bow ● Corona Kingdom Flag</t>
  </si>
  <si>
    <t>Musical Break</t>
  </si>
  <si>
    <t>Roz Ears ● WALL-E Ears</t>
  </si>
  <si>
    <t>Try Calming Music</t>
  </si>
  <si>
    <t>Daisy Bow</t>
  </si>
  <si>
    <t>Refined Music</t>
  </si>
  <si>
    <t>Flynn Ears ● Dale Ears</t>
  </si>
  <si>
    <t>Check on the Doors</t>
  </si>
  <si>
    <t>Race Randall around Work</t>
  </si>
  <si>
    <t>Get to Work</t>
  </si>
  <si>
    <t>Compete with Randall</t>
  </si>
  <si>
    <t>Explore Some Doors</t>
  </si>
  <si>
    <t>Horn-Rimmed Glasses</t>
  </si>
  <si>
    <t>Lecture Randall</t>
  </si>
  <si>
    <t>Keep Files in Order</t>
  </si>
  <si>
    <t>Water Cooler Girl Chat</t>
  </si>
  <si>
    <t>Manage Desk</t>
  </si>
  <si>
    <t>Lecture by Roz</t>
  </si>
  <si>
    <t>Compete with Sulley</t>
  </si>
  <si>
    <t>Race Mike around Work</t>
  </si>
  <si>
    <t>Visiting Minnie's</t>
  </si>
  <si>
    <t>Visit Minnie's House</t>
  </si>
  <si>
    <t>Red Apple</t>
  </si>
  <si>
    <t>Maximus Ears</t>
  </si>
  <si>
    <t>Green Fairy Hat</t>
  </si>
  <si>
    <t>Go to Minnie's House</t>
  </si>
  <si>
    <t>Comedy for an Event</t>
  </si>
  <si>
    <t>Check on the Laugh Floor</t>
  </si>
  <si>
    <t>Group Laugh Floor Visit</t>
  </si>
  <si>
    <t>Celia Mae Ears ● Chip Ears ● Gold Floral Fabric</t>
  </si>
  <si>
    <t>Heckle the Performer</t>
  </si>
  <si>
    <t>Perform Stand-Up</t>
  </si>
  <si>
    <t>Rex Ears ● Charming Ears</t>
  </si>
  <si>
    <t>WALL-E Ears ● Glowing Lantern</t>
  </si>
  <si>
    <t>Laugh It Up</t>
  </si>
  <si>
    <t>Minnie Bow ● Boo Ears</t>
  </si>
  <si>
    <t>Laugh Along</t>
  </si>
  <si>
    <t>MU Hat ● Sulley Ears ● Randall Ears</t>
  </si>
  <si>
    <t>Horn-Rimmed Glasses ● Roz Ears ● Flora Ears</t>
  </si>
  <si>
    <t>Sing in Harmony</t>
  </si>
  <si>
    <t>Throw Tomatoes</t>
  </si>
  <si>
    <t>Zurg Ears ● Phillip Ears</t>
  </si>
  <si>
    <t>Beg for a Treat</t>
  </si>
  <si>
    <t>Zero Ears ● Sally Ears</t>
  </si>
  <si>
    <t>Try Spooky Treat</t>
  </si>
  <si>
    <t>Zero's Tombstone ● Sally Ears ● Chance Dice</t>
  </si>
  <si>
    <t>Crafting Sweets</t>
  </si>
  <si>
    <t>Peanut ● Zero Ears ● Chance Dice</t>
  </si>
  <si>
    <t>Buggy Treats</t>
  </si>
  <si>
    <t>Short Sword</t>
  </si>
  <si>
    <t>Dash</t>
  </si>
  <si>
    <t>Racing Course</t>
  </si>
  <si>
    <t>Violet Headband ● Mrs Incredible Ears</t>
  </si>
  <si>
    <t>Go Long</t>
  </si>
  <si>
    <t>Mr Incredible</t>
  </si>
  <si>
    <t>Mrs Incredible</t>
  </si>
  <si>
    <t>Training More</t>
  </si>
  <si>
    <t>Violet Headband ● Frozone Skis ● Syndrome Bracer</t>
  </si>
  <si>
    <t>Training Time</t>
  </si>
  <si>
    <t>Violet</t>
  </si>
  <si>
    <t>Battle Practice</t>
  </si>
  <si>
    <t>Violet Ears ● Frozone Ears</t>
  </si>
  <si>
    <t>Frozone</t>
  </si>
  <si>
    <t>Go with the Flow</t>
  </si>
  <si>
    <t>Frozone Skis ● Frozone Ears</t>
  </si>
  <si>
    <t>Syndrome</t>
  </si>
  <si>
    <t>Appear a Hero</t>
  </si>
  <si>
    <t>Unlock Cost</t>
  </si>
  <si>
    <t>Gems / Magic</t>
  </si>
  <si>
    <t>Limited Availability?</t>
  </si>
  <si>
    <t>Assign Cost</t>
  </si>
  <si>
    <t>Float Image:</t>
  </si>
  <si>
    <t>Float Name:</t>
  </si>
  <si>
    <t>Mickey and Friends</t>
  </si>
  <si>
    <t>Mickey Gloves ● Mickey Ears ● Tinker Bell Ears ● Daisy Ears</t>
  </si>
  <si>
    <t>Slots</t>
  </si>
  <si>
    <t>Toy Story</t>
  </si>
  <si>
    <t>Bo Peep Ears ● Hamm Ears</t>
  </si>
  <si>
    <t># of Floats</t>
  </si>
  <si>
    <t>Zurg's Blaster ● Mother Gothel Ears ● Pumpkin ● Charming Gloves ● Charming Ears ● Cinderella Ears</t>
  </si>
  <si>
    <t>Pirates of the Caribbean</t>
  </si>
  <si>
    <t>Pirate Flag ● Feathered Hat &amp; Sword ● Will Ears</t>
  </si>
  <si>
    <t>Monsters, Inc.</t>
  </si>
  <si>
    <t>MU Hat ● Sulley Ears ● Celia Mae Ears ● Horn-Rimmed Glasses ● Boo's Drawing of Randall</t>
  </si>
  <si>
    <t>EVE's Plant ● EVE Ears ● Zurg's Blaster</t>
  </si>
  <si>
    <t>Tangled</t>
  </si>
  <si>
    <t>Minnie Bow ● Corona Kingdom Flag ● Wanted Satchel ● Rapunzel Ears ● Dagger</t>
  </si>
  <si>
    <t>Sleeping Beauty</t>
  </si>
  <si>
    <t>Red Fairy Hat ● Green Fairy Hat ● Blue Fairy Hat ● Aurora Ears ● Phillip Ears</t>
  </si>
  <si>
    <t>Zootopia</t>
  </si>
  <si>
    <t>Pawpsicle ● Judy Ears ● Nick Ears ● Flash Ears ● Chief Bogo Ears</t>
  </si>
  <si>
    <t>The Incredibles</t>
  </si>
  <si>
    <t>Yes</t>
  </si>
  <si>
    <t>The Incredibles Symbol ● Mrs Incredible Ears ● Dash Ears ● Violet Headband ● Mr Incredible Poster</t>
  </si>
  <si>
    <t>Nightmare Before Christmas</t>
  </si>
  <si>
    <t>Pumpkin King Head ● Zero's Tombstone ● Jack Skellington Ears ● Sally Ears ● Oogie Boogie Ears</t>
  </si>
  <si>
    <t>Frozen</t>
  </si>
  <si>
    <t>Sven Medallion ● Lute ● Sven Ears ● Elsa Ears ● Hans Ears</t>
  </si>
  <si>
    <t>Mushu Ears ● Father's Helmet ● Li Shang Ears ● Lotus Hairpiece ● Mulan Ears</t>
  </si>
  <si>
    <t>Beauty and the Beast</t>
  </si>
  <si>
    <t>Cogsworth Ears ● Matchsticks ● Belle Ears ● Quiver</t>
  </si>
  <si>
    <t>Find Lost Things</t>
  </si>
  <si>
    <t>Goofy Ears ● Lute ● Golden Gloves</t>
  </si>
  <si>
    <t>Tinker with Things</t>
  </si>
  <si>
    <t>Aurora Ears ● Jack Skellington Ears ● Anna Ears</t>
  </si>
  <si>
    <t>Take Stock of Lost Things</t>
  </si>
  <si>
    <t>Mike Ears ● Celia's Headset</t>
  </si>
  <si>
    <t>Do Some Fixing-Up</t>
  </si>
  <si>
    <t>Play a Game</t>
  </si>
  <si>
    <t>Visit Pizza Planet Aliens</t>
  </si>
  <si>
    <t>Daisy Bow ● Red Apple</t>
  </si>
  <si>
    <t>Beat Hamm at the Claw</t>
  </si>
  <si>
    <t>Round up Aliens</t>
  </si>
  <si>
    <t>Downtime with Pizza</t>
  </si>
  <si>
    <t>Fire Extinguisher</t>
  </si>
  <si>
    <t>Play the Claw</t>
  </si>
  <si>
    <t>Pizza Date</t>
  </si>
  <si>
    <t>Pizza Party</t>
  </si>
  <si>
    <t>Daisy Ears ● Mike Ears ● Sulley Ears</t>
  </si>
  <si>
    <t>Visit Pizza Planet</t>
  </si>
  <si>
    <t>Round Up Aliens</t>
  </si>
  <si>
    <t>Beat Jessie at the Claw</t>
  </si>
  <si>
    <t>Horn-Rimmed Glasses ● Celia Mae Ears ● Zurg's Blaster</t>
  </si>
  <si>
    <t>Zurg's Blaster ● Roz Ears ● Flynn Ears</t>
  </si>
  <si>
    <t>Meet with Aliens</t>
  </si>
  <si>
    <t>Take an Afternoon Nap</t>
  </si>
  <si>
    <t>Daisy Bow ● Bo Peep Ears</t>
  </si>
  <si>
    <t>Travel Together</t>
  </si>
  <si>
    <t>Buzz's Blaster ● Charming Gloves ● Minnie Bow</t>
  </si>
  <si>
    <t>Galloping Around</t>
  </si>
  <si>
    <t>Syndrome Bracer ● Charming Ears ● Hat &amp; Sword</t>
  </si>
  <si>
    <t>Jousting Practice</t>
  </si>
  <si>
    <t>Cinderella Ears ● Hat &amp; Sword ● Jack's Bowtie</t>
  </si>
  <si>
    <t>Attend a Ball</t>
  </si>
  <si>
    <t>Give a Tour</t>
  </si>
  <si>
    <t>Accepting Visitors</t>
  </si>
  <si>
    <t>Visit Princess Fairytale Hall</t>
  </si>
  <si>
    <t>Mother Gothel</t>
  </si>
  <si>
    <t>Spy On Royalty</t>
  </si>
  <si>
    <t>Closer Look at the Crown</t>
  </si>
  <si>
    <t>Exhibit Paintings</t>
  </si>
  <si>
    <t>Maximus</t>
  </si>
  <si>
    <t>Meet-and-Greet</t>
  </si>
  <si>
    <t>Corona Kingdom Flag</t>
  </si>
  <si>
    <t>Read Fairy Tales</t>
  </si>
  <si>
    <t>Entertain the Court</t>
  </si>
  <si>
    <t>Grant Blessings of Beauty</t>
  </si>
  <si>
    <t>Grant Blessings of Music</t>
  </si>
  <si>
    <t>Grant Blessing of Joy</t>
  </si>
  <si>
    <t>Hazelnut Soup Dinner</t>
  </si>
  <si>
    <t>Keeping House</t>
  </si>
  <si>
    <t>Giving the Tour</t>
  </si>
  <si>
    <t>Search for Missing Jewels</t>
  </si>
  <si>
    <t>Phillip Ears ● Dagger</t>
  </si>
  <si>
    <t>Painting in Gallery</t>
  </si>
  <si>
    <t>Find a Way up the Tower</t>
  </si>
  <si>
    <t>Glowing Lantern ● Rapunzel Ears</t>
  </si>
  <si>
    <t>Can I Drive?</t>
  </si>
  <si>
    <t>Racing Queen</t>
  </si>
  <si>
    <t>Pete Ears ● Glowing Lantern</t>
  </si>
  <si>
    <t>Check on RC Racers</t>
  </si>
  <si>
    <t>RC Racing Lady</t>
  </si>
  <si>
    <t>Go for a Spin</t>
  </si>
  <si>
    <t>Rowdy Time with Rex</t>
  </si>
  <si>
    <t>Driving Training Mission</t>
  </si>
  <si>
    <t>Rowdy Time with Hamm</t>
  </si>
  <si>
    <t>Racin' Dino</t>
  </si>
  <si>
    <t>Recruit Help for Plans</t>
  </si>
  <si>
    <t>Dinner Date</t>
  </si>
  <si>
    <t>Track Down Trouble</t>
  </si>
  <si>
    <t>Lunch Stop</t>
  </si>
  <si>
    <t>Sing for a Live Audience</t>
  </si>
  <si>
    <t>Lunch with Maximus</t>
  </si>
  <si>
    <t>Look for Suspicious Behavior</t>
  </si>
  <si>
    <t>Lunch with Rapunzel</t>
  </si>
  <si>
    <t>Fly Through Space</t>
  </si>
  <si>
    <t>Sarge's Bucket ● Nick's Tie</t>
  </si>
  <si>
    <t>Space Battle</t>
  </si>
  <si>
    <t>Go to Space</t>
  </si>
  <si>
    <t>Reach Space Mountain</t>
  </si>
  <si>
    <t>Scout on Space Mountain</t>
  </si>
  <si>
    <t>Scout for a Plant</t>
  </si>
  <si>
    <t>Brown Bowler Hat ● Pete Ears ● Large Shield</t>
  </si>
  <si>
    <t>Terrorize Traders</t>
  </si>
  <si>
    <t>Investigate Space Traders</t>
  </si>
  <si>
    <t>Check Space Traders</t>
  </si>
  <si>
    <t>Spy on Lair</t>
  </si>
  <si>
    <t>6m</t>
  </si>
  <si>
    <t>Mr Incredible Poster</t>
  </si>
  <si>
    <t>Attempt to Be Sneaky</t>
  </si>
  <si>
    <t>Beast Ears</t>
  </si>
  <si>
    <t>Investigate for Clues</t>
  </si>
  <si>
    <t>Dash Ears ● Violet Ears</t>
  </si>
  <si>
    <t>Find the Computer</t>
  </si>
  <si>
    <t>Mrs Incredible Ears ● Violet Headband ● Frozone Skis</t>
  </si>
  <si>
    <t>Exploring the Lair</t>
  </si>
  <si>
    <t>Mrs Incredible Ears ● Violet Headband ● Syndrome Ears</t>
  </si>
  <si>
    <t>Avoid the Fire</t>
  </si>
  <si>
    <t>Mrs Incredible Mask ● Violet Headband ● Mr Incredible Ears ● Syndrome Ears</t>
  </si>
  <si>
    <t>Checking the Lair</t>
  </si>
  <si>
    <t>Mrs Incredible Ears ● Dash Trophy ● Violet Ears</t>
  </si>
  <si>
    <t>Room Cleaning</t>
  </si>
  <si>
    <t>Dash Ears ● Syndrome Bracer</t>
  </si>
  <si>
    <t>Try and Get Along</t>
  </si>
  <si>
    <t>Team Search</t>
  </si>
  <si>
    <t>Keeping Up Appearances</t>
  </si>
  <si>
    <t>Mrs Incredible Mask ● Mrs Incredible Ears</t>
  </si>
  <si>
    <t>Clock Winder</t>
  </si>
  <si>
    <t>A Attraction Nap</t>
  </si>
  <si>
    <t>Dash Ears</t>
  </si>
  <si>
    <t>Car Lift</t>
  </si>
  <si>
    <t>Listening to Music</t>
  </si>
  <si>
    <t>Visiting Friends</t>
  </si>
  <si>
    <t>Finding Leverage</t>
  </si>
  <si>
    <t>Syndrome Bracer ● Frozone Ears</t>
  </si>
  <si>
    <t>Dash Around Town</t>
  </si>
  <si>
    <t>Look for a Soource</t>
  </si>
  <si>
    <t>Battle Syndrome</t>
  </si>
  <si>
    <t>Mr Incredible Poster ● Mr Incredible Ears ● Syndrome Ears</t>
  </si>
  <si>
    <t>Find a Weakness</t>
  </si>
  <si>
    <t>Invisible Investigation</t>
  </si>
  <si>
    <t>Day Job</t>
  </si>
  <si>
    <t>Cravat</t>
  </si>
  <si>
    <t>Battle Mr Incredible</t>
  </si>
  <si>
    <t>Check on the Omnidroid</t>
  </si>
  <si>
    <t>Elizabeth Swann</t>
  </si>
  <si>
    <t>Make Plans</t>
  </si>
  <si>
    <t>Will Turner</t>
  </si>
  <si>
    <t>Boo's Drawing of Sulley</t>
  </si>
  <si>
    <t>Commission a Ship</t>
  </si>
  <si>
    <t>Jack Sparrow</t>
  </si>
  <si>
    <t>Live the Pirate's Life</t>
  </si>
  <si>
    <t>Elizabeth Ears</t>
  </si>
  <si>
    <t>Discussing a Deal</t>
  </si>
  <si>
    <t>Hiding from Trouble</t>
  </si>
  <si>
    <t>Practice Social Skills</t>
  </si>
  <si>
    <t>Elizabeth Ears ● Jack's Bowtie</t>
  </si>
  <si>
    <t>Parachute Training</t>
  </si>
  <si>
    <t>Leap of Faith</t>
  </si>
  <si>
    <t>Toy Soldier Report</t>
  </si>
  <si>
    <t>Fly with Toy Soldiers</t>
  </si>
  <si>
    <t>Pigs Can Fly!</t>
  </si>
  <si>
    <t>Thimble</t>
  </si>
  <si>
    <t>Visit Parachute Drop</t>
  </si>
  <si>
    <t>Dino Parachute Drop</t>
  </si>
  <si>
    <t>Check Training Camp</t>
  </si>
  <si>
    <t>Reach the Arrow</t>
  </si>
  <si>
    <t>Father's Helmet ● Mulan Ears ● Sally Ears</t>
  </si>
  <si>
    <t>Keep in Shape</t>
  </si>
  <si>
    <t>Scout the Training Camp</t>
  </si>
  <si>
    <t>Lotus Hairpiece</t>
  </si>
  <si>
    <t>Back to Attraction List</t>
  </si>
  <si>
    <t>Bronze Chest Rewards</t>
  </si>
  <si>
    <t>Silver Chest Rewards</t>
  </si>
  <si>
    <t>Gold Chest Rewards</t>
  </si>
  <si>
    <t>Platinum Chest Rewards</t>
  </si>
  <si>
    <t>Chest Slots</t>
  </si>
  <si>
    <t>Chests</t>
  </si>
  <si>
    <t>1-Stop Apprentice Shop</t>
  </si>
  <si>
    <t>Banner Lamppost</t>
  </si>
  <si>
    <t>Belle Ears</t>
  </si>
  <si>
    <t>Pizza Concession</t>
  </si>
  <si>
    <t>15-Layer Cake</t>
  </si>
  <si>
    <t>Carrot Farm</t>
  </si>
  <si>
    <t>Fish Fountain</t>
  </si>
  <si>
    <t>Goofy Hat Concession</t>
  </si>
  <si>
    <t>Antler Crown Topiary</t>
  </si>
  <si>
    <t>1 - 4</t>
  </si>
  <si>
    <t>Arendelle Medallion</t>
  </si>
  <si>
    <t>Fun Fire Hydrant</t>
  </si>
  <si>
    <t>Pluto Topiary</t>
  </si>
  <si>
    <t>Bo Peep's Bonnet</t>
  </si>
  <si>
    <t>Fisherman's Getaway</t>
  </si>
  <si>
    <t>Charming Gloves (before Prince Charming is welcomed)</t>
  </si>
  <si>
    <t>Pawpsicle Stand</t>
  </si>
  <si>
    <t>Bronzed Briar Rose</t>
  </si>
  <si>
    <t>1,000 Magic</t>
  </si>
  <si>
    <t>Hand-Carved Bird Bath</t>
  </si>
  <si>
    <t>Scare Storage</t>
  </si>
  <si>
    <t>Flag of Corona</t>
  </si>
  <si>
    <t>Ramen Concession</t>
  </si>
  <si>
    <t>Cannon Statue</t>
  </si>
  <si>
    <t>10,000 Magic</t>
  </si>
  <si>
    <t>Log Bench</t>
  </si>
  <si>
    <t>Treasure Map</t>
  </si>
  <si>
    <t>Swan Fountain</t>
  </si>
  <si>
    <t>Gaston Ears</t>
  </si>
  <si>
    <t>Minnie's Tea Table</t>
  </si>
  <si>
    <t>50,000 Magic</t>
  </si>
  <si>
    <t>Carrot Nose</t>
  </si>
  <si>
    <t>Traffic Light</t>
  </si>
  <si>
    <t>Treble Clef Bush</t>
  </si>
  <si>
    <t>TRON Mickey Light</t>
  </si>
  <si>
    <t>Gold Crown</t>
  </si>
  <si>
    <t>Musical Fountain</t>
  </si>
  <si>
    <t>Cogsworth Ears</t>
  </si>
  <si>
    <t>Charming Gloves (after welcoming Prince Charming)</t>
  </si>
  <si>
    <t>Elsa Ears</t>
  </si>
  <si>
    <t>Pirate Mast</t>
  </si>
  <si>
    <t>Pedestal Slots</t>
  </si>
  <si>
    <t>Chip Potts Ears</t>
  </si>
  <si>
    <t>Planter</t>
  </si>
  <si>
    <t>35 Gems</t>
  </si>
  <si>
    <t>Dash Trophy</t>
  </si>
  <si>
    <t>150 Gems</t>
  </si>
  <si>
    <t>Discipline &amp; Strength</t>
  </si>
  <si>
    <t>Feathered Hat &amp; Sword</t>
  </si>
  <si>
    <t>Gold Floral Fabric</t>
  </si>
  <si>
    <t>Father's Helmet</t>
  </si>
  <si>
    <t>Golden Gloves</t>
  </si>
  <si>
    <t>Syndrome Bracer</t>
  </si>
  <si>
    <t>Frozone Ears</t>
  </si>
  <si>
    <t>Great Stone Dragon</t>
  </si>
  <si>
    <t>Mr Incredible Ears</t>
  </si>
  <si>
    <t>Jessie Ears</t>
  </si>
  <si>
    <t>Lumiere Ears</t>
  </si>
  <si>
    <t>Lasso</t>
  </si>
  <si>
    <t>Mike Ears</t>
  </si>
  <si>
    <t>Lute</t>
  </si>
  <si>
    <t>Minnie Bow</t>
  </si>
  <si>
    <t>Mickey Ears</t>
  </si>
  <si>
    <t>Mushu Ears</t>
  </si>
  <si>
    <t>Pawpsicle</t>
  </si>
  <si>
    <t>Pirate Flag</t>
  </si>
  <si>
    <t>Olaf Ears</t>
  </si>
  <si>
    <t>Pixie Dust</t>
  </si>
  <si>
    <t>Will Ears</t>
  </si>
  <si>
    <t>Randall Ears</t>
  </si>
  <si>
    <t>Saucer</t>
  </si>
  <si>
    <t>Silver Floral Fabric</t>
  </si>
  <si>
    <t>Sarge's Bucket</t>
  </si>
  <si>
    <t>Spinning Wheel Figure</t>
  </si>
  <si>
    <t>Sven's Medallion</t>
  </si>
  <si>
    <t>Sven Ears</t>
  </si>
  <si>
    <t>Violet Ears</t>
  </si>
  <si>
    <t>Visiting Family Together</t>
  </si>
  <si>
    <t>Investigate Trolls</t>
  </si>
  <si>
    <t>Kristoff Ears ● Cogsworth Ears</t>
  </si>
  <si>
    <t>Talk with the Trolls</t>
  </si>
  <si>
    <t>Trolls Are Friends</t>
  </si>
  <si>
    <t>Olaf Ears ● Sven Ears ● Queen Tiara</t>
  </si>
  <si>
    <t>Spy on Trolls</t>
  </si>
  <si>
    <t>Time for a Family Visit</t>
  </si>
  <si>
    <t>Olaf Ears ● Kristoff Ears ● Short Sword</t>
  </si>
  <si>
    <t>Re-Charging</t>
  </si>
  <si>
    <t>Lightning Magnet</t>
  </si>
  <si>
    <t>Downtime</t>
  </si>
  <si>
    <t>Wath VHS Movie</t>
  </si>
  <si>
    <t>Talk with Oaken</t>
  </si>
  <si>
    <t>Sven Medallion ● Elsa Ears ● Short Sword</t>
  </si>
  <si>
    <t>Visiting the Citizens</t>
  </si>
  <si>
    <t>Visit the Trading Post</t>
  </si>
  <si>
    <t>Talk to Merchants</t>
  </si>
  <si>
    <t>Make a Trade</t>
  </si>
  <si>
    <t>Dale Ears ● Golden Gloves ● Jack Skellington Ears</t>
  </si>
  <si>
    <t>Visit Oaken's for Carrots</t>
  </si>
  <si>
    <t>File Papers</t>
  </si>
  <si>
    <t>Watch the Jam Cams</t>
  </si>
  <si>
    <t>Try On the Uniform</t>
  </si>
  <si>
    <t>Help with a Report</t>
  </si>
  <si>
    <t>Test Drive</t>
  </si>
  <si>
    <t>Track Down a Perp</t>
  </si>
  <si>
    <t>Traffic Duty</t>
  </si>
  <si>
    <t>Walk Downtown</t>
  </si>
  <si>
    <t>Chief Bogo</t>
  </si>
  <si>
    <t>Track Down Suspect</t>
  </si>
  <si>
    <t>Downtown Car Chase</t>
  </si>
  <si>
    <t>Date</t>
  </si>
  <si>
    <t>Version</t>
  </si>
  <si>
    <t>Disney Magic Kingdoms Attactions Spreadsheet - Release Notes</t>
  </si>
  <si>
    <t>This is the first release of this spread sheet. Uploaded to website.</t>
  </si>
  <si>
    <t>Added Bronze, Silver, Gold, and Platinum chest rewards list to the Treasure Bank data sheet.</t>
  </si>
  <si>
    <t>Changed some text from "Formal Suit Belle" to "Formal Dress Belle"</t>
  </si>
  <si>
    <t>Added "Group Music Trip" task from Goofy at Mickey's PhilharMagic</t>
  </si>
  <si>
    <t>Added all the tasks for the Fantasy Faire attraction as they had been skipped before. Uploaded to website.</t>
  </si>
  <si>
    <t>Changed "Dash Ears" token to "Mr Incredible Ears" token on Mr Incredible's "Battle Syndrome" task on "The Omnidroid City" page.</t>
  </si>
  <si>
    <t>Changed Striking Gold to "Y" on Enchanted Tiki Room, Pluto's house, and The Incredibles House. Uploaded to website.</t>
  </si>
  <si>
    <t>Changed Striking Gold  to "Y" on Jumpin' Jellyfish.</t>
  </si>
  <si>
    <t>Changed "Beasst Ears" to "Beast Ears'</t>
  </si>
  <si>
    <t>Lots of changes found during the building of the token spreadsheet. Added Zootopia PD, Zootopia Race Track, Little Rodentia, and Golden Zephyr.  Have not yet got all the tasks related to those buildings.  Waiting on the info to be gathered on the wiki website. Changed all references of "Quick List" to "Attraction List".</t>
  </si>
  <si>
    <t>Even though some minor changes may still need to be made to zootopia related attractions, I have locked all pages and am releasing this now. Uploaded to website.</t>
  </si>
</sst>
</file>

<file path=xl/styles.xml><?xml version="1.0" encoding="utf-8"?>
<styleSheet xmlns="http://schemas.openxmlformats.org/spreadsheetml/2006/main">
  <numFmts count="5">
    <numFmt numFmtId="176" formatCode="_ * #,##0.00_ ;_ * \-#,##0.00_ ;_ * &quot;-&quot;??_ ;_ @_ "/>
    <numFmt numFmtId="42" formatCode="_(&quot;$&quot;* #,##0_);_(&quot;$&quot;* \(#,##0\);_(&quot;$&quot;* &quot;-&quot;_);_(@_)"/>
    <numFmt numFmtId="44" formatCode="_(&quot;$&quot;* #,##0.00_);_(&quot;$&quot;* \(#,##0.00\);_(&quot;$&quot;* &quot;-&quot;??_);_(@_)"/>
    <numFmt numFmtId="177" formatCode="#,##0;\-#,##0"/>
    <numFmt numFmtId="178" formatCode="_ * #,##0_ ;_ * \-#,##0_ ;_ * &quot;-&quot;_ ;_ @_ "/>
  </numFmts>
  <fonts count="70">
    <font>
      <sz val="11"/>
      <color theme="1"/>
      <name val="Calibri"/>
      <charset val="134"/>
      <scheme val="minor"/>
    </font>
    <font>
      <b/>
      <sz val="18"/>
      <color theme="0"/>
      <name val="Calibri"/>
      <charset val="134"/>
      <scheme val="minor"/>
    </font>
    <font>
      <sz val="10"/>
      <color rgb="FF000000"/>
      <name val="Arial"/>
      <charset val="134"/>
    </font>
    <font>
      <sz val="10"/>
      <name val="Arial"/>
      <charset val="134"/>
    </font>
    <font>
      <sz val="11"/>
      <color theme="0"/>
      <name val="Calibri"/>
      <charset val="134"/>
      <scheme val="minor"/>
    </font>
    <font>
      <b/>
      <sz val="16"/>
      <color theme="0"/>
      <name val="Calibri"/>
      <charset val="134"/>
      <scheme val="minor"/>
    </font>
    <font>
      <sz val="12"/>
      <color rgb="FF222222"/>
      <name val="Calibri"/>
      <charset val="134"/>
      <scheme val="minor"/>
    </font>
    <font>
      <b/>
      <u/>
      <sz val="14"/>
      <color theme="0"/>
      <name val="Calibri"/>
      <charset val="0"/>
      <scheme val="minor"/>
    </font>
    <font>
      <b/>
      <sz val="16"/>
      <color theme="0"/>
      <name val="Arial"/>
      <charset val="134"/>
    </font>
    <font>
      <sz val="12"/>
      <color theme="1"/>
      <name val="Calibri"/>
      <charset val="134"/>
      <scheme val="minor"/>
    </font>
    <font>
      <sz val="10"/>
      <color theme="1"/>
      <name val="Arial"/>
      <charset val="134"/>
    </font>
    <font>
      <b/>
      <u/>
      <sz val="11"/>
      <color rgb="FFFFFF00"/>
      <name val="Calibri"/>
      <charset val="0"/>
      <scheme val="minor"/>
    </font>
    <font>
      <b/>
      <sz val="10"/>
      <color theme="0"/>
      <name val="Arial"/>
      <charset val="134"/>
    </font>
    <font>
      <b/>
      <sz val="11"/>
      <color theme="0"/>
      <name val="Calibri"/>
      <charset val="134"/>
      <scheme val="minor"/>
    </font>
    <font>
      <b/>
      <u/>
      <sz val="10"/>
      <color rgb="FFFFFF00"/>
      <name val="Arial"/>
      <charset val="134"/>
    </font>
    <font>
      <b/>
      <sz val="14"/>
      <color theme="0"/>
      <name val="Arial"/>
      <charset val="134"/>
    </font>
    <font>
      <b/>
      <sz val="16"/>
      <name val="Calibri"/>
      <charset val="134"/>
      <scheme val="minor"/>
    </font>
    <font>
      <b/>
      <sz val="16"/>
      <color theme="1"/>
      <name val="Calibri"/>
      <charset val="134"/>
      <scheme val="minor"/>
    </font>
    <font>
      <b/>
      <sz val="16"/>
      <name val="Arial"/>
      <charset val="134"/>
    </font>
    <font>
      <sz val="11"/>
      <name val="Calibri"/>
      <charset val="134"/>
      <scheme val="minor"/>
    </font>
    <font>
      <sz val="18"/>
      <name val="Arial Black"/>
      <charset val="134"/>
    </font>
    <font>
      <b/>
      <sz val="16"/>
      <name val="Arial Black"/>
      <charset val="134"/>
    </font>
    <font>
      <sz val="16"/>
      <name val="Arial Black"/>
      <charset val="134"/>
    </font>
    <font>
      <sz val="18"/>
      <color theme="0"/>
      <name val="Arial Black"/>
      <charset val="134"/>
    </font>
    <font>
      <b/>
      <sz val="12"/>
      <color theme="0"/>
      <name val="Arial"/>
      <charset val="134"/>
    </font>
    <font>
      <b/>
      <sz val="12"/>
      <color theme="1"/>
      <name val="Arial"/>
      <charset val="134"/>
    </font>
    <font>
      <sz val="10"/>
      <color rgb="FFFF0000"/>
      <name val="Arial"/>
      <charset val="134"/>
    </font>
    <font>
      <sz val="12"/>
      <color rgb="FF000000"/>
      <name val="Arial Black"/>
      <charset val="134"/>
    </font>
    <font>
      <sz val="16"/>
      <color theme="1"/>
      <name val="Calibri"/>
      <charset val="134"/>
      <scheme val="minor"/>
    </font>
    <font>
      <sz val="16"/>
      <color rgb="FF000000"/>
      <name val="Arial"/>
      <charset val="134"/>
    </font>
    <font>
      <sz val="16"/>
      <name val="Arial"/>
      <charset val="134"/>
    </font>
    <font>
      <u/>
      <sz val="11"/>
      <color rgb="FF800080"/>
      <name val="Calibri"/>
      <charset val="0"/>
      <scheme val="minor"/>
    </font>
    <font>
      <b/>
      <sz val="12"/>
      <color theme="0"/>
      <name val="Arial Black"/>
      <charset val="134"/>
    </font>
    <font>
      <b/>
      <sz val="9"/>
      <color theme="0"/>
      <name val="Arial"/>
      <charset val="134"/>
    </font>
    <font>
      <sz val="16"/>
      <color rgb="FF000000"/>
      <name val="Arial Black"/>
      <charset val="134"/>
    </font>
    <font>
      <sz val="14"/>
      <color theme="1"/>
      <name val="Calibri"/>
      <charset val="134"/>
      <scheme val="minor"/>
    </font>
    <font>
      <b/>
      <sz val="14"/>
      <color theme="0"/>
      <name val="Calibri"/>
      <charset val="134"/>
      <scheme val="minor"/>
    </font>
    <font>
      <sz val="14"/>
      <color rgb="FF000000"/>
      <name val="Calibri"/>
      <charset val="134"/>
      <scheme val="minor"/>
    </font>
    <font>
      <sz val="11"/>
      <color rgb="FF000000"/>
      <name val="Calibri"/>
      <charset val="134"/>
      <scheme val="minor"/>
    </font>
    <font>
      <sz val="11"/>
      <name val="Calibri"/>
      <charset val="0"/>
      <scheme val="minor"/>
    </font>
    <font>
      <sz val="36"/>
      <color theme="1"/>
      <name val="Arial Black"/>
      <charset val="134"/>
    </font>
    <font>
      <sz val="28"/>
      <color theme="1"/>
      <name val="Arial Black"/>
      <charset val="134"/>
    </font>
    <font>
      <sz val="22"/>
      <color theme="1"/>
      <name val="Arial Black"/>
      <charset val="134"/>
    </font>
    <font>
      <u/>
      <sz val="14"/>
      <color rgb="FF0070C0"/>
      <name val="Franklin Gothic Demi Cond"/>
      <charset val="0"/>
    </font>
    <font>
      <b/>
      <u/>
      <sz val="12"/>
      <color rgb="FFFFFF00"/>
      <name val="Calibri"/>
      <charset val="0"/>
      <scheme val="minor"/>
    </font>
    <font>
      <b/>
      <sz val="11"/>
      <name val="Calibri"/>
      <charset val="134"/>
      <scheme val="minor"/>
    </font>
    <font>
      <u/>
      <sz val="12"/>
      <color rgb="FF0070C0"/>
      <name val="Franklin Gothic Demi Cond"/>
      <charset val="0"/>
    </font>
    <font>
      <sz val="10"/>
      <color theme="1"/>
      <name val="Calibri"/>
      <charset val="134"/>
      <scheme val="minor"/>
    </font>
    <font>
      <sz val="18"/>
      <color theme="0"/>
      <name val="Calibri"/>
      <charset val="134"/>
      <scheme val="minor"/>
    </font>
    <font>
      <b/>
      <u/>
      <sz val="11"/>
      <color theme="0"/>
      <name val="Calibri"/>
      <charset val="0"/>
      <scheme val="minor"/>
    </font>
    <font>
      <sz val="18"/>
      <color theme="0"/>
      <name val="Calibri"/>
      <charset val="0"/>
      <scheme val="minor"/>
    </font>
    <font>
      <b/>
      <sz val="16"/>
      <color rgb="FF000000"/>
      <name val="Arial"/>
      <charset val="134"/>
    </font>
    <font>
      <sz val="11"/>
      <color rgb="FFFF0000"/>
      <name val="Calibri"/>
      <charset val="0"/>
      <scheme val="minor"/>
    </font>
    <font>
      <b/>
      <sz val="13"/>
      <color theme="3"/>
      <name val="Calibri"/>
      <charset val="134"/>
      <scheme val="minor"/>
    </font>
    <font>
      <b/>
      <sz val="11"/>
      <color rgb="FFFFFFFF"/>
      <name val="Calibri"/>
      <charset val="0"/>
      <scheme val="minor"/>
    </font>
    <font>
      <b/>
      <sz val="11"/>
      <color rgb="FFFA7D00"/>
      <name val="Calibri"/>
      <charset val="0"/>
      <scheme val="minor"/>
    </font>
    <font>
      <b/>
      <sz val="11"/>
      <color rgb="FF3F3F3F"/>
      <name val="Calibri"/>
      <charset val="0"/>
      <scheme val="minor"/>
    </font>
    <font>
      <i/>
      <sz val="11"/>
      <color rgb="FF7F7F7F"/>
      <name val="Calibri"/>
      <charset val="0"/>
      <scheme val="minor"/>
    </font>
    <font>
      <sz val="11"/>
      <color rgb="FF3F3F76"/>
      <name val="Calibri"/>
      <charset val="0"/>
      <scheme val="minor"/>
    </font>
    <font>
      <b/>
      <sz val="11"/>
      <color theme="1"/>
      <name val="Calibri"/>
      <charset val="0"/>
      <scheme val="minor"/>
    </font>
    <font>
      <b/>
      <sz val="11"/>
      <color theme="3"/>
      <name val="Calibri"/>
      <charset val="134"/>
      <scheme val="minor"/>
    </font>
    <font>
      <sz val="11"/>
      <color theme="0"/>
      <name val="Calibri"/>
      <charset val="0"/>
      <scheme val="minor"/>
    </font>
    <font>
      <sz val="11"/>
      <color theme="1"/>
      <name val="Calibri"/>
      <charset val="0"/>
      <scheme val="minor"/>
    </font>
    <font>
      <sz val="11"/>
      <color rgb="FFFA7D00"/>
      <name val="Calibri"/>
      <charset val="0"/>
      <scheme val="minor"/>
    </font>
    <font>
      <b/>
      <sz val="15"/>
      <color theme="3"/>
      <name val="Calibri"/>
      <charset val="134"/>
      <scheme val="minor"/>
    </font>
    <font>
      <b/>
      <sz val="18"/>
      <color theme="3"/>
      <name val="Calibri"/>
      <charset val="134"/>
      <scheme val="minor"/>
    </font>
    <font>
      <u/>
      <sz val="11"/>
      <color rgb="FF0000FF"/>
      <name val="Calibri"/>
      <charset val="0"/>
      <scheme val="minor"/>
    </font>
    <font>
      <sz val="11"/>
      <color rgb="FF006100"/>
      <name val="Calibri"/>
      <charset val="0"/>
      <scheme val="minor"/>
    </font>
    <font>
      <sz val="11"/>
      <color rgb="FF9C6500"/>
      <name val="Calibri"/>
      <charset val="0"/>
      <scheme val="minor"/>
    </font>
    <font>
      <sz val="11"/>
      <color rgb="FF9C0006"/>
      <name val="Calibri"/>
      <charset val="0"/>
      <scheme val="minor"/>
    </font>
  </fonts>
  <fills count="45">
    <fill>
      <patternFill patternType="none"/>
    </fill>
    <fill>
      <patternFill patternType="gray125"/>
    </fill>
    <fill>
      <patternFill patternType="solid">
        <fgColor rgb="FF002060"/>
        <bgColor indexed="64"/>
      </patternFill>
    </fill>
    <fill>
      <patternFill patternType="solid">
        <fgColor rgb="FFFFFF00"/>
        <bgColor indexed="64"/>
      </patternFill>
    </fill>
    <fill>
      <patternFill patternType="solid">
        <fgColor rgb="FF7030A0"/>
        <bgColor indexed="64"/>
      </patternFill>
    </fill>
    <fill>
      <patternFill patternType="solid">
        <fgColor rgb="FF00B0F0"/>
        <bgColor indexed="64"/>
      </patternFill>
    </fill>
    <fill>
      <patternFill patternType="solid">
        <fgColor theme="4" tint="0.6"/>
        <bgColor indexed="64"/>
      </patternFill>
    </fill>
    <fill>
      <patternFill patternType="solid">
        <fgColor theme="5" tint="-0.5"/>
        <bgColor indexed="64"/>
      </patternFill>
    </fill>
    <fill>
      <patternFill patternType="solid">
        <fgColor rgb="FF0070C0"/>
        <bgColor indexed="64"/>
      </patternFill>
    </fill>
    <fill>
      <patternFill patternType="solid">
        <fgColor theme="0" tint="-0.5"/>
        <bgColor indexed="64"/>
      </patternFill>
    </fill>
    <fill>
      <patternFill patternType="solid">
        <fgColor theme="7" tint="-0.25"/>
        <bgColor indexed="64"/>
      </patternFill>
    </fill>
    <fill>
      <patternFill patternType="solid">
        <fgColor rgb="FF00FF00"/>
        <bgColor indexed="64"/>
      </patternFill>
    </fill>
    <fill>
      <patternFill patternType="solid">
        <fgColor rgb="FFFFC000"/>
        <bgColor indexed="64"/>
      </patternFill>
    </fill>
    <fill>
      <patternFill patternType="solid">
        <fgColor theme="1"/>
        <bgColor indexed="64"/>
      </patternFill>
    </fill>
    <fill>
      <patternFill patternType="solid">
        <fgColor rgb="FFA5A5A5"/>
        <bgColor indexed="64"/>
      </patternFill>
    </fill>
    <fill>
      <patternFill patternType="solid">
        <fgColor rgb="FFF2F2F2"/>
        <bgColor indexed="64"/>
      </patternFill>
    </fill>
    <fill>
      <patternFill patternType="solid">
        <fgColor rgb="FFFFCC99"/>
        <bgColor indexed="64"/>
      </patternFill>
    </fill>
    <fill>
      <patternFill patternType="solid">
        <fgColor rgb="FFFFFFCC"/>
        <bgColor indexed="64"/>
      </patternFill>
    </fill>
    <fill>
      <patternFill patternType="solid">
        <fgColor theme="8"/>
        <bgColor indexed="64"/>
      </patternFill>
    </fill>
    <fill>
      <patternFill patternType="solid">
        <fgColor theme="9" tint="0.799981688894314"/>
        <bgColor indexed="64"/>
      </patternFill>
    </fill>
    <fill>
      <patternFill patternType="solid">
        <fgColor theme="4" tint="0.599993896298105"/>
        <bgColor indexed="64"/>
      </patternFill>
    </fill>
    <fill>
      <patternFill patternType="solid">
        <fgColor theme="5" tint="0.399975585192419"/>
        <bgColor indexed="64"/>
      </patternFill>
    </fill>
    <fill>
      <patternFill patternType="solid">
        <fgColor theme="6" tint="0.599993896298105"/>
        <bgColor indexed="64"/>
      </patternFill>
    </fill>
    <fill>
      <patternFill patternType="solid">
        <fgColor theme="7" tint="0.399975585192419"/>
        <bgColor indexed="64"/>
      </patternFill>
    </fill>
    <fill>
      <patternFill patternType="solid">
        <fgColor rgb="FFC6EFCE"/>
        <bgColor indexed="64"/>
      </patternFill>
    </fill>
    <fill>
      <patternFill patternType="solid">
        <fgColor theme="4" tint="0.399975585192419"/>
        <bgColor indexed="64"/>
      </patternFill>
    </fill>
    <fill>
      <patternFill patternType="solid">
        <fgColor rgb="FFFFEB9C"/>
        <bgColor indexed="64"/>
      </patternFill>
    </fill>
    <fill>
      <patternFill patternType="solid">
        <fgColor theme="5" tint="0.599993896298105"/>
        <bgColor indexed="64"/>
      </patternFill>
    </fill>
    <fill>
      <patternFill patternType="solid">
        <fgColor theme="9" tint="0.399975585192419"/>
        <bgColor indexed="64"/>
      </patternFill>
    </fill>
    <fill>
      <patternFill patternType="solid">
        <fgColor theme="9" tint="0.599993896298105"/>
        <bgColor indexed="64"/>
      </patternFill>
    </fill>
    <fill>
      <patternFill patternType="solid">
        <fgColor theme="8" tint="0.399975585192419"/>
        <bgColor indexed="64"/>
      </patternFill>
    </fill>
    <fill>
      <patternFill patternType="solid">
        <fgColor rgb="FFFFC7CE"/>
        <bgColor indexed="64"/>
      </patternFill>
    </fill>
    <fill>
      <patternFill patternType="solid">
        <fgColor theme="6" tint="0.399975585192419"/>
        <bgColor indexed="64"/>
      </patternFill>
    </fill>
    <fill>
      <patternFill patternType="solid">
        <fgColor theme="8" tint="0.599993896298105"/>
        <bgColor indexed="64"/>
      </patternFill>
    </fill>
    <fill>
      <patternFill patternType="solid">
        <fgColor theme="7" tint="0.799981688894314"/>
        <bgColor indexed="64"/>
      </patternFill>
    </fill>
    <fill>
      <patternFill patternType="solid">
        <fgColor theme="4" tint="0.799981688894314"/>
        <bgColor indexed="64"/>
      </patternFill>
    </fill>
    <fill>
      <patternFill patternType="solid">
        <fgColor theme="7" tint="0.599993896298105"/>
        <bgColor indexed="64"/>
      </patternFill>
    </fill>
    <fill>
      <patternFill patternType="solid">
        <fgColor theme="5" tint="0.799981688894314"/>
        <bgColor indexed="64"/>
      </patternFill>
    </fill>
    <fill>
      <patternFill patternType="solid">
        <fgColor theme="4"/>
        <bgColor indexed="64"/>
      </patternFill>
    </fill>
    <fill>
      <patternFill patternType="solid">
        <fgColor theme="6" tint="0.799981688894314"/>
        <bgColor indexed="64"/>
      </patternFill>
    </fill>
    <fill>
      <patternFill patternType="solid">
        <fgColor theme="6"/>
        <bgColor indexed="64"/>
      </patternFill>
    </fill>
    <fill>
      <patternFill patternType="solid">
        <fgColor theme="8" tint="0.799981688894314"/>
        <bgColor indexed="64"/>
      </patternFill>
    </fill>
    <fill>
      <patternFill patternType="solid">
        <fgColor theme="9"/>
        <bgColor indexed="64"/>
      </patternFill>
    </fill>
    <fill>
      <patternFill patternType="solid">
        <fgColor theme="7"/>
        <bgColor indexed="64"/>
      </patternFill>
    </fill>
    <fill>
      <patternFill patternType="solid">
        <fgColor theme="5"/>
        <bgColor indexed="64"/>
      </patternFill>
    </fill>
  </fills>
  <borders count="58">
    <border>
      <left/>
      <right/>
      <top/>
      <bottom/>
      <diagonal/>
    </border>
    <border>
      <left style="thick">
        <color auto="1"/>
      </left>
      <right/>
      <top style="thick">
        <color auto="1"/>
      </top>
      <bottom style="thick">
        <color auto="1"/>
      </bottom>
      <diagonal/>
    </border>
    <border>
      <left/>
      <right/>
      <top style="thick">
        <color auto="1"/>
      </top>
      <bottom style="thick">
        <color auto="1"/>
      </bottom>
      <diagonal/>
    </border>
    <border>
      <left/>
      <right style="thick">
        <color auto="1"/>
      </right>
      <top style="thick">
        <color auto="1"/>
      </top>
      <bottom style="thick">
        <color auto="1"/>
      </bottom>
      <diagonal/>
    </border>
    <border>
      <left style="medium">
        <color auto="1"/>
      </left>
      <right/>
      <top style="medium">
        <color auto="1"/>
      </top>
      <bottom style="medium">
        <color auto="1"/>
      </bottom>
      <diagonal/>
    </border>
    <border>
      <left/>
      <right/>
      <top style="medium">
        <color auto="1"/>
      </top>
      <bottom style="medium">
        <color auto="1"/>
      </bottom>
      <diagonal/>
    </border>
    <border>
      <left style="medium">
        <color auto="1"/>
      </left>
      <right style="thin">
        <color auto="1"/>
      </right>
      <top style="medium">
        <color auto="1"/>
      </top>
      <bottom/>
      <diagonal/>
    </border>
    <border>
      <left style="thin">
        <color auto="1"/>
      </left>
      <right style="thin">
        <color auto="1"/>
      </right>
      <top/>
      <bottom/>
      <diagonal/>
    </border>
    <border>
      <left style="thin">
        <color auto="1"/>
      </left>
      <right style="thin">
        <color auto="1"/>
      </right>
      <top style="medium">
        <color auto="1"/>
      </top>
      <bottom/>
      <diagonal/>
    </border>
    <border>
      <left style="medium">
        <color auto="1"/>
      </left>
      <right style="thin">
        <color auto="1"/>
      </right>
      <top/>
      <bottom/>
      <diagonal/>
    </border>
    <border>
      <left style="medium">
        <color auto="1"/>
      </left>
      <right style="thin">
        <color auto="1"/>
      </right>
      <top style="thin">
        <color auto="1"/>
      </top>
      <bottom style="thin">
        <color auto="1"/>
      </bottom>
      <diagonal/>
    </border>
    <border>
      <left style="thin">
        <color auto="1"/>
      </left>
      <right style="thin">
        <color auto="1"/>
      </right>
      <top style="thin">
        <color auto="1"/>
      </top>
      <bottom style="thin">
        <color auto="1"/>
      </bottom>
      <diagonal/>
    </border>
    <border>
      <left style="medium">
        <color auto="1"/>
      </left>
      <right style="thin">
        <color auto="1"/>
      </right>
      <top style="thin">
        <color auto="1"/>
      </top>
      <bottom style="medium">
        <color auto="1"/>
      </bottom>
      <diagonal/>
    </border>
    <border>
      <left style="thin">
        <color auto="1"/>
      </left>
      <right style="thin">
        <color auto="1"/>
      </right>
      <top style="thin">
        <color auto="1"/>
      </top>
      <bottom style="medium">
        <color auto="1"/>
      </bottom>
      <diagonal/>
    </border>
    <border>
      <left style="medium">
        <color auto="1"/>
      </left>
      <right style="thin">
        <color auto="1"/>
      </right>
      <top style="medium">
        <color auto="1"/>
      </top>
      <bottom style="thin">
        <color auto="1"/>
      </bottom>
      <diagonal/>
    </border>
    <border>
      <left style="thin">
        <color auto="1"/>
      </left>
      <right style="thin">
        <color auto="1"/>
      </right>
      <top style="medium">
        <color auto="1"/>
      </top>
      <bottom style="thin">
        <color auto="1"/>
      </bottom>
      <diagonal/>
    </border>
    <border>
      <left/>
      <right style="medium">
        <color auto="1"/>
      </right>
      <top style="medium">
        <color auto="1"/>
      </top>
      <bottom style="medium">
        <color auto="1"/>
      </bottom>
      <diagonal/>
    </border>
    <border>
      <left style="thin">
        <color auto="1"/>
      </left>
      <right style="medium">
        <color auto="1"/>
      </right>
      <top style="medium">
        <color auto="1"/>
      </top>
      <bottom/>
      <diagonal/>
    </border>
    <border>
      <left style="thin">
        <color auto="1"/>
      </left>
      <right style="medium">
        <color auto="1"/>
      </right>
      <top/>
      <bottom/>
      <diagonal/>
    </border>
    <border>
      <left style="thin">
        <color auto="1"/>
      </left>
      <right style="medium">
        <color auto="1"/>
      </right>
      <top style="thin">
        <color auto="1"/>
      </top>
      <bottom style="thin">
        <color auto="1"/>
      </bottom>
      <diagonal/>
    </border>
    <border>
      <left style="thin">
        <color auto="1"/>
      </left>
      <right style="medium">
        <color auto="1"/>
      </right>
      <top style="thin">
        <color auto="1"/>
      </top>
      <bottom style="medium">
        <color auto="1"/>
      </bottom>
      <diagonal/>
    </border>
    <border>
      <left style="thin">
        <color auto="1"/>
      </left>
      <right style="medium">
        <color auto="1"/>
      </right>
      <top style="medium">
        <color auto="1"/>
      </top>
      <bottom style="thin">
        <color auto="1"/>
      </bottom>
      <diagonal/>
    </border>
    <border>
      <left style="medium">
        <color auto="1"/>
      </left>
      <right style="thin">
        <color auto="1"/>
      </right>
      <top/>
      <bottom style="medium">
        <color auto="1"/>
      </bottom>
      <diagonal/>
    </border>
    <border>
      <left style="thin">
        <color auto="1"/>
      </left>
      <right style="thin">
        <color auto="1"/>
      </right>
      <top/>
      <bottom style="medium">
        <color auto="1"/>
      </bottom>
      <diagonal/>
    </border>
    <border>
      <left style="thin">
        <color auto="1"/>
      </left>
      <right style="medium">
        <color auto="1"/>
      </right>
      <top/>
      <bottom style="medium">
        <color auto="1"/>
      </bottom>
      <diagonal/>
    </border>
    <border>
      <left style="medium">
        <color auto="1"/>
      </left>
      <right style="thin">
        <color auto="1"/>
      </right>
      <top style="medium">
        <color auto="1"/>
      </top>
      <bottom style="medium">
        <color auto="1"/>
      </bottom>
      <diagonal/>
    </border>
    <border>
      <left style="thin">
        <color auto="1"/>
      </left>
      <right style="thin">
        <color auto="1"/>
      </right>
      <top style="medium">
        <color auto="1"/>
      </top>
      <bottom style="medium">
        <color auto="1"/>
      </bottom>
      <diagonal/>
    </border>
    <border>
      <left style="thin">
        <color auto="1"/>
      </left>
      <right style="medium">
        <color auto="1"/>
      </right>
      <top style="medium">
        <color auto="1"/>
      </top>
      <bottom style="medium">
        <color auto="1"/>
      </bottom>
      <diagonal/>
    </border>
    <border>
      <left style="medium">
        <color auto="1"/>
      </left>
      <right style="thin">
        <color auto="1"/>
      </right>
      <top/>
      <bottom style="thin">
        <color auto="1"/>
      </bottom>
      <diagonal/>
    </border>
    <border>
      <left style="thin">
        <color auto="1"/>
      </left>
      <right style="thin">
        <color auto="1"/>
      </right>
      <top/>
      <bottom style="thin">
        <color auto="1"/>
      </bottom>
      <diagonal/>
    </border>
    <border>
      <left style="thin">
        <color auto="1"/>
      </left>
      <right style="medium">
        <color auto="1"/>
      </right>
      <top/>
      <bottom style="thin">
        <color auto="1"/>
      </bottom>
      <diagonal/>
    </border>
    <border>
      <left style="medium">
        <color auto="1"/>
      </left>
      <right style="thin">
        <color auto="1"/>
      </right>
      <top style="thin">
        <color auto="1"/>
      </top>
      <bottom/>
      <diagonal/>
    </border>
    <border>
      <left style="thin">
        <color auto="1"/>
      </left>
      <right style="thin">
        <color auto="1"/>
      </right>
      <top style="thin">
        <color auto="1"/>
      </top>
      <bottom/>
      <diagonal/>
    </border>
    <border>
      <left style="thin">
        <color auto="1"/>
      </left>
      <right style="medium">
        <color auto="1"/>
      </right>
      <top style="thin">
        <color auto="1"/>
      </top>
      <bottom/>
      <diagonal/>
    </border>
    <border>
      <left style="medium">
        <color auto="1"/>
      </left>
      <right style="medium">
        <color auto="1"/>
      </right>
      <top style="medium">
        <color auto="1"/>
      </top>
      <bottom style="medium">
        <color auto="1"/>
      </bottom>
      <diagonal/>
    </border>
    <border>
      <left style="medium">
        <color auto="1"/>
      </left>
      <right style="medium">
        <color auto="1"/>
      </right>
      <top/>
      <bottom/>
      <diagonal/>
    </border>
    <border>
      <left/>
      <right/>
      <top style="medium">
        <color auto="1"/>
      </top>
      <bottom/>
      <diagonal/>
    </border>
    <border>
      <left style="thick">
        <color auto="1"/>
      </left>
      <right/>
      <top/>
      <bottom/>
      <diagonal/>
    </border>
    <border>
      <left/>
      <right style="thick">
        <color auto="1"/>
      </right>
      <top/>
      <bottom/>
      <diagonal/>
    </border>
    <border>
      <left style="medium">
        <color auto="1"/>
      </left>
      <right style="medium">
        <color auto="1"/>
      </right>
      <top style="medium">
        <color auto="1"/>
      </top>
      <bottom/>
      <diagonal/>
    </border>
    <border>
      <left style="medium">
        <color auto="1"/>
      </left>
      <right style="medium">
        <color auto="1"/>
      </right>
      <top/>
      <bottom style="medium">
        <color auto="1"/>
      </bottom>
      <diagonal/>
    </border>
    <border>
      <left/>
      <right style="thin">
        <color auto="1"/>
      </right>
      <top style="medium">
        <color auto="1"/>
      </top>
      <bottom style="thin">
        <color auto="1"/>
      </bottom>
      <diagonal/>
    </border>
    <border>
      <left/>
      <right style="thin">
        <color auto="1"/>
      </right>
      <top style="thin">
        <color auto="1"/>
      </top>
      <bottom style="thin">
        <color auto="1"/>
      </bottom>
      <diagonal/>
    </border>
    <border>
      <left/>
      <right style="thin">
        <color auto="1"/>
      </right>
      <top style="thin">
        <color auto="1"/>
      </top>
      <bottom style="medium">
        <color auto="1"/>
      </bottom>
      <diagonal/>
    </border>
    <border>
      <left style="medium">
        <color auto="1"/>
      </left>
      <right/>
      <top/>
      <bottom style="medium">
        <color auto="1"/>
      </bottom>
      <diagonal/>
    </border>
    <border>
      <left/>
      <right/>
      <top/>
      <bottom style="medium">
        <color auto="1"/>
      </bottom>
      <diagonal/>
    </border>
    <border>
      <left/>
      <right style="medium">
        <color auto="1"/>
      </right>
      <top/>
      <bottom style="medium">
        <color auto="1"/>
      </bottom>
      <diagonal/>
    </border>
    <border>
      <left/>
      <right style="thin">
        <color auto="1"/>
      </right>
      <top/>
      <bottom style="thin">
        <color auto="1"/>
      </bottom>
      <diagonal/>
    </border>
    <border>
      <left/>
      <right style="thick">
        <color auto="1"/>
      </right>
      <top style="thick">
        <color auto="1"/>
      </top>
      <bottom/>
      <diagonal/>
    </border>
    <border>
      <left style="thick">
        <color auto="1"/>
      </left>
      <right style="thick">
        <color auto="1"/>
      </right>
      <top style="thick">
        <color auto="1"/>
      </top>
      <bottom/>
      <diagonal/>
    </border>
    <border>
      <left/>
      <right/>
      <top/>
      <bottom style="medium">
        <color theme="4"/>
      </bottom>
      <diagonal/>
    </border>
    <border>
      <left style="double">
        <color rgb="FF3F3F3F"/>
      </left>
      <right style="double">
        <color rgb="FF3F3F3F"/>
      </right>
      <top style="double">
        <color rgb="FF3F3F3F"/>
      </top>
      <bottom style="double">
        <color rgb="FF3F3F3F"/>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right/>
      <top/>
      <bottom style="medium">
        <color theme="4" tint="0.499984740745262"/>
      </bottom>
      <diagonal/>
    </border>
    <border>
      <left/>
      <right/>
      <top/>
      <bottom style="double">
        <color rgb="FFFF8001"/>
      </bottom>
      <diagonal/>
    </border>
  </borders>
  <cellStyleXfs count="49">
    <xf numFmtId="0" fontId="0" fillId="0" borderId="0">
      <alignment vertical="center"/>
    </xf>
    <xf numFmtId="0" fontId="62" fillId="20" borderId="0" applyNumberFormat="0" applyBorder="0" applyAlignment="0" applyProtection="0">
      <alignment vertical="center"/>
    </xf>
    <xf numFmtId="176" fontId="0" fillId="0" borderId="0" applyFont="0" applyFill="0" applyBorder="0" applyAlignment="0" applyProtection="0">
      <alignment vertical="center"/>
    </xf>
    <xf numFmtId="178" fontId="0" fillId="0" borderId="0" applyFont="0" applyFill="0" applyBorder="0" applyAlignment="0" applyProtection="0">
      <alignment vertical="center"/>
    </xf>
    <xf numFmtId="42" fontId="0" fillId="0" borderId="0" applyFont="0" applyFill="0" applyBorder="0" applyAlignment="0" applyProtection="0">
      <alignment vertical="center"/>
    </xf>
    <xf numFmtId="44" fontId="0" fillId="0" borderId="0" applyFont="0" applyFill="0" applyBorder="0" applyAlignment="0" applyProtection="0">
      <alignment vertical="center"/>
    </xf>
    <xf numFmtId="9" fontId="0" fillId="0" borderId="0" applyFont="0" applyFill="0" applyBorder="0" applyAlignment="0" applyProtection="0">
      <alignment vertical="center"/>
    </xf>
    <xf numFmtId="0" fontId="54" fillId="14" borderId="51" applyNumberFormat="0" applyAlignment="0" applyProtection="0">
      <alignment vertical="center"/>
    </xf>
    <xf numFmtId="0" fontId="53" fillId="0" borderId="50" applyNumberFormat="0" applyFill="0" applyAlignment="0" applyProtection="0">
      <alignment vertical="center"/>
    </xf>
    <xf numFmtId="0" fontId="0" fillId="17" borderId="54" applyNumberFormat="0" applyFont="0" applyAlignment="0" applyProtection="0">
      <alignment vertical="center"/>
    </xf>
    <xf numFmtId="0" fontId="66" fillId="0" borderId="0" applyNumberFormat="0" applyFill="0" applyBorder="0" applyAlignment="0" applyProtection="0">
      <alignment vertical="center"/>
    </xf>
    <xf numFmtId="0" fontId="61" fillId="23" borderId="0" applyNumberFormat="0" applyBorder="0" applyAlignment="0" applyProtection="0">
      <alignment vertical="center"/>
    </xf>
    <xf numFmtId="0" fontId="31" fillId="0" borderId="0" applyNumberFormat="0" applyFill="0" applyBorder="0" applyAlignment="0" applyProtection="0">
      <alignment vertical="center"/>
    </xf>
    <xf numFmtId="0" fontId="62" fillId="22" borderId="0" applyNumberFormat="0" applyBorder="0" applyAlignment="0" applyProtection="0">
      <alignment vertical="center"/>
    </xf>
    <xf numFmtId="0" fontId="52" fillId="0" borderId="0" applyNumberFormat="0" applyFill="0" applyBorder="0" applyAlignment="0" applyProtection="0">
      <alignment vertical="center"/>
    </xf>
    <xf numFmtId="0" fontId="62" fillId="27" borderId="0" applyNumberFormat="0" applyBorder="0" applyAlignment="0" applyProtection="0">
      <alignment vertical="center"/>
    </xf>
    <xf numFmtId="0" fontId="65" fillId="0" borderId="0" applyNumberFormat="0" applyFill="0" applyBorder="0" applyAlignment="0" applyProtection="0">
      <alignment vertical="center"/>
    </xf>
    <xf numFmtId="0" fontId="57" fillId="0" borderId="0" applyNumberFormat="0" applyFill="0" applyBorder="0" applyAlignment="0" applyProtection="0">
      <alignment vertical="center"/>
    </xf>
    <xf numFmtId="0" fontId="64" fillId="0" borderId="50" applyNumberFormat="0" applyFill="0" applyAlignment="0" applyProtection="0">
      <alignment vertical="center"/>
    </xf>
    <xf numFmtId="0" fontId="60" fillId="0" borderId="56" applyNumberFormat="0" applyFill="0" applyAlignment="0" applyProtection="0">
      <alignment vertical="center"/>
    </xf>
    <xf numFmtId="0" fontId="60" fillId="0" borderId="0" applyNumberFormat="0" applyFill="0" applyBorder="0" applyAlignment="0" applyProtection="0">
      <alignment vertical="center"/>
    </xf>
    <xf numFmtId="0" fontId="58" fillId="16" borderId="52" applyNumberFormat="0" applyAlignment="0" applyProtection="0">
      <alignment vertical="center"/>
    </xf>
    <xf numFmtId="0" fontId="61" fillId="32" borderId="0" applyNumberFormat="0" applyBorder="0" applyAlignment="0" applyProtection="0">
      <alignment vertical="center"/>
    </xf>
    <xf numFmtId="0" fontId="67" fillId="24" borderId="0" applyNumberFormat="0" applyBorder="0" applyAlignment="0" applyProtection="0">
      <alignment vertical="center"/>
    </xf>
    <xf numFmtId="0" fontId="56" fillId="15" borderId="53" applyNumberFormat="0" applyAlignment="0" applyProtection="0">
      <alignment vertical="center"/>
    </xf>
    <xf numFmtId="0" fontId="62" fillId="35" borderId="0" applyNumberFormat="0" applyBorder="0" applyAlignment="0" applyProtection="0">
      <alignment vertical="center"/>
    </xf>
    <xf numFmtId="0" fontId="55" fillId="15" borderId="52" applyNumberFormat="0" applyAlignment="0" applyProtection="0">
      <alignment vertical="center"/>
    </xf>
    <xf numFmtId="0" fontId="63" fillId="0" borderId="57" applyNumberFormat="0" applyFill="0" applyAlignment="0" applyProtection="0">
      <alignment vertical="center"/>
    </xf>
    <xf numFmtId="0" fontId="59" fillId="0" borderId="55" applyNumberFormat="0" applyFill="0" applyAlignment="0" applyProtection="0">
      <alignment vertical="center"/>
    </xf>
    <xf numFmtId="0" fontId="69" fillId="31" borderId="0" applyNumberFormat="0" applyBorder="0" applyAlignment="0" applyProtection="0">
      <alignment vertical="center"/>
    </xf>
    <xf numFmtId="0" fontId="68" fillId="26" borderId="0" applyNumberFormat="0" applyBorder="0" applyAlignment="0" applyProtection="0">
      <alignment vertical="center"/>
    </xf>
    <xf numFmtId="0" fontId="61" fillId="38" borderId="0" applyNumberFormat="0" applyBorder="0" applyAlignment="0" applyProtection="0">
      <alignment vertical="center"/>
    </xf>
    <xf numFmtId="0" fontId="62" fillId="41" borderId="0" applyNumberFormat="0" applyBorder="0" applyAlignment="0" applyProtection="0">
      <alignment vertical="center"/>
    </xf>
    <xf numFmtId="0" fontId="61" fillId="25" borderId="0" applyNumberFormat="0" applyBorder="0" applyAlignment="0" applyProtection="0">
      <alignment vertical="center"/>
    </xf>
    <xf numFmtId="0" fontId="61" fillId="44" borderId="0" applyNumberFormat="0" applyBorder="0" applyAlignment="0" applyProtection="0">
      <alignment vertical="center"/>
    </xf>
    <xf numFmtId="0" fontId="62" fillId="37" borderId="0" applyNumberFormat="0" applyBorder="0" applyAlignment="0" applyProtection="0">
      <alignment vertical="center"/>
    </xf>
    <xf numFmtId="0" fontId="62" fillId="19" borderId="0" applyNumberFormat="0" applyBorder="0" applyAlignment="0" applyProtection="0">
      <alignment vertical="center"/>
    </xf>
    <xf numFmtId="0" fontId="61" fillId="21" borderId="0" applyNumberFormat="0" applyBorder="0" applyAlignment="0" applyProtection="0">
      <alignment vertical="center"/>
    </xf>
    <xf numFmtId="0" fontId="61" fillId="40" borderId="0" applyNumberFormat="0" applyBorder="0" applyAlignment="0" applyProtection="0">
      <alignment vertical="center"/>
    </xf>
    <xf numFmtId="0" fontId="62" fillId="39" borderId="0" applyNumberFormat="0" applyBorder="0" applyAlignment="0" applyProtection="0">
      <alignment vertical="center"/>
    </xf>
    <xf numFmtId="0" fontId="61" fillId="43" borderId="0" applyNumberFormat="0" applyBorder="0" applyAlignment="0" applyProtection="0">
      <alignment vertical="center"/>
    </xf>
    <xf numFmtId="0" fontId="62" fillId="34" borderId="0" applyNumberFormat="0" applyBorder="0" applyAlignment="0" applyProtection="0">
      <alignment vertical="center"/>
    </xf>
    <xf numFmtId="0" fontId="62" fillId="36" borderId="0" applyNumberFormat="0" applyBorder="0" applyAlignment="0" applyProtection="0">
      <alignment vertical="center"/>
    </xf>
    <xf numFmtId="0" fontId="61" fillId="18" borderId="0" applyNumberFormat="0" applyBorder="0" applyAlignment="0" applyProtection="0">
      <alignment vertical="center"/>
    </xf>
    <xf numFmtId="0" fontId="62" fillId="33" borderId="0" applyNumberFormat="0" applyBorder="0" applyAlignment="0" applyProtection="0">
      <alignment vertical="center"/>
    </xf>
    <xf numFmtId="0" fontId="61" fillId="30" borderId="0" applyNumberFormat="0" applyBorder="0" applyAlignment="0" applyProtection="0">
      <alignment vertical="center"/>
    </xf>
    <xf numFmtId="0" fontId="61" fillId="42" borderId="0" applyNumberFormat="0" applyBorder="0" applyAlignment="0" applyProtection="0">
      <alignment vertical="center"/>
    </xf>
    <xf numFmtId="0" fontId="62" fillId="29" borderId="0" applyNumberFormat="0" applyBorder="0" applyAlignment="0" applyProtection="0">
      <alignment vertical="center"/>
    </xf>
    <xf numFmtId="0" fontId="61" fillId="28" borderId="0" applyNumberFormat="0" applyBorder="0" applyAlignment="0" applyProtection="0">
      <alignment vertical="center"/>
    </xf>
  </cellStyleXfs>
  <cellXfs count="443">
    <xf numFmtId="0" fontId="0" fillId="0" borderId="0" xfId="0">
      <alignment vertical="center"/>
    </xf>
    <xf numFmtId="2" fontId="0" fillId="0" borderId="0" xfId="0" applyNumberFormat="1">
      <alignment vertical="center"/>
    </xf>
    <xf numFmtId="0" fontId="0" fillId="0" borderId="0" xfId="0" applyAlignment="1">
      <alignment vertical="center" wrapText="1"/>
    </xf>
    <xf numFmtId="0" fontId="1" fillId="2" borderId="0" xfId="0" applyFont="1" applyFill="1">
      <alignment vertical="center"/>
    </xf>
    <xf numFmtId="2" fontId="1" fillId="2" borderId="0" xfId="0" applyNumberFormat="1" applyFont="1" applyFill="1">
      <alignment vertical="center"/>
    </xf>
    <xf numFmtId="0" fontId="1" fillId="2" borderId="0" xfId="0" applyFont="1" applyFill="1" applyAlignment="1">
      <alignment vertical="center" wrapText="1"/>
    </xf>
    <xf numFmtId="58" fontId="0" fillId="0" borderId="0" xfId="0" applyNumberFormat="1">
      <alignment vertical="center"/>
    </xf>
    <xf numFmtId="2" fontId="0" fillId="3" borderId="0" xfId="0" applyNumberFormat="1" applyFill="1">
      <alignment vertical="center"/>
    </xf>
    <xf numFmtId="0" fontId="2" fillId="0" borderId="0" xfId="0" applyFont="1" applyFill="1" applyAlignment="1">
      <alignment horizontal="left" wrapText="1"/>
    </xf>
    <xf numFmtId="0" fontId="2" fillId="0" borderId="0" xfId="0" applyFont="1" applyFill="1" applyAlignment="1">
      <alignment horizontal="center"/>
    </xf>
    <xf numFmtId="0" fontId="2" fillId="0" borderId="0" xfId="0" applyFont="1" applyFill="1" applyAlignment="1"/>
    <xf numFmtId="0" fontId="3" fillId="0" borderId="0" xfId="0" applyFont="1" applyFill="1" applyAlignment="1">
      <alignment horizontal="left" wrapText="1"/>
    </xf>
    <xf numFmtId="0" fontId="4" fillId="0" borderId="0" xfId="0" applyFont="1">
      <alignment vertical="center"/>
    </xf>
    <xf numFmtId="0" fontId="5" fillId="2" borderId="0" xfId="0" applyFont="1" applyFill="1" applyAlignment="1">
      <alignment horizontal="right" vertical="center"/>
    </xf>
    <xf numFmtId="3" fontId="6" fillId="0" borderId="0" xfId="0" applyNumberFormat="1" applyFont="1">
      <alignment vertical="center"/>
    </xf>
    <xf numFmtId="0" fontId="7" fillId="4" borderId="1" xfId="10" applyNumberFormat="1" applyFont="1" applyFill="1" applyBorder="1" applyAlignment="1">
      <alignment horizontal="center" vertical="center"/>
    </xf>
    <xf numFmtId="0" fontId="7" fillId="4" borderId="2" xfId="10" applyNumberFormat="1" applyFont="1" applyFill="1" applyBorder="1" applyAlignment="1">
      <alignment horizontal="center" vertical="center"/>
    </xf>
    <xf numFmtId="0" fontId="7" fillId="4" borderId="3" xfId="10" applyNumberFormat="1" applyFont="1" applyFill="1" applyBorder="1" applyAlignment="1">
      <alignment horizontal="center" vertical="center"/>
    </xf>
    <xf numFmtId="0" fontId="8" fillId="0" borderId="0" xfId="0" applyFont="1" applyFill="1" applyAlignment="1"/>
    <xf numFmtId="3" fontId="9" fillId="0" borderId="0" xfId="0" applyNumberFormat="1" applyFont="1" applyAlignment="1">
      <alignment horizontal="left" vertical="center"/>
    </xf>
    <xf numFmtId="0" fontId="2" fillId="0" borderId="0" xfId="0" applyFont="1" applyFill="1" applyAlignment="1">
      <alignment horizontal="left"/>
    </xf>
    <xf numFmtId="0" fontId="2" fillId="0" borderId="0" xfId="0" applyNumberFormat="1" applyFont="1" applyFill="1" applyAlignment="1">
      <alignment horizontal="center" vertical="center"/>
    </xf>
    <xf numFmtId="0" fontId="3" fillId="0" borderId="0" xfId="0" applyFont="1" applyFill="1" applyAlignment="1">
      <alignment horizontal="left"/>
    </xf>
    <xf numFmtId="0" fontId="3" fillId="0" borderId="0" xfId="0" applyNumberFormat="1" applyFont="1" applyFill="1" applyAlignment="1">
      <alignment horizontal="center" vertical="center"/>
    </xf>
    <xf numFmtId="0" fontId="3" fillId="0" borderId="0" xfId="0" applyFont="1" applyFill="1" applyAlignment="1">
      <alignment horizontal="center"/>
    </xf>
    <xf numFmtId="0" fontId="8" fillId="0" borderId="0" xfId="0" applyFont="1" applyFill="1" applyAlignment="1">
      <alignment wrapText="1"/>
    </xf>
    <xf numFmtId="0" fontId="10" fillId="0" borderId="0" xfId="0" applyFont="1" applyFill="1" applyAlignment="1">
      <alignment wrapText="1"/>
    </xf>
    <xf numFmtId="0" fontId="3" fillId="0" borderId="0" xfId="0" applyFont="1" applyFill="1" applyAlignment="1">
      <alignment horizontal="right" wrapText="1"/>
    </xf>
    <xf numFmtId="0" fontId="3" fillId="0" borderId="0" xfId="0" applyFont="1" applyFill="1" applyAlignment="1">
      <alignment wrapText="1"/>
    </xf>
    <xf numFmtId="0" fontId="2" fillId="0" borderId="0" xfId="0" applyFont="1" applyFill="1" applyAlignment="1">
      <alignment wrapText="1"/>
    </xf>
    <xf numFmtId="0" fontId="5" fillId="5" borderId="4" xfId="0" applyNumberFormat="1" applyFont="1" applyFill="1" applyBorder="1" applyAlignment="1">
      <alignment horizontal="center" vertical="center"/>
    </xf>
    <xf numFmtId="0" fontId="5" fillId="5" borderId="5" xfId="0" applyNumberFormat="1" applyFont="1" applyFill="1" applyBorder="1" applyAlignment="1">
      <alignment horizontal="center" vertical="center"/>
    </xf>
    <xf numFmtId="0" fontId="11" fillId="2" borderId="6" xfId="10" applyNumberFormat="1" applyFont="1" applyFill="1" applyBorder="1" applyAlignment="1">
      <alignment horizontal="left" vertical="top"/>
    </xf>
    <xf numFmtId="0" fontId="12" fillId="2" borderId="7" xfId="0" applyNumberFormat="1" applyFont="1" applyFill="1" applyBorder="1" applyAlignment="1">
      <alignment horizontal="left" vertical="center"/>
    </xf>
    <xf numFmtId="0" fontId="12" fillId="2" borderId="8" xfId="0" applyNumberFormat="1" applyFont="1" applyFill="1" applyBorder="1" applyAlignment="1">
      <alignment horizontal="center" vertical="center" wrapText="1"/>
    </xf>
    <xf numFmtId="0" fontId="12" fillId="2" borderId="7" xfId="0" applyNumberFormat="1" applyFont="1" applyFill="1" applyBorder="1" applyAlignment="1">
      <alignment vertical="center"/>
    </xf>
    <xf numFmtId="0" fontId="13" fillId="2" borderId="9" xfId="0" applyNumberFormat="1" applyFont="1" applyFill="1" applyBorder="1" applyAlignment="1">
      <alignment vertical="top"/>
    </xf>
    <xf numFmtId="0" fontId="12" fillId="2" borderId="7" xfId="0" applyNumberFormat="1" applyFont="1" applyFill="1" applyBorder="1" applyAlignment="1">
      <alignment horizontal="center" vertical="center" wrapText="1"/>
    </xf>
    <xf numFmtId="0" fontId="0" fillId="0" borderId="10" xfId="0" applyNumberFormat="1" applyBorder="1" applyAlignment="1">
      <alignment vertical="center"/>
    </xf>
    <xf numFmtId="0" fontId="2" fillId="0" borderId="11" xfId="0" applyNumberFormat="1" applyFont="1" applyFill="1" applyBorder="1" applyAlignment="1">
      <alignment vertical="center"/>
    </xf>
    <xf numFmtId="0" fontId="0" fillId="0" borderId="12" xfId="0" applyNumberFormat="1" applyBorder="1" applyAlignment="1">
      <alignment vertical="center"/>
    </xf>
    <xf numFmtId="0" fontId="2" fillId="0" borderId="13" xfId="0" applyNumberFormat="1" applyFont="1" applyFill="1" applyBorder="1" applyAlignment="1">
      <alignment vertical="center"/>
    </xf>
    <xf numFmtId="0" fontId="0" fillId="0" borderId="14" xfId="0" applyNumberFormat="1" applyBorder="1" applyAlignment="1">
      <alignment vertical="center"/>
    </xf>
    <xf numFmtId="0" fontId="2" fillId="0" borderId="15" xfId="0" applyNumberFormat="1" applyFont="1" applyFill="1" applyBorder="1" applyAlignment="1">
      <alignment vertical="center"/>
    </xf>
    <xf numFmtId="0" fontId="0" fillId="0" borderId="0" xfId="0" applyNumberFormat="1" applyBorder="1" applyAlignment="1">
      <alignment vertical="center"/>
    </xf>
    <xf numFmtId="0" fontId="2" fillId="0" borderId="0" xfId="0" applyNumberFormat="1" applyFont="1" applyFill="1" applyBorder="1" applyAlignment="1">
      <alignment vertical="center"/>
    </xf>
    <xf numFmtId="0" fontId="2" fillId="0" borderId="0" xfId="0" applyNumberFormat="1" applyFont="1" applyFill="1" applyBorder="1" applyAlignment="1">
      <alignment vertical="center" wrapText="1"/>
    </xf>
    <xf numFmtId="0" fontId="3" fillId="0" borderId="0" xfId="0" applyNumberFormat="1" applyFont="1" applyFill="1" applyBorder="1" applyAlignment="1">
      <alignment vertical="center"/>
    </xf>
    <xf numFmtId="0" fontId="0" fillId="0" borderId="0" xfId="0" applyBorder="1" applyAlignment="1">
      <alignment vertical="center"/>
    </xf>
    <xf numFmtId="0" fontId="2" fillId="0" borderId="0" xfId="0" applyFont="1" applyFill="1" applyBorder="1" applyAlignment="1">
      <alignment wrapText="1"/>
    </xf>
    <xf numFmtId="0" fontId="2" fillId="0" borderId="0" xfId="0" applyFont="1" applyFill="1" applyBorder="1" applyAlignment="1"/>
    <xf numFmtId="0" fontId="0" fillId="0" borderId="0" xfId="0" applyAlignment="1">
      <alignment vertical="center"/>
    </xf>
    <xf numFmtId="0" fontId="0" fillId="0" borderId="0" xfId="0" applyBorder="1">
      <alignment vertical="center"/>
    </xf>
    <xf numFmtId="0" fontId="2" fillId="0" borderId="0" xfId="0" applyFont="1" applyFill="1" applyBorder="1" applyAlignment="1">
      <alignment horizontal="left" wrapText="1"/>
    </xf>
    <xf numFmtId="0" fontId="2" fillId="0" borderId="0" xfId="0" applyFont="1" applyFill="1" applyBorder="1" applyAlignment="1">
      <alignment horizontal="center"/>
    </xf>
    <xf numFmtId="0" fontId="2" fillId="0" borderId="0" xfId="0" applyNumberFormat="1" applyFont="1" applyFill="1" applyBorder="1" applyAlignment="1">
      <alignment horizontal="left" vertical="center"/>
    </xf>
    <xf numFmtId="0" fontId="2" fillId="0" borderId="0" xfId="0" applyNumberFormat="1" applyFont="1" applyFill="1" applyBorder="1" applyAlignment="1">
      <alignment horizontal="center" vertical="center"/>
    </xf>
    <xf numFmtId="0" fontId="3" fillId="0" borderId="0" xfId="0" applyNumberFormat="1" applyFont="1" applyFill="1" applyBorder="1" applyAlignment="1">
      <alignment horizontal="left" vertical="center"/>
    </xf>
    <xf numFmtId="0" fontId="0" fillId="0" borderId="0" xfId="0" applyNumberFormat="1" applyAlignment="1">
      <alignment vertical="center"/>
    </xf>
    <xf numFmtId="0" fontId="2" fillId="0" borderId="0" xfId="0" applyNumberFormat="1" applyFont="1" applyFill="1" applyAlignment="1">
      <alignment horizontal="left" vertical="center" wrapText="1"/>
    </xf>
    <xf numFmtId="0" fontId="2" fillId="0" borderId="0" xfId="0" applyNumberFormat="1" applyFont="1" applyFill="1" applyAlignment="1">
      <alignment vertical="center"/>
    </xf>
    <xf numFmtId="0" fontId="5" fillId="5" borderId="16" xfId="0" applyNumberFormat="1" applyFont="1" applyFill="1" applyBorder="1" applyAlignment="1">
      <alignment horizontal="center" vertical="center" wrapText="1"/>
    </xf>
    <xf numFmtId="0" fontId="12" fillId="2" borderId="8" xfId="0" applyNumberFormat="1" applyFont="1" applyFill="1" applyBorder="1" applyAlignment="1">
      <alignment horizontal="center"/>
    </xf>
    <xf numFmtId="0" fontId="12" fillId="2" borderId="8" xfId="0" applyNumberFormat="1" applyFont="1" applyFill="1" applyBorder="1" applyAlignment="1">
      <alignment horizontal="right"/>
    </xf>
    <xf numFmtId="0" fontId="14" fillId="2" borderId="17" xfId="0" applyNumberFormat="1" applyFont="1" applyFill="1" applyBorder="1" applyAlignment="1">
      <alignment horizontal="right" vertical="top" wrapText="1"/>
    </xf>
    <xf numFmtId="0" fontId="12" fillId="2" borderId="7" xfId="0" applyNumberFormat="1" applyFont="1" applyFill="1" applyBorder="1" applyAlignment="1">
      <alignment horizontal="center" vertical="top"/>
    </xf>
    <xf numFmtId="0" fontId="12" fillId="2" borderId="18" xfId="0" applyNumberFormat="1" applyFont="1" applyFill="1" applyBorder="1" applyAlignment="1">
      <alignment horizontal="left" vertical="top" wrapText="1"/>
    </xf>
    <xf numFmtId="0" fontId="2" fillId="0" borderId="19" xfId="0" applyNumberFormat="1" applyFont="1" applyFill="1" applyBorder="1" applyAlignment="1">
      <alignment vertical="center" wrapText="1"/>
    </xf>
    <xf numFmtId="0" fontId="2" fillId="0" borderId="20" xfId="0" applyNumberFormat="1" applyFont="1" applyFill="1" applyBorder="1" applyAlignment="1">
      <alignment vertical="center" wrapText="1"/>
    </xf>
    <xf numFmtId="0" fontId="2" fillId="0" borderId="21" xfId="0" applyNumberFormat="1" applyFont="1" applyFill="1" applyBorder="1" applyAlignment="1">
      <alignment vertical="center" wrapText="1"/>
    </xf>
    <xf numFmtId="0" fontId="3" fillId="0" borderId="0" xfId="0" applyNumberFormat="1" applyFont="1" applyFill="1" applyBorder="1" applyAlignment="1">
      <alignment vertical="center" wrapText="1"/>
    </xf>
    <xf numFmtId="0" fontId="3" fillId="0" borderId="0" xfId="0" applyFont="1" applyFill="1" applyBorder="1" applyAlignment="1">
      <alignment wrapText="1"/>
    </xf>
    <xf numFmtId="0" fontId="3" fillId="0" borderId="0" xfId="0" applyFont="1" applyFill="1" applyBorder="1" applyAlignment="1">
      <alignment horizontal="left" wrapText="1"/>
    </xf>
    <xf numFmtId="0" fontId="2" fillId="0" borderId="0" xfId="0" applyNumberFormat="1" applyFont="1" applyFill="1" applyBorder="1" applyAlignment="1">
      <alignment horizontal="left" vertical="center" wrapText="1"/>
    </xf>
    <xf numFmtId="0" fontId="3" fillId="0" borderId="0" xfId="0" applyNumberFormat="1" applyFont="1" applyFill="1" applyAlignment="1">
      <alignment horizontal="left" vertical="center" wrapText="1"/>
    </xf>
    <xf numFmtId="0" fontId="13" fillId="2" borderId="22" xfId="0" applyNumberFormat="1" applyFont="1" applyFill="1" applyBorder="1" applyAlignment="1">
      <alignment vertical="top"/>
    </xf>
    <xf numFmtId="0" fontId="12" fillId="2" borderId="23" xfId="0" applyNumberFormat="1" applyFont="1" applyFill="1" applyBorder="1" applyAlignment="1">
      <alignment horizontal="left" vertical="center"/>
    </xf>
    <xf numFmtId="0" fontId="12" fillId="2" borderId="23" xfId="0" applyNumberFormat="1" applyFont="1" applyFill="1" applyBorder="1" applyAlignment="1">
      <alignment horizontal="center" vertical="center" wrapText="1"/>
    </xf>
    <xf numFmtId="0" fontId="12" fillId="2" borderId="23" xfId="0" applyNumberFormat="1" applyFont="1" applyFill="1" applyBorder="1" applyAlignment="1">
      <alignment vertical="center"/>
    </xf>
    <xf numFmtId="0" fontId="0" fillId="0" borderId="14" xfId="0" applyNumberFormat="1" applyBorder="1" applyAlignment="1">
      <alignment vertical="center"/>
    </xf>
    <xf numFmtId="0" fontId="0" fillId="0" borderId="12" xfId="0" applyNumberFormat="1" applyBorder="1" applyAlignment="1">
      <alignment vertical="center"/>
    </xf>
    <xf numFmtId="0" fontId="0" fillId="0" borderId="10" xfId="0" applyNumberFormat="1" applyBorder="1" applyAlignment="1">
      <alignment vertical="center"/>
    </xf>
    <xf numFmtId="0" fontId="12" fillId="2" borderId="23" xfId="0" applyNumberFormat="1" applyFont="1" applyFill="1" applyBorder="1" applyAlignment="1">
      <alignment horizontal="center" vertical="top"/>
    </xf>
    <xf numFmtId="0" fontId="12" fillId="2" borderId="24" xfId="0" applyNumberFormat="1" applyFont="1" applyFill="1" applyBorder="1" applyAlignment="1">
      <alignment horizontal="left" vertical="top" wrapText="1"/>
    </xf>
    <xf numFmtId="0" fontId="0" fillId="0" borderId="25" xfId="0" applyNumberFormat="1" applyBorder="1" applyAlignment="1">
      <alignment vertical="center"/>
    </xf>
    <xf numFmtId="0" fontId="3" fillId="0" borderId="26" xfId="0" applyNumberFormat="1" applyFont="1" applyFill="1" applyBorder="1" applyAlignment="1">
      <alignment horizontal="left" vertical="center"/>
    </xf>
    <xf numFmtId="0" fontId="3" fillId="0" borderId="26" xfId="0" applyNumberFormat="1" applyFont="1" applyFill="1" applyBorder="1" applyAlignment="1">
      <alignment horizontal="center" vertical="center"/>
    </xf>
    <xf numFmtId="0" fontId="3" fillId="0" borderId="26" xfId="0" applyNumberFormat="1" applyFont="1" applyFill="1" applyBorder="1" applyAlignment="1">
      <alignment vertical="center"/>
    </xf>
    <xf numFmtId="0" fontId="2" fillId="0" borderId="26" xfId="0" applyNumberFormat="1" applyFont="1" applyFill="1" applyBorder="1" applyAlignment="1">
      <alignment horizontal="left" vertical="center"/>
    </xf>
    <xf numFmtId="0" fontId="2" fillId="0" borderId="26" xfId="0" applyNumberFormat="1" applyFont="1" applyFill="1" applyBorder="1" applyAlignment="1">
      <alignment horizontal="center" vertical="center"/>
    </xf>
    <xf numFmtId="0" fontId="2" fillId="0" borderId="26" xfId="0" applyNumberFormat="1" applyFont="1" applyFill="1" applyBorder="1" applyAlignment="1">
      <alignment vertical="center"/>
    </xf>
    <xf numFmtId="0" fontId="2" fillId="0" borderId="27" xfId="0" applyNumberFormat="1" applyFont="1" applyFill="1" applyBorder="1" applyAlignment="1">
      <alignment vertical="center" wrapText="1"/>
    </xf>
    <xf numFmtId="0" fontId="3" fillId="0" borderId="15" xfId="0" applyNumberFormat="1" applyFont="1" applyFill="1" applyBorder="1" applyAlignment="1">
      <alignment horizontal="left" vertical="center"/>
    </xf>
    <xf numFmtId="0" fontId="3" fillId="0" borderId="15" xfId="0" applyNumberFormat="1" applyFont="1" applyFill="1" applyBorder="1" applyAlignment="1">
      <alignment horizontal="center" vertical="center"/>
    </xf>
    <xf numFmtId="0" fontId="3" fillId="0" borderId="15" xfId="0" applyNumberFormat="1" applyFont="1" applyFill="1" applyBorder="1" applyAlignment="1">
      <alignment vertical="center"/>
    </xf>
    <xf numFmtId="0" fontId="3" fillId="0" borderId="11" xfId="0" applyNumberFormat="1" applyFont="1" applyFill="1" applyBorder="1" applyAlignment="1">
      <alignment horizontal="left" vertical="center"/>
    </xf>
    <xf numFmtId="0" fontId="3" fillId="0" borderId="11" xfId="0" applyNumberFormat="1" applyFont="1" applyFill="1" applyBorder="1" applyAlignment="1">
      <alignment horizontal="center" vertical="center"/>
    </xf>
    <xf numFmtId="0" fontId="3" fillId="0" borderId="11" xfId="0" applyNumberFormat="1" applyFont="1" applyFill="1" applyBorder="1" applyAlignment="1">
      <alignment vertical="center"/>
    </xf>
    <xf numFmtId="0" fontId="3" fillId="0" borderId="13" xfId="0" applyNumberFormat="1" applyFont="1" applyFill="1" applyBorder="1" applyAlignment="1">
      <alignment horizontal="left" vertical="center"/>
    </xf>
    <xf numFmtId="0" fontId="3" fillId="0" borderId="13" xfId="0" applyNumberFormat="1" applyFont="1" applyFill="1" applyBorder="1" applyAlignment="1">
      <alignment horizontal="center" vertical="center"/>
    </xf>
    <xf numFmtId="0" fontId="3" fillId="0" borderId="13" xfId="0" applyNumberFormat="1" applyFont="1" applyFill="1" applyBorder="1" applyAlignment="1">
      <alignment vertical="center"/>
    </xf>
    <xf numFmtId="0" fontId="0" fillId="0" borderId="28" xfId="0" applyNumberFormat="1" applyBorder="1" applyAlignment="1">
      <alignment horizontal="left" vertical="center"/>
    </xf>
    <xf numFmtId="0" fontId="3" fillId="0" borderId="29" xfId="0" applyNumberFormat="1" applyFont="1" applyFill="1" applyBorder="1" applyAlignment="1">
      <alignment horizontal="left" vertical="center"/>
    </xf>
    <xf numFmtId="0" fontId="3" fillId="0" borderId="29" xfId="0" applyNumberFormat="1" applyFont="1" applyFill="1" applyBorder="1" applyAlignment="1">
      <alignment horizontal="center" vertical="center"/>
    </xf>
    <xf numFmtId="0" fontId="3" fillId="0" borderId="29" xfId="0" applyNumberFormat="1" applyFont="1" applyFill="1" applyBorder="1" applyAlignment="1">
      <alignment vertical="center"/>
    </xf>
    <xf numFmtId="0" fontId="0" fillId="0" borderId="12" xfId="0" applyNumberFormat="1" applyBorder="1" applyAlignment="1">
      <alignment horizontal="left" vertical="center"/>
    </xf>
    <xf numFmtId="0" fontId="3" fillId="0" borderId="21" xfId="0" applyNumberFormat="1" applyFont="1" applyFill="1" applyBorder="1" applyAlignment="1">
      <alignment vertical="center" wrapText="1"/>
    </xf>
    <xf numFmtId="0" fontId="3" fillId="0" borderId="19" xfId="0" applyNumberFormat="1" applyFont="1" applyFill="1" applyBorder="1" applyAlignment="1">
      <alignment vertical="center" wrapText="1"/>
    </xf>
    <xf numFmtId="0" fontId="3" fillId="0" borderId="20" xfId="0" applyNumberFormat="1" applyFont="1" applyFill="1" applyBorder="1" applyAlignment="1">
      <alignment vertical="center" wrapText="1"/>
    </xf>
    <xf numFmtId="0" fontId="3" fillId="0" borderId="30" xfId="0" applyNumberFormat="1" applyFont="1" applyFill="1" applyBorder="1" applyAlignment="1">
      <alignment vertical="center" wrapText="1"/>
    </xf>
    <xf numFmtId="0" fontId="2" fillId="0" borderId="15" xfId="0" applyNumberFormat="1" applyFont="1" applyFill="1" applyBorder="1" applyAlignment="1">
      <alignment horizontal="left"/>
    </xf>
    <xf numFmtId="0" fontId="2" fillId="0" borderId="15" xfId="0" applyNumberFormat="1" applyFont="1" applyFill="1" applyBorder="1" applyAlignment="1">
      <alignment horizontal="center"/>
    </xf>
    <xf numFmtId="0" fontId="2" fillId="0" borderId="15" xfId="0" applyNumberFormat="1" applyFont="1" applyFill="1" applyBorder="1" applyAlignment="1"/>
    <xf numFmtId="0" fontId="0" fillId="0" borderId="31" xfId="0" applyNumberFormat="1" applyBorder="1" applyAlignment="1">
      <alignment vertical="center"/>
    </xf>
    <xf numFmtId="0" fontId="2" fillId="0" borderId="32" xfId="0" applyNumberFormat="1" applyFont="1" applyFill="1" applyBorder="1" applyAlignment="1">
      <alignment horizontal="left"/>
    </xf>
    <xf numFmtId="0" fontId="2" fillId="0" borderId="32" xfId="0" applyNumberFormat="1" applyFont="1" applyFill="1" applyBorder="1" applyAlignment="1">
      <alignment horizontal="center"/>
    </xf>
    <xf numFmtId="0" fontId="2" fillId="0" borderId="32" xfId="0" applyNumberFormat="1" applyFont="1" applyFill="1" applyBorder="1" applyAlignment="1"/>
    <xf numFmtId="0" fontId="2" fillId="0" borderId="26" xfId="0" applyNumberFormat="1" applyFont="1" applyFill="1" applyBorder="1" applyAlignment="1">
      <alignment horizontal="left"/>
    </xf>
    <xf numFmtId="0" fontId="2" fillId="0" borderId="26" xfId="0" applyNumberFormat="1" applyFont="1" applyFill="1" applyBorder="1" applyAlignment="1">
      <alignment horizontal="center"/>
    </xf>
    <xf numFmtId="0" fontId="2" fillId="0" borderId="26" xfId="0" applyNumberFormat="1" applyFont="1" applyFill="1" applyBorder="1" applyAlignment="1"/>
    <xf numFmtId="0" fontId="0" fillId="0" borderId="9" xfId="0" applyNumberFormat="1" applyBorder="1" applyAlignment="1">
      <alignment vertical="center"/>
    </xf>
    <xf numFmtId="0" fontId="3" fillId="0" borderId="7" xfId="0" applyNumberFormat="1" applyFont="1" applyFill="1" applyBorder="1" applyAlignment="1">
      <alignment horizontal="left"/>
    </xf>
    <xf numFmtId="0" fontId="3" fillId="0" borderId="7" xfId="0" applyNumberFormat="1" applyFont="1" applyFill="1" applyBorder="1" applyAlignment="1">
      <alignment horizontal="center"/>
    </xf>
    <xf numFmtId="0" fontId="3" fillId="0" borderId="7" xfId="0" applyNumberFormat="1" applyFont="1" applyFill="1" applyBorder="1" applyAlignment="1"/>
    <xf numFmtId="0" fontId="0" fillId="0" borderId="28" xfId="0" applyNumberFormat="1" applyBorder="1" applyAlignment="1">
      <alignment vertical="center"/>
    </xf>
    <xf numFmtId="0" fontId="2" fillId="0" borderId="29" xfId="0" applyNumberFormat="1" applyFont="1" applyFill="1" applyBorder="1" applyAlignment="1">
      <alignment horizontal="left"/>
    </xf>
    <xf numFmtId="0" fontId="2" fillId="0" borderId="29" xfId="0" applyNumberFormat="1" applyFont="1" applyFill="1" applyBorder="1" applyAlignment="1">
      <alignment horizontal="center"/>
    </xf>
    <xf numFmtId="0" fontId="2" fillId="0" borderId="29" xfId="0" applyNumberFormat="1" applyFont="1" applyFill="1" applyBorder="1" applyAlignment="1"/>
    <xf numFmtId="0" fontId="3" fillId="0" borderId="26" xfId="0" applyNumberFormat="1" applyFont="1" applyFill="1" applyBorder="1" applyAlignment="1">
      <alignment horizontal="left"/>
    </xf>
    <xf numFmtId="0" fontId="3" fillId="0" borderId="26" xfId="0" applyNumberFormat="1" applyFont="1" applyFill="1" applyBorder="1" applyAlignment="1">
      <alignment horizontal="center"/>
    </xf>
    <xf numFmtId="0" fontId="3" fillId="0" borderId="26" xfId="0" applyNumberFormat="1" applyFont="1" applyFill="1" applyBorder="1" applyAlignment="1"/>
    <xf numFmtId="0" fontId="2" fillId="0" borderId="21" xfId="0" applyNumberFormat="1" applyFont="1" applyFill="1" applyBorder="1" applyAlignment="1">
      <alignment wrapText="1"/>
    </xf>
    <xf numFmtId="0" fontId="2" fillId="0" borderId="33" xfId="0" applyNumberFormat="1" applyFont="1" applyFill="1" applyBorder="1" applyAlignment="1">
      <alignment wrapText="1"/>
    </xf>
    <xf numFmtId="0" fontId="2" fillId="0" borderId="27" xfId="0" applyNumberFormat="1" applyFont="1" applyFill="1" applyBorder="1" applyAlignment="1">
      <alignment wrapText="1"/>
    </xf>
    <xf numFmtId="0" fontId="2" fillId="0" borderId="7" xfId="0" applyNumberFormat="1" applyFont="1" applyFill="1" applyBorder="1" applyAlignment="1">
      <alignment horizontal="center"/>
    </xf>
    <xf numFmtId="0" fontId="2" fillId="0" borderId="18" xfId="0" applyNumberFormat="1" applyFont="1" applyFill="1" applyBorder="1" applyAlignment="1">
      <alignment wrapText="1"/>
    </xf>
    <xf numFmtId="0" fontId="2" fillId="0" borderId="30" xfId="0" applyNumberFormat="1" applyFont="1" applyFill="1" applyBorder="1" applyAlignment="1">
      <alignment wrapText="1"/>
    </xf>
    <xf numFmtId="0" fontId="0" fillId="0" borderId="0" xfId="0" applyAlignment="1">
      <alignment horizontal="center" vertical="center" wrapText="1"/>
    </xf>
    <xf numFmtId="0" fontId="7" fillId="0" borderId="0" xfId="10" applyNumberFormat="1" applyFont="1" applyFill="1" applyBorder="1" applyAlignment="1">
      <alignment vertical="center"/>
    </xf>
    <xf numFmtId="0" fontId="5" fillId="0" borderId="0" xfId="0" applyFont="1" applyFill="1" applyAlignment="1">
      <alignment horizontal="right" vertical="center"/>
    </xf>
    <xf numFmtId="3" fontId="9" fillId="0" borderId="0" xfId="0" applyNumberFormat="1" applyFont="1" applyFill="1" applyAlignment="1">
      <alignment horizontal="left" vertical="center"/>
    </xf>
    <xf numFmtId="0" fontId="5" fillId="2" borderId="34" xfId="0" applyFont="1" applyFill="1" applyBorder="1" applyAlignment="1">
      <alignment horizontal="center" vertical="center"/>
    </xf>
    <xf numFmtId="3" fontId="5" fillId="2" borderId="34" xfId="0" applyNumberFormat="1" applyFont="1" applyFill="1" applyBorder="1" applyAlignment="1">
      <alignment horizontal="center" vertical="center"/>
    </xf>
    <xf numFmtId="0" fontId="15" fillId="2" borderId="34" xfId="0" applyNumberFormat="1" applyFont="1" applyFill="1" applyBorder="1" applyAlignment="1">
      <alignment horizontal="center" vertical="center"/>
    </xf>
    <xf numFmtId="16" fontId="16" fillId="0" borderId="34" xfId="0" applyNumberFormat="1" applyFont="1" applyFill="1" applyBorder="1" applyAlignment="1">
      <alignment horizontal="center" vertical="center"/>
    </xf>
    <xf numFmtId="3" fontId="17" fillId="0" borderId="34" xfId="0" applyNumberFormat="1" applyFont="1" applyFill="1" applyBorder="1" applyAlignment="1">
      <alignment horizontal="center" vertical="center"/>
    </xf>
    <xf numFmtId="0" fontId="2" fillId="6" borderId="35" xfId="0" applyNumberFormat="1" applyFont="1" applyFill="1" applyBorder="1" applyAlignment="1">
      <alignment vertical="center"/>
    </xf>
    <xf numFmtId="0" fontId="16" fillId="0" borderId="34" xfId="0" applyFont="1" applyFill="1" applyBorder="1" applyAlignment="1">
      <alignment horizontal="center" vertical="center"/>
    </xf>
    <xf numFmtId="3" fontId="16" fillId="0" borderId="34" xfId="0" applyNumberFormat="1" applyFont="1" applyFill="1" applyBorder="1" applyAlignment="1">
      <alignment horizontal="center" vertical="center"/>
    </xf>
    <xf numFmtId="0" fontId="2" fillId="6" borderId="35" xfId="0" applyFont="1" applyFill="1" applyBorder="1" applyAlignment="1"/>
    <xf numFmtId="0" fontId="5" fillId="2" borderId="4" xfId="0" applyFont="1" applyFill="1" applyBorder="1" applyAlignment="1">
      <alignment horizontal="center" vertical="center"/>
    </xf>
    <xf numFmtId="0" fontId="3" fillId="6" borderId="35" xfId="0" applyNumberFormat="1" applyFont="1" applyFill="1" applyBorder="1" applyAlignment="1">
      <alignment horizontal="left" vertical="center"/>
    </xf>
    <xf numFmtId="0" fontId="2" fillId="0" borderId="36" xfId="0" applyNumberFormat="1" applyFont="1" applyFill="1" applyBorder="1" applyAlignment="1"/>
    <xf numFmtId="0" fontId="2" fillId="0" borderId="0" xfId="0" applyNumberFormat="1" applyFont="1" applyFill="1" applyBorder="1" applyAlignment="1"/>
    <xf numFmtId="0" fontId="18" fillId="0" borderId="34" xfId="0" applyFont="1" applyFill="1" applyBorder="1" applyAlignment="1">
      <alignment horizontal="center"/>
    </xf>
    <xf numFmtId="0" fontId="19" fillId="0" borderId="0" xfId="0" applyFont="1" applyFill="1">
      <alignment vertical="center"/>
    </xf>
    <xf numFmtId="0" fontId="20" fillId="0" borderId="0" xfId="0" applyFont="1" applyFill="1" applyAlignment="1">
      <alignment vertical="center" wrapText="1"/>
    </xf>
    <xf numFmtId="0" fontId="7" fillId="0" borderId="37" xfId="10" applyNumberFormat="1" applyFont="1" applyFill="1" applyBorder="1" applyAlignment="1">
      <alignment vertical="center"/>
    </xf>
    <xf numFmtId="0" fontId="21" fillId="0" borderId="0" xfId="0" applyFont="1" applyFill="1" applyAlignment="1">
      <alignment horizontal="center" vertical="center" wrapText="1"/>
    </xf>
    <xf numFmtId="0" fontId="22" fillId="0" borderId="0" xfId="0" applyFont="1" applyFill="1" applyAlignment="1">
      <alignment horizontal="center" vertical="center" wrapText="1"/>
    </xf>
    <xf numFmtId="0" fontId="0" fillId="7" borderId="0" xfId="0" applyFill="1">
      <alignment vertical="center"/>
    </xf>
    <xf numFmtId="0" fontId="23" fillId="7" borderId="0" xfId="0" applyFont="1" applyFill="1" applyAlignment="1">
      <alignment horizontal="center" vertical="center" wrapText="1"/>
    </xf>
    <xf numFmtId="0" fontId="24" fillId="8" borderId="34" xfId="0" applyNumberFormat="1" applyFont="1" applyFill="1" applyBorder="1" applyAlignment="1">
      <alignment horizontal="center" vertical="center" wrapText="1"/>
    </xf>
    <xf numFmtId="0" fontId="25" fillId="0" borderId="34" xfId="0" applyNumberFormat="1" applyFont="1" applyBorder="1" applyAlignment="1">
      <alignment horizontal="center" vertical="center" wrapText="1"/>
    </xf>
    <xf numFmtId="0" fontId="25" fillId="0" borderId="34" xfId="0" applyNumberFormat="1" applyFont="1" applyBorder="1">
      <alignment vertical="center"/>
    </xf>
    <xf numFmtId="0" fontId="0" fillId="0" borderId="34" xfId="0" applyNumberFormat="1" applyFill="1" applyBorder="1" applyAlignment="1">
      <alignment horizontal="center" vertical="center" wrapText="1"/>
    </xf>
    <xf numFmtId="0" fontId="20" fillId="0" borderId="0" xfId="0" applyFont="1" applyFill="1" applyAlignment="1">
      <alignment horizontal="center" vertical="center" wrapText="1"/>
    </xf>
    <xf numFmtId="0" fontId="0" fillId="9" borderId="0" xfId="0" applyFill="1">
      <alignment vertical="center"/>
    </xf>
    <xf numFmtId="0" fontId="23" fillId="9" borderId="0" xfId="0" applyFont="1" applyFill="1" applyAlignment="1">
      <alignment horizontal="center" vertical="center" wrapText="1"/>
    </xf>
    <xf numFmtId="0" fontId="25" fillId="0" borderId="34" xfId="0" applyNumberFormat="1" applyFont="1" applyBorder="1" applyAlignment="1">
      <alignment horizontal="center" vertical="center"/>
    </xf>
    <xf numFmtId="0" fontId="0" fillId="10" borderId="0" xfId="0" applyFill="1">
      <alignment vertical="center"/>
    </xf>
    <xf numFmtId="0" fontId="23" fillId="10" borderId="0" xfId="0" applyFont="1" applyFill="1" applyAlignment="1">
      <alignment horizontal="center" vertical="center" wrapText="1"/>
    </xf>
    <xf numFmtId="0" fontId="0" fillId="2" borderId="0" xfId="0" applyFill="1">
      <alignment vertical="center"/>
    </xf>
    <xf numFmtId="0" fontId="23" fillId="2" borderId="0" xfId="0" applyFont="1" applyFill="1" applyAlignment="1">
      <alignment horizontal="center" vertical="center" wrapText="1"/>
    </xf>
    <xf numFmtId="0" fontId="0" fillId="7" borderId="0" xfId="0" applyFill="1" applyAlignment="1">
      <alignment horizontal="center" vertical="center" wrapText="1"/>
    </xf>
    <xf numFmtId="0" fontId="0" fillId="9" borderId="0" xfId="0" applyFill="1" applyAlignment="1">
      <alignment horizontal="center" vertical="center" wrapText="1"/>
    </xf>
    <xf numFmtId="0" fontId="0" fillId="10" borderId="0" xfId="0" applyFill="1" applyAlignment="1">
      <alignment horizontal="center" vertical="center" wrapText="1"/>
    </xf>
    <xf numFmtId="0" fontId="0" fillId="2" borderId="0" xfId="0" applyFill="1" applyAlignment="1">
      <alignment horizontal="center" vertical="center" wrapText="1"/>
    </xf>
    <xf numFmtId="0" fontId="0" fillId="0" borderId="6" xfId="0" applyNumberFormat="1" applyBorder="1" applyAlignment="1">
      <alignment vertical="center"/>
    </xf>
    <xf numFmtId="0" fontId="3" fillId="0" borderId="8" xfId="0" applyNumberFormat="1" applyFont="1" applyFill="1" applyBorder="1" applyAlignment="1">
      <alignment horizontal="left" vertical="center"/>
    </xf>
    <xf numFmtId="0" fontId="3" fillId="0" borderId="8" xfId="0" applyNumberFormat="1" applyFont="1" applyFill="1" applyBorder="1" applyAlignment="1">
      <alignment horizontal="center" vertical="center"/>
    </xf>
    <xf numFmtId="0" fontId="3" fillId="0" borderId="8" xfId="0" applyNumberFormat="1" applyFont="1" applyFill="1" applyBorder="1" applyAlignment="1">
      <alignment vertical="center"/>
    </xf>
    <xf numFmtId="0" fontId="2" fillId="0" borderId="15" xfId="0" applyNumberFormat="1" applyFont="1" applyFill="1" applyBorder="1" applyAlignment="1">
      <alignment horizontal="left" vertical="center"/>
    </xf>
    <xf numFmtId="0" fontId="2" fillId="0" borderId="15" xfId="0" applyNumberFormat="1" applyFont="1" applyFill="1" applyBorder="1" applyAlignment="1">
      <alignment horizontal="center" vertical="center"/>
    </xf>
    <xf numFmtId="0" fontId="2" fillId="0" borderId="13" xfId="0" applyNumberFormat="1" applyFont="1" applyFill="1" applyBorder="1" applyAlignment="1">
      <alignment horizontal="left" vertical="center"/>
    </xf>
    <xf numFmtId="0" fontId="2" fillId="0" borderId="13" xfId="0" applyNumberFormat="1" applyFont="1" applyFill="1" applyBorder="1" applyAlignment="1">
      <alignment horizontal="center" vertical="center"/>
    </xf>
    <xf numFmtId="0" fontId="0" fillId="0" borderId="22" xfId="0" applyNumberFormat="1" applyBorder="1" applyAlignment="1">
      <alignment vertical="center"/>
    </xf>
    <xf numFmtId="0" fontId="2" fillId="0" borderId="23" xfId="0" applyNumberFormat="1" applyFont="1" applyFill="1" applyBorder="1" applyAlignment="1">
      <alignment horizontal="left" vertical="center"/>
    </xf>
    <xf numFmtId="0" fontId="2" fillId="0" borderId="23" xfId="0" applyNumberFormat="1" applyFont="1" applyFill="1" applyBorder="1" applyAlignment="1">
      <alignment horizontal="center" vertical="center"/>
    </xf>
    <xf numFmtId="0" fontId="2" fillId="0" borderId="23" xfId="0" applyNumberFormat="1" applyFont="1" applyFill="1" applyBorder="1" applyAlignment="1">
      <alignment vertical="center"/>
    </xf>
    <xf numFmtId="0" fontId="2" fillId="0" borderId="8" xfId="0" applyNumberFormat="1" applyFont="1" applyFill="1" applyBorder="1" applyAlignment="1">
      <alignment horizontal="center" vertical="center"/>
    </xf>
    <xf numFmtId="0" fontId="2" fillId="0" borderId="17" xfId="0" applyNumberFormat="1" applyFont="1" applyFill="1" applyBorder="1" applyAlignment="1">
      <alignment vertical="center" wrapText="1"/>
    </xf>
    <xf numFmtId="0" fontId="3" fillId="0" borderId="24" xfId="0" applyNumberFormat="1" applyFont="1" applyFill="1" applyBorder="1" applyAlignment="1">
      <alignment horizontal="left" vertical="center" wrapText="1"/>
    </xf>
    <xf numFmtId="0" fontId="2" fillId="0" borderId="26" xfId="0" applyNumberFormat="1" applyFont="1" applyFill="1" applyBorder="1" applyAlignment="1">
      <alignment horizontal="left" vertical="center" wrapText="1"/>
    </xf>
    <xf numFmtId="0" fontId="2" fillId="0" borderId="27" xfId="0" applyNumberFormat="1" applyFont="1" applyFill="1" applyBorder="1" applyAlignment="1">
      <alignment horizontal="left" vertical="center" wrapText="1"/>
    </xf>
    <xf numFmtId="0" fontId="2" fillId="0" borderId="11" xfId="0" applyNumberFormat="1" applyFont="1" applyFill="1" applyBorder="1" applyAlignment="1">
      <alignment horizontal="left"/>
    </xf>
    <xf numFmtId="0" fontId="2" fillId="0" borderId="11" xfId="0" applyNumberFormat="1" applyFont="1" applyFill="1" applyBorder="1" applyAlignment="1">
      <alignment horizontal="center"/>
    </xf>
    <xf numFmtId="0" fontId="2" fillId="0" borderId="11" xfId="0" applyNumberFormat="1" applyFont="1" applyFill="1" applyBorder="1" applyAlignment="1"/>
    <xf numFmtId="0" fontId="2" fillId="0" borderId="13" xfId="0" applyNumberFormat="1" applyFont="1" applyFill="1" applyBorder="1" applyAlignment="1">
      <alignment horizontal="left"/>
    </xf>
    <xf numFmtId="0" fontId="2" fillId="0" borderId="13" xfId="0" applyNumberFormat="1" applyFont="1" applyFill="1" applyBorder="1" applyAlignment="1">
      <alignment horizontal="center"/>
    </xf>
    <xf numFmtId="0" fontId="2" fillId="0" borderId="13" xfId="0" applyNumberFormat="1" applyFont="1" applyFill="1" applyBorder="1" applyAlignment="1"/>
    <xf numFmtId="0" fontId="3" fillId="0" borderId="21" xfId="0" applyNumberFormat="1" applyFont="1" applyFill="1" applyBorder="1" applyAlignment="1">
      <alignment wrapText="1"/>
    </xf>
    <xf numFmtId="0" fontId="3" fillId="0" borderId="33" xfId="0" applyNumberFormat="1" applyFont="1" applyFill="1" applyBorder="1" applyAlignment="1">
      <alignment wrapText="1"/>
    </xf>
    <xf numFmtId="0" fontId="3" fillId="0" borderId="19" xfId="0" applyNumberFormat="1" applyFont="1" applyFill="1" applyBorder="1" applyAlignment="1">
      <alignment wrapText="1"/>
    </xf>
    <xf numFmtId="0" fontId="26" fillId="0" borderId="20" xfId="0" applyNumberFormat="1" applyFont="1" applyFill="1" applyBorder="1" applyAlignment="1">
      <alignment horizontal="left" wrapText="1"/>
    </xf>
    <xf numFmtId="0" fontId="3" fillId="0" borderId="30" xfId="0" applyNumberFormat="1" applyFont="1" applyFill="1" applyBorder="1" applyAlignment="1">
      <alignment wrapText="1"/>
    </xf>
    <xf numFmtId="0" fontId="3" fillId="0" borderId="20" xfId="0" applyNumberFormat="1" applyFont="1" applyFill="1" applyBorder="1" applyAlignment="1">
      <alignment wrapText="1"/>
    </xf>
    <xf numFmtId="0" fontId="2" fillId="0" borderId="8" xfId="0" applyNumberFormat="1" applyFont="1" applyFill="1" applyBorder="1" applyAlignment="1">
      <alignment vertical="center"/>
    </xf>
    <xf numFmtId="0" fontId="2" fillId="0" borderId="32" xfId="0" applyNumberFormat="1" applyFont="1" applyFill="1" applyBorder="1" applyAlignment="1">
      <alignment horizontal="left" vertical="center"/>
    </xf>
    <xf numFmtId="0" fontId="2" fillId="0" borderId="32" xfId="0" applyNumberFormat="1" applyFont="1" applyFill="1" applyBorder="1" applyAlignment="1">
      <alignment horizontal="center" vertical="center"/>
    </xf>
    <xf numFmtId="0" fontId="2" fillId="0" borderId="32" xfId="0" applyNumberFormat="1" applyFont="1" applyFill="1" applyBorder="1" applyAlignment="1">
      <alignment vertical="center"/>
    </xf>
    <xf numFmtId="0" fontId="2" fillId="0" borderId="7" xfId="0" applyNumberFormat="1" applyFont="1" applyFill="1" applyBorder="1" applyAlignment="1">
      <alignment horizontal="left" vertical="center"/>
    </xf>
    <xf numFmtId="0" fontId="2" fillId="0" borderId="7" xfId="0" applyNumberFormat="1" applyFont="1" applyFill="1" applyBorder="1" applyAlignment="1">
      <alignment horizontal="center" vertical="center"/>
    </xf>
    <xf numFmtId="0" fontId="2" fillId="0" borderId="7" xfId="0" applyNumberFormat="1" applyFont="1" applyFill="1" applyBorder="1" applyAlignment="1">
      <alignment vertical="center"/>
    </xf>
    <xf numFmtId="0" fontId="2" fillId="0" borderId="29" xfId="0" applyNumberFormat="1" applyFont="1" applyFill="1" applyBorder="1" applyAlignment="1">
      <alignment horizontal="center" vertical="center"/>
    </xf>
    <xf numFmtId="0" fontId="2" fillId="0" borderId="30" xfId="0" applyNumberFormat="1" applyFont="1" applyFill="1" applyBorder="1" applyAlignment="1">
      <alignment vertical="center" wrapText="1"/>
    </xf>
    <xf numFmtId="0" fontId="2" fillId="0" borderId="33" xfId="0" applyNumberFormat="1" applyFont="1" applyFill="1" applyBorder="1" applyAlignment="1">
      <alignment vertical="center" wrapText="1"/>
    </xf>
    <xf numFmtId="0" fontId="2" fillId="0" borderId="18" xfId="0" applyNumberFormat="1" applyFont="1" applyFill="1" applyBorder="1" applyAlignment="1">
      <alignment vertical="center" wrapText="1"/>
    </xf>
    <xf numFmtId="0" fontId="2" fillId="0" borderId="11" xfId="0" applyNumberFormat="1" applyFont="1" applyFill="1" applyBorder="1" applyAlignment="1">
      <alignment horizontal="left" vertical="center"/>
    </xf>
    <xf numFmtId="0" fontId="2" fillId="0" borderId="11" xfId="0" applyNumberFormat="1" applyFont="1" applyFill="1" applyBorder="1" applyAlignment="1">
      <alignment horizontal="center" vertical="center"/>
    </xf>
    <xf numFmtId="0" fontId="2" fillId="0" borderId="29" xfId="0" applyNumberFormat="1" applyFont="1" applyFill="1" applyBorder="1" applyAlignment="1">
      <alignment horizontal="left" vertical="center"/>
    </xf>
    <xf numFmtId="0" fontId="2" fillId="0" borderId="29" xfId="0" applyNumberFormat="1" applyFont="1" applyFill="1" applyBorder="1" applyAlignment="1">
      <alignment vertical="center"/>
    </xf>
    <xf numFmtId="0" fontId="0" fillId="0" borderId="31" xfId="0" applyNumberFormat="1" applyBorder="1" applyAlignment="1">
      <alignment horizontal="left" vertical="center"/>
    </xf>
    <xf numFmtId="0" fontId="3" fillId="0" borderId="32" xfId="0" applyNumberFormat="1" applyFont="1" applyFill="1" applyBorder="1" applyAlignment="1">
      <alignment horizontal="left" vertical="center"/>
    </xf>
    <xf numFmtId="0" fontId="3" fillId="0" borderId="32" xfId="0" applyNumberFormat="1" applyFont="1" applyFill="1" applyBorder="1" applyAlignment="1">
      <alignment horizontal="center" vertical="center"/>
    </xf>
    <xf numFmtId="0" fontId="2" fillId="0" borderId="24" xfId="0" applyNumberFormat="1" applyFont="1" applyFill="1" applyBorder="1" applyAlignment="1">
      <alignment vertical="center" wrapText="1"/>
    </xf>
    <xf numFmtId="0" fontId="3" fillId="0" borderId="32" xfId="0" applyNumberFormat="1" applyFont="1" applyFill="1" applyBorder="1" applyAlignment="1">
      <alignment vertical="center"/>
    </xf>
    <xf numFmtId="0" fontId="3" fillId="0" borderId="21" xfId="0" applyNumberFormat="1" applyFont="1" applyFill="1" applyBorder="1" applyAlignment="1">
      <alignment horizontal="left" vertical="center" wrapText="1"/>
    </xf>
    <xf numFmtId="0" fontId="3" fillId="0" borderId="27" xfId="0" applyNumberFormat="1" applyFont="1" applyFill="1" applyBorder="1" applyAlignment="1">
      <alignment horizontal="left" vertical="center" wrapText="1"/>
    </xf>
    <xf numFmtId="0" fontId="3" fillId="0" borderId="18" xfId="0" applyNumberFormat="1" applyFont="1" applyFill="1" applyBorder="1" applyAlignment="1">
      <alignment horizontal="left" vertical="center" wrapText="1"/>
    </xf>
    <xf numFmtId="0" fontId="2" fillId="0" borderId="15" xfId="0" applyNumberFormat="1" applyFont="1" applyFill="1" applyBorder="1" applyAlignment="1">
      <alignment horizontal="left" vertical="center" wrapText="1"/>
    </xf>
    <xf numFmtId="0" fontId="2" fillId="0" borderId="13" xfId="0" applyNumberFormat="1" applyFont="1" applyFill="1" applyBorder="1" applyAlignment="1">
      <alignment horizontal="left" vertical="center" wrapText="1"/>
    </xf>
    <xf numFmtId="0" fontId="2" fillId="0" borderId="0" xfId="0" applyFont="1" applyFill="1" applyAlignment="1">
      <alignment horizontal="left" vertical="center"/>
    </xf>
    <xf numFmtId="0" fontId="3" fillId="0" borderId="27" xfId="0" applyNumberFormat="1" applyFont="1" applyFill="1" applyBorder="1" applyAlignment="1">
      <alignment vertical="center" wrapText="1"/>
    </xf>
    <xf numFmtId="0" fontId="3" fillId="0" borderId="17" xfId="0" applyNumberFormat="1" applyFont="1" applyFill="1" applyBorder="1" applyAlignment="1">
      <alignment vertical="center" wrapText="1"/>
    </xf>
    <xf numFmtId="0" fontId="3" fillId="0" borderId="33" xfId="0" applyNumberFormat="1" applyFont="1" applyFill="1" applyBorder="1" applyAlignment="1">
      <alignment vertical="center" wrapText="1"/>
    </xf>
    <xf numFmtId="0" fontId="2" fillId="0" borderId="21" xfId="0" applyNumberFormat="1" applyFont="1" applyFill="1" applyBorder="1" applyAlignment="1">
      <alignment horizontal="left" vertical="center" wrapText="1"/>
    </xf>
    <xf numFmtId="0" fontId="26" fillId="0" borderId="20" xfId="0" applyNumberFormat="1" applyFont="1" applyFill="1" applyBorder="1" applyAlignment="1">
      <alignment vertical="center" wrapText="1"/>
    </xf>
    <xf numFmtId="0" fontId="3" fillId="0" borderId="20" xfId="0" applyNumberFormat="1" applyFont="1" applyFill="1" applyBorder="1" applyAlignment="1">
      <alignment horizontal="left" vertical="center" wrapText="1"/>
    </xf>
    <xf numFmtId="0" fontId="10" fillId="0" borderId="27" xfId="0" applyNumberFormat="1" applyFont="1" applyFill="1" applyBorder="1" applyAlignment="1">
      <alignment vertical="center" wrapText="1"/>
    </xf>
    <xf numFmtId="0" fontId="2" fillId="0" borderId="8" xfId="0" applyNumberFormat="1" applyFont="1" applyFill="1" applyBorder="1" applyAlignment="1">
      <alignment horizontal="left" vertical="center"/>
    </xf>
    <xf numFmtId="0" fontId="2" fillId="0" borderId="29" xfId="0" applyNumberFormat="1" applyFont="1" applyFill="1" applyBorder="1" applyAlignment="1">
      <alignment horizontal="left" vertical="center" wrapText="1"/>
    </xf>
    <xf numFmtId="0" fontId="2" fillId="0" borderId="11" xfId="0" applyNumberFormat="1" applyFont="1" applyFill="1" applyBorder="1" applyAlignment="1">
      <alignment horizontal="left" vertical="center" wrapText="1"/>
    </xf>
    <xf numFmtId="0" fontId="2" fillId="0" borderId="32" xfId="0" applyNumberFormat="1" applyFont="1" applyFill="1" applyBorder="1" applyAlignment="1">
      <alignment horizontal="left" vertical="center" wrapText="1"/>
    </xf>
    <xf numFmtId="0" fontId="2" fillId="0" borderId="30" xfId="0" applyNumberFormat="1" applyFont="1" applyFill="1" applyBorder="1" applyAlignment="1">
      <alignment horizontal="left" vertical="center" wrapText="1"/>
    </xf>
    <xf numFmtId="0" fontId="3" fillId="0" borderId="19" xfId="0" applyNumberFormat="1" applyFont="1" applyFill="1" applyBorder="1" applyAlignment="1">
      <alignment horizontal="left" vertical="center" wrapText="1"/>
    </xf>
    <xf numFmtId="0" fontId="27" fillId="0" borderId="0" xfId="0" applyFont="1" applyFill="1" applyAlignment="1">
      <alignment horizontal="center" wrapText="1"/>
    </xf>
    <xf numFmtId="3" fontId="2" fillId="0" borderId="0" xfId="0" applyNumberFormat="1" applyFont="1" applyFill="1" applyAlignment="1">
      <alignment horizontal="center"/>
    </xf>
    <xf numFmtId="3" fontId="2" fillId="0" borderId="0" xfId="0" applyNumberFormat="1" applyFont="1" applyFill="1" applyAlignment="1">
      <alignment horizontal="center" wrapText="1"/>
    </xf>
    <xf numFmtId="0" fontId="7" fillId="4" borderId="37" xfId="10" applyNumberFormat="1" applyFont="1" applyFill="1" applyBorder="1" applyAlignment="1">
      <alignment horizontal="center" vertical="center"/>
    </xf>
    <xf numFmtId="0" fontId="7" fillId="4" borderId="38" xfId="10" applyNumberFormat="1" applyFont="1" applyFill="1" applyBorder="1" applyAlignment="1">
      <alignment horizontal="center" vertical="center"/>
    </xf>
    <xf numFmtId="0" fontId="7" fillId="4" borderId="0" xfId="10" applyNumberFormat="1" applyFont="1" applyFill="1" applyAlignment="1">
      <alignment horizontal="center" vertical="center"/>
    </xf>
    <xf numFmtId="3" fontId="5" fillId="2" borderId="14" xfId="0" applyNumberFormat="1" applyFont="1" applyFill="1" applyBorder="1" applyAlignment="1">
      <alignment horizontal="center" vertical="center"/>
    </xf>
    <xf numFmtId="0" fontId="8" fillId="2" borderId="21" xfId="0" applyFont="1" applyFill="1" applyBorder="1" applyAlignment="1">
      <alignment horizontal="center"/>
    </xf>
    <xf numFmtId="3" fontId="28" fillId="0" borderId="10" xfId="0" applyNumberFormat="1" applyFont="1" applyBorder="1" applyAlignment="1">
      <alignment horizontal="center" vertical="center"/>
    </xf>
    <xf numFmtId="0" fontId="29" fillId="0" borderId="19" xfId="0" applyFont="1" applyFill="1" applyBorder="1" applyAlignment="1">
      <alignment horizontal="center" vertical="center"/>
    </xf>
    <xf numFmtId="0" fontId="30" fillId="0" borderId="19" xfId="0" applyFont="1" applyFill="1" applyBorder="1" applyAlignment="1">
      <alignment horizontal="center" vertical="center"/>
    </xf>
    <xf numFmtId="3" fontId="31" fillId="0" borderId="0" xfId="10" applyNumberFormat="1" applyFont="1" applyAlignment="1">
      <alignment horizontal="left" vertical="center"/>
    </xf>
    <xf numFmtId="0" fontId="30" fillId="0" borderId="12" xfId="0" applyFont="1" applyFill="1" applyBorder="1" applyAlignment="1">
      <alignment horizontal="center" vertical="center"/>
    </xf>
    <xf numFmtId="0" fontId="30" fillId="0" borderId="20" xfId="0" applyFont="1" applyFill="1" applyBorder="1" applyAlignment="1">
      <alignment horizontal="center" vertical="center"/>
    </xf>
    <xf numFmtId="0" fontId="5" fillId="0" borderId="0" xfId="0" applyNumberFormat="1" applyFont="1" applyFill="1" applyAlignment="1">
      <alignment horizontal="right" vertical="center"/>
    </xf>
    <xf numFmtId="0" fontId="32" fillId="5" borderId="5" xfId="0" applyNumberFormat="1" applyFont="1" applyFill="1" applyBorder="1" applyAlignment="1">
      <alignment horizontal="center" vertical="center" wrapText="1"/>
    </xf>
    <xf numFmtId="3" fontId="5" fillId="5" borderId="5" xfId="0" applyNumberFormat="1" applyFont="1" applyFill="1" applyBorder="1" applyAlignment="1">
      <alignment horizontal="center" vertical="center"/>
    </xf>
    <xf numFmtId="0" fontId="32" fillId="2" borderId="7" xfId="0" applyNumberFormat="1" applyFont="1" applyFill="1" applyBorder="1" applyAlignment="1">
      <alignment horizontal="center" vertical="center" wrapText="1"/>
    </xf>
    <xf numFmtId="3" fontId="12" fillId="2" borderId="8" xfId="0" applyNumberFormat="1" applyFont="1" applyFill="1" applyBorder="1" applyAlignment="1">
      <alignment horizontal="center" vertical="center" wrapText="1"/>
    </xf>
    <xf numFmtId="0" fontId="33" fillId="2" borderId="8" xfId="0" applyNumberFormat="1" applyFont="1" applyFill="1" applyBorder="1" applyAlignment="1">
      <alignment horizontal="center" vertical="center" wrapText="1"/>
    </xf>
    <xf numFmtId="3" fontId="12" fillId="2" borderId="7" xfId="0" applyNumberFormat="1" applyFont="1" applyFill="1" applyBorder="1" applyAlignment="1">
      <alignment horizontal="center" vertical="center" wrapText="1"/>
    </xf>
    <xf numFmtId="0" fontId="13" fillId="2" borderId="7" xfId="0" applyNumberFormat="1" applyFont="1" applyFill="1" applyBorder="1" applyAlignment="1">
      <alignment horizontal="center" vertical="center" wrapText="1"/>
    </xf>
    <xf numFmtId="0" fontId="33" fillId="2" borderId="7" xfId="0" applyNumberFormat="1" applyFont="1" applyFill="1" applyBorder="1" applyAlignment="1">
      <alignment horizontal="center" vertical="center" wrapText="1"/>
    </xf>
    <xf numFmtId="0" fontId="0" fillId="0" borderId="34" xfId="0" applyNumberFormat="1" applyBorder="1" applyAlignment="1">
      <alignment horizontal="center" vertical="center"/>
    </xf>
    <xf numFmtId="0" fontId="34" fillId="0" borderId="34" xfId="0" applyNumberFormat="1" applyFont="1" applyFill="1" applyBorder="1" applyAlignment="1">
      <alignment horizontal="center" vertical="center" wrapText="1"/>
    </xf>
    <xf numFmtId="3" fontId="2" fillId="0" borderId="34" xfId="0" applyNumberFormat="1" applyFont="1" applyFill="1" applyBorder="1" applyAlignment="1">
      <alignment horizontal="center" vertical="center"/>
    </xf>
    <xf numFmtId="0" fontId="2" fillId="0" borderId="34" xfId="0" applyNumberFormat="1" applyFont="1" applyFill="1" applyBorder="1" applyAlignment="1">
      <alignment horizontal="center" vertical="center"/>
    </xf>
    <xf numFmtId="0" fontId="3" fillId="0" borderId="34" xfId="0" applyNumberFormat="1" applyFont="1" applyFill="1" applyBorder="1" applyAlignment="1">
      <alignment horizontal="center" vertical="center"/>
    </xf>
    <xf numFmtId="0" fontId="0" fillId="0" borderId="34" xfId="0" applyNumberFormat="1" applyBorder="1" applyAlignment="1">
      <alignment vertical="center"/>
    </xf>
    <xf numFmtId="0" fontId="0" fillId="0" borderId="39" xfId="0" applyNumberFormat="1" applyBorder="1" applyAlignment="1">
      <alignment horizontal="center" vertical="center"/>
    </xf>
    <xf numFmtId="0" fontId="34" fillId="0" borderId="39" xfId="0" applyNumberFormat="1" applyFont="1" applyFill="1" applyBorder="1" applyAlignment="1">
      <alignment horizontal="center" vertical="center" wrapText="1"/>
    </xf>
    <xf numFmtId="3" fontId="2" fillId="0" borderId="39" xfId="0" applyNumberFormat="1" applyFont="1" applyFill="1" applyBorder="1" applyAlignment="1">
      <alignment horizontal="center" vertical="center"/>
    </xf>
    <xf numFmtId="0" fontId="2" fillId="0" borderId="39" xfId="0" applyNumberFormat="1" applyFont="1" applyFill="1" applyBorder="1" applyAlignment="1">
      <alignment horizontal="center" vertical="center"/>
    </xf>
    <xf numFmtId="0" fontId="0" fillId="0" borderId="35" xfId="0" applyNumberFormat="1" applyBorder="1" applyAlignment="1">
      <alignment horizontal="center" vertical="center"/>
    </xf>
    <xf numFmtId="0" fontId="34" fillId="0" borderId="35" xfId="0" applyNumberFormat="1" applyFont="1" applyFill="1" applyBorder="1" applyAlignment="1">
      <alignment horizontal="center" vertical="center" wrapText="1"/>
    </xf>
    <xf numFmtId="3" fontId="2" fillId="0" borderId="35" xfId="0" applyNumberFormat="1" applyFont="1" applyFill="1" applyBorder="1" applyAlignment="1">
      <alignment horizontal="center" vertical="center"/>
    </xf>
    <xf numFmtId="0" fontId="2" fillId="0" borderId="35" xfId="0" applyNumberFormat="1" applyFont="1" applyFill="1" applyBorder="1" applyAlignment="1">
      <alignment horizontal="center" vertical="center"/>
    </xf>
    <xf numFmtId="0" fontId="0" fillId="0" borderId="40" xfId="0" applyNumberFormat="1" applyBorder="1" applyAlignment="1">
      <alignment horizontal="center" vertical="center"/>
    </xf>
    <xf numFmtId="0" fontId="34" fillId="0" borderId="40" xfId="0" applyNumberFormat="1" applyFont="1" applyFill="1" applyBorder="1" applyAlignment="1">
      <alignment horizontal="center" vertical="center" wrapText="1"/>
    </xf>
    <xf numFmtId="3" fontId="2" fillId="0" borderId="40" xfId="0" applyNumberFormat="1" applyFont="1" applyFill="1" applyBorder="1" applyAlignment="1">
      <alignment horizontal="center" vertical="center"/>
    </xf>
    <xf numFmtId="0" fontId="2" fillId="0" borderId="40" xfId="0" applyNumberFormat="1" applyFont="1" applyFill="1" applyBorder="1" applyAlignment="1">
      <alignment horizontal="center" vertical="center"/>
    </xf>
    <xf numFmtId="3" fontId="2" fillId="0" borderId="34" xfId="0" applyNumberFormat="1" applyFont="1" applyFill="1" applyBorder="1" applyAlignment="1">
      <alignment horizontal="center" vertical="center" wrapText="1"/>
    </xf>
    <xf numFmtId="0" fontId="5" fillId="5" borderId="16" xfId="0" applyNumberFormat="1" applyFont="1" applyFill="1" applyBorder="1" applyAlignment="1">
      <alignment horizontal="left" vertical="center" wrapText="1"/>
    </xf>
    <xf numFmtId="3" fontId="12" fillId="2" borderId="8" xfId="0" applyNumberFormat="1" applyFont="1" applyFill="1" applyBorder="1" applyAlignment="1">
      <alignment horizontal="center"/>
    </xf>
    <xf numFmtId="0" fontId="11" fillId="2" borderId="17" xfId="10" applyNumberFormat="1" applyFont="1" applyFill="1" applyBorder="1" applyAlignment="1">
      <alignment horizontal="right" vertical="top" wrapText="1"/>
    </xf>
    <xf numFmtId="3" fontId="12" fillId="2" borderId="7" xfId="0" applyNumberFormat="1" applyFont="1" applyFill="1" applyBorder="1" applyAlignment="1">
      <alignment horizontal="center" vertical="top"/>
    </xf>
    <xf numFmtId="0" fontId="34" fillId="0" borderId="34" xfId="0" applyNumberFormat="1" applyFont="1" applyFill="1" applyBorder="1" applyAlignment="1">
      <alignment horizontal="left" vertical="center" wrapText="1"/>
    </xf>
    <xf numFmtId="0" fontId="4" fillId="0" borderId="0" xfId="0" applyFont="1" applyAlignment="1">
      <alignment horizontal="center" vertical="center"/>
    </xf>
    <xf numFmtId="0" fontId="34" fillId="0" borderId="39" xfId="0" applyNumberFormat="1" applyFont="1" applyFill="1" applyBorder="1" applyAlignment="1">
      <alignment vertical="center" wrapText="1"/>
    </xf>
    <xf numFmtId="0" fontId="34" fillId="0" borderId="35" xfId="0" applyNumberFormat="1" applyFont="1" applyFill="1" applyBorder="1" applyAlignment="1">
      <alignment vertical="center" wrapText="1"/>
    </xf>
    <xf numFmtId="0" fontId="34" fillId="0" borderId="40" xfId="0" applyNumberFormat="1" applyFont="1" applyFill="1" applyBorder="1" applyAlignment="1">
      <alignment vertical="center" wrapText="1"/>
    </xf>
    <xf numFmtId="0" fontId="34" fillId="0" borderId="39" xfId="0" applyNumberFormat="1" applyFont="1" applyFill="1" applyBorder="1" applyAlignment="1">
      <alignment horizontal="left" vertical="center" wrapText="1"/>
    </xf>
    <xf numFmtId="0" fontId="34" fillId="0" borderId="35" xfId="0" applyNumberFormat="1" applyFont="1" applyFill="1" applyBorder="1" applyAlignment="1">
      <alignment horizontal="left" vertical="center" wrapText="1"/>
    </xf>
    <xf numFmtId="0" fontId="34" fillId="0" borderId="40" xfId="0" applyNumberFormat="1" applyFont="1" applyFill="1" applyBorder="1" applyAlignment="1">
      <alignment horizontal="left" vertical="center" wrapText="1"/>
    </xf>
    <xf numFmtId="0" fontId="3" fillId="0" borderId="7" xfId="0" applyNumberFormat="1" applyFont="1" applyFill="1" applyBorder="1" applyAlignment="1">
      <alignment horizontal="left" vertical="center"/>
    </xf>
    <xf numFmtId="0" fontId="3" fillId="0" borderId="7" xfId="0" applyNumberFormat="1" applyFont="1" applyFill="1" applyBorder="1" applyAlignment="1">
      <alignment horizontal="center" vertical="center"/>
    </xf>
    <xf numFmtId="0" fontId="3" fillId="0" borderId="7" xfId="0" applyNumberFormat="1" applyFont="1" applyFill="1" applyBorder="1" applyAlignment="1">
      <alignment vertical="center"/>
    </xf>
    <xf numFmtId="0" fontId="3" fillId="0" borderId="33" xfId="0" applyNumberFormat="1" applyFont="1" applyFill="1" applyBorder="1" applyAlignment="1">
      <alignment horizontal="left" vertical="center" wrapText="1"/>
    </xf>
    <xf numFmtId="0" fontId="3" fillId="0" borderId="18" xfId="0" applyNumberFormat="1" applyFont="1" applyFill="1" applyBorder="1" applyAlignment="1">
      <alignment vertical="center" wrapText="1"/>
    </xf>
    <xf numFmtId="0" fontId="10" fillId="0" borderId="17" xfId="0" applyNumberFormat="1" applyFont="1" applyFill="1" applyBorder="1" applyAlignment="1">
      <alignment vertical="center" wrapText="1"/>
    </xf>
    <xf numFmtId="0" fontId="3" fillId="0" borderId="30" xfId="0" applyNumberFormat="1" applyFont="1" applyFill="1" applyBorder="1" applyAlignment="1">
      <alignment horizontal="left" vertical="center" wrapText="1"/>
    </xf>
    <xf numFmtId="0" fontId="2" fillId="0" borderId="18" xfId="0" applyNumberFormat="1" applyFont="1" applyFill="1" applyBorder="1" applyAlignment="1">
      <alignment horizontal="left" vertical="center" wrapText="1"/>
    </xf>
    <xf numFmtId="0" fontId="2" fillId="0" borderId="24" xfId="0" applyNumberFormat="1" applyFont="1" applyFill="1" applyBorder="1" applyAlignment="1">
      <alignment horizontal="left" vertical="center" wrapText="1"/>
    </xf>
    <xf numFmtId="0" fontId="2" fillId="0" borderId="7" xfId="0" applyNumberFormat="1" applyFont="1" applyFill="1" applyBorder="1" applyAlignment="1">
      <alignment horizontal="left" vertical="center" wrapText="1"/>
    </xf>
    <xf numFmtId="0" fontId="35" fillId="2" borderId="0" xfId="0" applyFont="1" applyFill="1">
      <alignment vertical="center"/>
    </xf>
    <xf numFmtId="0" fontId="36" fillId="2" borderId="0" xfId="0" applyFont="1" applyFill="1">
      <alignment vertical="center"/>
    </xf>
    <xf numFmtId="3" fontId="36" fillId="2" borderId="0" xfId="0" applyNumberFormat="1" applyFont="1" applyFill="1" applyAlignment="1">
      <alignment horizontal="right"/>
    </xf>
    <xf numFmtId="0" fontId="37" fillId="2" borderId="0" xfId="0" applyFont="1" applyFill="1" applyAlignment="1"/>
    <xf numFmtId="0" fontId="36" fillId="2" borderId="0" xfId="0" applyFont="1" applyFill="1" applyAlignment="1">
      <alignment horizontal="left"/>
    </xf>
    <xf numFmtId="3" fontId="0" fillId="0" borderId="0" xfId="0" applyNumberFormat="1" applyFont="1">
      <alignment vertical="center"/>
    </xf>
    <xf numFmtId="3" fontId="38" fillId="0" borderId="0" xfId="0" applyNumberFormat="1" applyFont="1" applyFill="1" applyAlignment="1">
      <alignment horizontal="center"/>
    </xf>
    <xf numFmtId="3" fontId="38" fillId="2" borderId="0" xfId="0" applyNumberFormat="1" applyFont="1" applyFill="1" applyAlignment="1"/>
    <xf numFmtId="3" fontId="38" fillId="0" borderId="0" xfId="0" applyNumberFormat="1" applyFont="1" applyFill="1" applyAlignment="1">
      <alignment horizontal="left"/>
    </xf>
    <xf numFmtId="3" fontId="19" fillId="2" borderId="0" xfId="0" applyNumberFormat="1" applyFont="1" applyFill="1" applyAlignment="1"/>
    <xf numFmtId="0" fontId="11" fillId="2" borderId="0" xfId="10" applyNumberFormat="1" applyFont="1" applyFill="1" applyBorder="1" applyAlignment="1">
      <alignment horizontal="left" vertical="top"/>
    </xf>
    <xf numFmtId="3" fontId="38" fillId="2" borderId="0" xfId="0" applyNumberFormat="1" applyFont="1" applyFill="1" applyAlignment="1">
      <alignment horizontal="left" wrapText="1"/>
    </xf>
    <xf numFmtId="3" fontId="38" fillId="2" borderId="0" xfId="0" applyNumberFormat="1" applyFont="1" applyFill="1" applyAlignment="1">
      <alignment horizontal="center"/>
    </xf>
    <xf numFmtId="3" fontId="38" fillId="2" borderId="0" xfId="0" applyNumberFormat="1" applyFont="1" applyFill="1" applyAlignment="1">
      <alignment horizontal="left"/>
    </xf>
    <xf numFmtId="3" fontId="38" fillId="0" borderId="0" xfId="0" applyNumberFormat="1" applyFont="1" applyFill="1" applyAlignment="1">
      <alignment horizontal="left" wrapText="1"/>
    </xf>
    <xf numFmtId="3" fontId="38" fillId="0" borderId="0" xfId="0" applyNumberFormat="1" applyFont="1" applyFill="1" applyAlignment="1"/>
    <xf numFmtId="3" fontId="36" fillId="2" borderId="0" xfId="0" applyNumberFormat="1" applyFont="1" applyFill="1" applyAlignment="1">
      <alignment horizontal="center"/>
    </xf>
    <xf numFmtId="0" fontId="37" fillId="2" borderId="0" xfId="0" applyFont="1" applyFill="1" applyAlignment="1">
      <alignment horizontal="left" wrapText="1"/>
    </xf>
    <xf numFmtId="0" fontId="36" fillId="2" borderId="0" xfId="0" applyFont="1" applyFill="1" applyAlignment="1">
      <alignment horizontal="center"/>
    </xf>
    <xf numFmtId="0" fontId="37" fillId="2" borderId="0" xfId="0" applyFont="1" applyFill="1" applyAlignment="1">
      <alignment horizontal="center"/>
    </xf>
    <xf numFmtId="3" fontId="19" fillId="2" borderId="0" xfId="0" applyNumberFormat="1" applyFont="1" applyFill="1" applyAlignment="1">
      <alignment horizontal="left" wrapText="1"/>
    </xf>
    <xf numFmtId="0" fontId="14" fillId="2" borderId="0" xfId="0" applyNumberFormat="1" applyFont="1" applyFill="1" applyBorder="1" applyAlignment="1">
      <alignment horizontal="right" vertical="top" wrapText="1"/>
    </xf>
    <xf numFmtId="0" fontId="3" fillId="0" borderId="25" xfId="0" applyNumberFormat="1" applyFont="1" applyFill="1" applyBorder="1" applyAlignment="1">
      <alignment horizontal="left"/>
    </xf>
    <xf numFmtId="0" fontId="3" fillId="0" borderId="27" xfId="0" applyNumberFormat="1" applyFont="1" applyFill="1" applyBorder="1" applyAlignment="1">
      <alignment wrapText="1"/>
    </xf>
    <xf numFmtId="0" fontId="2" fillId="0" borderId="41" xfId="0" applyNumberFormat="1" applyFont="1" applyFill="1" applyBorder="1" applyAlignment="1">
      <alignment horizontal="left" vertical="center"/>
    </xf>
    <xf numFmtId="0" fontId="2" fillId="0" borderId="42" xfId="0" applyNumberFormat="1" applyFont="1" applyFill="1" applyBorder="1" applyAlignment="1">
      <alignment horizontal="left" vertical="center"/>
    </xf>
    <xf numFmtId="0" fontId="2" fillId="0" borderId="43" xfId="0" applyNumberFormat="1" applyFont="1" applyFill="1" applyBorder="1" applyAlignment="1">
      <alignment horizontal="left" vertical="center"/>
    </xf>
    <xf numFmtId="0" fontId="3" fillId="0" borderId="17" xfId="0" applyNumberFormat="1" applyFont="1" applyFill="1" applyBorder="1" applyAlignment="1">
      <alignment vertical="center"/>
    </xf>
    <xf numFmtId="0" fontId="3" fillId="0" borderId="18" xfId="0" applyNumberFormat="1" applyFont="1" applyFill="1" applyBorder="1" applyAlignment="1">
      <alignment vertical="center"/>
    </xf>
    <xf numFmtId="0" fontId="3" fillId="0" borderId="21" xfId="0" applyNumberFormat="1" applyFont="1" applyFill="1" applyBorder="1" applyAlignment="1">
      <alignment vertical="center"/>
    </xf>
    <xf numFmtId="0" fontId="3" fillId="0" borderId="30" xfId="0" applyNumberFormat="1" applyFont="1" applyFill="1" applyBorder="1" applyAlignment="1">
      <alignment vertical="center"/>
    </xf>
    <xf numFmtId="0" fontId="3" fillId="0" borderId="19" xfId="0" applyNumberFormat="1" applyFont="1" applyFill="1" applyBorder="1" applyAlignment="1">
      <alignment vertical="center"/>
    </xf>
    <xf numFmtId="0" fontId="2" fillId="0" borderId="24" xfId="0" applyNumberFormat="1" applyFont="1" applyFill="1" applyBorder="1" applyAlignment="1">
      <alignment vertical="center"/>
    </xf>
    <xf numFmtId="0" fontId="3" fillId="0" borderId="21" xfId="0" applyNumberFormat="1" applyFont="1" applyFill="1" applyBorder="1" applyAlignment="1">
      <alignment horizontal="left" vertical="center"/>
    </xf>
    <xf numFmtId="0" fontId="3" fillId="0" borderId="19" xfId="0" applyNumberFormat="1" applyFont="1" applyFill="1" applyBorder="1" applyAlignment="1">
      <alignment horizontal="left" vertical="center"/>
    </xf>
    <xf numFmtId="0" fontId="3" fillId="0" borderId="20" xfId="0" applyNumberFormat="1" applyFont="1" applyFill="1" applyBorder="1" applyAlignment="1">
      <alignment horizontal="left" vertical="center"/>
    </xf>
    <xf numFmtId="0" fontId="3" fillId="0" borderId="27" xfId="0" applyNumberFormat="1" applyFont="1" applyFill="1" applyBorder="1" applyAlignment="1">
      <alignment horizontal="left" vertical="center"/>
    </xf>
    <xf numFmtId="0" fontId="2" fillId="0" borderId="20" xfId="0" applyNumberFormat="1" applyFont="1" applyFill="1" applyBorder="1" applyAlignment="1">
      <alignment vertical="center"/>
    </xf>
    <xf numFmtId="0" fontId="2" fillId="0" borderId="21" xfId="0" applyNumberFormat="1" applyFont="1" applyFill="1" applyBorder="1" applyAlignment="1">
      <alignment horizontal="left" vertical="center"/>
    </xf>
    <xf numFmtId="0" fontId="2" fillId="0" borderId="19" xfId="0" applyNumberFormat="1" applyFont="1" applyFill="1" applyBorder="1" applyAlignment="1">
      <alignment horizontal="left" vertical="center" wrapText="1"/>
    </xf>
    <xf numFmtId="0" fontId="2" fillId="0" borderId="19" xfId="0" applyNumberFormat="1" applyFont="1" applyFill="1" applyBorder="1" applyAlignment="1">
      <alignment horizontal="left" vertical="center"/>
    </xf>
    <xf numFmtId="0" fontId="3" fillId="0" borderId="0" xfId="0" applyFont="1" applyFill="1" applyAlignment="1">
      <alignment vertical="center" wrapText="1"/>
    </xf>
    <xf numFmtId="3" fontId="39" fillId="0" borderId="0" xfId="10" applyNumberFormat="1" applyFont="1" applyAlignment="1">
      <alignment horizontal="left" vertical="center"/>
    </xf>
    <xf numFmtId="0" fontId="40" fillId="11" borderId="39" xfId="0" applyNumberFormat="1" applyFont="1" applyFill="1" applyBorder="1" applyAlignment="1">
      <alignment horizontal="center" vertical="center" textRotation="90"/>
    </xf>
    <xf numFmtId="0" fontId="2" fillId="12" borderId="14" xfId="0" applyNumberFormat="1" applyFont="1" applyFill="1" applyBorder="1" applyAlignment="1">
      <alignment vertical="center"/>
    </xf>
    <xf numFmtId="0" fontId="2" fillId="12" borderId="15" xfId="0" applyNumberFormat="1" applyFont="1" applyFill="1" applyBorder="1" applyAlignment="1">
      <alignment vertical="center"/>
    </xf>
    <xf numFmtId="0" fontId="40" fillId="11" borderId="35" xfId="0" applyNumberFormat="1" applyFont="1" applyFill="1" applyBorder="1" applyAlignment="1">
      <alignment horizontal="center" vertical="center" textRotation="90"/>
    </xf>
    <xf numFmtId="0" fontId="2" fillId="0" borderId="10" xfId="0" applyNumberFormat="1" applyFont="1" applyFill="1" applyBorder="1" applyAlignment="1">
      <alignment horizontal="left" vertical="center"/>
    </xf>
    <xf numFmtId="0" fontId="2" fillId="0" borderId="12" xfId="0" applyNumberFormat="1" applyFont="1" applyFill="1" applyBorder="1" applyAlignment="1">
      <alignment horizontal="left" vertical="center"/>
    </xf>
    <xf numFmtId="0" fontId="3" fillId="0" borderId="10" xfId="0" applyNumberFormat="1" applyFont="1" applyFill="1" applyBorder="1" applyAlignment="1">
      <alignment horizontal="left" vertical="center"/>
    </xf>
    <xf numFmtId="0" fontId="2" fillId="0" borderId="22" xfId="0" applyNumberFormat="1" applyFont="1" applyFill="1" applyBorder="1" applyAlignment="1">
      <alignment horizontal="left" vertical="center"/>
    </xf>
    <xf numFmtId="0" fontId="40" fillId="11" borderId="40" xfId="0" applyNumberFormat="1" applyFont="1" applyFill="1" applyBorder="1" applyAlignment="1">
      <alignment horizontal="center" vertical="center" textRotation="90"/>
    </xf>
    <xf numFmtId="0" fontId="0" fillId="13" borderId="4" xfId="0" applyNumberFormat="1" applyFill="1" applyBorder="1" applyAlignment="1">
      <alignment vertical="center"/>
    </xf>
    <xf numFmtId="0" fontId="2" fillId="13" borderId="5" xfId="0" applyNumberFormat="1" applyFont="1" applyFill="1" applyBorder="1" applyAlignment="1">
      <alignment vertical="center" wrapText="1"/>
    </xf>
    <xf numFmtId="0" fontId="2" fillId="13" borderId="5" xfId="0" applyNumberFormat="1" applyFont="1" applyFill="1" applyBorder="1" applyAlignment="1">
      <alignment vertical="center"/>
    </xf>
    <xf numFmtId="0" fontId="41" fillId="11" borderId="39" xfId="0" applyNumberFormat="1" applyFont="1" applyFill="1" applyBorder="1" applyAlignment="1">
      <alignment horizontal="center" vertical="center" textRotation="90"/>
    </xf>
    <xf numFmtId="0" fontId="41" fillId="11" borderId="35" xfId="0" applyNumberFormat="1" applyFont="1" applyFill="1" applyBorder="1" applyAlignment="1">
      <alignment horizontal="center" vertical="center" textRotation="90"/>
    </xf>
    <xf numFmtId="0" fontId="2" fillId="0" borderId="44" xfId="0" applyNumberFormat="1" applyFont="1" applyFill="1" applyBorder="1" applyAlignment="1">
      <alignment horizontal="left" vertical="center"/>
    </xf>
    <xf numFmtId="0" fontId="2" fillId="0" borderId="45" xfId="0" applyNumberFormat="1" applyFont="1" applyFill="1" applyBorder="1" applyAlignment="1">
      <alignment horizontal="center" vertical="center"/>
    </xf>
    <xf numFmtId="0" fontId="2" fillId="0" borderId="45" xfId="0" applyNumberFormat="1" applyFont="1" applyFill="1" applyBorder="1" applyAlignment="1">
      <alignment vertical="center"/>
    </xf>
    <xf numFmtId="0" fontId="41" fillId="11" borderId="40" xfId="0" applyNumberFormat="1" applyFont="1" applyFill="1" applyBorder="1" applyAlignment="1">
      <alignment horizontal="center" vertical="center" textRotation="90"/>
    </xf>
    <xf numFmtId="0" fontId="41" fillId="11" borderId="39" xfId="0" applyNumberFormat="1" applyFont="1" applyFill="1" applyBorder="1" applyAlignment="1">
      <alignment horizontal="center" vertical="center"/>
    </xf>
    <xf numFmtId="0" fontId="41" fillId="11" borderId="40" xfId="0" applyNumberFormat="1" applyFont="1" applyFill="1" applyBorder="1" applyAlignment="1">
      <alignment horizontal="center" vertical="center"/>
    </xf>
    <xf numFmtId="0" fontId="42" fillId="11" borderId="39" xfId="0" applyNumberFormat="1" applyFont="1" applyFill="1" applyBorder="1" applyAlignment="1">
      <alignment horizontal="center" vertical="center" wrapText="1"/>
    </xf>
    <xf numFmtId="0" fontId="42" fillId="11" borderId="35" xfId="0" applyNumberFormat="1" applyFont="1" applyFill="1" applyBorder="1" applyAlignment="1">
      <alignment horizontal="center" vertical="center" wrapText="1"/>
    </xf>
    <xf numFmtId="0" fontId="42" fillId="11" borderId="40" xfId="0" applyNumberFormat="1" applyFont="1" applyFill="1" applyBorder="1" applyAlignment="1">
      <alignment horizontal="center" vertical="center" wrapText="1"/>
    </xf>
    <xf numFmtId="0" fontId="41" fillId="11" borderId="39" xfId="0" applyNumberFormat="1" applyFont="1" applyFill="1" applyBorder="1" applyAlignment="1">
      <alignment horizontal="center" vertical="center" textRotation="90" wrapText="1"/>
    </xf>
    <xf numFmtId="0" fontId="41" fillId="11" borderId="35" xfId="0" applyNumberFormat="1" applyFont="1" applyFill="1" applyBorder="1" applyAlignment="1">
      <alignment horizontal="center" vertical="center" textRotation="90" wrapText="1"/>
    </xf>
    <xf numFmtId="0" fontId="41" fillId="11" borderId="40" xfId="0" applyNumberFormat="1" applyFont="1" applyFill="1" applyBorder="1" applyAlignment="1">
      <alignment horizontal="center" vertical="center" textRotation="90" wrapText="1"/>
    </xf>
    <xf numFmtId="0" fontId="41" fillId="11" borderId="39" xfId="0" applyFont="1" applyFill="1" applyBorder="1" applyAlignment="1">
      <alignment horizontal="center" vertical="center"/>
    </xf>
    <xf numFmtId="0" fontId="41" fillId="11" borderId="40" xfId="0" applyFont="1" applyFill="1" applyBorder="1" applyAlignment="1">
      <alignment horizontal="center" vertical="center"/>
    </xf>
    <xf numFmtId="0" fontId="2" fillId="12" borderId="21" xfId="0" applyNumberFormat="1" applyFont="1" applyFill="1" applyBorder="1" applyAlignment="1">
      <alignment vertical="center" wrapText="1"/>
    </xf>
    <xf numFmtId="0" fontId="2" fillId="0" borderId="23" xfId="0" applyNumberFormat="1" applyFont="1" applyFill="1" applyBorder="1" applyAlignment="1">
      <alignment horizontal="left" vertical="center" wrapText="1"/>
    </xf>
    <xf numFmtId="0" fontId="2" fillId="13" borderId="16" xfId="0" applyNumberFormat="1" applyFont="1" applyFill="1" applyBorder="1" applyAlignment="1">
      <alignment vertical="center" wrapText="1"/>
    </xf>
    <xf numFmtId="0" fontId="2" fillId="12" borderId="21" xfId="0" applyNumberFormat="1" applyFont="1" applyFill="1" applyBorder="1" applyAlignment="1">
      <alignment vertical="center"/>
    </xf>
    <xf numFmtId="0" fontId="2" fillId="0" borderId="46" xfId="0" applyNumberFormat="1" applyFont="1" applyFill="1" applyBorder="1" applyAlignment="1">
      <alignment horizontal="left" vertical="center"/>
    </xf>
    <xf numFmtId="0" fontId="10" fillId="0" borderId="24" xfId="0" applyNumberFormat="1" applyFont="1" applyFill="1" applyBorder="1" applyAlignment="1">
      <alignment vertical="center"/>
    </xf>
    <xf numFmtId="0" fontId="2" fillId="0" borderId="20" xfId="0" applyNumberFormat="1" applyFont="1" applyFill="1" applyBorder="1" applyAlignment="1">
      <alignment horizontal="left" vertical="center"/>
    </xf>
    <xf numFmtId="0" fontId="2" fillId="0" borderId="23" xfId="0" applyNumberFormat="1" applyFont="1" applyFill="1" applyBorder="1" applyAlignment="1">
      <alignment vertical="center" wrapText="1"/>
    </xf>
    <xf numFmtId="0" fontId="2" fillId="0" borderId="19" xfId="0" applyNumberFormat="1" applyFont="1" applyFill="1" applyBorder="1" applyAlignment="1">
      <alignment vertical="center"/>
    </xf>
    <xf numFmtId="0" fontId="3" fillId="0" borderId="23" xfId="0" applyNumberFormat="1" applyFont="1" applyFill="1" applyBorder="1" applyAlignment="1">
      <alignment horizontal="left" vertical="center"/>
    </xf>
    <xf numFmtId="0" fontId="3" fillId="0" borderId="23" xfId="0" applyNumberFormat="1" applyFont="1" applyFill="1" applyBorder="1" applyAlignment="1">
      <alignment horizontal="center" vertical="center"/>
    </xf>
    <xf numFmtId="0" fontId="2" fillId="0" borderId="21" xfId="0" applyNumberFormat="1" applyFont="1" applyFill="1" applyBorder="1" applyAlignment="1">
      <alignment vertical="center"/>
    </xf>
    <xf numFmtId="0" fontId="2" fillId="0" borderId="27" xfId="0" applyNumberFormat="1" applyFont="1" applyFill="1" applyBorder="1" applyAlignment="1">
      <alignment vertical="center"/>
    </xf>
    <xf numFmtId="0" fontId="2" fillId="0" borderId="47" xfId="0" applyNumberFormat="1" applyFont="1" applyFill="1" applyBorder="1" applyAlignment="1">
      <alignment horizontal="left" vertical="center"/>
    </xf>
    <xf numFmtId="0" fontId="2" fillId="0" borderId="30" xfId="0" applyNumberFormat="1" applyFont="1" applyFill="1" applyBorder="1" applyAlignment="1">
      <alignment vertical="center"/>
    </xf>
    <xf numFmtId="0" fontId="2" fillId="0" borderId="20" xfId="0" applyNumberFormat="1" applyFont="1" applyFill="1" applyBorder="1" applyAlignment="1">
      <alignment horizontal="left" vertical="center" wrapText="1"/>
    </xf>
    <xf numFmtId="0" fontId="4" fillId="0" borderId="0" xfId="0" applyFont="1" applyBorder="1">
      <alignment vertical="center"/>
    </xf>
    <xf numFmtId="3" fontId="0" fillId="0" borderId="0" xfId="0" applyNumberFormat="1" applyAlignment="1">
      <alignment vertical="center" wrapText="1"/>
    </xf>
    <xf numFmtId="3" fontId="0" fillId="0" borderId="0" xfId="0" applyNumberFormat="1" applyAlignment="1">
      <alignment horizontal="center" vertical="center" wrapText="1"/>
    </xf>
    <xf numFmtId="3" fontId="0" fillId="0" borderId="0" xfId="0" applyNumberFormat="1" applyAlignment="1">
      <alignment horizontal="right" vertical="center" wrapText="1"/>
    </xf>
    <xf numFmtId="3" fontId="13" fillId="0" borderId="0" xfId="0" applyNumberFormat="1" applyFont="1" applyFill="1" applyAlignment="1">
      <alignment horizontal="center" vertical="center"/>
    </xf>
    <xf numFmtId="0" fontId="0" fillId="0" borderId="0" xfId="0" applyAlignment="1">
      <alignment horizontal="center" vertical="center"/>
    </xf>
    <xf numFmtId="3" fontId="0" fillId="0" borderId="0" xfId="0" applyNumberFormat="1" applyAlignment="1">
      <alignment horizontal="left" vertical="center" wrapText="1"/>
    </xf>
    <xf numFmtId="3" fontId="4" fillId="0" borderId="0" xfId="0" applyNumberFormat="1" applyFont="1" applyFill="1" applyAlignment="1">
      <alignment vertical="center"/>
    </xf>
    <xf numFmtId="3" fontId="5" fillId="5" borderId="0" xfId="0" applyNumberFormat="1" applyFont="1" applyFill="1" applyAlignment="1">
      <alignment horizontal="center" vertical="center"/>
    </xf>
    <xf numFmtId="3" fontId="5" fillId="5" borderId="0" xfId="0" applyNumberFormat="1" applyFont="1" applyFill="1" applyAlignment="1">
      <alignment horizontal="center" vertical="center" wrapText="1"/>
    </xf>
    <xf numFmtId="3" fontId="5" fillId="2" borderId="48" xfId="0" applyNumberFormat="1" applyFont="1" applyFill="1" applyBorder="1" applyAlignment="1">
      <alignment vertical="center" wrapText="1"/>
    </xf>
    <xf numFmtId="3" fontId="13" fillId="2" borderId="48" xfId="0" applyNumberFormat="1" applyFont="1" applyFill="1" applyBorder="1" applyAlignment="1">
      <alignment horizontal="center" vertical="center" wrapText="1"/>
    </xf>
    <xf numFmtId="3" fontId="13" fillId="2" borderId="49" xfId="0" applyNumberFormat="1" applyFont="1" applyFill="1" applyBorder="1" applyAlignment="1">
      <alignment horizontal="center" vertical="center" wrapText="1"/>
    </xf>
    <xf numFmtId="0" fontId="13" fillId="2" borderId="49" xfId="0" applyFont="1" applyFill="1" applyBorder="1" applyAlignment="1">
      <alignment horizontal="center" vertical="center" wrapText="1"/>
    </xf>
    <xf numFmtId="177" fontId="43" fillId="0" borderId="11" xfId="10" applyNumberFormat="1" applyFont="1" applyFill="1" applyBorder="1" applyAlignment="1" applyProtection="1">
      <alignment vertical="center" wrapText="1"/>
      <protection locked="0" hidden="1"/>
    </xf>
    <xf numFmtId="177" fontId="44" fillId="4" borderId="11" xfId="10" applyNumberFormat="1" applyFont="1" applyFill="1" applyBorder="1" applyAlignment="1" applyProtection="1">
      <alignment horizontal="center" vertical="center" wrapText="1"/>
      <protection locked="0" hidden="1"/>
    </xf>
    <xf numFmtId="3" fontId="0" fillId="0" borderId="11" xfId="0" applyNumberFormat="1" applyBorder="1" applyAlignment="1">
      <alignment horizontal="right" vertical="center" wrapText="1"/>
    </xf>
    <xf numFmtId="3" fontId="45" fillId="0" borderId="11" xfId="0" applyNumberFormat="1" applyFont="1" applyFill="1" applyBorder="1" applyAlignment="1">
      <alignment horizontal="center" vertical="center"/>
    </xf>
    <xf numFmtId="3" fontId="0" fillId="0" borderId="11" xfId="0" applyNumberFormat="1" applyBorder="1" applyAlignment="1">
      <alignment horizontal="center" vertical="center" wrapText="1"/>
    </xf>
    <xf numFmtId="0" fontId="0" fillId="0" borderId="11" xfId="0" applyBorder="1" applyAlignment="1">
      <alignment horizontal="center" vertical="center"/>
    </xf>
    <xf numFmtId="177" fontId="46" fillId="0" borderId="11" xfId="10" applyNumberFormat="1" applyFont="1" applyFill="1" applyBorder="1" applyAlignment="1" applyProtection="1">
      <alignment vertical="center" wrapText="1"/>
      <protection locked="0" hidden="1"/>
    </xf>
    <xf numFmtId="3" fontId="5" fillId="2" borderId="49" xfId="0" applyNumberFormat="1" applyFont="1" applyFill="1" applyBorder="1" applyAlignment="1">
      <alignment horizontal="left" vertical="center" wrapText="1"/>
    </xf>
    <xf numFmtId="0" fontId="5" fillId="2" borderId="49" xfId="0" applyFont="1" applyFill="1" applyBorder="1">
      <alignment vertical="center"/>
    </xf>
    <xf numFmtId="0" fontId="0" fillId="0" borderId="11" xfId="0" applyBorder="1" applyAlignment="1">
      <alignment horizontal="left" vertical="center" wrapText="1"/>
    </xf>
    <xf numFmtId="0" fontId="0" fillId="0" borderId="11" xfId="0" applyBorder="1">
      <alignment vertical="center"/>
    </xf>
    <xf numFmtId="3" fontId="0" fillId="0" borderId="11" xfId="0" applyNumberFormat="1" applyBorder="1" applyAlignment="1">
      <alignment horizontal="left" vertical="center" wrapText="1"/>
    </xf>
    <xf numFmtId="3" fontId="47" fillId="0" borderId="11" xfId="0" applyNumberFormat="1" applyFont="1" applyBorder="1" applyAlignment="1">
      <alignment horizontal="left" vertical="center" wrapText="1"/>
    </xf>
    <xf numFmtId="3" fontId="5" fillId="0" borderId="0" xfId="0" applyNumberFormat="1" applyFont="1" applyFill="1" applyBorder="1" applyAlignment="1">
      <alignment vertical="center" wrapText="1"/>
    </xf>
    <xf numFmtId="3" fontId="1" fillId="0" borderId="0" xfId="0" applyNumberFormat="1" applyFont="1" applyFill="1" applyAlignment="1">
      <alignment vertical="center"/>
    </xf>
    <xf numFmtId="0" fontId="4" fillId="0" borderId="0" xfId="0" applyFont="1" applyFill="1" applyAlignment="1">
      <alignment vertical="center"/>
    </xf>
    <xf numFmtId="0" fontId="0" fillId="0" borderId="0" xfId="0" applyAlignment="1" applyProtection="1">
      <alignment vertical="center"/>
      <protection hidden="1"/>
    </xf>
    <xf numFmtId="0" fontId="48" fillId="2" borderId="0" xfId="0" applyFont="1" applyFill="1" applyAlignment="1" applyProtection="1">
      <alignment vertical="center"/>
      <protection hidden="1"/>
    </xf>
    <xf numFmtId="58" fontId="0" fillId="0" borderId="0" xfId="0" applyNumberFormat="1" applyAlignment="1" applyProtection="1">
      <alignment vertical="center"/>
      <protection hidden="1"/>
    </xf>
    <xf numFmtId="0" fontId="2" fillId="0" borderId="0" xfId="0" applyFont="1" applyFill="1" applyAlignment="1" applyProtection="1">
      <alignment vertical="center" wrapText="1"/>
      <protection hidden="1"/>
    </xf>
    <xf numFmtId="0" fontId="12" fillId="0" borderId="0" xfId="0" applyFont="1" applyFill="1" applyAlignment="1" applyProtection="1">
      <alignment horizontal="center" vertical="center"/>
      <protection hidden="1"/>
    </xf>
    <xf numFmtId="0" fontId="2" fillId="0" borderId="0" xfId="0" applyFont="1" applyFill="1" applyAlignment="1" applyProtection="1">
      <alignment vertical="center"/>
      <protection hidden="1"/>
    </xf>
    <xf numFmtId="0" fontId="31" fillId="0" borderId="0" xfId="10" applyFont="1" applyAlignment="1" applyProtection="1">
      <alignment vertical="center"/>
      <protection hidden="1"/>
    </xf>
    <xf numFmtId="0" fontId="49" fillId="0" borderId="0" xfId="10" applyFont="1" applyAlignment="1" applyProtection="1">
      <alignment horizontal="center" vertical="center"/>
      <protection hidden="1"/>
    </xf>
    <xf numFmtId="0" fontId="50" fillId="2" borderId="0" xfId="10" applyFont="1" applyFill="1" applyAlignment="1" applyProtection="1">
      <alignment vertical="center" wrapText="1"/>
      <protection hidden="1"/>
    </xf>
    <xf numFmtId="0" fontId="8" fillId="0" borderId="0" xfId="0" applyFont="1" applyFill="1" applyAlignment="1" applyProtection="1">
      <alignment horizontal="center" vertical="center"/>
      <protection hidden="1"/>
    </xf>
    <xf numFmtId="0" fontId="51" fillId="0" borderId="0" xfId="0" applyFont="1" applyFill="1" applyAlignment="1" applyProtection="1">
      <alignment vertical="center"/>
      <protection hidden="1"/>
    </xf>
    <xf numFmtId="0" fontId="12" fillId="0" borderId="0" xfId="0" applyFont="1" applyFill="1" applyBorder="1" applyAlignment="1" applyProtection="1">
      <alignment horizontal="center" vertical="center"/>
      <protection hidden="1"/>
    </xf>
    <xf numFmtId="0" fontId="24" fillId="0" borderId="0" xfId="0" applyFont="1" applyFill="1" applyBorder="1" applyAlignment="1" applyProtection="1">
      <alignment horizontal="center" vertical="center"/>
      <protection hidden="1"/>
    </xf>
    <xf numFmtId="3" fontId="24" fillId="0" borderId="0" xfId="0" applyNumberFormat="1" applyFont="1" applyFill="1" applyBorder="1" applyAlignment="1" applyProtection="1">
      <alignment horizontal="center" vertical="center"/>
      <protection hidden="1"/>
    </xf>
    <xf numFmtId="0" fontId="8" fillId="2" borderId="0" xfId="0" applyFont="1" applyFill="1" applyAlignment="1" applyProtection="1">
      <alignment vertical="center" wrapText="1"/>
      <protection hidden="1"/>
    </xf>
    <xf numFmtId="0" fontId="31" fillId="0" borderId="0" xfId="10" applyFont="1" applyAlignment="1" applyProtection="1">
      <alignment vertical="center" wrapText="1"/>
      <protection hidden="1"/>
    </xf>
    <xf numFmtId="16" fontId="16" fillId="0" borderId="34" xfId="0" applyNumberFormat="1" applyFont="1" applyFill="1" applyBorder="1" applyAlignment="1" quotePrefix="1">
      <alignment horizontal="center" vertical="center"/>
    </xf>
  </cellXfs>
  <cellStyles count="49">
    <cellStyle name="Normal" xfId="0" builtinId="0"/>
    <cellStyle name="40% - Accent1" xfId="1" builtinId="31"/>
    <cellStyle name="Comma" xfId="2" builtinId="3"/>
    <cellStyle name="Comma [0]" xfId="3" builtinId="6"/>
    <cellStyle name="Currency [0]" xfId="4" builtinId="7"/>
    <cellStyle name="Currency" xfId="5" builtinId="4"/>
    <cellStyle name="Percent" xfId="6" builtinId="5"/>
    <cellStyle name="Check Cell" xfId="7" builtinId="23"/>
    <cellStyle name="Heading 2" xfId="8" builtinId="17"/>
    <cellStyle name="Note" xfId="9" builtinId="10"/>
    <cellStyle name="Hyperlink" xfId="10" builtinId="8"/>
    <cellStyle name="60% - Accent4" xfId="11" builtinId="44"/>
    <cellStyle name="Followed Hyperlink" xfId="12" builtinId="9"/>
    <cellStyle name="40% - Accent3" xfId="13" builtinId="39"/>
    <cellStyle name="Warning Text" xfId="14" builtinId="11"/>
    <cellStyle name="40% - Accent2" xfId="15" builtinId="35"/>
    <cellStyle name="Title" xfId="16" builtinId="15"/>
    <cellStyle name="CExplanatory Text" xfId="17" builtinId="53"/>
    <cellStyle name="Heading 1" xfId="18" builtinId="16"/>
    <cellStyle name="Heading 3" xfId="19" builtinId="18"/>
    <cellStyle name="Heading 4" xfId="20" builtinId="19"/>
    <cellStyle name="Input" xfId="21" builtinId="20"/>
    <cellStyle name="60% - Accent3" xfId="22" builtinId="40"/>
    <cellStyle name="Good" xfId="23" builtinId="26"/>
    <cellStyle name="Output" xfId="24" builtinId="21"/>
    <cellStyle name="20% - Accent1" xfId="25" builtinId="30"/>
    <cellStyle name="Calculation" xfId="26" builtinId="22"/>
    <cellStyle name="Linked Cell" xfId="27" builtinId="24"/>
    <cellStyle name="Total" xfId="28" builtinId="25"/>
    <cellStyle name="Bad" xfId="29" builtinId="27"/>
    <cellStyle name="Neutral" xfId="30" builtinId="28"/>
    <cellStyle name="Accent1" xfId="31" builtinId="29"/>
    <cellStyle name="20% - Accent5" xfId="32" builtinId="46"/>
    <cellStyle name="60% - Accent1" xfId="33" builtinId="32"/>
    <cellStyle name="Accent2" xfId="34" builtinId="33"/>
    <cellStyle name="20% - Accent2" xfId="35" builtinId="34"/>
    <cellStyle name="20% - Accent6" xfId="36" builtinId="50"/>
    <cellStyle name="60% - Accent2" xfId="37" builtinId="36"/>
    <cellStyle name="Accent3" xfId="38" builtinId="37"/>
    <cellStyle name="20% - Accent3" xfId="39" builtinId="38"/>
    <cellStyle name="Accent4" xfId="40" builtinId="41"/>
    <cellStyle name="20% - Accent4" xfId="41" builtinId="42"/>
    <cellStyle name="40% - Accent4" xfId="42" builtinId="43"/>
    <cellStyle name="Accent5" xfId="43" builtinId="45"/>
    <cellStyle name="40% - Accent5" xfId="44" builtinId="47"/>
    <cellStyle name="60% - Accent5" xfId="45" builtinId="48"/>
    <cellStyle name="Accent6" xfId="46" builtinId="49"/>
    <cellStyle name="40% - Accent6" xfId="47" builtinId="51"/>
    <cellStyle name="60% - Accent6" xfId="48" builtinId="52"/>
  </cellStyles>
  <dxfs count="6">
    <dxf>
      <fill>
        <patternFill patternType="solid">
          <bgColor rgb="FF0000FF"/>
        </patternFill>
      </fill>
    </dxf>
    <dxf>
      <fill>
        <patternFill patternType="solid">
          <bgColor rgb="FFFFC000"/>
        </patternFill>
      </fill>
    </dxf>
    <dxf>
      <fill>
        <patternFill patternType="solid">
          <bgColor rgb="FF7030A0"/>
        </patternFill>
      </fill>
    </dxf>
    <dxf>
      <fill>
        <patternFill patternType="solid">
          <bgColor rgb="FFFF46FF"/>
        </patternFill>
      </fill>
    </dxf>
    <dxf>
      <fill>
        <patternFill patternType="solid">
          <bgColor rgb="FF00B050"/>
        </patternFill>
      </fill>
    </dxf>
    <dxf>
      <fill>
        <patternFill patternType="solid">
          <bgColor rgb="FF00B0F0"/>
        </patternFill>
      </fill>
    </dxf>
  </dxfs>
  <tableStyles count="0" defaultTableStyle="TableStyleMedium2"/>
  <colors>
    <mruColors>
      <color rgb="00FA46EB"/>
      <color rgb="00FF46FF"/>
      <color rgb="0000FF00"/>
      <color rgb="000000FF"/>
    </mruColors>
  </colors>
</styleSheet>
</file>

<file path=xl/_rels/workbook.xml.rels><?xml version="1.0" encoding="UTF-8" standalone="yes"?>
<Relationships xmlns="http://schemas.openxmlformats.org/package/2006/relationships"><Relationship Id="rId9" Type="http://schemas.openxmlformats.org/officeDocument/2006/relationships/worksheet" Target="worksheets/sheet9.xml"/><Relationship Id="rId81" Type="http://schemas.openxmlformats.org/officeDocument/2006/relationships/sharedStrings" Target="sharedStrings.xml"/><Relationship Id="rId80" Type="http://schemas.openxmlformats.org/officeDocument/2006/relationships/styles" Target="styles.xml"/><Relationship Id="rId8" Type="http://schemas.openxmlformats.org/officeDocument/2006/relationships/worksheet" Target="worksheets/sheet8.xml"/><Relationship Id="rId79" Type="http://schemas.openxmlformats.org/officeDocument/2006/relationships/theme" Target="theme/theme1.xml"/><Relationship Id="rId78" Type="http://schemas.openxmlformats.org/officeDocument/2006/relationships/worksheet" Target="worksheets/sheet78.xml"/><Relationship Id="rId77" Type="http://schemas.openxmlformats.org/officeDocument/2006/relationships/worksheet" Target="worksheets/sheet77.xml"/><Relationship Id="rId76" Type="http://schemas.openxmlformats.org/officeDocument/2006/relationships/worksheet" Target="worksheets/sheet76.xml"/><Relationship Id="rId75" Type="http://schemas.openxmlformats.org/officeDocument/2006/relationships/worksheet" Target="worksheets/sheet75.xml"/><Relationship Id="rId74" Type="http://schemas.openxmlformats.org/officeDocument/2006/relationships/worksheet" Target="worksheets/sheet74.xml"/><Relationship Id="rId73" Type="http://schemas.openxmlformats.org/officeDocument/2006/relationships/worksheet" Target="worksheets/sheet73.xml"/><Relationship Id="rId72" Type="http://schemas.openxmlformats.org/officeDocument/2006/relationships/worksheet" Target="worksheets/sheet72.xml"/><Relationship Id="rId71" Type="http://schemas.openxmlformats.org/officeDocument/2006/relationships/worksheet" Target="worksheets/sheet71.xml"/><Relationship Id="rId70" Type="http://schemas.openxmlformats.org/officeDocument/2006/relationships/worksheet" Target="worksheets/sheet70.xml"/><Relationship Id="rId7" Type="http://schemas.openxmlformats.org/officeDocument/2006/relationships/worksheet" Target="worksheets/sheet7.xml"/><Relationship Id="rId69" Type="http://schemas.openxmlformats.org/officeDocument/2006/relationships/worksheet" Target="worksheets/sheet69.xml"/><Relationship Id="rId68" Type="http://schemas.openxmlformats.org/officeDocument/2006/relationships/worksheet" Target="worksheets/sheet68.xml"/><Relationship Id="rId67" Type="http://schemas.openxmlformats.org/officeDocument/2006/relationships/worksheet" Target="worksheets/sheet67.xml"/><Relationship Id="rId66" Type="http://schemas.openxmlformats.org/officeDocument/2006/relationships/worksheet" Target="worksheets/sheet66.xml"/><Relationship Id="rId65" Type="http://schemas.openxmlformats.org/officeDocument/2006/relationships/worksheet" Target="worksheets/sheet65.xml"/><Relationship Id="rId64" Type="http://schemas.openxmlformats.org/officeDocument/2006/relationships/worksheet" Target="worksheets/sheet64.xml"/><Relationship Id="rId63" Type="http://schemas.openxmlformats.org/officeDocument/2006/relationships/worksheet" Target="worksheets/sheet63.xml"/><Relationship Id="rId62" Type="http://schemas.openxmlformats.org/officeDocument/2006/relationships/worksheet" Target="worksheets/sheet62.xml"/><Relationship Id="rId61" Type="http://schemas.openxmlformats.org/officeDocument/2006/relationships/worksheet" Target="worksheets/sheet61.xml"/><Relationship Id="rId60" Type="http://schemas.openxmlformats.org/officeDocument/2006/relationships/worksheet" Target="worksheets/sheet60.xml"/><Relationship Id="rId6" Type="http://schemas.openxmlformats.org/officeDocument/2006/relationships/worksheet" Target="worksheets/sheet6.xml"/><Relationship Id="rId59" Type="http://schemas.openxmlformats.org/officeDocument/2006/relationships/worksheet" Target="worksheets/sheet59.xml"/><Relationship Id="rId58" Type="http://schemas.openxmlformats.org/officeDocument/2006/relationships/worksheet" Target="worksheets/sheet58.xml"/><Relationship Id="rId57" Type="http://schemas.openxmlformats.org/officeDocument/2006/relationships/worksheet" Target="worksheets/sheet57.xml"/><Relationship Id="rId56" Type="http://schemas.openxmlformats.org/officeDocument/2006/relationships/worksheet" Target="worksheets/sheet56.xml"/><Relationship Id="rId55" Type="http://schemas.openxmlformats.org/officeDocument/2006/relationships/worksheet" Target="worksheets/sheet55.xml"/><Relationship Id="rId54" Type="http://schemas.openxmlformats.org/officeDocument/2006/relationships/worksheet" Target="worksheets/sheet54.xml"/><Relationship Id="rId53" Type="http://schemas.openxmlformats.org/officeDocument/2006/relationships/worksheet" Target="worksheets/sheet53.xml"/><Relationship Id="rId52" Type="http://schemas.openxmlformats.org/officeDocument/2006/relationships/worksheet" Target="worksheets/sheet52.xml"/><Relationship Id="rId51" Type="http://schemas.openxmlformats.org/officeDocument/2006/relationships/worksheet" Target="worksheets/sheet51.xml"/><Relationship Id="rId50" Type="http://schemas.openxmlformats.org/officeDocument/2006/relationships/worksheet" Target="worksheets/sheet50.xml"/><Relationship Id="rId5" Type="http://schemas.openxmlformats.org/officeDocument/2006/relationships/worksheet" Target="worksheets/sheet5.xml"/><Relationship Id="rId49" Type="http://schemas.openxmlformats.org/officeDocument/2006/relationships/worksheet" Target="worksheets/sheet49.xml"/><Relationship Id="rId48" Type="http://schemas.openxmlformats.org/officeDocument/2006/relationships/worksheet" Target="worksheets/sheet48.xml"/><Relationship Id="rId47" Type="http://schemas.openxmlformats.org/officeDocument/2006/relationships/worksheet" Target="worksheets/sheet47.xml"/><Relationship Id="rId46" Type="http://schemas.openxmlformats.org/officeDocument/2006/relationships/worksheet" Target="worksheets/sheet46.xml"/><Relationship Id="rId45" Type="http://schemas.openxmlformats.org/officeDocument/2006/relationships/worksheet" Target="worksheets/sheet45.xml"/><Relationship Id="rId44" Type="http://schemas.openxmlformats.org/officeDocument/2006/relationships/worksheet" Target="worksheets/sheet44.xml"/><Relationship Id="rId43" Type="http://schemas.openxmlformats.org/officeDocument/2006/relationships/worksheet" Target="worksheets/sheet43.xml"/><Relationship Id="rId42" Type="http://schemas.openxmlformats.org/officeDocument/2006/relationships/worksheet" Target="worksheets/sheet42.xml"/><Relationship Id="rId41" Type="http://schemas.openxmlformats.org/officeDocument/2006/relationships/worksheet" Target="worksheets/sheet41.xml"/><Relationship Id="rId40" Type="http://schemas.openxmlformats.org/officeDocument/2006/relationships/worksheet" Target="worksheets/sheet40.xml"/><Relationship Id="rId4" Type="http://schemas.openxmlformats.org/officeDocument/2006/relationships/worksheet" Target="worksheets/sheet4.xml"/><Relationship Id="rId39" Type="http://schemas.openxmlformats.org/officeDocument/2006/relationships/worksheet" Target="worksheets/sheet39.xml"/><Relationship Id="rId38" Type="http://schemas.openxmlformats.org/officeDocument/2006/relationships/worksheet" Target="worksheets/sheet38.xml"/><Relationship Id="rId37" Type="http://schemas.openxmlformats.org/officeDocument/2006/relationships/worksheet" Target="worksheets/sheet37.xml"/><Relationship Id="rId36" Type="http://schemas.openxmlformats.org/officeDocument/2006/relationships/worksheet" Target="worksheets/sheet36.xml"/><Relationship Id="rId35" Type="http://schemas.openxmlformats.org/officeDocument/2006/relationships/worksheet" Target="worksheets/sheet35.xml"/><Relationship Id="rId34" Type="http://schemas.openxmlformats.org/officeDocument/2006/relationships/worksheet" Target="worksheets/sheet34.xml"/><Relationship Id="rId33" Type="http://schemas.openxmlformats.org/officeDocument/2006/relationships/worksheet" Target="worksheets/sheet33.xml"/><Relationship Id="rId32" Type="http://schemas.openxmlformats.org/officeDocument/2006/relationships/worksheet" Target="worksheets/sheet32.xml"/><Relationship Id="rId31" Type="http://schemas.openxmlformats.org/officeDocument/2006/relationships/worksheet" Target="worksheets/sheet31.xml"/><Relationship Id="rId30" Type="http://schemas.openxmlformats.org/officeDocument/2006/relationships/worksheet" Target="worksheets/sheet30.xml"/><Relationship Id="rId3" Type="http://schemas.openxmlformats.org/officeDocument/2006/relationships/worksheet" Target="worksheets/sheet3.xml"/><Relationship Id="rId29" Type="http://schemas.openxmlformats.org/officeDocument/2006/relationships/worksheet" Target="worksheets/sheet29.xml"/><Relationship Id="rId28" Type="http://schemas.openxmlformats.org/officeDocument/2006/relationships/worksheet" Target="worksheets/sheet28.xml"/><Relationship Id="rId27" Type="http://schemas.openxmlformats.org/officeDocument/2006/relationships/worksheet" Target="worksheets/sheet27.xml"/><Relationship Id="rId26" Type="http://schemas.openxmlformats.org/officeDocument/2006/relationships/worksheet" Target="worksheets/sheet26.xml"/><Relationship Id="rId25" Type="http://schemas.openxmlformats.org/officeDocument/2006/relationships/worksheet" Target="worksheets/sheet25.xml"/><Relationship Id="rId24" Type="http://schemas.openxmlformats.org/officeDocument/2006/relationships/worksheet" Target="worksheets/sheet24.xml"/><Relationship Id="rId23" Type="http://schemas.openxmlformats.org/officeDocument/2006/relationships/worksheet" Target="worksheets/sheet23.xml"/><Relationship Id="rId22" Type="http://schemas.openxmlformats.org/officeDocument/2006/relationships/worksheet" Target="worksheets/sheet22.xml"/><Relationship Id="rId21" Type="http://schemas.openxmlformats.org/officeDocument/2006/relationships/worksheet" Target="worksheets/sheet21.xml"/><Relationship Id="rId20" Type="http://schemas.openxmlformats.org/officeDocument/2006/relationships/worksheet" Target="worksheets/sheet20.xml"/><Relationship Id="rId2" Type="http://schemas.openxmlformats.org/officeDocument/2006/relationships/worksheet" Target="worksheets/sheet2.xml"/><Relationship Id="rId19" Type="http://schemas.openxmlformats.org/officeDocument/2006/relationships/worksheet" Target="worksheets/sheet19.xml"/><Relationship Id="rId18" Type="http://schemas.openxmlformats.org/officeDocument/2006/relationships/worksheet" Target="worksheets/sheet18.xml"/><Relationship Id="rId17" Type="http://schemas.openxmlformats.org/officeDocument/2006/relationships/worksheet" Target="worksheets/sheet17.xml"/><Relationship Id="rId16" Type="http://schemas.openxmlformats.org/officeDocument/2006/relationships/worksheet" Target="worksheets/sheet16.xml"/><Relationship Id="rId15" Type="http://schemas.openxmlformats.org/officeDocument/2006/relationships/worksheet" Target="worksheets/sheet15.xml"/><Relationship Id="rId14" Type="http://schemas.openxmlformats.org/officeDocument/2006/relationships/worksheet" Target="worksheets/sheet14.xml"/><Relationship Id="rId13" Type="http://schemas.openxmlformats.org/officeDocument/2006/relationships/worksheet" Target="worksheets/sheet13.xml"/><Relationship Id="rId12" Type="http://schemas.openxmlformats.org/officeDocument/2006/relationships/worksheet" Target="worksheets/sheet12.xml"/><Relationship Id="rId11" Type="http://schemas.openxmlformats.org/officeDocument/2006/relationships/worksheet" Target="worksheets/sheet11.xml"/><Relationship Id="rId10" Type="http://schemas.openxmlformats.org/officeDocument/2006/relationships/worksheet" Target="worksheets/sheet10.xml"/><Relationship Id="rId1"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1" Type="http://schemas.openxmlformats.org/officeDocument/2006/relationships/hyperlink" Target="#Attraction_List!$A$3"/></Relationships>
</file>

<file path=xl/drawings/_rels/drawing2.xml.rels><?xml version="1.0" encoding="UTF-8" standalone="yes"?>
<Relationships xmlns="http://schemas.openxmlformats.org/package/2006/relationships"><Relationship Id="rId1" Type="http://schemas.openxmlformats.org/officeDocument/2006/relationships/image" Target="../media/image1.png"/></Relationships>
</file>

<file path=xl/drawings/_rels/drawing3.xml.rels><?xml version="1.0" encoding="UTF-8" standalone="yes"?>
<Relationships xmlns="http://schemas.openxmlformats.org/package/2006/relationships"><Relationship Id="rId1" Type="http://schemas.openxmlformats.org/officeDocument/2006/relationships/image" Target="../media/image2.png"/></Relationships>
</file>

<file path=xl/drawings/_rels/drawing4.xml.rels><?xml version="1.0" encoding="UTF-8" standalone="yes"?>
<Relationships xmlns="http://schemas.openxmlformats.org/package/2006/relationships"><Relationship Id="rId1" Type="http://schemas.openxmlformats.org/officeDocument/2006/relationships/image" Target="../media/image3.png"/></Relationships>
</file>

<file path=xl/drawings/_rels/drawing5.xml.rels><?xml version="1.0" encoding="UTF-8" standalone="yes"?>
<Relationships xmlns="http://schemas.openxmlformats.org/package/2006/relationships"><Relationship Id="rId1" Type="http://schemas.openxmlformats.org/officeDocument/2006/relationships/image" Target="../media/image4.png"/></Relationships>
</file>

<file path=xl/drawings/_rels/drawing6.xml.rels><?xml version="1.0" encoding="UTF-8" standalone="yes"?>
<Relationships xmlns="http://schemas.openxmlformats.org/package/2006/relationships"><Relationship Id="rId1" Type="http://schemas.openxmlformats.org/officeDocument/2006/relationships/image" Target="../media/image5.png"/></Relationships>
</file>

<file path=xl/drawings/_rels/drawing7.xml.rels><?xml version="1.0" encoding="UTF-8" standalone="yes"?>
<Relationships xmlns="http://schemas.openxmlformats.org/package/2006/relationships"><Relationship Id="rId1" Type="http://schemas.openxmlformats.org/officeDocument/2006/relationships/image" Target="../media/image6.png"/></Relationships>
</file>

<file path=xl/drawings/_rels/drawing8.xml.rels><?xml version="1.0" encoding="UTF-8" standalone="yes"?>
<Relationships xmlns="http://schemas.openxmlformats.org/package/2006/relationships"><Relationship Id="rId1" Type="http://schemas.openxmlformats.org/officeDocument/2006/relationships/image" Target="../media/image7.png"/></Relationships>
</file>

<file path=xl/drawings/_rels/drawing9.xml.rels><?xml version="1.0" encoding="UTF-8" standalone="yes"?>
<Relationships xmlns="http://schemas.openxmlformats.org/package/2006/relationships"><Relationship Id="rId1" Type="http://schemas.openxmlformats.org/officeDocument/2006/relationships/image" Target="../media/image8.png"/></Relationships>
</file>

<file path=xl/drawings/_rels/drawing10.xml.rels><?xml version="1.0" encoding="UTF-8" standalone="yes"?>
<Relationships xmlns="http://schemas.openxmlformats.org/package/2006/relationships"><Relationship Id="rId1" Type="http://schemas.openxmlformats.org/officeDocument/2006/relationships/image" Target="../media/image9.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1.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5.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6.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7.xml.rels><?xml version="1.0" encoding="UTF-8" standalone="yes"?>
<Relationships xmlns="http://schemas.openxmlformats.org/package/2006/relationships"><Relationship Id="rId1" Type="http://schemas.openxmlformats.org/officeDocument/2006/relationships/image" Target="../media/image16.png"/></Relationships>
</file>

<file path=xl/drawings/_rels/drawing18.xml.rels><?xml version="1.0" encoding="UTF-8" standalone="yes"?>
<Relationships xmlns="http://schemas.openxmlformats.org/package/2006/relationships"><Relationship Id="rId1" Type="http://schemas.openxmlformats.org/officeDocument/2006/relationships/image" Target="../media/image17.png"/></Relationships>
</file>

<file path=xl/drawings/_rels/drawing19.xml.rels><?xml version="1.0" encoding="UTF-8" standalone="yes"?>
<Relationships xmlns="http://schemas.openxmlformats.org/package/2006/relationships"><Relationship Id="rId1" Type="http://schemas.openxmlformats.org/officeDocument/2006/relationships/image" Target="../media/image18.png"/></Relationships>
</file>

<file path=xl/drawings/_rels/drawing20.xml.rels><?xml version="1.0" encoding="UTF-8" standalone="yes"?>
<Relationships xmlns="http://schemas.openxmlformats.org/package/2006/relationships"><Relationship Id="rId1" Type="http://schemas.openxmlformats.org/officeDocument/2006/relationships/image" Target="../media/image19.png"/></Relationships>
</file>

<file path=xl/drawings/_rels/drawing21.xml.rels><?xml version="1.0" encoding="UTF-8" standalone="yes"?>
<Relationships xmlns="http://schemas.openxmlformats.org/package/2006/relationships"><Relationship Id="rId1" Type="http://schemas.openxmlformats.org/officeDocument/2006/relationships/image" Target="../media/image20.png"/></Relationships>
</file>

<file path=xl/drawings/_rels/drawing22.xml.rels><?xml version="1.0" encoding="UTF-8" standalone="yes"?>
<Relationships xmlns="http://schemas.openxmlformats.org/package/2006/relationships"><Relationship Id="rId1" Type="http://schemas.openxmlformats.org/officeDocument/2006/relationships/image" Target="../media/image21.png"/></Relationships>
</file>

<file path=xl/drawings/_rels/drawing23.xml.rels><?xml version="1.0" encoding="UTF-8" standalone="yes"?>
<Relationships xmlns="http://schemas.openxmlformats.org/package/2006/relationships"><Relationship Id="rId1" Type="http://schemas.openxmlformats.org/officeDocument/2006/relationships/image" Target="../media/image22.png"/></Relationships>
</file>

<file path=xl/drawings/_rels/drawing24.xml.rels><?xml version="1.0" encoding="UTF-8" standalone="yes"?>
<Relationships xmlns="http://schemas.openxmlformats.org/package/2006/relationships"><Relationship Id="rId1" Type="http://schemas.openxmlformats.org/officeDocument/2006/relationships/image" Target="../media/image23.png"/></Relationships>
</file>

<file path=xl/drawings/_rels/drawing25.xml.rels><?xml version="1.0" encoding="UTF-8" standalone="yes"?>
<Relationships xmlns="http://schemas.openxmlformats.org/package/2006/relationships"><Relationship Id="rId1" Type="http://schemas.openxmlformats.org/officeDocument/2006/relationships/image" Target="../media/image24.png"/></Relationships>
</file>

<file path=xl/drawings/_rels/drawing26.xml.rels><?xml version="1.0" encoding="UTF-8" standalone="yes"?>
<Relationships xmlns="http://schemas.openxmlformats.org/package/2006/relationships"><Relationship Id="rId1" Type="http://schemas.openxmlformats.org/officeDocument/2006/relationships/image" Target="../media/image25.png"/></Relationships>
</file>

<file path=xl/drawings/_rels/drawing27.xml.rels><?xml version="1.0" encoding="UTF-8" standalone="yes"?>
<Relationships xmlns="http://schemas.openxmlformats.org/package/2006/relationships"><Relationship Id="rId1" Type="http://schemas.openxmlformats.org/officeDocument/2006/relationships/image" Target="../media/image26.png"/></Relationships>
</file>

<file path=xl/drawings/_rels/drawing28.xml.rels><?xml version="1.0" encoding="UTF-8" standalone="yes"?>
<Relationships xmlns="http://schemas.openxmlformats.org/package/2006/relationships"><Relationship Id="rId1" Type="http://schemas.openxmlformats.org/officeDocument/2006/relationships/image" Target="../media/image27.png"/></Relationships>
</file>

<file path=xl/drawings/_rels/drawing29.xml.rels><?xml version="1.0" encoding="UTF-8" standalone="yes"?>
<Relationships xmlns="http://schemas.openxmlformats.org/package/2006/relationships"><Relationship Id="rId1" Type="http://schemas.openxmlformats.org/officeDocument/2006/relationships/image" Target="../media/image28.png"/></Relationships>
</file>

<file path=xl/drawings/_rels/drawing30.xml.rels><?xml version="1.0" encoding="UTF-8" standalone="yes"?>
<Relationships xmlns="http://schemas.openxmlformats.org/package/2006/relationships"><Relationship Id="rId1" Type="http://schemas.openxmlformats.org/officeDocument/2006/relationships/image" Target="../media/image29.png"/></Relationships>
</file>

<file path=xl/drawings/_rels/drawing31.xml.rels><?xml version="1.0" encoding="UTF-8" standalone="yes"?>
<Relationships xmlns="http://schemas.openxmlformats.org/package/2006/relationships"><Relationship Id="rId1" Type="http://schemas.openxmlformats.org/officeDocument/2006/relationships/image" Target="../media/image30.png"/></Relationships>
</file>

<file path=xl/drawings/_rels/drawing32.xml.rels><?xml version="1.0" encoding="UTF-8" standalone="yes"?>
<Relationships xmlns="http://schemas.openxmlformats.org/package/2006/relationships"><Relationship Id="rId1" Type="http://schemas.openxmlformats.org/officeDocument/2006/relationships/image" Target="../media/image31.png"/></Relationships>
</file>

<file path=xl/drawings/_rels/drawing33.xml.rels><?xml version="1.0" encoding="UTF-8" standalone="yes"?>
<Relationships xmlns="http://schemas.openxmlformats.org/package/2006/relationships"><Relationship Id="rId1" Type="http://schemas.openxmlformats.org/officeDocument/2006/relationships/image" Target="../media/image32.png"/></Relationships>
</file>

<file path=xl/drawings/_rels/drawing34.xml.rels><?xml version="1.0" encoding="UTF-8" standalone="yes"?>
<Relationships xmlns="http://schemas.openxmlformats.org/package/2006/relationships"><Relationship Id="rId1" Type="http://schemas.openxmlformats.org/officeDocument/2006/relationships/image" Target="../media/image33.png"/></Relationships>
</file>

<file path=xl/drawings/_rels/drawing35.xml.rels><?xml version="1.0" encoding="UTF-8" standalone="yes"?>
<Relationships xmlns="http://schemas.openxmlformats.org/package/2006/relationships"><Relationship Id="rId1" Type="http://schemas.openxmlformats.org/officeDocument/2006/relationships/image" Target="../media/image34.png"/></Relationships>
</file>

<file path=xl/drawings/_rels/drawing36.xml.rels><?xml version="1.0" encoding="UTF-8" standalone="yes"?>
<Relationships xmlns="http://schemas.openxmlformats.org/package/2006/relationships"><Relationship Id="rId1" Type="http://schemas.openxmlformats.org/officeDocument/2006/relationships/image" Target="../media/image35.png"/></Relationships>
</file>

<file path=xl/drawings/_rels/drawing37.xml.rels><?xml version="1.0" encoding="UTF-8" standalone="yes"?>
<Relationships xmlns="http://schemas.openxmlformats.org/package/2006/relationships"><Relationship Id="rId1" Type="http://schemas.openxmlformats.org/officeDocument/2006/relationships/image" Target="../media/image36.png"/></Relationships>
</file>

<file path=xl/drawings/_rels/drawing38.xml.rels><?xml version="1.0" encoding="UTF-8" standalone="yes"?>
<Relationships xmlns="http://schemas.openxmlformats.org/package/2006/relationships"><Relationship Id="rId1" Type="http://schemas.openxmlformats.org/officeDocument/2006/relationships/image" Target="../media/image37.png"/></Relationships>
</file>

<file path=xl/drawings/_rels/drawing39.xml.rels><?xml version="1.0" encoding="UTF-8" standalone="yes"?>
<Relationships xmlns="http://schemas.openxmlformats.org/package/2006/relationships"><Relationship Id="rId1" Type="http://schemas.openxmlformats.org/officeDocument/2006/relationships/image" Target="../media/image38.png"/></Relationships>
</file>

<file path=xl/drawings/_rels/drawing40.xml.rels><?xml version="1.0" encoding="UTF-8" standalone="yes"?>
<Relationships xmlns="http://schemas.openxmlformats.org/package/2006/relationships"><Relationship Id="rId1" Type="http://schemas.openxmlformats.org/officeDocument/2006/relationships/image" Target="../media/image39.png"/></Relationships>
</file>

<file path=xl/drawings/_rels/drawing41.xml.rels><?xml version="1.0" encoding="UTF-8" standalone="yes"?>
<Relationships xmlns="http://schemas.openxmlformats.org/package/2006/relationships"><Relationship Id="rId1" Type="http://schemas.openxmlformats.org/officeDocument/2006/relationships/image" Target="../media/image40.png"/></Relationships>
</file>

<file path=xl/drawings/_rels/drawing42.xml.rels><?xml version="1.0" encoding="UTF-8" standalone="yes"?>
<Relationships xmlns="http://schemas.openxmlformats.org/package/2006/relationships"><Relationship Id="rId1" Type="http://schemas.openxmlformats.org/officeDocument/2006/relationships/image" Target="../media/image41.png"/></Relationships>
</file>

<file path=xl/drawings/_rels/drawing43.xml.rels><?xml version="1.0" encoding="UTF-8" standalone="yes"?>
<Relationships xmlns="http://schemas.openxmlformats.org/package/2006/relationships"><Relationship Id="rId1" Type="http://schemas.openxmlformats.org/officeDocument/2006/relationships/image" Target="../media/image42.png"/></Relationships>
</file>

<file path=xl/drawings/_rels/drawing44.xml.rels><?xml version="1.0" encoding="UTF-8" standalone="yes"?>
<Relationships xmlns="http://schemas.openxmlformats.org/package/2006/relationships"><Relationship Id="rId1" Type="http://schemas.openxmlformats.org/officeDocument/2006/relationships/image" Target="../media/image43.png"/></Relationships>
</file>

<file path=xl/drawings/_rels/drawing45.xml.rels><?xml version="1.0" encoding="UTF-8" standalone="yes"?>
<Relationships xmlns="http://schemas.openxmlformats.org/package/2006/relationships"><Relationship Id="rId1" Type="http://schemas.openxmlformats.org/officeDocument/2006/relationships/image" Target="../media/image44.png"/></Relationships>
</file>

<file path=xl/drawings/_rels/drawing46.xml.rels><?xml version="1.0" encoding="UTF-8" standalone="yes"?>
<Relationships xmlns="http://schemas.openxmlformats.org/package/2006/relationships"><Relationship Id="rId1" Type="http://schemas.openxmlformats.org/officeDocument/2006/relationships/image" Target="../media/image45.png"/></Relationships>
</file>

<file path=xl/drawings/_rels/drawing47.xml.rels><?xml version="1.0" encoding="UTF-8" standalone="yes"?>
<Relationships xmlns="http://schemas.openxmlformats.org/package/2006/relationships"><Relationship Id="rId1" Type="http://schemas.openxmlformats.org/officeDocument/2006/relationships/image" Target="../media/image46.png"/></Relationships>
</file>

<file path=xl/drawings/_rels/drawing48.xml.rels><?xml version="1.0" encoding="UTF-8" standalone="yes"?>
<Relationships xmlns="http://schemas.openxmlformats.org/package/2006/relationships"><Relationship Id="rId9" Type="http://schemas.openxmlformats.org/officeDocument/2006/relationships/image" Target="../media/image55.png"/><Relationship Id="rId8" Type="http://schemas.openxmlformats.org/officeDocument/2006/relationships/image" Target="../media/image54.png"/><Relationship Id="rId7" Type="http://schemas.openxmlformats.org/officeDocument/2006/relationships/image" Target="../media/image53.png"/><Relationship Id="rId6" Type="http://schemas.openxmlformats.org/officeDocument/2006/relationships/image" Target="../media/image52.png"/><Relationship Id="rId5" Type="http://schemas.openxmlformats.org/officeDocument/2006/relationships/image" Target="../media/image51.png"/><Relationship Id="rId4" Type="http://schemas.openxmlformats.org/officeDocument/2006/relationships/image" Target="../media/image50.png"/><Relationship Id="rId3" Type="http://schemas.openxmlformats.org/officeDocument/2006/relationships/image" Target="../media/image49.png"/><Relationship Id="rId2" Type="http://schemas.openxmlformats.org/officeDocument/2006/relationships/image" Target="../media/image48.png"/><Relationship Id="rId15" Type="http://schemas.openxmlformats.org/officeDocument/2006/relationships/image" Target="../media/image61.png"/><Relationship Id="rId14" Type="http://schemas.openxmlformats.org/officeDocument/2006/relationships/image" Target="../media/image60.png"/><Relationship Id="rId13" Type="http://schemas.openxmlformats.org/officeDocument/2006/relationships/image" Target="../media/image59.png"/><Relationship Id="rId12" Type="http://schemas.openxmlformats.org/officeDocument/2006/relationships/image" Target="../media/image58.png"/><Relationship Id="rId11" Type="http://schemas.openxmlformats.org/officeDocument/2006/relationships/image" Target="../media/image57.png"/><Relationship Id="rId10" Type="http://schemas.openxmlformats.org/officeDocument/2006/relationships/image" Target="../media/image56.png"/><Relationship Id="rId1" Type="http://schemas.openxmlformats.org/officeDocument/2006/relationships/image" Target="../media/image47.png"/></Relationships>
</file>

<file path=xl/drawings/_rels/drawing49.xml.rels><?xml version="1.0" encoding="UTF-8" standalone="yes"?>
<Relationships xmlns="http://schemas.openxmlformats.org/package/2006/relationships"><Relationship Id="rId1" Type="http://schemas.openxmlformats.org/officeDocument/2006/relationships/image" Target="../media/image62.png"/></Relationships>
</file>

<file path=xl/drawings/_rels/drawing50.xml.rels><?xml version="1.0" encoding="UTF-8" standalone="yes"?>
<Relationships xmlns="http://schemas.openxmlformats.org/package/2006/relationships"><Relationship Id="rId1" Type="http://schemas.openxmlformats.org/officeDocument/2006/relationships/image" Target="../media/image63.png"/></Relationships>
</file>

<file path=xl/drawings/_rels/drawing51.xml.rels><?xml version="1.0" encoding="UTF-8" standalone="yes"?>
<Relationships xmlns="http://schemas.openxmlformats.org/package/2006/relationships"><Relationship Id="rId1" Type="http://schemas.openxmlformats.org/officeDocument/2006/relationships/image" Target="../media/image64.png"/></Relationships>
</file>

<file path=xl/drawings/_rels/drawing52.xml.rels><?xml version="1.0" encoding="UTF-8" standalone="yes"?>
<Relationships xmlns="http://schemas.openxmlformats.org/package/2006/relationships"><Relationship Id="rId1" Type="http://schemas.openxmlformats.org/officeDocument/2006/relationships/image" Target="../media/image65.png"/></Relationships>
</file>

<file path=xl/drawings/_rels/drawing53.xml.rels><?xml version="1.0" encoding="UTF-8" standalone="yes"?>
<Relationships xmlns="http://schemas.openxmlformats.org/package/2006/relationships"><Relationship Id="rId1" Type="http://schemas.openxmlformats.org/officeDocument/2006/relationships/image" Target="../media/image66.png"/></Relationships>
</file>

<file path=xl/drawings/_rels/drawing54.xml.rels><?xml version="1.0" encoding="UTF-8" standalone="yes"?>
<Relationships xmlns="http://schemas.openxmlformats.org/package/2006/relationships"><Relationship Id="rId1" Type="http://schemas.openxmlformats.org/officeDocument/2006/relationships/image" Target="../media/image67.png"/></Relationships>
</file>

<file path=xl/drawings/_rels/drawing55.xml.rels><?xml version="1.0" encoding="UTF-8" standalone="yes"?>
<Relationships xmlns="http://schemas.openxmlformats.org/package/2006/relationships"><Relationship Id="rId1" Type="http://schemas.openxmlformats.org/officeDocument/2006/relationships/image" Target="../media/image68.png"/></Relationships>
</file>

<file path=xl/drawings/_rels/drawing56.xml.rels><?xml version="1.0" encoding="UTF-8" standalone="yes"?>
<Relationships xmlns="http://schemas.openxmlformats.org/package/2006/relationships"><Relationship Id="rId1" Type="http://schemas.openxmlformats.org/officeDocument/2006/relationships/image" Target="../media/image69.png"/></Relationships>
</file>

<file path=xl/drawings/_rels/drawing57.xml.rels><?xml version="1.0" encoding="UTF-8" standalone="yes"?>
<Relationships xmlns="http://schemas.openxmlformats.org/package/2006/relationships"><Relationship Id="rId1" Type="http://schemas.openxmlformats.org/officeDocument/2006/relationships/image" Target="../media/image70.png"/></Relationships>
</file>

<file path=xl/drawings/_rels/drawing58.xml.rels><?xml version="1.0" encoding="UTF-8" standalone="yes"?>
<Relationships xmlns="http://schemas.openxmlformats.org/package/2006/relationships"><Relationship Id="rId1" Type="http://schemas.openxmlformats.org/officeDocument/2006/relationships/image" Target="../media/image71.png"/></Relationships>
</file>

<file path=xl/drawings/_rels/drawing59.xml.rels><?xml version="1.0" encoding="UTF-8" standalone="yes"?>
<Relationships xmlns="http://schemas.openxmlformats.org/package/2006/relationships"><Relationship Id="rId1" Type="http://schemas.openxmlformats.org/officeDocument/2006/relationships/image" Target="../media/image72.png"/></Relationships>
</file>

<file path=xl/drawings/_rels/drawing60.xml.rels><?xml version="1.0" encoding="UTF-8" standalone="yes"?>
<Relationships xmlns="http://schemas.openxmlformats.org/package/2006/relationships"><Relationship Id="rId1" Type="http://schemas.openxmlformats.org/officeDocument/2006/relationships/image" Target="../media/image73.png"/></Relationships>
</file>

<file path=xl/drawings/_rels/drawing61.xml.rels><?xml version="1.0" encoding="UTF-8" standalone="yes"?>
<Relationships xmlns="http://schemas.openxmlformats.org/package/2006/relationships"><Relationship Id="rId1" Type="http://schemas.openxmlformats.org/officeDocument/2006/relationships/image" Target="../media/image74.png"/></Relationships>
</file>

<file path=xl/drawings/_rels/drawing62.xml.rels><?xml version="1.0" encoding="UTF-8" standalone="yes"?>
<Relationships xmlns="http://schemas.openxmlformats.org/package/2006/relationships"><Relationship Id="rId1" Type="http://schemas.openxmlformats.org/officeDocument/2006/relationships/image" Target="../media/image75.png"/></Relationships>
</file>

<file path=xl/drawings/_rels/drawing63.xml.rels><?xml version="1.0" encoding="UTF-8" standalone="yes"?>
<Relationships xmlns="http://schemas.openxmlformats.org/package/2006/relationships"><Relationship Id="rId1" Type="http://schemas.openxmlformats.org/officeDocument/2006/relationships/image" Target="../media/image76.png"/></Relationships>
</file>

<file path=xl/drawings/_rels/drawing64.xml.rels><?xml version="1.0" encoding="UTF-8" standalone="yes"?>
<Relationships xmlns="http://schemas.openxmlformats.org/package/2006/relationships"><Relationship Id="rId1" Type="http://schemas.openxmlformats.org/officeDocument/2006/relationships/image" Target="../media/image77.png"/></Relationships>
</file>

<file path=xl/drawings/_rels/drawing65.xml.rels><?xml version="1.0" encoding="UTF-8" standalone="yes"?>
<Relationships xmlns="http://schemas.openxmlformats.org/package/2006/relationships"><Relationship Id="rId1" Type="http://schemas.openxmlformats.org/officeDocument/2006/relationships/image" Target="../media/image78.png"/></Relationships>
</file>

<file path=xl/drawings/_rels/drawing66.xml.rels><?xml version="1.0" encoding="UTF-8" standalone="yes"?>
<Relationships xmlns="http://schemas.openxmlformats.org/package/2006/relationships"><Relationship Id="rId1" Type="http://schemas.openxmlformats.org/officeDocument/2006/relationships/image" Target="../media/image79.png"/></Relationships>
</file>

<file path=xl/drawings/_rels/drawing67.xml.rels><?xml version="1.0" encoding="UTF-8" standalone="yes"?>
<Relationships xmlns="http://schemas.openxmlformats.org/package/2006/relationships"><Relationship Id="rId1" Type="http://schemas.openxmlformats.org/officeDocument/2006/relationships/image" Target="../media/image80.png"/></Relationships>
</file>

<file path=xl/drawings/_rels/drawing68.xml.rels><?xml version="1.0" encoding="UTF-8" standalone="yes"?>
<Relationships xmlns="http://schemas.openxmlformats.org/package/2006/relationships"><Relationship Id="rId1" Type="http://schemas.openxmlformats.org/officeDocument/2006/relationships/image" Target="../media/image81.png"/></Relationships>
</file>

<file path=xl/drawings/_rels/drawing69.xml.rels><?xml version="1.0" encoding="UTF-8" standalone="yes"?>
<Relationships xmlns="http://schemas.openxmlformats.org/package/2006/relationships"><Relationship Id="rId1" Type="http://schemas.openxmlformats.org/officeDocument/2006/relationships/image" Target="../media/image82.png"/></Relationships>
</file>

<file path=xl/drawings/_rels/drawing70.xml.rels><?xml version="1.0" encoding="UTF-8" standalone="yes"?>
<Relationships xmlns="http://schemas.openxmlformats.org/package/2006/relationships"><Relationship Id="rId1" Type="http://schemas.openxmlformats.org/officeDocument/2006/relationships/image" Target="../media/image83.png"/></Relationships>
</file>

<file path=xl/drawings/_rels/drawing71.xml.rels><?xml version="1.0" encoding="UTF-8" standalone="yes"?>
<Relationships xmlns="http://schemas.openxmlformats.org/package/2006/relationships"><Relationship Id="rId9" Type="http://schemas.openxmlformats.org/officeDocument/2006/relationships/hyperlink" Target="#Treasure_Bank!$AI$1"/><Relationship Id="rId8" Type="http://schemas.openxmlformats.org/officeDocument/2006/relationships/hyperlink" Target="#Treasure_Bank!$AA$1"/><Relationship Id="rId7" Type="http://schemas.openxmlformats.org/officeDocument/2006/relationships/hyperlink" Target="#Treasure_Bank!$AN$1"/><Relationship Id="rId6" Type="http://schemas.openxmlformats.org/officeDocument/2006/relationships/hyperlink" Target="#Treasure_Bank!$A$1"/><Relationship Id="rId5" Type="http://schemas.openxmlformats.org/officeDocument/2006/relationships/hyperlink" Target="#Treasure_Bank!$BD$1"/><Relationship Id="rId4" Type="http://schemas.openxmlformats.org/officeDocument/2006/relationships/hyperlink" Target="#Treasure_Bank!$AV$1"/><Relationship Id="rId3" Type="http://schemas.openxmlformats.org/officeDocument/2006/relationships/hyperlink" Target="#Treasure_Bank!$AF$1"/><Relationship Id="rId2" Type="http://schemas.openxmlformats.org/officeDocument/2006/relationships/image" Target="../media/image85.png"/><Relationship Id="rId11" Type="http://schemas.openxmlformats.org/officeDocument/2006/relationships/hyperlink" Target="#Treasure_Bank!$AY$1"/><Relationship Id="rId10" Type="http://schemas.openxmlformats.org/officeDocument/2006/relationships/hyperlink" Target="#Treasure_Bank!$AQ$1"/><Relationship Id="rId1" Type="http://schemas.openxmlformats.org/officeDocument/2006/relationships/image" Target="../media/image84.png"/></Relationships>
</file>

<file path=xl/drawings/_rels/drawing72.xml.rels><?xml version="1.0" encoding="UTF-8" standalone="yes"?>
<Relationships xmlns="http://schemas.openxmlformats.org/package/2006/relationships"><Relationship Id="rId1" Type="http://schemas.openxmlformats.org/officeDocument/2006/relationships/image" Target="../media/image86.png"/></Relationships>
</file>

<file path=xl/drawings/_rels/drawing73.xml.rels><?xml version="1.0" encoding="UTF-8" standalone="yes"?>
<Relationships xmlns="http://schemas.openxmlformats.org/package/2006/relationships"><Relationship Id="rId1" Type="http://schemas.openxmlformats.org/officeDocument/2006/relationships/image" Target="../media/image87.png"/></Relationships>
</file>

<file path=xl/drawings/_rels/drawing74.xml.rels><?xml version="1.0" encoding="UTF-8" standalone="yes"?>
<Relationships xmlns="http://schemas.openxmlformats.org/package/2006/relationships"><Relationship Id="rId1" Type="http://schemas.openxmlformats.org/officeDocument/2006/relationships/image" Target="../media/image88.png"/></Relationships>
</file>

<file path=xl/drawings/_rels/drawing75.xml.rels><?xml version="1.0" encoding="UTF-8" standalone="yes"?>
<Relationships xmlns="http://schemas.openxmlformats.org/package/2006/relationships"><Relationship Id="rId1" Type="http://schemas.openxmlformats.org/officeDocument/2006/relationships/image" Target="../media/image89.png"/></Relationships>
</file>

<file path=xl/drawings/_rels/drawing76.xml.rels><?xml version="1.0" encoding="UTF-8" standalone="yes"?>
<Relationships xmlns="http://schemas.openxmlformats.org/package/2006/relationships"><Relationship Id="rId1" Type="http://schemas.openxmlformats.org/officeDocument/2006/relationships/image" Target="../media/image90.png"/></Relationships>
</file>

<file path=xl/drawings/_rels/drawing77.xml.rels><?xml version="1.0" encoding="UTF-8" standalone="yes"?>
<Relationships xmlns="http://schemas.openxmlformats.org/package/2006/relationships"><Relationship Id="rId1" Type="http://schemas.openxmlformats.org/officeDocument/2006/relationships/hyperlink" Target="#Attraction_List!A3"/></Relationships>
</file>

<file path=xl/drawings/drawing1.xml><?xml version="1.0" encoding="utf-8"?>
<xdr:wsDr xmlns:xdr="http://schemas.openxmlformats.org/drawingml/2006/spreadsheetDrawing" xmlns:r="http://schemas.openxmlformats.org/officeDocument/2006/relationships" xmlns:a="http://schemas.openxmlformats.org/drawingml/2006/main">
  <xdr:oneCellAnchor>
    <xdr:from>
      <xdr:col>2</xdr:col>
      <xdr:colOff>288290</xdr:colOff>
      <xdr:row>6</xdr:row>
      <xdr:rowOff>99060</xdr:rowOff>
    </xdr:from>
    <xdr:ext cx="1148080" cy="440055"/>
    <xdr:sp>
      <xdr:nvSpPr>
        <xdr:cNvPr id="4" name="Rounded Rectangle 3">
          <a:hlinkClick xmlns:r="http://schemas.openxmlformats.org/officeDocument/2006/relationships" r:id="rId1"/>
        </xdr:cNvPr>
        <xdr:cNvSpPr/>
      </xdr:nvSpPr>
      <xdr:spPr>
        <a:xfrm>
          <a:off x="8613140" y="1642110"/>
          <a:ext cx="1148080" cy="440055"/>
        </a:xfrm>
        <a:prstGeom prst="roundRect">
          <a:avLst>
            <a:gd name="adj" fmla="val 50000"/>
          </a:avLst>
        </a:prstGeom>
        <a:gradFill>
          <a:gsLst>
            <a:gs pos="0">
              <a:srgbClr val="7B32B2"/>
            </a:gs>
            <a:gs pos="100000">
              <a:srgbClr val="401A5D"/>
            </a:gs>
          </a:gsLst>
          <a:lin ang="5400000" scaled="0"/>
        </a:gra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wrap="none" rtlCol="0" anchor="ctr" anchorCtr="1">
          <a:spAutoFit/>
        </a:bodyPr>
        <a:lstStyle>
          <a:defPPr>
            <a:defRPr lang="en-US">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pPr algn="ctr"/>
          <a:r>
            <a:rPr lang="en-US" sz="1100">
              <a:solidFill>
                <a:srgbClr val="FFFF00"/>
              </a:solidFill>
              <a:effectLst>
                <a:outerShdw blurRad="50800" dist="50800" dir="7680000" algn="ctr" rotWithShape="0">
                  <a:schemeClr val="bg2">
                    <a:lumMod val="90000"/>
                    <a:alpha val="100000"/>
                  </a:schemeClr>
                </a:outerShdw>
              </a:effectLst>
            </a:rPr>
            <a:t>Attraction List</a:t>
          </a:r>
          <a:endParaRPr lang="en-US" sz="1100">
            <a:solidFill>
              <a:srgbClr val="FFFF00"/>
            </a:solidFill>
            <a:effectLst>
              <a:outerShdw blurRad="50800" dist="50800" dir="7680000" algn="ctr" rotWithShape="0">
                <a:schemeClr val="bg2">
                  <a:lumMod val="90000"/>
                  <a:alpha val="100000"/>
                </a:schemeClr>
              </a:outerShdw>
            </a:effectLst>
          </a:endParaRPr>
        </a:p>
      </xdr:txBody>
    </xdr:sp>
    <xdr:clientData/>
  </xdr:oneCellAnchor>
</xdr:wsDr>
</file>

<file path=xl/drawings/drawing2.xml><?xml version="1.0" encoding="utf-8"?>
<xdr:wsDr xmlns:xdr="http://schemas.openxmlformats.org/drawingml/2006/spreadsheetDrawing" xmlns:r="http://schemas.openxmlformats.org/officeDocument/2006/relationships" xmlns:a="http://schemas.openxmlformats.org/drawingml/2006/main">
  <xdr:twoCellAnchor editAs="absolute">
    <xdr:from>
      <xdr:col>6</xdr:col>
      <xdr:colOff>436245</xdr:colOff>
      <xdr:row>0</xdr:row>
      <xdr:rowOff>104775</xdr:rowOff>
    </xdr:from>
    <xdr:to>
      <xdr:col>15</xdr:col>
      <xdr:colOff>189865</xdr:colOff>
      <xdr:row>16</xdr:row>
      <xdr:rowOff>144145</xdr:rowOff>
    </xdr:to>
    <xdr:pic>
      <xdr:nvPicPr>
        <xdr:cNvPr id="3" name="Picture 2" descr="Als_Toy_Barn"/>
        <xdr:cNvPicPr>
          <a:picLocks noChangeAspect="1"/>
        </xdr:cNvPicPr>
      </xdr:nvPicPr>
      <xdr:blipFill>
        <a:blip r:embed="rId1"/>
        <a:srcRect/>
        <a:stretch>
          <a:fillRect/>
        </a:stretch>
      </xdr:blipFill>
      <xdr:spPr>
        <a:xfrm>
          <a:off x="6532245" y="104775"/>
          <a:ext cx="5925820" cy="4478020"/>
        </a:xfrm>
        <a:prstGeom prst="rect">
          <a:avLst/>
        </a:prstGeom>
        <a:ln w="57150">
          <a:solidFill>
            <a:schemeClr val="tx1"/>
          </a:solidFill>
        </a:ln>
      </xdr:spPr>
    </xdr:pic>
    <xdr:clientData/>
  </xdr:twoCellAnchor>
</xdr:wsDr>
</file>

<file path=xl/drawings/drawing3.xml><?xml version="1.0" encoding="utf-8"?>
<xdr:wsDr xmlns:xdr="http://schemas.openxmlformats.org/drawingml/2006/spreadsheetDrawing" xmlns:r="http://schemas.openxmlformats.org/officeDocument/2006/relationships" xmlns:a="http://schemas.openxmlformats.org/drawingml/2006/main">
  <xdr:twoCellAnchor editAs="absolute">
    <xdr:from>
      <xdr:col>7</xdr:col>
      <xdr:colOff>76200</xdr:colOff>
      <xdr:row>0</xdr:row>
      <xdr:rowOff>76200</xdr:rowOff>
    </xdr:from>
    <xdr:to>
      <xdr:col>15</xdr:col>
      <xdr:colOff>204470</xdr:colOff>
      <xdr:row>17</xdr:row>
      <xdr:rowOff>142875</xdr:rowOff>
    </xdr:to>
    <xdr:pic>
      <xdr:nvPicPr>
        <xdr:cNvPr id="2" name="Picture 1" descr="Ancestors_Shrine"/>
        <xdr:cNvPicPr>
          <a:picLocks noChangeAspect="1"/>
        </xdr:cNvPicPr>
      </xdr:nvPicPr>
      <xdr:blipFill>
        <a:blip r:embed="rId1"/>
        <a:srcRect/>
        <a:stretch>
          <a:fillRect/>
        </a:stretch>
      </xdr:blipFill>
      <xdr:spPr>
        <a:xfrm>
          <a:off x="6858000" y="76200"/>
          <a:ext cx="5614670" cy="4543425"/>
        </a:xfrm>
        <a:prstGeom prst="rect">
          <a:avLst/>
        </a:prstGeom>
        <a:ln w="57150">
          <a:solidFill>
            <a:schemeClr val="tx1"/>
          </a:solidFill>
        </a:ln>
      </xdr:spPr>
    </xdr:pic>
    <xdr:clientData/>
  </xdr:twoCellAnchor>
</xdr:wsDr>
</file>

<file path=xl/drawings/drawing4.xml><?xml version="1.0" encoding="utf-8"?>
<xdr:wsDr xmlns:xdr="http://schemas.openxmlformats.org/drawingml/2006/spreadsheetDrawing" xmlns:r="http://schemas.openxmlformats.org/officeDocument/2006/relationships" xmlns:a="http://schemas.openxmlformats.org/drawingml/2006/main">
  <xdr:twoCellAnchor editAs="absolute">
    <xdr:from>
      <xdr:col>8</xdr:col>
      <xdr:colOff>600075</xdr:colOff>
      <xdr:row>0</xdr:row>
      <xdr:rowOff>124460</xdr:rowOff>
    </xdr:from>
    <xdr:to>
      <xdr:col>15</xdr:col>
      <xdr:colOff>151765</xdr:colOff>
      <xdr:row>17</xdr:row>
      <xdr:rowOff>53975</xdr:rowOff>
    </xdr:to>
    <xdr:pic>
      <xdr:nvPicPr>
        <xdr:cNvPr id="2" name="Picture 1" descr="Arendelle_Courtyard_Rink"/>
        <xdr:cNvPicPr>
          <a:picLocks noChangeAspect="1"/>
        </xdr:cNvPicPr>
      </xdr:nvPicPr>
      <xdr:blipFill>
        <a:blip r:embed="rId1"/>
        <a:srcRect/>
        <a:stretch>
          <a:fillRect/>
        </a:stretch>
      </xdr:blipFill>
      <xdr:spPr>
        <a:xfrm>
          <a:off x="8067675" y="124460"/>
          <a:ext cx="4352290" cy="4434840"/>
        </a:xfrm>
        <a:prstGeom prst="rect">
          <a:avLst/>
        </a:prstGeom>
        <a:ln w="57150">
          <a:solidFill>
            <a:schemeClr val="tx1"/>
          </a:solidFill>
        </a:ln>
      </xdr:spPr>
    </xdr:pic>
    <xdr:clientData/>
  </xdr:twoCellAnchor>
</xdr:wsDr>
</file>

<file path=xl/drawings/drawing5.xml><?xml version="1.0" encoding="utf-8"?>
<xdr:wsDr xmlns:xdr="http://schemas.openxmlformats.org/drawingml/2006/spreadsheetDrawing" xmlns:r="http://schemas.openxmlformats.org/officeDocument/2006/relationships" xmlns:a="http://schemas.openxmlformats.org/drawingml/2006/main">
  <xdr:twoCellAnchor editAs="absolute">
    <xdr:from>
      <xdr:col>7</xdr:col>
      <xdr:colOff>342900</xdr:colOff>
      <xdr:row>0</xdr:row>
      <xdr:rowOff>133350</xdr:rowOff>
    </xdr:from>
    <xdr:to>
      <xdr:col>15</xdr:col>
      <xdr:colOff>198120</xdr:colOff>
      <xdr:row>17</xdr:row>
      <xdr:rowOff>44450</xdr:rowOff>
    </xdr:to>
    <xdr:pic>
      <xdr:nvPicPr>
        <xdr:cNvPr id="2" name="Picture 1" descr="Astro_Orbiters"/>
        <xdr:cNvPicPr>
          <a:picLocks noChangeAspect="1"/>
        </xdr:cNvPicPr>
      </xdr:nvPicPr>
      <xdr:blipFill>
        <a:blip r:embed="rId1"/>
        <a:srcRect/>
        <a:stretch>
          <a:fillRect/>
        </a:stretch>
      </xdr:blipFill>
      <xdr:spPr>
        <a:xfrm>
          <a:off x="7124700" y="133350"/>
          <a:ext cx="5341620" cy="4397375"/>
        </a:xfrm>
        <a:prstGeom prst="rect">
          <a:avLst/>
        </a:prstGeom>
        <a:ln w="57150">
          <a:solidFill>
            <a:schemeClr val="tx1"/>
          </a:solidFill>
        </a:ln>
      </xdr:spPr>
    </xdr:pic>
    <xdr:clientData/>
  </xdr:twoCellAnchor>
</xdr:wsDr>
</file>

<file path=xl/drawings/drawing6.xml><?xml version="1.0" encoding="utf-8"?>
<xdr:wsDr xmlns:xdr="http://schemas.openxmlformats.org/drawingml/2006/spreadsheetDrawing" xmlns:r="http://schemas.openxmlformats.org/officeDocument/2006/relationships" xmlns:a="http://schemas.openxmlformats.org/drawingml/2006/main">
  <xdr:twoCellAnchor editAs="absolute">
    <xdr:from>
      <xdr:col>10</xdr:col>
      <xdr:colOff>152400</xdr:colOff>
      <xdr:row>0</xdr:row>
      <xdr:rowOff>133350</xdr:rowOff>
    </xdr:from>
    <xdr:to>
      <xdr:col>15</xdr:col>
      <xdr:colOff>161290</xdr:colOff>
      <xdr:row>17</xdr:row>
      <xdr:rowOff>67310</xdr:rowOff>
    </xdr:to>
    <xdr:pic>
      <xdr:nvPicPr>
        <xdr:cNvPr id="2" name="Picture 1" descr="Auroras_Spinning_Wheel"/>
        <xdr:cNvPicPr>
          <a:picLocks noChangeAspect="1"/>
        </xdr:cNvPicPr>
      </xdr:nvPicPr>
      <xdr:blipFill>
        <a:blip r:embed="rId1"/>
        <a:srcRect/>
        <a:stretch>
          <a:fillRect/>
        </a:stretch>
      </xdr:blipFill>
      <xdr:spPr>
        <a:xfrm>
          <a:off x="8991600" y="133350"/>
          <a:ext cx="3437890" cy="4429760"/>
        </a:xfrm>
        <a:prstGeom prst="rect">
          <a:avLst/>
        </a:prstGeom>
        <a:ln w="57150">
          <a:solidFill>
            <a:schemeClr val="tx1"/>
          </a:solidFill>
        </a:ln>
      </xdr:spPr>
    </xdr:pic>
    <xdr:clientData/>
  </xdr:twoCellAnchor>
</xdr:wsDr>
</file>

<file path=xl/drawings/drawing7.xml><?xml version="1.0" encoding="utf-8"?>
<xdr:wsDr xmlns:xdr="http://schemas.openxmlformats.org/drawingml/2006/spreadsheetDrawing" xmlns:r="http://schemas.openxmlformats.org/officeDocument/2006/relationships" xmlns:a="http://schemas.openxmlformats.org/drawingml/2006/main">
  <xdr:twoCellAnchor editAs="absolute">
    <xdr:from>
      <xdr:col>9</xdr:col>
      <xdr:colOff>647700</xdr:colOff>
      <xdr:row>0</xdr:row>
      <xdr:rowOff>142875</xdr:rowOff>
    </xdr:from>
    <xdr:to>
      <xdr:col>15</xdr:col>
      <xdr:colOff>180340</xdr:colOff>
      <xdr:row>17</xdr:row>
      <xdr:rowOff>118110</xdr:rowOff>
    </xdr:to>
    <xdr:pic>
      <xdr:nvPicPr>
        <xdr:cNvPr id="2" name="Picture 1" descr="Be_Our_Guest_Restaurant"/>
        <xdr:cNvPicPr>
          <a:picLocks noChangeAspect="1"/>
        </xdr:cNvPicPr>
      </xdr:nvPicPr>
      <xdr:blipFill>
        <a:blip r:embed="rId1"/>
        <a:srcRect/>
        <a:stretch>
          <a:fillRect/>
        </a:stretch>
      </xdr:blipFill>
      <xdr:spPr>
        <a:xfrm>
          <a:off x="8801100" y="142875"/>
          <a:ext cx="3647440" cy="4490085"/>
        </a:xfrm>
        <a:prstGeom prst="rect">
          <a:avLst/>
        </a:prstGeom>
        <a:ln w="57150">
          <a:solidFill>
            <a:schemeClr val="tx1"/>
          </a:solidFill>
        </a:ln>
      </xdr:spPr>
    </xdr:pic>
    <xdr:clientData/>
  </xdr:twoCellAnchor>
  <xdr:oneCellAnchor>
    <xdr:from>
      <xdr:col>26</xdr:col>
      <xdr:colOff>86995</xdr:colOff>
      <xdr:row>7</xdr:row>
      <xdr:rowOff>28575</xdr:rowOff>
    </xdr:from>
    <xdr:ext cx="379730" cy="180340"/>
    <xdr:sp>
      <xdr:nvSpPr>
        <xdr:cNvPr id="3" name="Text Box 2"/>
        <xdr:cNvSpPr txBox="1"/>
      </xdr:nvSpPr>
      <xdr:spPr>
        <a:xfrm>
          <a:off x="19203035" y="1981200"/>
          <a:ext cx="379730" cy="180340"/>
        </a:xfrm>
        <a:prstGeom prst="rect">
          <a:avLst/>
        </a:prstGeom>
      </xdr:spPr>
      <xdr:style>
        <a:lnRef idx="0">
          <a:scrgbClr r="0" g="0" b="0"/>
        </a:lnRef>
        <a:fillRef idx="0">
          <a:scrgbClr r="0" g="0" b="0"/>
        </a:fillRef>
        <a:effectRef idx="0">
          <a:scrgbClr r="0" g="0" b="0"/>
        </a:effectRef>
        <a:fontRef idx="minor">
          <a:schemeClr val="tx1"/>
        </a:fontRef>
      </xdr:style>
      <xdr:txBody>
        <a:bodyPr vertOverflow="clip" horzOverflow="clip" vert="wordArtVertRtl" wrap="none" rtlCol="0" anchor="t">
          <a:spAutoFit/>
        </a:bodyPr>
        <a:lstStyle>
          <a:defPPr>
            <a:defRPr lang="en-US">
              <a:solidFill>
                <a:schemeClr val="tx1"/>
              </a:solidFill>
            </a:defRPr>
          </a:defPPr>
          <a:lvl1pPr marL="0" algn="l" defTabSz="914400" rtl="0" eaLnBrk="1" latinLnBrk="0" hangingPunct="1">
            <a:defRPr sz="1100">
              <a:solidFill>
                <a:schemeClr val="tx1"/>
              </a:solidFill>
              <a:latin typeface="+mn-lt"/>
              <a:ea typeface="+mn-ea"/>
              <a:cs typeface="+mn-cs"/>
            </a:defRPr>
          </a:lvl1pPr>
          <a:lvl2pPr marL="457200" algn="l" defTabSz="914400" rtl="0" eaLnBrk="1" latinLnBrk="0" hangingPunct="1">
            <a:defRPr sz="1100">
              <a:solidFill>
                <a:schemeClr val="tx1"/>
              </a:solidFill>
              <a:latin typeface="+mn-lt"/>
              <a:ea typeface="+mn-ea"/>
              <a:cs typeface="+mn-cs"/>
            </a:defRPr>
          </a:lvl2pPr>
          <a:lvl3pPr marL="914400" algn="l" defTabSz="914400" rtl="0" eaLnBrk="1" latinLnBrk="0" hangingPunct="1">
            <a:defRPr sz="1100">
              <a:solidFill>
                <a:schemeClr val="tx1"/>
              </a:solidFill>
              <a:latin typeface="+mn-lt"/>
              <a:ea typeface="+mn-ea"/>
              <a:cs typeface="+mn-cs"/>
            </a:defRPr>
          </a:lvl3pPr>
          <a:lvl4pPr marL="1371600" algn="l" defTabSz="914400" rtl="0" eaLnBrk="1" latinLnBrk="0" hangingPunct="1">
            <a:defRPr sz="1100">
              <a:solidFill>
                <a:schemeClr val="tx1"/>
              </a:solidFill>
              <a:latin typeface="+mn-lt"/>
              <a:ea typeface="+mn-ea"/>
              <a:cs typeface="+mn-cs"/>
            </a:defRPr>
          </a:lvl4pPr>
          <a:lvl5pPr marL="1828800" algn="l" defTabSz="914400" rtl="0" eaLnBrk="1" latinLnBrk="0" hangingPunct="1">
            <a:defRPr sz="1100">
              <a:solidFill>
                <a:schemeClr val="tx1"/>
              </a:solidFill>
              <a:latin typeface="+mn-lt"/>
              <a:ea typeface="+mn-ea"/>
              <a:cs typeface="+mn-cs"/>
            </a:defRPr>
          </a:lvl5pPr>
          <a:lvl6pPr marL="2286000" algn="l" defTabSz="914400" rtl="0" eaLnBrk="1" latinLnBrk="0" hangingPunct="1">
            <a:defRPr sz="1100">
              <a:solidFill>
                <a:schemeClr val="tx1"/>
              </a:solidFill>
              <a:latin typeface="+mn-lt"/>
              <a:ea typeface="+mn-ea"/>
              <a:cs typeface="+mn-cs"/>
            </a:defRPr>
          </a:lvl6pPr>
          <a:lvl7pPr marL="2743200" algn="l" defTabSz="914400" rtl="0" eaLnBrk="1" latinLnBrk="0" hangingPunct="1">
            <a:defRPr sz="1100">
              <a:solidFill>
                <a:schemeClr val="tx1"/>
              </a:solidFill>
              <a:latin typeface="+mn-lt"/>
              <a:ea typeface="+mn-ea"/>
              <a:cs typeface="+mn-cs"/>
            </a:defRPr>
          </a:lvl7pPr>
          <a:lvl8pPr marL="3200400" algn="l" defTabSz="914400" rtl="0" eaLnBrk="1" latinLnBrk="0" hangingPunct="1">
            <a:defRPr sz="1100">
              <a:solidFill>
                <a:schemeClr val="tx1"/>
              </a:solidFill>
              <a:latin typeface="+mn-lt"/>
              <a:ea typeface="+mn-ea"/>
              <a:cs typeface="+mn-cs"/>
            </a:defRPr>
          </a:lvl8pPr>
          <a:lvl9pPr marL="3657600" algn="l" defTabSz="914400" rtl="0" eaLnBrk="1" latinLnBrk="0" hangingPunct="1">
            <a:defRPr sz="1100">
              <a:solidFill>
                <a:schemeClr val="tx1"/>
              </a:solidFill>
              <a:latin typeface="+mn-lt"/>
              <a:ea typeface="+mn-ea"/>
              <a:cs typeface="+mn-cs"/>
            </a:defRPr>
          </a:lvl9pPr>
        </a:lstStyle>
        <a:p>
          <a:pPr algn="l"/>
          <a:endParaRPr lang="en-US" sz="1100"/>
        </a:p>
      </xdr:txBody>
    </xdr:sp>
    <xdr:clientData/>
  </xdr:oneCellAnchor>
  <xdr:oneCellAnchor>
    <xdr:from>
      <xdr:col>26</xdr:col>
      <xdr:colOff>86995</xdr:colOff>
      <xdr:row>8</xdr:row>
      <xdr:rowOff>28575</xdr:rowOff>
    </xdr:from>
    <xdr:ext cx="379730" cy="180340"/>
    <xdr:sp>
      <xdr:nvSpPr>
        <xdr:cNvPr id="4" name="Text Box 3"/>
        <xdr:cNvSpPr txBox="1"/>
      </xdr:nvSpPr>
      <xdr:spPr>
        <a:xfrm>
          <a:off x="19203035" y="2257425"/>
          <a:ext cx="379730" cy="180340"/>
        </a:xfrm>
        <a:prstGeom prst="rect">
          <a:avLst/>
        </a:prstGeom>
      </xdr:spPr>
      <xdr:style>
        <a:lnRef idx="0">
          <a:scrgbClr r="0" g="0" b="0"/>
        </a:lnRef>
        <a:fillRef idx="0">
          <a:scrgbClr r="0" g="0" b="0"/>
        </a:fillRef>
        <a:effectRef idx="0">
          <a:scrgbClr r="0" g="0" b="0"/>
        </a:effectRef>
        <a:fontRef idx="minor">
          <a:schemeClr val="tx1"/>
        </a:fontRef>
      </xdr:style>
      <xdr:txBody>
        <a:bodyPr vertOverflow="clip" horzOverflow="clip" vert="wordArtVertRtl" wrap="none" rtlCol="0" anchor="t">
          <a:spAutoFit/>
        </a:bodyPr>
        <a:lstStyle>
          <a:defPPr>
            <a:defRPr lang="en-US">
              <a:solidFill>
                <a:schemeClr val="tx1"/>
              </a:solidFill>
            </a:defRPr>
          </a:defPPr>
          <a:lvl1pPr marL="0" algn="l" defTabSz="914400" rtl="0" eaLnBrk="1" latinLnBrk="0" hangingPunct="1">
            <a:defRPr sz="1100">
              <a:solidFill>
                <a:schemeClr val="tx1"/>
              </a:solidFill>
              <a:latin typeface="+mn-lt"/>
              <a:ea typeface="+mn-ea"/>
              <a:cs typeface="+mn-cs"/>
            </a:defRPr>
          </a:lvl1pPr>
          <a:lvl2pPr marL="457200" algn="l" defTabSz="914400" rtl="0" eaLnBrk="1" latinLnBrk="0" hangingPunct="1">
            <a:defRPr sz="1100">
              <a:solidFill>
                <a:schemeClr val="tx1"/>
              </a:solidFill>
              <a:latin typeface="+mn-lt"/>
              <a:ea typeface="+mn-ea"/>
              <a:cs typeface="+mn-cs"/>
            </a:defRPr>
          </a:lvl2pPr>
          <a:lvl3pPr marL="914400" algn="l" defTabSz="914400" rtl="0" eaLnBrk="1" latinLnBrk="0" hangingPunct="1">
            <a:defRPr sz="1100">
              <a:solidFill>
                <a:schemeClr val="tx1"/>
              </a:solidFill>
              <a:latin typeface="+mn-lt"/>
              <a:ea typeface="+mn-ea"/>
              <a:cs typeface="+mn-cs"/>
            </a:defRPr>
          </a:lvl3pPr>
          <a:lvl4pPr marL="1371600" algn="l" defTabSz="914400" rtl="0" eaLnBrk="1" latinLnBrk="0" hangingPunct="1">
            <a:defRPr sz="1100">
              <a:solidFill>
                <a:schemeClr val="tx1"/>
              </a:solidFill>
              <a:latin typeface="+mn-lt"/>
              <a:ea typeface="+mn-ea"/>
              <a:cs typeface="+mn-cs"/>
            </a:defRPr>
          </a:lvl4pPr>
          <a:lvl5pPr marL="1828800" algn="l" defTabSz="914400" rtl="0" eaLnBrk="1" latinLnBrk="0" hangingPunct="1">
            <a:defRPr sz="1100">
              <a:solidFill>
                <a:schemeClr val="tx1"/>
              </a:solidFill>
              <a:latin typeface="+mn-lt"/>
              <a:ea typeface="+mn-ea"/>
              <a:cs typeface="+mn-cs"/>
            </a:defRPr>
          </a:lvl5pPr>
          <a:lvl6pPr marL="2286000" algn="l" defTabSz="914400" rtl="0" eaLnBrk="1" latinLnBrk="0" hangingPunct="1">
            <a:defRPr sz="1100">
              <a:solidFill>
                <a:schemeClr val="tx1"/>
              </a:solidFill>
              <a:latin typeface="+mn-lt"/>
              <a:ea typeface="+mn-ea"/>
              <a:cs typeface="+mn-cs"/>
            </a:defRPr>
          </a:lvl6pPr>
          <a:lvl7pPr marL="2743200" algn="l" defTabSz="914400" rtl="0" eaLnBrk="1" latinLnBrk="0" hangingPunct="1">
            <a:defRPr sz="1100">
              <a:solidFill>
                <a:schemeClr val="tx1"/>
              </a:solidFill>
              <a:latin typeface="+mn-lt"/>
              <a:ea typeface="+mn-ea"/>
              <a:cs typeface="+mn-cs"/>
            </a:defRPr>
          </a:lvl7pPr>
          <a:lvl8pPr marL="3200400" algn="l" defTabSz="914400" rtl="0" eaLnBrk="1" latinLnBrk="0" hangingPunct="1">
            <a:defRPr sz="1100">
              <a:solidFill>
                <a:schemeClr val="tx1"/>
              </a:solidFill>
              <a:latin typeface="+mn-lt"/>
              <a:ea typeface="+mn-ea"/>
              <a:cs typeface="+mn-cs"/>
            </a:defRPr>
          </a:lvl8pPr>
          <a:lvl9pPr marL="3657600" algn="l" defTabSz="914400" rtl="0" eaLnBrk="1" latinLnBrk="0" hangingPunct="1">
            <a:defRPr sz="1100">
              <a:solidFill>
                <a:schemeClr val="tx1"/>
              </a:solidFill>
              <a:latin typeface="+mn-lt"/>
              <a:ea typeface="+mn-ea"/>
              <a:cs typeface="+mn-cs"/>
            </a:defRPr>
          </a:lvl9pPr>
        </a:lstStyle>
        <a:p>
          <a:pPr algn="l"/>
          <a:endParaRPr lang="en-US" sz="1100"/>
        </a:p>
      </xdr:txBody>
    </xdr:sp>
    <xdr:clientData/>
  </xdr:oneCellAnchor>
  <xdr:oneCellAnchor>
    <xdr:from>
      <xdr:col>26</xdr:col>
      <xdr:colOff>86995</xdr:colOff>
      <xdr:row>9</xdr:row>
      <xdr:rowOff>28575</xdr:rowOff>
    </xdr:from>
    <xdr:ext cx="379730" cy="180340"/>
    <xdr:sp>
      <xdr:nvSpPr>
        <xdr:cNvPr id="5" name="Text Box 4"/>
        <xdr:cNvSpPr txBox="1"/>
      </xdr:nvSpPr>
      <xdr:spPr>
        <a:xfrm>
          <a:off x="19203035" y="2533650"/>
          <a:ext cx="379730" cy="180340"/>
        </a:xfrm>
        <a:prstGeom prst="rect">
          <a:avLst/>
        </a:prstGeom>
      </xdr:spPr>
      <xdr:style>
        <a:lnRef idx="0">
          <a:scrgbClr r="0" g="0" b="0"/>
        </a:lnRef>
        <a:fillRef idx="0">
          <a:scrgbClr r="0" g="0" b="0"/>
        </a:fillRef>
        <a:effectRef idx="0">
          <a:scrgbClr r="0" g="0" b="0"/>
        </a:effectRef>
        <a:fontRef idx="minor">
          <a:schemeClr val="tx1"/>
        </a:fontRef>
      </xdr:style>
      <xdr:txBody>
        <a:bodyPr vertOverflow="clip" horzOverflow="clip" vert="wordArtVertRtl" wrap="none" rtlCol="0" anchor="t">
          <a:spAutoFit/>
        </a:bodyPr>
        <a:lstStyle>
          <a:defPPr>
            <a:defRPr lang="en-US">
              <a:solidFill>
                <a:schemeClr val="tx1"/>
              </a:solidFill>
            </a:defRPr>
          </a:defPPr>
          <a:lvl1pPr marL="0" algn="l" defTabSz="914400" rtl="0" eaLnBrk="1" latinLnBrk="0" hangingPunct="1">
            <a:defRPr sz="1100">
              <a:solidFill>
                <a:schemeClr val="tx1"/>
              </a:solidFill>
              <a:latin typeface="+mn-lt"/>
              <a:ea typeface="+mn-ea"/>
              <a:cs typeface="+mn-cs"/>
            </a:defRPr>
          </a:lvl1pPr>
          <a:lvl2pPr marL="457200" algn="l" defTabSz="914400" rtl="0" eaLnBrk="1" latinLnBrk="0" hangingPunct="1">
            <a:defRPr sz="1100">
              <a:solidFill>
                <a:schemeClr val="tx1"/>
              </a:solidFill>
              <a:latin typeface="+mn-lt"/>
              <a:ea typeface="+mn-ea"/>
              <a:cs typeface="+mn-cs"/>
            </a:defRPr>
          </a:lvl2pPr>
          <a:lvl3pPr marL="914400" algn="l" defTabSz="914400" rtl="0" eaLnBrk="1" latinLnBrk="0" hangingPunct="1">
            <a:defRPr sz="1100">
              <a:solidFill>
                <a:schemeClr val="tx1"/>
              </a:solidFill>
              <a:latin typeface="+mn-lt"/>
              <a:ea typeface="+mn-ea"/>
              <a:cs typeface="+mn-cs"/>
            </a:defRPr>
          </a:lvl3pPr>
          <a:lvl4pPr marL="1371600" algn="l" defTabSz="914400" rtl="0" eaLnBrk="1" latinLnBrk="0" hangingPunct="1">
            <a:defRPr sz="1100">
              <a:solidFill>
                <a:schemeClr val="tx1"/>
              </a:solidFill>
              <a:latin typeface="+mn-lt"/>
              <a:ea typeface="+mn-ea"/>
              <a:cs typeface="+mn-cs"/>
            </a:defRPr>
          </a:lvl4pPr>
          <a:lvl5pPr marL="1828800" algn="l" defTabSz="914400" rtl="0" eaLnBrk="1" latinLnBrk="0" hangingPunct="1">
            <a:defRPr sz="1100">
              <a:solidFill>
                <a:schemeClr val="tx1"/>
              </a:solidFill>
              <a:latin typeface="+mn-lt"/>
              <a:ea typeface="+mn-ea"/>
              <a:cs typeface="+mn-cs"/>
            </a:defRPr>
          </a:lvl5pPr>
          <a:lvl6pPr marL="2286000" algn="l" defTabSz="914400" rtl="0" eaLnBrk="1" latinLnBrk="0" hangingPunct="1">
            <a:defRPr sz="1100">
              <a:solidFill>
                <a:schemeClr val="tx1"/>
              </a:solidFill>
              <a:latin typeface="+mn-lt"/>
              <a:ea typeface="+mn-ea"/>
              <a:cs typeface="+mn-cs"/>
            </a:defRPr>
          </a:lvl6pPr>
          <a:lvl7pPr marL="2743200" algn="l" defTabSz="914400" rtl="0" eaLnBrk="1" latinLnBrk="0" hangingPunct="1">
            <a:defRPr sz="1100">
              <a:solidFill>
                <a:schemeClr val="tx1"/>
              </a:solidFill>
              <a:latin typeface="+mn-lt"/>
              <a:ea typeface="+mn-ea"/>
              <a:cs typeface="+mn-cs"/>
            </a:defRPr>
          </a:lvl7pPr>
          <a:lvl8pPr marL="3200400" algn="l" defTabSz="914400" rtl="0" eaLnBrk="1" latinLnBrk="0" hangingPunct="1">
            <a:defRPr sz="1100">
              <a:solidFill>
                <a:schemeClr val="tx1"/>
              </a:solidFill>
              <a:latin typeface="+mn-lt"/>
              <a:ea typeface="+mn-ea"/>
              <a:cs typeface="+mn-cs"/>
            </a:defRPr>
          </a:lvl8pPr>
          <a:lvl9pPr marL="3657600" algn="l" defTabSz="914400" rtl="0" eaLnBrk="1" latinLnBrk="0" hangingPunct="1">
            <a:defRPr sz="1100">
              <a:solidFill>
                <a:schemeClr val="tx1"/>
              </a:solidFill>
              <a:latin typeface="+mn-lt"/>
              <a:ea typeface="+mn-ea"/>
              <a:cs typeface="+mn-cs"/>
            </a:defRPr>
          </a:lvl9pPr>
        </a:lstStyle>
        <a:p>
          <a:pPr algn="l"/>
          <a:endParaRPr lang="en-US" sz="1100"/>
        </a:p>
      </xdr:txBody>
    </xdr:sp>
    <xdr:clientData/>
  </xdr:oneCellAnchor>
  <xdr:oneCellAnchor>
    <xdr:from>
      <xdr:col>26</xdr:col>
      <xdr:colOff>86995</xdr:colOff>
      <xdr:row>10</xdr:row>
      <xdr:rowOff>28575</xdr:rowOff>
    </xdr:from>
    <xdr:ext cx="379730" cy="180340"/>
    <xdr:sp>
      <xdr:nvSpPr>
        <xdr:cNvPr id="6" name="Text Box 5"/>
        <xdr:cNvSpPr txBox="1"/>
      </xdr:nvSpPr>
      <xdr:spPr>
        <a:xfrm>
          <a:off x="19203035" y="2809875"/>
          <a:ext cx="379730" cy="180340"/>
        </a:xfrm>
        <a:prstGeom prst="rect">
          <a:avLst/>
        </a:prstGeom>
      </xdr:spPr>
      <xdr:style>
        <a:lnRef idx="0">
          <a:scrgbClr r="0" g="0" b="0"/>
        </a:lnRef>
        <a:fillRef idx="0">
          <a:scrgbClr r="0" g="0" b="0"/>
        </a:fillRef>
        <a:effectRef idx="0">
          <a:scrgbClr r="0" g="0" b="0"/>
        </a:effectRef>
        <a:fontRef idx="minor">
          <a:schemeClr val="tx1"/>
        </a:fontRef>
      </xdr:style>
      <xdr:txBody>
        <a:bodyPr vertOverflow="clip" horzOverflow="clip" vert="wordArtVertRtl" wrap="none" rtlCol="0" anchor="t">
          <a:spAutoFit/>
        </a:bodyPr>
        <a:lstStyle>
          <a:defPPr>
            <a:defRPr lang="en-US">
              <a:solidFill>
                <a:schemeClr val="tx1"/>
              </a:solidFill>
            </a:defRPr>
          </a:defPPr>
          <a:lvl1pPr marL="0" algn="l" defTabSz="914400" rtl="0" eaLnBrk="1" latinLnBrk="0" hangingPunct="1">
            <a:defRPr sz="1100">
              <a:solidFill>
                <a:schemeClr val="tx1"/>
              </a:solidFill>
              <a:latin typeface="+mn-lt"/>
              <a:ea typeface="+mn-ea"/>
              <a:cs typeface="+mn-cs"/>
            </a:defRPr>
          </a:lvl1pPr>
          <a:lvl2pPr marL="457200" algn="l" defTabSz="914400" rtl="0" eaLnBrk="1" latinLnBrk="0" hangingPunct="1">
            <a:defRPr sz="1100">
              <a:solidFill>
                <a:schemeClr val="tx1"/>
              </a:solidFill>
              <a:latin typeface="+mn-lt"/>
              <a:ea typeface="+mn-ea"/>
              <a:cs typeface="+mn-cs"/>
            </a:defRPr>
          </a:lvl2pPr>
          <a:lvl3pPr marL="914400" algn="l" defTabSz="914400" rtl="0" eaLnBrk="1" latinLnBrk="0" hangingPunct="1">
            <a:defRPr sz="1100">
              <a:solidFill>
                <a:schemeClr val="tx1"/>
              </a:solidFill>
              <a:latin typeface="+mn-lt"/>
              <a:ea typeface="+mn-ea"/>
              <a:cs typeface="+mn-cs"/>
            </a:defRPr>
          </a:lvl3pPr>
          <a:lvl4pPr marL="1371600" algn="l" defTabSz="914400" rtl="0" eaLnBrk="1" latinLnBrk="0" hangingPunct="1">
            <a:defRPr sz="1100">
              <a:solidFill>
                <a:schemeClr val="tx1"/>
              </a:solidFill>
              <a:latin typeface="+mn-lt"/>
              <a:ea typeface="+mn-ea"/>
              <a:cs typeface="+mn-cs"/>
            </a:defRPr>
          </a:lvl4pPr>
          <a:lvl5pPr marL="1828800" algn="l" defTabSz="914400" rtl="0" eaLnBrk="1" latinLnBrk="0" hangingPunct="1">
            <a:defRPr sz="1100">
              <a:solidFill>
                <a:schemeClr val="tx1"/>
              </a:solidFill>
              <a:latin typeface="+mn-lt"/>
              <a:ea typeface="+mn-ea"/>
              <a:cs typeface="+mn-cs"/>
            </a:defRPr>
          </a:lvl5pPr>
          <a:lvl6pPr marL="2286000" algn="l" defTabSz="914400" rtl="0" eaLnBrk="1" latinLnBrk="0" hangingPunct="1">
            <a:defRPr sz="1100">
              <a:solidFill>
                <a:schemeClr val="tx1"/>
              </a:solidFill>
              <a:latin typeface="+mn-lt"/>
              <a:ea typeface="+mn-ea"/>
              <a:cs typeface="+mn-cs"/>
            </a:defRPr>
          </a:lvl6pPr>
          <a:lvl7pPr marL="2743200" algn="l" defTabSz="914400" rtl="0" eaLnBrk="1" latinLnBrk="0" hangingPunct="1">
            <a:defRPr sz="1100">
              <a:solidFill>
                <a:schemeClr val="tx1"/>
              </a:solidFill>
              <a:latin typeface="+mn-lt"/>
              <a:ea typeface="+mn-ea"/>
              <a:cs typeface="+mn-cs"/>
            </a:defRPr>
          </a:lvl7pPr>
          <a:lvl8pPr marL="3200400" algn="l" defTabSz="914400" rtl="0" eaLnBrk="1" latinLnBrk="0" hangingPunct="1">
            <a:defRPr sz="1100">
              <a:solidFill>
                <a:schemeClr val="tx1"/>
              </a:solidFill>
              <a:latin typeface="+mn-lt"/>
              <a:ea typeface="+mn-ea"/>
              <a:cs typeface="+mn-cs"/>
            </a:defRPr>
          </a:lvl8pPr>
          <a:lvl9pPr marL="3657600" algn="l" defTabSz="914400" rtl="0" eaLnBrk="1" latinLnBrk="0" hangingPunct="1">
            <a:defRPr sz="1100">
              <a:solidFill>
                <a:schemeClr val="tx1"/>
              </a:solidFill>
              <a:latin typeface="+mn-lt"/>
              <a:ea typeface="+mn-ea"/>
              <a:cs typeface="+mn-cs"/>
            </a:defRPr>
          </a:lvl9pPr>
        </a:lstStyle>
        <a:p>
          <a:pPr algn="l"/>
          <a:endParaRPr lang="en-US" sz="1100"/>
        </a:p>
      </xdr:txBody>
    </xdr:sp>
    <xdr:clientData/>
  </xdr:oneCellAnchor>
</xdr:wsDr>
</file>

<file path=xl/drawings/drawing8.xml><?xml version="1.0" encoding="utf-8"?>
<xdr:wsDr xmlns:xdr="http://schemas.openxmlformats.org/drawingml/2006/spreadsheetDrawing" xmlns:r="http://schemas.openxmlformats.org/officeDocument/2006/relationships" xmlns:a="http://schemas.openxmlformats.org/drawingml/2006/main">
  <xdr:twoCellAnchor editAs="absolute">
    <xdr:from>
      <xdr:col>9</xdr:col>
      <xdr:colOff>276225</xdr:colOff>
      <xdr:row>0</xdr:row>
      <xdr:rowOff>133350</xdr:rowOff>
    </xdr:from>
    <xdr:to>
      <xdr:col>15</xdr:col>
      <xdr:colOff>142240</xdr:colOff>
      <xdr:row>16</xdr:row>
      <xdr:rowOff>160655</xdr:rowOff>
    </xdr:to>
    <xdr:pic>
      <xdr:nvPicPr>
        <xdr:cNvPr id="2" name="Picture 1" descr="Beasts_Castle"/>
        <xdr:cNvPicPr>
          <a:picLocks noChangeAspect="1"/>
        </xdr:cNvPicPr>
      </xdr:nvPicPr>
      <xdr:blipFill>
        <a:blip r:embed="rId1"/>
        <a:srcRect/>
        <a:stretch>
          <a:fillRect/>
        </a:stretch>
      </xdr:blipFill>
      <xdr:spPr>
        <a:xfrm>
          <a:off x="8429625" y="133350"/>
          <a:ext cx="3980815" cy="4418330"/>
        </a:xfrm>
        <a:prstGeom prst="rect">
          <a:avLst/>
        </a:prstGeom>
        <a:ln w="57150">
          <a:solidFill>
            <a:schemeClr val="tx1"/>
          </a:solidFill>
        </a:ln>
      </xdr:spPr>
    </xdr:pic>
    <xdr:clientData/>
  </xdr:twoCellAnchor>
</xdr:wsDr>
</file>

<file path=xl/drawings/drawing9.xml><?xml version="1.0" encoding="utf-8"?>
<xdr:wsDr xmlns:xdr="http://schemas.openxmlformats.org/drawingml/2006/spreadsheetDrawing" xmlns:r="http://schemas.openxmlformats.org/officeDocument/2006/relationships" xmlns:a="http://schemas.openxmlformats.org/drawingml/2006/main">
  <xdr:twoCellAnchor editAs="absolute">
    <xdr:from>
      <xdr:col>9</xdr:col>
      <xdr:colOff>200025</xdr:colOff>
      <xdr:row>0</xdr:row>
      <xdr:rowOff>123825</xdr:rowOff>
    </xdr:from>
    <xdr:to>
      <xdr:col>15</xdr:col>
      <xdr:colOff>139065</xdr:colOff>
      <xdr:row>16</xdr:row>
      <xdr:rowOff>161925</xdr:rowOff>
    </xdr:to>
    <xdr:pic>
      <xdr:nvPicPr>
        <xdr:cNvPr id="2" name="Picture 1" descr="Belles_House"/>
        <xdr:cNvPicPr>
          <a:picLocks noChangeAspect="1"/>
        </xdr:cNvPicPr>
      </xdr:nvPicPr>
      <xdr:blipFill>
        <a:blip r:embed="rId1"/>
        <a:srcRect/>
        <a:stretch>
          <a:fillRect/>
        </a:stretch>
      </xdr:blipFill>
      <xdr:spPr>
        <a:xfrm>
          <a:off x="8353425" y="123825"/>
          <a:ext cx="4053840" cy="4419600"/>
        </a:xfrm>
        <a:prstGeom prst="rect">
          <a:avLst/>
        </a:prstGeom>
        <a:ln w="57150">
          <a:solidFill>
            <a:schemeClr val="tx1"/>
          </a:solidFill>
        </a:ln>
      </xdr:spPr>
    </xdr:pic>
    <xdr:clientData/>
  </xdr:twoCellAnchor>
</xdr:wsDr>
</file>

<file path=xl/drawings/drawing10.xml><?xml version="1.0" encoding="utf-8"?>
<xdr:wsDr xmlns:xdr="http://schemas.openxmlformats.org/drawingml/2006/spreadsheetDrawing" xmlns:r="http://schemas.openxmlformats.org/officeDocument/2006/relationships" xmlns:a="http://schemas.openxmlformats.org/drawingml/2006/main">
  <xdr:twoCellAnchor editAs="absolute">
    <xdr:from>
      <xdr:col>10</xdr:col>
      <xdr:colOff>191770</xdr:colOff>
      <xdr:row>0</xdr:row>
      <xdr:rowOff>171450</xdr:rowOff>
    </xdr:from>
    <xdr:to>
      <xdr:col>15</xdr:col>
      <xdr:colOff>153035</xdr:colOff>
      <xdr:row>17</xdr:row>
      <xdr:rowOff>34925</xdr:rowOff>
    </xdr:to>
    <xdr:pic>
      <xdr:nvPicPr>
        <xdr:cNvPr id="2" name="Picture 1" descr="C:\Users\kevin\Pictures\Saved Pictures\Attractions\Broomstick_Graveyard.pngBroomstick_Graveyard"/>
        <xdr:cNvPicPr>
          <a:picLocks noChangeAspect="1"/>
        </xdr:cNvPicPr>
      </xdr:nvPicPr>
      <xdr:blipFill>
        <a:blip r:embed="rId1"/>
        <a:srcRect/>
        <a:stretch>
          <a:fillRect/>
        </a:stretch>
      </xdr:blipFill>
      <xdr:spPr>
        <a:xfrm>
          <a:off x="9030970" y="171450"/>
          <a:ext cx="3390265" cy="4349750"/>
        </a:xfrm>
        <a:prstGeom prst="rect">
          <a:avLst/>
        </a:prstGeom>
        <a:ln w="57150">
          <a:solidFill>
            <a:schemeClr val="tx1"/>
          </a:solidFill>
        </a:ln>
      </xdr:spPr>
    </xdr:pic>
    <xdr:clientData/>
  </xdr:twoCellAnchor>
</xdr:wsDr>
</file>

<file path=xl/drawings/drawing11.xml><?xml version="1.0" encoding="utf-8"?>
<xdr:wsDr xmlns:xdr="http://schemas.openxmlformats.org/drawingml/2006/spreadsheetDrawing" xmlns:r="http://schemas.openxmlformats.org/officeDocument/2006/relationships" xmlns:a="http://schemas.openxmlformats.org/drawingml/2006/main">
  <xdr:twoCellAnchor editAs="absolute">
    <xdr:from>
      <xdr:col>8</xdr:col>
      <xdr:colOff>476250</xdr:colOff>
      <xdr:row>0</xdr:row>
      <xdr:rowOff>190500</xdr:rowOff>
    </xdr:from>
    <xdr:to>
      <xdr:col>15</xdr:col>
      <xdr:colOff>118110</xdr:colOff>
      <xdr:row>17</xdr:row>
      <xdr:rowOff>29210</xdr:rowOff>
    </xdr:to>
    <xdr:pic>
      <xdr:nvPicPr>
        <xdr:cNvPr id="2" name="Picture 1" descr="Buzz_Lightyears_Astro_Blasters"/>
        <xdr:cNvPicPr>
          <a:picLocks noChangeAspect="1"/>
        </xdr:cNvPicPr>
      </xdr:nvPicPr>
      <xdr:blipFill>
        <a:blip r:embed="rId1"/>
        <a:srcRect/>
        <a:stretch>
          <a:fillRect/>
        </a:stretch>
      </xdr:blipFill>
      <xdr:spPr>
        <a:xfrm>
          <a:off x="7943850" y="190500"/>
          <a:ext cx="4442460" cy="4410710"/>
        </a:xfrm>
        <a:prstGeom prst="rect">
          <a:avLst/>
        </a:prstGeom>
        <a:ln w="57150">
          <a:solidFill>
            <a:schemeClr val="tx1"/>
          </a:solidFill>
        </a:ln>
      </xdr:spPr>
    </xdr:pic>
    <xdr:clientData/>
  </xdr:twoCellAnchor>
</xdr:wsDr>
</file>

<file path=xl/drawings/drawing12.xml><?xml version="1.0" encoding="utf-8"?>
<xdr:wsDr xmlns:xdr="http://schemas.openxmlformats.org/drawingml/2006/spreadsheetDrawing" xmlns:r="http://schemas.openxmlformats.org/officeDocument/2006/relationships" xmlns:a="http://schemas.openxmlformats.org/drawingml/2006/main">
  <xdr:twoCellAnchor editAs="absolute">
    <xdr:from>
      <xdr:col>5</xdr:col>
      <xdr:colOff>428625</xdr:colOff>
      <xdr:row>3</xdr:row>
      <xdr:rowOff>95250</xdr:rowOff>
    </xdr:from>
    <xdr:to>
      <xdr:col>15</xdr:col>
      <xdr:colOff>203835</xdr:colOff>
      <xdr:row>15</xdr:row>
      <xdr:rowOff>85725</xdr:rowOff>
    </xdr:to>
    <xdr:pic>
      <xdr:nvPicPr>
        <xdr:cNvPr id="2" name="Picture 1" descr="California_Screamin"/>
        <xdr:cNvPicPr>
          <a:picLocks noChangeAspect="1"/>
        </xdr:cNvPicPr>
      </xdr:nvPicPr>
      <xdr:blipFill>
        <a:blip r:embed="rId1"/>
        <a:srcRect/>
        <a:stretch>
          <a:fillRect/>
        </a:stretch>
      </xdr:blipFill>
      <xdr:spPr>
        <a:xfrm>
          <a:off x="5838825" y="952500"/>
          <a:ext cx="6633210" cy="3267075"/>
        </a:xfrm>
        <a:prstGeom prst="rect">
          <a:avLst/>
        </a:prstGeom>
        <a:ln w="57150">
          <a:solidFill>
            <a:schemeClr val="tx1"/>
          </a:solidFill>
        </a:ln>
      </xdr:spPr>
    </xdr:pic>
    <xdr:clientData/>
  </xdr:twoCellAnchor>
</xdr:wsDr>
</file>

<file path=xl/drawings/drawing13.xml><?xml version="1.0" encoding="utf-8"?>
<xdr:wsDr xmlns:xdr="http://schemas.openxmlformats.org/drawingml/2006/spreadsheetDrawing" xmlns:r="http://schemas.openxmlformats.org/officeDocument/2006/relationships" xmlns:a="http://schemas.openxmlformats.org/drawingml/2006/main">
  <xdr:twoCellAnchor editAs="absolute">
    <xdr:from>
      <xdr:col>8</xdr:col>
      <xdr:colOff>485775</xdr:colOff>
      <xdr:row>0</xdr:row>
      <xdr:rowOff>171450</xdr:rowOff>
    </xdr:from>
    <xdr:to>
      <xdr:col>15</xdr:col>
      <xdr:colOff>104140</xdr:colOff>
      <xdr:row>17</xdr:row>
      <xdr:rowOff>157480</xdr:rowOff>
    </xdr:to>
    <xdr:pic>
      <xdr:nvPicPr>
        <xdr:cNvPr id="2" name="Picture 1" descr="Chip_n_Dale_Treehouse"/>
        <xdr:cNvPicPr>
          <a:picLocks noChangeAspect="1"/>
        </xdr:cNvPicPr>
      </xdr:nvPicPr>
      <xdr:blipFill>
        <a:blip r:embed="rId1"/>
        <a:srcRect/>
        <a:stretch>
          <a:fillRect/>
        </a:stretch>
      </xdr:blipFill>
      <xdr:spPr>
        <a:xfrm>
          <a:off x="7953375" y="171450"/>
          <a:ext cx="4418965" cy="4434205"/>
        </a:xfrm>
        <a:prstGeom prst="rect">
          <a:avLst/>
        </a:prstGeom>
        <a:ln w="57150">
          <a:solidFill>
            <a:schemeClr val="tx1"/>
          </a:solidFill>
        </a:ln>
      </xdr:spPr>
    </xdr:pic>
    <xdr:clientData/>
  </xdr:twoCellAnchor>
</xdr:wsDr>
</file>

<file path=xl/drawings/drawing14.xml><?xml version="1.0" encoding="utf-8"?>
<xdr:wsDr xmlns:xdr="http://schemas.openxmlformats.org/drawingml/2006/spreadsheetDrawing" xmlns:r="http://schemas.openxmlformats.org/officeDocument/2006/relationships" xmlns:a="http://schemas.openxmlformats.org/drawingml/2006/main">
  <xdr:twoCellAnchor editAs="absolute">
    <xdr:from>
      <xdr:col>9</xdr:col>
      <xdr:colOff>198755</xdr:colOff>
      <xdr:row>0</xdr:row>
      <xdr:rowOff>114300</xdr:rowOff>
    </xdr:from>
    <xdr:to>
      <xdr:col>15</xdr:col>
      <xdr:colOff>180975</xdr:colOff>
      <xdr:row>17</xdr:row>
      <xdr:rowOff>53340</xdr:rowOff>
    </xdr:to>
    <xdr:pic>
      <xdr:nvPicPr>
        <xdr:cNvPr id="2" name="Picture 1" descr="Cinderella_Castle"/>
        <xdr:cNvPicPr>
          <a:picLocks noChangeAspect="1"/>
        </xdr:cNvPicPr>
      </xdr:nvPicPr>
      <xdr:blipFill>
        <a:blip r:embed="rId1"/>
        <a:srcRect/>
        <a:stretch>
          <a:fillRect/>
        </a:stretch>
      </xdr:blipFill>
      <xdr:spPr>
        <a:xfrm>
          <a:off x="8352155" y="114300"/>
          <a:ext cx="4097020" cy="4387215"/>
        </a:xfrm>
        <a:prstGeom prst="rect">
          <a:avLst/>
        </a:prstGeom>
        <a:ln w="57150">
          <a:solidFill>
            <a:schemeClr val="tx1"/>
          </a:solidFill>
        </a:ln>
      </xdr:spPr>
    </xdr:pic>
    <xdr:clientData/>
  </xdr:twoCellAnchor>
</xdr:wsDr>
</file>

<file path=xl/drawings/drawing15.xml><?xml version="1.0" encoding="utf-8"?>
<xdr:wsDr xmlns:xdr="http://schemas.openxmlformats.org/drawingml/2006/spreadsheetDrawing" xmlns:r="http://schemas.openxmlformats.org/officeDocument/2006/relationships" xmlns:a="http://schemas.openxmlformats.org/drawingml/2006/main">
  <xdr:twoCellAnchor editAs="absolute">
    <xdr:from>
      <xdr:col>8</xdr:col>
      <xdr:colOff>581025</xdr:colOff>
      <xdr:row>0</xdr:row>
      <xdr:rowOff>171450</xdr:rowOff>
    </xdr:from>
    <xdr:to>
      <xdr:col>15</xdr:col>
      <xdr:colOff>133985</xdr:colOff>
      <xdr:row>16</xdr:row>
      <xdr:rowOff>158750</xdr:rowOff>
    </xdr:to>
    <xdr:pic>
      <xdr:nvPicPr>
        <xdr:cNvPr id="2" name="Picture 1" descr="Costume_Shop"/>
        <xdr:cNvPicPr>
          <a:picLocks noChangeAspect="1"/>
        </xdr:cNvPicPr>
      </xdr:nvPicPr>
      <xdr:blipFill>
        <a:blip r:embed="rId1"/>
        <a:stretch>
          <a:fillRect/>
        </a:stretch>
      </xdr:blipFill>
      <xdr:spPr>
        <a:xfrm>
          <a:off x="8048625" y="171450"/>
          <a:ext cx="4353560" cy="4366260"/>
        </a:xfrm>
        <a:prstGeom prst="rect">
          <a:avLst/>
        </a:prstGeom>
        <a:ln w="57150">
          <a:solidFill>
            <a:schemeClr val="tx1"/>
          </a:solidFill>
        </a:ln>
      </xdr:spPr>
    </xdr:pic>
    <xdr:clientData/>
  </xdr:twoCellAnchor>
</xdr:wsDr>
</file>

<file path=xl/drawings/drawing16.xml><?xml version="1.0" encoding="utf-8"?>
<xdr:wsDr xmlns:xdr="http://schemas.openxmlformats.org/drawingml/2006/spreadsheetDrawing" xmlns:r="http://schemas.openxmlformats.org/officeDocument/2006/relationships" xmlns:a="http://schemas.openxmlformats.org/drawingml/2006/main">
  <xdr:twoCellAnchor editAs="absolute">
    <xdr:from>
      <xdr:col>7</xdr:col>
      <xdr:colOff>447675</xdr:colOff>
      <xdr:row>0</xdr:row>
      <xdr:rowOff>133350</xdr:rowOff>
    </xdr:from>
    <xdr:to>
      <xdr:col>15</xdr:col>
      <xdr:colOff>192405</xdr:colOff>
      <xdr:row>16</xdr:row>
      <xdr:rowOff>8890</xdr:rowOff>
    </xdr:to>
    <xdr:pic>
      <xdr:nvPicPr>
        <xdr:cNvPr id="2" name="Picture 1" descr="Cyclops_Sushi"/>
        <xdr:cNvPicPr>
          <a:picLocks noChangeAspect="1"/>
        </xdr:cNvPicPr>
      </xdr:nvPicPr>
      <xdr:blipFill>
        <a:blip r:embed="rId1"/>
        <a:srcRect/>
        <a:stretch>
          <a:fillRect/>
        </a:stretch>
      </xdr:blipFill>
      <xdr:spPr>
        <a:xfrm>
          <a:off x="7229475" y="133350"/>
          <a:ext cx="5231130" cy="4361815"/>
        </a:xfrm>
        <a:prstGeom prst="rect">
          <a:avLst/>
        </a:prstGeom>
        <a:ln w="57150">
          <a:solidFill>
            <a:schemeClr val="tx1"/>
          </a:solidFill>
        </a:ln>
      </xdr:spPr>
    </xdr:pic>
    <xdr:clientData/>
  </xdr:twoCellAnchor>
</xdr:wsDr>
</file>

<file path=xl/drawings/drawing17.xml><?xml version="1.0" encoding="utf-8"?>
<xdr:wsDr xmlns:xdr="http://schemas.openxmlformats.org/drawingml/2006/spreadsheetDrawing" xmlns:r="http://schemas.openxmlformats.org/officeDocument/2006/relationships" xmlns:a="http://schemas.openxmlformats.org/drawingml/2006/main">
  <xdr:twoCellAnchor editAs="absolute">
    <xdr:from>
      <xdr:col>7</xdr:col>
      <xdr:colOff>447675</xdr:colOff>
      <xdr:row>0</xdr:row>
      <xdr:rowOff>161925</xdr:rowOff>
    </xdr:from>
    <xdr:to>
      <xdr:col>15</xdr:col>
      <xdr:colOff>104775</xdr:colOff>
      <xdr:row>16</xdr:row>
      <xdr:rowOff>164465</xdr:rowOff>
    </xdr:to>
    <xdr:pic>
      <xdr:nvPicPr>
        <xdr:cNvPr id="2" name="Picture 1" descr="Daisys_Diner"/>
        <xdr:cNvPicPr>
          <a:picLocks noChangeAspect="1"/>
        </xdr:cNvPicPr>
      </xdr:nvPicPr>
      <xdr:blipFill>
        <a:blip r:embed="rId1"/>
        <a:srcRect/>
        <a:stretch>
          <a:fillRect/>
        </a:stretch>
      </xdr:blipFill>
      <xdr:spPr>
        <a:xfrm>
          <a:off x="7229475" y="161925"/>
          <a:ext cx="5143500" cy="4307840"/>
        </a:xfrm>
        <a:prstGeom prst="rect">
          <a:avLst/>
        </a:prstGeom>
        <a:ln w="57150">
          <a:solidFill>
            <a:schemeClr val="tx1"/>
          </a:solidFill>
        </a:ln>
      </xdr:spPr>
    </xdr:pic>
    <xdr:clientData/>
  </xdr:twoCellAnchor>
  <xdr:oneCellAnchor>
    <xdr:from>
      <xdr:col>26</xdr:col>
      <xdr:colOff>86995</xdr:colOff>
      <xdr:row>8</xdr:row>
      <xdr:rowOff>28575</xdr:rowOff>
    </xdr:from>
    <xdr:ext cx="379730" cy="218440"/>
    <xdr:sp>
      <xdr:nvSpPr>
        <xdr:cNvPr id="3" name="Text Box 2"/>
        <xdr:cNvSpPr txBox="1"/>
      </xdr:nvSpPr>
      <xdr:spPr>
        <a:xfrm>
          <a:off x="19203035" y="2247900"/>
          <a:ext cx="379730" cy="218440"/>
        </a:xfrm>
        <a:prstGeom prst="rect">
          <a:avLst/>
        </a:prstGeom>
      </xdr:spPr>
      <xdr:style>
        <a:lnRef idx="0">
          <a:scrgbClr r="0" g="0" b="0"/>
        </a:lnRef>
        <a:fillRef idx="0">
          <a:scrgbClr r="0" g="0" b="0"/>
        </a:fillRef>
        <a:effectRef idx="0">
          <a:scrgbClr r="0" g="0" b="0"/>
        </a:effectRef>
        <a:fontRef idx="minor">
          <a:schemeClr val="tx1"/>
        </a:fontRef>
      </xdr:style>
      <xdr:txBody>
        <a:bodyPr vertOverflow="clip" horzOverflow="clip" vert="wordArtVertRtl" wrap="none" rtlCol="0" anchor="t">
          <a:spAutoFit/>
        </a:bodyPr>
        <a:lstStyle>
          <a:defPPr>
            <a:defRPr lang="en-US">
              <a:solidFill>
                <a:schemeClr val="tx1"/>
              </a:solidFill>
            </a:defRPr>
          </a:defPPr>
          <a:lvl1pPr marL="0" algn="l" defTabSz="914400" rtl="0" eaLnBrk="1" latinLnBrk="0" hangingPunct="1">
            <a:defRPr sz="1100">
              <a:solidFill>
                <a:schemeClr val="tx1"/>
              </a:solidFill>
              <a:latin typeface="+mn-lt"/>
              <a:ea typeface="+mn-ea"/>
              <a:cs typeface="+mn-cs"/>
            </a:defRPr>
          </a:lvl1pPr>
          <a:lvl2pPr marL="457200" algn="l" defTabSz="914400" rtl="0" eaLnBrk="1" latinLnBrk="0" hangingPunct="1">
            <a:defRPr sz="1100">
              <a:solidFill>
                <a:schemeClr val="tx1"/>
              </a:solidFill>
              <a:latin typeface="+mn-lt"/>
              <a:ea typeface="+mn-ea"/>
              <a:cs typeface="+mn-cs"/>
            </a:defRPr>
          </a:lvl2pPr>
          <a:lvl3pPr marL="914400" algn="l" defTabSz="914400" rtl="0" eaLnBrk="1" latinLnBrk="0" hangingPunct="1">
            <a:defRPr sz="1100">
              <a:solidFill>
                <a:schemeClr val="tx1"/>
              </a:solidFill>
              <a:latin typeface="+mn-lt"/>
              <a:ea typeface="+mn-ea"/>
              <a:cs typeface="+mn-cs"/>
            </a:defRPr>
          </a:lvl3pPr>
          <a:lvl4pPr marL="1371600" algn="l" defTabSz="914400" rtl="0" eaLnBrk="1" latinLnBrk="0" hangingPunct="1">
            <a:defRPr sz="1100">
              <a:solidFill>
                <a:schemeClr val="tx1"/>
              </a:solidFill>
              <a:latin typeface="+mn-lt"/>
              <a:ea typeface="+mn-ea"/>
              <a:cs typeface="+mn-cs"/>
            </a:defRPr>
          </a:lvl4pPr>
          <a:lvl5pPr marL="1828800" algn="l" defTabSz="914400" rtl="0" eaLnBrk="1" latinLnBrk="0" hangingPunct="1">
            <a:defRPr sz="1100">
              <a:solidFill>
                <a:schemeClr val="tx1"/>
              </a:solidFill>
              <a:latin typeface="+mn-lt"/>
              <a:ea typeface="+mn-ea"/>
              <a:cs typeface="+mn-cs"/>
            </a:defRPr>
          </a:lvl5pPr>
          <a:lvl6pPr marL="2286000" algn="l" defTabSz="914400" rtl="0" eaLnBrk="1" latinLnBrk="0" hangingPunct="1">
            <a:defRPr sz="1100">
              <a:solidFill>
                <a:schemeClr val="tx1"/>
              </a:solidFill>
              <a:latin typeface="+mn-lt"/>
              <a:ea typeface="+mn-ea"/>
              <a:cs typeface="+mn-cs"/>
            </a:defRPr>
          </a:lvl6pPr>
          <a:lvl7pPr marL="2743200" algn="l" defTabSz="914400" rtl="0" eaLnBrk="1" latinLnBrk="0" hangingPunct="1">
            <a:defRPr sz="1100">
              <a:solidFill>
                <a:schemeClr val="tx1"/>
              </a:solidFill>
              <a:latin typeface="+mn-lt"/>
              <a:ea typeface="+mn-ea"/>
              <a:cs typeface="+mn-cs"/>
            </a:defRPr>
          </a:lvl7pPr>
          <a:lvl8pPr marL="3200400" algn="l" defTabSz="914400" rtl="0" eaLnBrk="1" latinLnBrk="0" hangingPunct="1">
            <a:defRPr sz="1100">
              <a:solidFill>
                <a:schemeClr val="tx1"/>
              </a:solidFill>
              <a:latin typeface="+mn-lt"/>
              <a:ea typeface="+mn-ea"/>
              <a:cs typeface="+mn-cs"/>
            </a:defRPr>
          </a:lvl8pPr>
          <a:lvl9pPr marL="3657600" algn="l" defTabSz="914400" rtl="0" eaLnBrk="1" latinLnBrk="0" hangingPunct="1">
            <a:defRPr sz="1100">
              <a:solidFill>
                <a:schemeClr val="tx1"/>
              </a:solidFill>
              <a:latin typeface="+mn-lt"/>
              <a:ea typeface="+mn-ea"/>
              <a:cs typeface="+mn-cs"/>
            </a:defRPr>
          </a:lvl9pPr>
        </a:lstStyle>
        <a:p>
          <a:pPr algn="l"/>
          <a:endParaRPr lang="en-US" sz="1100"/>
        </a:p>
      </xdr:txBody>
    </xdr:sp>
    <xdr:clientData/>
  </xdr:oneCellAnchor>
</xdr:wsDr>
</file>

<file path=xl/drawings/drawing18.xml><?xml version="1.0" encoding="utf-8"?>
<xdr:wsDr xmlns:xdr="http://schemas.openxmlformats.org/drawingml/2006/spreadsheetDrawing" xmlns:r="http://schemas.openxmlformats.org/officeDocument/2006/relationships" xmlns:a="http://schemas.openxmlformats.org/drawingml/2006/main">
  <xdr:twoCellAnchor editAs="absolute">
    <xdr:from>
      <xdr:col>7</xdr:col>
      <xdr:colOff>104775</xdr:colOff>
      <xdr:row>0</xdr:row>
      <xdr:rowOff>152400</xdr:rowOff>
    </xdr:from>
    <xdr:to>
      <xdr:col>15</xdr:col>
      <xdr:colOff>123190</xdr:colOff>
      <xdr:row>17</xdr:row>
      <xdr:rowOff>59690</xdr:rowOff>
    </xdr:to>
    <xdr:pic>
      <xdr:nvPicPr>
        <xdr:cNvPr id="2" name="Picture 1" descr="Donalds_Boat"/>
        <xdr:cNvPicPr>
          <a:picLocks noChangeAspect="1"/>
        </xdr:cNvPicPr>
      </xdr:nvPicPr>
      <xdr:blipFill>
        <a:blip r:embed="rId1"/>
        <a:stretch>
          <a:fillRect/>
        </a:stretch>
      </xdr:blipFill>
      <xdr:spPr>
        <a:xfrm>
          <a:off x="6886575" y="152400"/>
          <a:ext cx="5504815" cy="4441190"/>
        </a:xfrm>
        <a:prstGeom prst="rect">
          <a:avLst/>
        </a:prstGeom>
        <a:ln w="57150">
          <a:solidFill>
            <a:schemeClr val="tx1"/>
          </a:solidFill>
        </a:ln>
      </xdr:spPr>
    </xdr:pic>
    <xdr:clientData/>
  </xdr:twoCellAnchor>
</xdr:wsDr>
</file>

<file path=xl/drawings/drawing19.xml><?xml version="1.0" encoding="utf-8"?>
<xdr:wsDr xmlns:xdr="http://schemas.openxmlformats.org/drawingml/2006/spreadsheetDrawing" xmlns:r="http://schemas.openxmlformats.org/officeDocument/2006/relationships" xmlns:a="http://schemas.openxmlformats.org/drawingml/2006/main">
  <xdr:twoCellAnchor editAs="absolute">
    <xdr:from>
      <xdr:col>9</xdr:col>
      <xdr:colOff>600075</xdr:colOff>
      <xdr:row>0</xdr:row>
      <xdr:rowOff>133350</xdr:rowOff>
    </xdr:from>
    <xdr:to>
      <xdr:col>15</xdr:col>
      <xdr:colOff>133350</xdr:colOff>
      <xdr:row>17</xdr:row>
      <xdr:rowOff>77470</xdr:rowOff>
    </xdr:to>
    <xdr:pic>
      <xdr:nvPicPr>
        <xdr:cNvPr id="3" name="Picture 2" descr="Elsas_Ice_Palace"/>
        <xdr:cNvPicPr>
          <a:picLocks noChangeAspect="1"/>
        </xdr:cNvPicPr>
      </xdr:nvPicPr>
      <xdr:blipFill>
        <a:blip r:embed="rId1"/>
        <a:stretch>
          <a:fillRect/>
        </a:stretch>
      </xdr:blipFill>
      <xdr:spPr>
        <a:xfrm>
          <a:off x="8753475" y="133350"/>
          <a:ext cx="3648075" cy="4449445"/>
        </a:xfrm>
        <a:prstGeom prst="rect">
          <a:avLst/>
        </a:prstGeom>
        <a:ln w="57150">
          <a:solidFill>
            <a:schemeClr val="tx1"/>
          </a:solidFill>
        </a:ln>
      </xdr:spPr>
    </xdr:pic>
    <xdr:clientData/>
  </xdr:twoCellAnchor>
</xdr:wsDr>
</file>

<file path=xl/drawings/drawing20.xml><?xml version="1.0" encoding="utf-8"?>
<xdr:wsDr xmlns:xdr="http://schemas.openxmlformats.org/drawingml/2006/spreadsheetDrawing" xmlns:r="http://schemas.openxmlformats.org/officeDocument/2006/relationships" xmlns:a="http://schemas.openxmlformats.org/drawingml/2006/main">
  <xdr:twoCellAnchor editAs="absolute">
    <xdr:from>
      <xdr:col>8</xdr:col>
      <xdr:colOff>133350</xdr:colOff>
      <xdr:row>0</xdr:row>
      <xdr:rowOff>133350</xdr:rowOff>
    </xdr:from>
    <xdr:to>
      <xdr:col>15</xdr:col>
      <xdr:colOff>219710</xdr:colOff>
      <xdr:row>17</xdr:row>
      <xdr:rowOff>76835</xdr:rowOff>
    </xdr:to>
    <xdr:pic>
      <xdr:nvPicPr>
        <xdr:cNvPr id="2" name="Picture 1" descr="Enchanted_Tiki_Room"/>
        <xdr:cNvPicPr>
          <a:picLocks noChangeAspect="1"/>
        </xdr:cNvPicPr>
      </xdr:nvPicPr>
      <xdr:blipFill>
        <a:blip r:embed="rId1"/>
        <a:stretch>
          <a:fillRect/>
        </a:stretch>
      </xdr:blipFill>
      <xdr:spPr>
        <a:xfrm>
          <a:off x="7600950" y="133350"/>
          <a:ext cx="4886960" cy="4391660"/>
        </a:xfrm>
        <a:prstGeom prst="rect">
          <a:avLst/>
        </a:prstGeom>
        <a:ln w="57150">
          <a:solidFill>
            <a:schemeClr val="tx1"/>
          </a:solidFill>
        </a:ln>
      </xdr:spPr>
    </xdr:pic>
    <xdr:clientData/>
  </xdr:twoCellAnchor>
</xdr:wsDr>
</file>

<file path=xl/drawings/drawing21.xml><?xml version="1.0" encoding="utf-8"?>
<xdr:wsDr xmlns:xdr="http://schemas.openxmlformats.org/drawingml/2006/spreadsheetDrawing" xmlns:r="http://schemas.openxmlformats.org/officeDocument/2006/relationships" xmlns:a="http://schemas.openxmlformats.org/drawingml/2006/main">
  <xdr:twoCellAnchor editAs="absolute">
    <xdr:from>
      <xdr:col>8</xdr:col>
      <xdr:colOff>85725</xdr:colOff>
      <xdr:row>0</xdr:row>
      <xdr:rowOff>161925</xdr:rowOff>
    </xdr:from>
    <xdr:to>
      <xdr:col>15</xdr:col>
      <xdr:colOff>146685</xdr:colOff>
      <xdr:row>16</xdr:row>
      <xdr:rowOff>113665</xdr:rowOff>
    </xdr:to>
    <xdr:pic>
      <xdr:nvPicPr>
        <xdr:cNvPr id="2" name="Picture 1" descr="Fairy_Hut"/>
        <xdr:cNvPicPr>
          <a:picLocks noChangeAspect="1"/>
        </xdr:cNvPicPr>
      </xdr:nvPicPr>
      <xdr:blipFill>
        <a:blip r:embed="rId1"/>
        <a:srcRect/>
        <a:stretch>
          <a:fillRect/>
        </a:stretch>
      </xdr:blipFill>
      <xdr:spPr>
        <a:xfrm>
          <a:off x="7553325" y="161925"/>
          <a:ext cx="4861560" cy="4361815"/>
        </a:xfrm>
        <a:prstGeom prst="rect">
          <a:avLst/>
        </a:prstGeom>
        <a:ln w="57150">
          <a:solidFill>
            <a:schemeClr val="tx1"/>
          </a:solidFill>
        </a:ln>
      </xdr:spPr>
    </xdr:pic>
    <xdr:clientData/>
  </xdr:twoCellAnchor>
  <xdr:oneCellAnchor>
    <xdr:from>
      <xdr:col>26</xdr:col>
      <xdr:colOff>86995</xdr:colOff>
      <xdr:row>7</xdr:row>
      <xdr:rowOff>28575</xdr:rowOff>
    </xdr:from>
    <xdr:ext cx="379730" cy="180340"/>
    <xdr:sp>
      <xdr:nvSpPr>
        <xdr:cNvPr id="3" name="Text Box 2"/>
        <xdr:cNvSpPr txBox="1"/>
      </xdr:nvSpPr>
      <xdr:spPr>
        <a:xfrm>
          <a:off x="19203035" y="1971675"/>
          <a:ext cx="379730" cy="180340"/>
        </a:xfrm>
        <a:prstGeom prst="rect">
          <a:avLst/>
        </a:prstGeom>
      </xdr:spPr>
      <xdr:style>
        <a:lnRef idx="0">
          <a:scrgbClr r="0" g="0" b="0"/>
        </a:lnRef>
        <a:fillRef idx="0">
          <a:scrgbClr r="0" g="0" b="0"/>
        </a:fillRef>
        <a:effectRef idx="0">
          <a:scrgbClr r="0" g="0" b="0"/>
        </a:effectRef>
        <a:fontRef idx="minor">
          <a:schemeClr val="tx1"/>
        </a:fontRef>
      </xdr:style>
      <xdr:txBody>
        <a:bodyPr vertOverflow="clip" horzOverflow="clip" vert="wordArtVertRtl" wrap="none" rtlCol="0" anchor="t">
          <a:spAutoFit/>
        </a:bodyPr>
        <a:lstStyle>
          <a:defPPr>
            <a:defRPr lang="en-US">
              <a:solidFill>
                <a:schemeClr val="tx1"/>
              </a:solidFill>
            </a:defRPr>
          </a:defPPr>
          <a:lvl1pPr marL="0" algn="l" defTabSz="914400" rtl="0" eaLnBrk="1" latinLnBrk="0" hangingPunct="1">
            <a:defRPr sz="1100">
              <a:solidFill>
                <a:schemeClr val="tx1"/>
              </a:solidFill>
              <a:latin typeface="+mn-lt"/>
              <a:ea typeface="+mn-ea"/>
              <a:cs typeface="+mn-cs"/>
            </a:defRPr>
          </a:lvl1pPr>
          <a:lvl2pPr marL="457200" algn="l" defTabSz="914400" rtl="0" eaLnBrk="1" latinLnBrk="0" hangingPunct="1">
            <a:defRPr sz="1100">
              <a:solidFill>
                <a:schemeClr val="tx1"/>
              </a:solidFill>
              <a:latin typeface="+mn-lt"/>
              <a:ea typeface="+mn-ea"/>
              <a:cs typeface="+mn-cs"/>
            </a:defRPr>
          </a:lvl2pPr>
          <a:lvl3pPr marL="914400" algn="l" defTabSz="914400" rtl="0" eaLnBrk="1" latinLnBrk="0" hangingPunct="1">
            <a:defRPr sz="1100">
              <a:solidFill>
                <a:schemeClr val="tx1"/>
              </a:solidFill>
              <a:latin typeface="+mn-lt"/>
              <a:ea typeface="+mn-ea"/>
              <a:cs typeface="+mn-cs"/>
            </a:defRPr>
          </a:lvl3pPr>
          <a:lvl4pPr marL="1371600" algn="l" defTabSz="914400" rtl="0" eaLnBrk="1" latinLnBrk="0" hangingPunct="1">
            <a:defRPr sz="1100">
              <a:solidFill>
                <a:schemeClr val="tx1"/>
              </a:solidFill>
              <a:latin typeface="+mn-lt"/>
              <a:ea typeface="+mn-ea"/>
              <a:cs typeface="+mn-cs"/>
            </a:defRPr>
          </a:lvl4pPr>
          <a:lvl5pPr marL="1828800" algn="l" defTabSz="914400" rtl="0" eaLnBrk="1" latinLnBrk="0" hangingPunct="1">
            <a:defRPr sz="1100">
              <a:solidFill>
                <a:schemeClr val="tx1"/>
              </a:solidFill>
              <a:latin typeface="+mn-lt"/>
              <a:ea typeface="+mn-ea"/>
              <a:cs typeface="+mn-cs"/>
            </a:defRPr>
          </a:lvl5pPr>
          <a:lvl6pPr marL="2286000" algn="l" defTabSz="914400" rtl="0" eaLnBrk="1" latinLnBrk="0" hangingPunct="1">
            <a:defRPr sz="1100">
              <a:solidFill>
                <a:schemeClr val="tx1"/>
              </a:solidFill>
              <a:latin typeface="+mn-lt"/>
              <a:ea typeface="+mn-ea"/>
              <a:cs typeface="+mn-cs"/>
            </a:defRPr>
          </a:lvl6pPr>
          <a:lvl7pPr marL="2743200" algn="l" defTabSz="914400" rtl="0" eaLnBrk="1" latinLnBrk="0" hangingPunct="1">
            <a:defRPr sz="1100">
              <a:solidFill>
                <a:schemeClr val="tx1"/>
              </a:solidFill>
              <a:latin typeface="+mn-lt"/>
              <a:ea typeface="+mn-ea"/>
              <a:cs typeface="+mn-cs"/>
            </a:defRPr>
          </a:lvl7pPr>
          <a:lvl8pPr marL="3200400" algn="l" defTabSz="914400" rtl="0" eaLnBrk="1" latinLnBrk="0" hangingPunct="1">
            <a:defRPr sz="1100">
              <a:solidFill>
                <a:schemeClr val="tx1"/>
              </a:solidFill>
              <a:latin typeface="+mn-lt"/>
              <a:ea typeface="+mn-ea"/>
              <a:cs typeface="+mn-cs"/>
            </a:defRPr>
          </a:lvl8pPr>
          <a:lvl9pPr marL="3657600" algn="l" defTabSz="914400" rtl="0" eaLnBrk="1" latinLnBrk="0" hangingPunct="1">
            <a:defRPr sz="1100">
              <a:solidFill>
                <a:schemeClr val="tx1"/>
              </a:solidFill>
              <a:latin typeface="+mn-lt"/>
              <a:ea typeface="+mn-ea"/>
              <a:cs typeface="+mn-cs"/>
            </a:defRPr>
          </a:lvl9pPr>
        </a:lstStyle>
        <a:p>
          <a:pPr algn="l"/>
          <a:endParaRPr lang="en-US" sz="1100"/>
        </a:p>
      </xdr:txBody>
    </xdr:sp>
    <xdr:clientData/>
  </xdr:oneCellAnchor>
  <xdr:oneCellAnchor>
    <xdr:from>
      <xdr:col>26</xdr:col>
      <xdr:colOff>86995</xdr:colOff>
      <xdr:row>11</xdr:row>
      <xdr:rowOff>28575</xdr:rowOff>
    </xdr:from>
    <xdr:ext cx="379730" cy="180340"/>
    <xdr:sp>
      <xdr:nvSpPr>
        <xdr:cNvPr id="4" name="Text Box 3"/>
        <xdr:cNvSpPr txBox="1"/>
      </xdr:nvSpPr>
      <xdr:spPr>
        <a:xfrm>
          <a:off x="19203035" y="3105150"/>
          <a:ext cx="379730" cy="180340"/>
        </a:xfrm>
        <a:prstGeom prst="rect">
          <a:avLst/>
        </a:prstGeom>
      </xdr:spPr>
      <xdr:style>
        <a:lnRef idx="0">
          <a:scrgbClr r="0" g="0" b="0"/>
        </a:lnRef>
        <a:fillRef idx="0">
          <a:scrgbClr r="0" g="0" b="0"/>
        </a:fillRef>
        <a:effectRef idx="0">
          <a:scrgbClr r="0" g="0" b="0"/>
        </a:effectRef>
        <a:fontRef idx="minor">
          <a:schemeClr val="tx1"/>
        </a:fontRef>
      </xdr:style>
      <xdr:txBody>
        <a:bodyPr vertOverflow="clip" horzOverflow="clip" vert="wordArtVertRtl" wrap="none" rtlCol="0" anchor="t">
          <a:spAutoFit/>
        </a:bodyPr>
        <a:lstStyle>
          <a:defPPr>
            <a:defRPr lang="en-US">
              <a:solidFill>
                <a:schemeClr val="tx1"/>
              </a:solidFill>
            </a:defRPr>
          </a:defPPr>
          <a:lvl1pPr marL="0" algn="l" defTabSz="914400" rtl="0" eaLnBrk="1" latinLnBrk="0" hangingPunct="1">
            <a:defRPr sz="1100">
              <a:solidFill>
                <a:schemeClr val="tx1"/>
              </a:solidFill>
              <a:latin typeface="+mn-lt"/>
              <a:ea typeface="+mn-ea"/>
              <a:cs typeface="+mn-cs"/>
            </a:defRPr>
          </a:lvl1pPr>
          <a:lvl2pPr marL="457200" algn="l" defTabSz="914400" rtl="0" eaLnBrk="1" latinLnBrk="0" hangingPunct="1">
            <a:defRPr sz="1100">
              <a:solidFill>
                <a:schemeClr val="tx1"/>
              </a:solidFill>
              <a:latin typeface="+mn-lt"/>
              <a:ea typeface="+mn-ea"/>
              <a:cs typeface="+mn-cs"/>
            </a:defRPr>
          </a:lvl2pPr>
          <a:lvl3pPr marL="914400" algn="l" defTabSz="914400" rtl="0" eaLnBrk="1" latinLnBrk="0" hangingPunct="1">
            <a:defRPr sz="1100">
              <a:solidFill>
                <a:schemeClr val="tx1"/>
              </a:solidFill>
              <a:latin typeface="+mn-lt"/>
              <a:ea typeface="+mn-ea"/>
              <a:cs typeface="+mn-cs"/>
            </a:defRPr>
          </a:lvl3pPr>
          <a:lvl4pPr marL="1371600" algn="l" defTabSz="914400" rtl="0" eaLnBrk="1" latinLnBrk="0" hangingPunct="1">
            <a:defRPr sz="1100">
              <a:solidFill>
                <a:schemeClr val="tx1"/>
              </a:solidFill>
              <a:latin typeface="+mn-lt"/>
              <a:ea typeface="+mn-ea"/>
              <a:cs typeface="+mn-cs"/>
            </a:defRPr>
          </a:lvl4pPr>
          <a:lvl5pPr marL="1828800" algn="l" defTabSz="914400" rtl="0" eaLnBrk="1" latinLnBrk="0" hangingPunct="1">
            <a:defRPr sz="1100">
              <a:solidFill>
                <a:schemeClr val="tx1"/>
              </a:solidFill>
              <a:latin typeface="+mn-lt"/>
              <a:ea typeface="+mn-ea"/>
              <a:cs typeface="+mn-cs"/>
            </a:defRPr>
          </a:lvl5pPr>
          <a:lvl6pPr marL="2286000" algn="l" defTabSz="914400" rtl="0" eaLnBrk="1" latinLnBrk="0" hangingPunct="1">
            <a:defRPr sz="1100">
              <a:solidFill>
                <a:schemeClr val="tx1"/>
              </a:solidFill>
              <a:latin typeface="+mn-lt"/>
              <a:ea typeface="+mn-ea"/>
              <a:cs typeface="+mn-cs"/>
            </a:defRPr>
          </a:lvl6pPr>
          <a:lvl7pPr marL="2743200" algn="l" defTabSz="914400" rtl="0" eaLnBrk="1" latinLnBrk="0" hangingPunct="1">
            <a:defRPr sz="1100">
              <a:solidFill>
                <a:schemeClr val="tx1"/>
              </a:solidFill>
              <a:latin typeface="+mn-lt"/>
              <a:ea typeface="+mn-ea"/>
              <a:cs typeface="+mn-cs"/>
            </a:defRPr>
          </a:lvl7pPr>
          <a:lvl8pPr marL="3200400" algn="l" defTabSz="914400" rtl="0" eaLnBrk="1" latinLnBrk="0" hangingPunct="1">
            <a:defRPr sz="1100">
              <a:solidFill>
                <a:schemeClr val="tx1"/>
              </a:solidFill>
              <a:latin typeface="+mn-lt"/>
              <a:ea typeface="+mn-ea"/>
              <a:cs typeface="+mn-cs"/>
            </a:defRPr>
          </a:lvl8pPr>
          <a:lvl9pPr marL="3657600" algn="l" defTabSz="914400" rtl="0" eaLnBrk="1" latinLnBrk="0" hangingPunct="1">
            <a:defRPr sz="1100">
              <a:solidFill>
                <a:schemeClr val="tx1"/>
              </a:solidFill>
              <a:latin typeface="+mn-lt"/>
              <a:ea typeface="+mn-ea"/>
              <a:cs typeface="+mn-cs"/>
            </a:defRPr>
          </a:lvl9pPr>
        </a:lstStyle>
        <a:p>
          <a:pPr algn="l"/>
          <a:endParaRPr lang="en-US" sz="1100"/>
        </a:p>
      </xdr:txBody>
    </xdr:sp>
    <xdr:clientData/>
  </xdr:oneCellAnchor>
</xdr:wsDr>
</file>

<file path=xl/drawings/drawing22.xml><?xml version="1.0" encoding="utf-8"?>
<xdr:wsDr xmlns:xdr="http://schemas.openxmlformats.org/drawingml/2006/spreadsheetDrawing" xmlns:r="http://schemas.openxmlformats.org/officeDocument/2006/relationships" xmlns:a="http://schemas.openxmlformats.org/drawingml/2006/main">
  <xdr:twoCellAnchor editAs="absolute">
    <xdr:from>
      <xdr:col>8</xdr:col>
      <xdr:colOff>104775</xdr:colOff>
      <xdr:row>0</xdr:row>
      <xdr:rowOff>133350</xdr:rowOff>
    </xdr:from>
    <xdr:to>
      <xdr:col>15</xdr:col>
      <xdr:colOff>151130</xdr:colOff>
      <xdr:row>17</xdr:row>
      <xdr:rowOff>121920</xdr:rowOff>
    </xdr:to>
    <xdr:pic>
      <xdr:nvPicPr>
        <xdr:cNvPr id="2" name="Picture 1" descr="Fantasia_Gardens_and_Fairways"/>
        <xdr:cNvPicPr>
          <a:picLocks noChangeAspect="1"/>
        </xdr:cNvPicPr>
      </xdr:nvPicPr>
      <xdr:blipFill>
        <a:blip r:embed="rId1"/>
        <a:stretch>
          <a:fillRect/>
        </a:stretch>
      </xdr:blipFill>
      <xdr:spPr>
        <a:xfrm>
          <a:off x="7572375" y="133350"/>
          <a:ext cx="4846955" cy="4436745"/>
        </a:xfrm>
        <a:prstGeom prst="rect">
          <a:avLst/>
        </a:prstGeom>
        <a:ln w="57150">
          <a:solidFill>
            <a:schemeClr val="tx1"/>
          </a:solidFill>
        </a:ln>
      </xdr:spPr>
    </xdr:pic>
    <xdr:clientData/>
  </xdr:twoCellAnchor>
</xdr:wsDr>
</file>

<file path=xl/drawings/drawing23.xml><?xml version="1.0" encoding="utf-8"?>
<xdr:wsDr xmlns:xdr="http://schemas.openxmlformats.org/drawingml/2006/spreadsheetDrawing" xmlns:r="http://schemas.openxmlformats.org/officeDocument/2006/relationships" xmlns:a="http://schemas.openxmlformats.org/drawingml/2006/main">
  <xdr:twoCellAnchor editAs="absolute">
    <xdr:from>
      <xdr:col>9</xdr:col>
      <xdr:colOff>47625</xdr:colOff>
      <xdr:row>0</xdr:row>
      <xdr:rowOff>133350</xdr:rowOff>
    </xdr:from>
    <xdr:to>
      <xdr:col>15</xdr:col>
      <xdr:colOff>173355</xdr:colOff>
      <xdr:row>17</xdr:row>
      <xdr:rowOff>92075</xdr:rowOff>
    </xdr:to>
    <xdr:pic>
      <xdr:nvPicPr>
        <xdr:cNvPr id="2" name="Picture 1" descr="Fantasy_Fair"/>
        <xdr:cNvPicPr>
          <a:picLocks noChangeAspect="1"/>
        </xdr:cNvPicPr>
      </xdr:nvPicPr>
      <xdr:blipFill>
        <a:blip r:embed="rId1"/>
        <a:stretch>
          <a:fillRect/>
        </a:stretch>
      </xdr:blipFill>
      <xdr:spPr>
        <a:xfrm>
          <a:off x="8201025" y="133350"/>
          <a:ext cx="4240530" cy="4473575"/>
        </a:xfrm>
        <a:prstGeom prst="rect">
          <a:avLst/>
        </a:prstGeom>
        <a:ln w="57150">
          <a:solidFill>
            <a:schemeClr val="tx1"/>
          </a:solidFill>
        </a:ln>
      </xdr:spPr>
    </xdr:pic>
    <xdr:clientData/>
  </xdr:twoCellAnchor>
</xdr:wsDr>
</file>

<file path=xl/drawings/drawing24.xml><?xml version="1.0" encoding="utf-8"?>
<xdr:wsDr xmlns:xdr="http://schemas.openxmlformats.org/drawingml/2006/spreadsheetDrawing" xmlns:r="http://schemas.openxmlformats.org/officeDocument/2006/relationships" xmlns:a="http://schemas.openxmlformats.org/drawingml/2006/main">
  <xdr:twoCellAnchor editAs="absolute">
    <xdr:from>
      <xdr:col>10</xdr:col>
      <xdr:colOff>237490</xdr:colOff>
      <xdr:row>0</xdr:row>
      <xdr:rowOff>190500</xdr:rowOff>
    </xdr:from>
    <xdr:to>
      <xdr:col>15</xdr:col>
      <xdr:colOff>96520</xdr:colOff>
      <xdr:row>16</xdr:row>
      <xdr:rowOff>186690</xdr:rowOff>
    </xdr:to>
    <xdr:pic>
      <xdr:nvPicPr>
        <xdr:cNvPr id="2" name="Picture 1" descr="C:\Users\kevin\Pictures\Saved Pictures\Attractions\Finkelstein_Tower.pngFinkelstein_Tower"/>
        <xdr:cNvPicPr>
          <a:picLocks noChangeAspect="1"/>
        </xdr:cNvPicPr>
      </xdr:nvPicPr>
      <xdr:blipFill>
        <a:blip r:embed="rId1"/>
        <a:srcRect/>
        <a:stretch>
          <a:fillRect/>
        </a:stretch>
      </xdr:blipFill>
      <xdr:spPr>
        <a:xfrm>
          <a:off x="9076690" y="190500"/>
          <a:ext cx="3288030" cy="4349115"/>
        </a:xfrm>
        <a:prstGeom prst="rect">
          <a:avLst/>
        </a:prstGeom>
        <a:ln w="57150">
          <a:solidFill>
            <a:schemeClr val="tx1"/>
          </a:solidFill>
        </a:ln>
      </xdr:spPr>
    </xdr:pic>
    <xdr:clientData/>
  </xdr:twoCellAnchor>
</xdr:wsDr>
</file>

<file path=xl/drawings/drawing25.xml><?xml version="1.0" encoding="utf-8"?>
<xdr:wsDr xmlns:xdr="http://schemas.openxmlformats.org/drawingml/2006/spreadsheetDrawing" xmlns:r="http://schemas.openxmlformats.org/officeDocument/2006/relationships" xmlns:a="http://schemas.openxmlformats.org/drawingml/2006/main">
  <xdr:twoCellAnchor editAs="absolute">
    <xdr:from>
      <xdr:col>8</xdr:col>
      <xdr:colOff>38100</xdr:colOff>
      <xdr:row>0</xdr:row>
      <xdr:rowOff>123825</xdr:rowOff>
    </xdr:from>
    <xdr:to>
      <xdr:col>15</xdr:col>
      <xdr:colOff>190500</xdr:colOff>
      <xdr:row>17</xdr:row>
      <xdr:rowOff>55245</xdr:rowOff>
    </xdr:to>
    <xdr:pic>
      <xdr:nvPicPr>
        <xdr:cNvPr id="2" name="Picture 1" descr="Gastons_Tavern"/>
        <xdr:cNvPicPr>
          <a:picLocks noChangeAspect="1"/>
        </xdr:cNvPicPr>
      </xdr:nvPicPr>
      <xdr:blipFill>
        <a:blip r:embed="rId1"/>
        <a:srcRect/>
        <a:stretch>
          <a:fillRect/>
        </a:stretch>
      </xdr:blipFill>
      <xdr:spPr>
        <a:xfrm>
          <a:off x="7505700" y="123825"/>
          <a:ext cx="4953000" cy="4436745"/>
        </a:xfrm>
        <a:prstGeom prst="rect">
          <a:avLst/>
        </a:prstGeom>
        <a:ln w="57150">
          <a:solidFill>
            <a:schemeClr val="tx1"/>
          </a:solidFill>
        </a:ln>
      </xdr:spPr>
    </xdr:pic>
    <xdr:clientData/>
  </xdr:twoCellAnchor>
</xdr:wsDr>
</file>

<file path=xl/drawings/drawing26.xml><?xml version="1.0" encoding="utf-8"?>
<xdr:wsDr xmlns:xdr="http://schemas.openxmlformats.org/drawingml/2006/spreadsheetDrawing" xmlns:r="http://schemas.openxmlformats.org/officeDocument/2006/relationships" xmlns:a="http://schemas.openxmlformats.org/drawingml/2006/main">
  <xdr:twoCellAnchor editAs="absolute">
    <xdr:from>
      <xdr:col>10</xdr:col>
      <xdr:colOff>314325</xdr:colOff>
      <xdr:row>0</xdr:row>
      <xdr:rowOff>171450</xdr:rowOff>
    </xdr:from>
    <xdr:to>
      <xdr:col>15</xdr:col>
      <xdr:colOff>75565</xdr:colOff>
      <xdr:row>17</xdr:row>
      <xdr:rowOff>142240</xdr:rowOff>
    </xdr:to>
    <xdr:pic>
      <xdr:nvPicPr>
        <xdr:cNvPr id="2" name="Picture 1" descr="Golden_Zephyr"/>
        <xdr:cNvPicPr>
          <a:picLocks noChangeAspect="1"/>
        </xdr:cNvPicPr>
      </xdr:nvPicPr>
      <xdr:blipFill>
        <a:blip r:embed="rId1"/>
        <a:stretch>
          <a:fillRect/>
        </a:stretch>
      </xdr:blipFill>
      <xdr:spPr>
        <a:xfrm>
          <a:off x="9153525" y="171450"/>
          <a:ext cx="3190240" cy="4418965"/>
        </a:xfrm>
        <a:prstGeom prst="rect">
          <a:avLst/>
        </a:prstGeom>
        <a:ln w="57150">
          <a:solidFill>
            <a:schemeClr val="tx1"/>
          </a:solidFill>
        </a:ln>
      </xdr:spPr>
    </xdr:pic>
    <xdr:clientData/>
  </xdr:twoCellAnchor>
</xdr:wsDr>
</file>

<file path=xl/drawings/drawing27.xml><?xml version="1.0" encoding="utf-8"?>
<xdr:wsDr xmlns:xdr="http://schemas.openxmlformats.org/drawingml/2006/spreadsheetDrawing" xmlns:r="http://schemas.openxmlformats.org/officeDocument/2006/relationships" xmlns:a="http://schemas.openxmlformats.org/drawingml/2006/main">
  <xdr:twoCellAnchor editAs="absolute">
    <xdr:from>
      <xdr:col>9</xdr:col>
      <xdr:colOff>552450</xdr:colOff>
      <xdr:row>0</xdr:row>
      <xdr:rowOff>104775</xdr:rowOff>
    </xdr:from>
    <xdr:to>
      <xdr:col>15</xdr:col>
      <xdr:colOff>132080</xdr:colOff>
      <xdr:row>15</xdr:row>
      <xdr:rowOff>193040</xdr:rowOff>
    </xdr:to>
    <xdr:pic>
      <xdr:nvPicPr>
        <xdr:cNvPr id="2" name="Picture 1" descr="Goofys_Playhouse"/>
        <xdr:cNvPicPr>
          <a:picLocks noChangeAspect="1"/>
        </xdr:cNvPicPr>
      </xdr:nvPicPr>
      <xdr:blipFill>
        <a:blip r:embed="rId1"/>
        <a:stretch>
          <a:fillRect/>
        </a:stretch>
      </xdr:blipFill>
      <xdr:spPr>
        <a:xfrm>
          <a:off x="8705850" y="104775"/>
          <a:ext cx="3694430" cy="4400550"/>
        </a:xfrm>
        <a:prstGeom prst="rect">
          <a:avLst/>
        </a:prstGeom>
        <a:ln w="57150">
          <a:solidFill>
            <a:schemeClr val="tx1"/>
          </a:solidFill>
        </a:ln>
      </xdr:spPr>
    </xdr:pic>
    <xdr:clientData/>
  </xdr:twoCellAnchor>
</xdr:wsDr>
</file>

<file path=xl/drawings/drawing28.xml><?xml version="1.0" encoding="utf-8"?>
<xdr:wsDr xmlns:xdr="http://schemas.openxmlformats.org/drawingml/2006/spreadsheetDrawing" xmlns:r="http://schemas.openxmlformats.org/officeDocument/2006/relationships" xmlns:a="http://schemas.openxmlformats.org/drawingml/2006/main">
  <xdr:twoCellAnchor editAs="absolute">
    <xdr:from>
      <xdr:col>8</xdr:col>
      <xdr:colOff>371475</xdr:colOff>
      <xdr:row>0</xdr:row>
      <xdr:rowOff>133350</xdr:rowOff>
    </xdr:from>
    <xdr:to>
      <xdr:col>15</xdr:col>
      <xdr:colOff>170815</xdr:colOff>
      <xdr:row>17</xdr:row>
      <xdr:rowOff>133350</xdr:rowOff>
    </xdr:to>
    <xdr:pic>
      <xdr:nvPicPr>
        <xdr:cNvPr id="2" name="Picture 1" descr="Haunted_Mansion"/>
        <xdr:cNvPicPr>
          <a:picLocks noChangeAspect="1"/>
        </xdr:cNvPicPr>
      </xdr:nvPicPr>
      <xdr:blipFill>
        <a:blip r:embed="rId1"/>
        <a:srcRect/>
        <a:stretch>
          <a:fillRect/>
        </a:stretch>
      </xdr:blipFill>
      <xdr:spPr>
        <a:xfrm>
          <a:off x="7839075" y="133350"/>
          <a:ext cx="4599940" cy="4448175"/>
        </a:xfrm>
        <a:prstGeom prst="rect">
          <a:avLst/>
        </a:prstGeom>
        <a:ln w="57150">
          <a:solidFill>
            <a:schemeClr val="tx1"/>
          </a:solidFill>
        </a:ln>
      </xdr:spPr>
    </xdr:pic>
    <xdr:clientData/>
  </xdr:twoCellAnchor>
</xdr:wsDr>
</file>

<file path=xl/drawings/drawing29.xml><?xml version="1.0" encoding="utf-8"?>
<xdr:wsDr xmlns:xdr="http://schemas.openxmlformats.org/drawingml/2006/spreadsheetDrawing" xmlns:r="http://schemas.openxmlformats.org/officeDocument/2006/relationships" xmlns:a="http://schemas.openxmlformats.org/drawingml/2006/main">
  <xdr:twoCellAnchor editAs="oneCell">
    <xdr:from>
      <xdr:col>8</xdr:col>
      <xdr:colOff>647700</xdr:colOff>
      <xdr:row>0</xdr:row>
      <xdr:rowOff>123825</xdr:rowOff>
    </xdr:from>
    <xdr:to>
      <xdr:col>15</xdr:col>
      <xdr:colOff>140335</xdr:colOff>
      <xdr:row>17</xdr:row>
      <xdr:rowOff>113665</xdr:rowOff>
    </xdr:to>
    <xdr:pic>
      <xdr:nvPicPr>
        <xdr:cNvPr id="2" name="Picture 1" descr="Hollywood_Tower_of_Terror"/>
        <xdr:cNvPicPr>
          <a:picLocks noChangeAspect="1"/>
        </xdr:cNvPicPr>
      </xdr:nvPicPr>
      <xdr:blipFill>
        <a:blip r:embed="rId1"/>
        <a:stretch>
          <a:fillRect/>
        </a:stretch>
      </xdr:blipFill>
      <xdr:spPr>
        <a:xfrm>
          <a:off x="8115300" y="123825"/>
          <a:ext cx="4293235" cy="4438015"/>
        </a:xfrm>
        <a:prstGeom prst="rect">
          <a:avLst/>
        </a:prstGeom>
        <a:ln w="57150">
          <a:solidFill>
            <a:schemeClr val="tx1"/>
          </a:solidFill>
        </a:ln>
      </xdr:spPr>
    </xdr:pic>
    <xdr:clientData/>
  </xdr:twoCellAnchor>
</xdr:wsDr>
</file>

<file path=xl/drawings/drawing30.xml><?xml version="1.0" encoding="utf-8"?>
<xdr:wsDr xmlns:xdr="http://schemas.openxmlformats.org/drawingml/2006/spreadsheetDrawing" xmlns:r="http://schemas.openxmlformats.org/officeDocument/2006/relationships" xmlns:a="http://schemas.openxmlformats.org/drawingml/2006/main">
  <xdr:twoCellAnchor editAs="absolute">
    <xdr:from>
      <xdr:col>6</xdr:col>
      <xdr:colOff>104775</xdr:colOff>
      <xdr:row>1</xdr:row>
      <xdr:rowOff>85725</xdr:rowOff>
    </xdr:from>
    <xdr:to>
      <xdr:col>15</xdr:col>
      <xdr:colOff>212725</xdr:colOff>
      <xdr:row>16</xdr:row>
      <xdr:rowOff>157480</xdr:rowOff>
    </xdr:to>
    <xdr:pic>
      <xdr:nvPicPr>
        <xdr:cNvPr id="2" name="Picture 1" descr="Its_A_Small_World"/>
        <xdr:cNvPicPr>
          <a:picLocks noChangeAspect="1"/>
        </xdr:cNvPicPr>
      </xdr:nvPicPr>
      <xdr:blipFill>
        <a:blip r:embed="rId1"/>
        <a:srcRect/>
        <a:stretch>
          <a:fillRect/>
        </a:stretch>
      </xdr:blipFill>
      <xdr:spPr>
        <a:xfrm>
          <a:off x="6200775" y="371475"/>
          <a:ext cx="6280150" cy="4062730"/>
        </a:xfrm>
        <a:prstGeom prst="rect">
          <a:avLst/>
        </a:prstGeom>
        <a:ln w="57150">
          <a:solidFill>
            <a:schemeClr val="tx1"/>
          </a:solidFill>
        </a:ln>
      </xdr:spPr>
    </xdr:pic>
    <xdr:clientData/>
  </xdr:twoCellAnchor>
</xdr:wsDr>
</file>

<file path=xl/drawings/drawing31.xml><?xml version="1.0" encoding="utf-8"?>
<xdr:wsDr xmlns:xdr="http://schemas.openxmlformats.org/drawingml/2006/spreadsheetDrawing" xmlns:r="http://schemas.openxmlformats.org/officeDocument/2006/relationships" xmlns:a="http://schemas.openxmlformats.org/drawingml/2006/main">
  <xdr:twoCellAnchor editAs="absolute">
    <xdr:from>
      <xdr:col>11</xdr:col>
      <xdr:colOff>225425</xdr:colOff>
      <xdr:row>0</xdr:row>
      <xdr:rowOff>171450</xdr:rowOff>
    </xdr:from>
    <xdr:to>
      <xdr:col>15</xdr:col>
      <xdr:colOff>154940</xdr:colOff>
      <xdr:row>17</xdr:row>
      <xdr:rowOff>21590</xdr:rowOff>
    </xdr:to>
    <xdr:pic>
      <xdr:nvPicPr>
        <xdr:cNvPr id="2" name="Picture 1" descr="C:\Users\kevin\Pictures\Saved Pictures\Attractions\Jacks_House.pngJacks_House"/>
        <xdr:cNvPicPr>
          <a:picLocks noChangeAspect="1"/>
        </xdr:cNvPicPr>
      </xdr:nvPicPr>
      <xdr:blipFill>
        <a:blip r:embed="rId1"/>
        <a:srcRect/>
        <a:stretch>
          <a:fillRect/>
        </a:stretch>
      </xdr:blipFill>
      <xdr:spPr>
        <a:xfrm>
          <a:off x="9750425" y="171450"/>
          <a:ext cx="2672715" cy="4450715"/>
        </a:xfrm>
        <a:prstGeom prst="rect">
          <a:avLst/>
        </a:prstGeom>
        <a:ln w="57150">
          <a:solidFill>
            <a:schemeClr val="tx1"/>
          </a:solidFill>
        </a:ln>
      </xdr:spPr>
    </xdr:pic>
    <xdr:clientData/>
  </xdr:twoCellAnchor>
</xdr:wsDr>
</file>

<file path=xl/drawings/drawing32.xml><?xml version="1.0" encoding="utf-8"?>
<xdr:wsDr xmlns:xdr="http://schemas.openxmlformats.org/drawingml/2006/spreadsheetDrawing" xmlns:r="http://schemas.openxmlformats.org/officeDocument/2006/relationships" xmlns:a="http://schemas.openxmlformats.org/drawingml/2006/main">
  <xdr:twoCellAnchor editAs="absolute">
    <xdr:from>
      <xdr:col>7</xdr:col>
      <xdr:colOff>571500</xdr:colOff>
      <xdr:row>0</xdr:row>
      <xdr:rowOff>123825</xdr:rowOff>
    </xdr:from>
    <xdr:to>
      <xdr:col>15</xdr:col>
      <xdr:colOff>161925</xdr:colOff>
      <xdr:row>16</xdr:row>
      <xdr:rowOff>34290</xdr:rowOff>
    </xdr:to>
    <xdr:pic>
      <xdr:nvPicPr>
        <xdr:cNvPr id="2" name="Picture 1" descr="Jessies_Snack_Roundup"/>
        <xdr:cNvPicPr>
          <a:picLocks noChangeAspect="1"/>
        </xdr:cNvPicPr>
      </xdr:nvPicPr>
      <xdr:blipFill>
        <a:blip r:embed="rId1"/>
        <a:srcRect/>
        <a:stretch>
          <a:fillRect/>
        </a:stretch>
      </xdr:blipFill>
      <xdr:spPr>
        <a:xfrm>
          <a:off x="7353300" y="123825"/>
          <a:ext cx="5076825" cy="4453890"/>
        </a:xfrm>
        <a:prstGeom prst="rect">
          <a:avLst/>
        </a:prstGeom>
        <a:ln w="57150">
          <a:solidFill>
            <a:schemeClr val="tx1"/>
          </a:solidFill>
        </a:ln>
      </xdr:spPr>
    </xdr:pic>
    <xdr:clientData/>
  </xdr:twoCellAnchor>
</xdr:wsDr>
</file>

<file path=xl/drawings/drawing33.xml><?xml version="1.0" encoding="utf-8"?>
<xdr:wsDr xmlns:xdr="http://schemas.openxmlformats.org/drawingml/2006/spreadsheetDrawing" xmlns:r="http://schemas.openxmlformats.org/officeDocument/2006/relationships" xmlns:a="http://schemas.openxmlformats.org/drawingml/2006/main">
  <xdr:twoCellAnchor editAs="absolute">
    <xdr:from>
      <xdr:col>6</xdr:col>
      <xdr:colOff>168910</xdr:colOff>
      <xdr:row>0</xdr:row>
      <xdr:rowOff>204470</xdr:rowOff>
    </xdr:from>
    <xdr:to>
      <xdr:col>15</xdr:col>
      <xdr:colOff>180340</xdr:colOff>
      <xdr:row>15</xdr:row>
      <xdr:rowOff>161290</xdr:rowOff>
    </xdr:to>
    <xdr:pic>
      <xdr:nvPicPr>
        <xdr:cNvPr id="2" name="Picture 1" descr="Jet_Packs"/>
        <xdr:cNvPicPr>
          <a:picLocks noChangeAspect="1"/>
        </xdr:cNvPicPr>
      </xdr:nvPicPr>
      <xdr:blipFill>
        <a:blip r:embed="rId1"/>
        <a:srcRect/>
        <a:stretch>
          <a:fillRect/>
        </a:stretch>
      </xdr:blipFill>
      <xdr:spPr>
        <a:xfrm>
          <a:off x="6264910" y="204470"/>
          <a:ext cx="6183630" cy="4023995"/>
        </a:xfrm>
        <a:prstGeom prst="rect">
          <a:avLst/>
        </a:prstGeom>
        <a:ln w="57150">
          <a:solidFill>
            <a:schemeClr val="tx1"/>
          </a:solidFill>
        </a:ln>
      </xdr:spPr>
    </xdr:pic>
    <xdr:clientData/>
  </xdr:twoCellAnchor>
</xdr:wsDr>
</file>

<file path=xl/drawings/drawing34.xml><?xml version="1.0" encoding="utf-8"?>
<xdr:wsDr xmlns:xdr="http://schemas.openxmlformats.org/drawingml/2006/spreadsheetDrawing" xmlns:r="http://schemas.openxmlformats.org/officeDocument/2006/relationships" xmlns:a="http://schemas.openxmlformats.org/drawingml/2006/main">
  <xdr:twoCellAnchor editAs="absolute">
    <xdr:from>
      <xdr:col>8</xdr:col>
      <xdr:colOff>209550</xdr:colOff>
      <xdr:row>0</xdr:row>
      <xdr:rowOff>159385</xdr:rowOff>
    </xdr:from>
    <xdr:to>
      <xdr:col>15</xdr:col>
      <xdr:colOff>104140</xdr:colOff>
      <xdr:row>16</xdr:row>
      <xdr:rowOff>148590</xdr:rowOff>
    </xdr:to>
    <xdr:pic>
      <xdr:nvPicPr>
        <xdr:cNvPr id="2" name="Picture 1" descr="C:\Users\kevin\Pictures\Saved Pictures\Attractions\Jumpin_Jellyfish.pngJumpin_Jellyfish"/>
        <xdr:cNvPicPr>
          <a:picLocks noChangeAspect="1"/>
        </xdr:cNvPicPr>
      </xdr:nvPicPr>
      <xdr:blipFill>
        <a:blip r:embed="rId1"/>
        <a:srcRect/>
        <a:stretch>
          <a:fillRect/>
        </a:stretch>
      </xdr:blipFill>
      <xdr:spPr>
        <a:xfrm>
          <a:off x="7677150" y="159385"/>
          <a:ext cx="4695190" cy="4246880"/>
        </a:xfrm>
        <a:prstGeom prst="rect">
          <a:avLst/>
        </a:prstGeom>
        <a:ln w="57150">
          <a:solidFill>
            <a:schemeClr val="tx1"/>
          </a:solidFill>
        </a:ln>
      </xdr:spPr>
    </xdr:pic>
    <xdr:clientData/>
  </xdr:twoCellAnchor>
</xdr:wsDr>
</file>

<file path=xl/drawings/drawing35.xml><?xml version="1.0" encoding="utf-8"?>
<xdr:wsDr xmlns:xdr="http://schemas.openxmlformats.org/drawingml/2006/spreadsheetDrawing" xmlns:r="http://schemas.openxmlformats.org/officeDocument/2006/relationships" xmlns:a="http://schemas.openxmlformats.org/drawingml/2006/main">
  <xdr:twoCellAnchor editAs="absolute">
    <xdr:from>
      <xdr:col>7</xdr:col>
      <xdr:colOff>438150</xdr:colOff>
      <xdr:row>0</xdr:row>
      <xdr:rowOff>133350</xdr:rowOff>
    </xdr:from>
    <xdr:to>
      <xdr:col>15</xdr:col>
      <xdr:colOff>185420</xdr:colOff>
      <xdr:row>17</xdr:row>
      <xdr:rowOff>75565</xdr:rowOff>
    </xdr:to>
    <xdr:pic>
      <xdr:nvPicPr>
        <xdr:cNvPr id="2" name="Picture 1" descr="Lantern_Attraction"/>
        <xdr:cNvPicPr>
          <a:picLocks noChangeAspect="1"/>
        </xdr:cNvPicPr>
      </xdr:nvPicPr>
      <xdr:blipFill>
        <a:blip r:embed="rId1"/>
        <a:srcRect/>
        <a:stretch>
          <a:fillRect/>
        </a:stretch>
      </xdr:blipFill>
      <xdr:spPr>
        <a:xfrm>
          <a:off x="7219950" y="133350"/>
          <a:ext cx="5233670" cy="4418965"/>
        </a:xfrm>
        <a:prstGeom prst="rect">
          <a:avLst/>
        </a:prstGeom>
        <a:ln w="57150">
          <a:solidFill>
            <a:schemeClr val="tx1"/>
          </a:solidFill>
        </a:ln>
      </xdr:spPr>
    </xdr:pic>
    <xdr:clientData/>
  </xdr:twoCellAnchor>
</xdr:wsDr>
</file>

<file path=xl/drawings/drawing36.xml><?xml version="1.0" encoding="utf-8"?>
<xdr:wsDr xmlns:xdr="http://schemas.openxmlformats.org/drawingml/2006/spreadsheetDrawing" xmlns:r="http://schemas.openxmlformats.org/officeDocument/2006/relationships" xmlns:a="http://schemas.openxmlformats.org/drawingml/2006/main">
  <xdr:twoCellAnchor editAs="absolute">
    <xdr:from>
      <xdr:col>7</xdr:col>
      <xdr:colOff>476250</xdr:colOff>
      <xdr:row>0</xdr:row>
      <xdr:rowOff>114300</xdr:rowOff>
    </xdr:from>
    <xdr:to>
      <xdr:col>15</xdr:col>
      <xdr:colOff>146050</xdr:colOff>
      <xdr:row>17</xdr:row>
      <xdr:rowOff>114300</xdr:rowOff>
    </xdr:to>
    <xdr:pic>
      <xdr:nvPicPr>
        <xdr:cNvPr id="2" name="Picture 1" descr="Little_Rodentia"/>
        <xdr:cNvPicPr>
          <a:picLocks noChangeAspect="1"/>
        </xdr:cNvPicPr>
      </xdr:nvPicPr>
      <xdr:blipFill>
        <a:blip r:embed="rId1"/>
        <a:stretch>
          <a:fillRect/>
        </a:stretch>
      </xdr:blipFill>
      <xdr:spPr>
        <a:xfrm>
          <a:off x="7258050" y="114300"/>
          <a:ext cx="5156200" cy="4476750"/>
        </a:xfrm>
        <a:prstGeom prst="rect">
          <a:avLst/>
        </a:prstGeom>
        <a:ln w="57150">
          <a:solidFill>
            <a:schemeClr val="tx1"/>
          </a:solidFill>
        </a:ln>
      </xdr:spPr>
    </xdr:pic>
    <xdr:clientData/>
  </xdr:twoCellAnchor>
</xdr:wsDr>
</file>

<file path=xl/drawings/drawing37.xml><?xml version="1.0" encoding="utf-8"?>
<xdr:wsDr xmlns:xdr="http://schemas.openxmlformats.org/drawingml/2006/spreadsheetDrawing" xmlns:r="http://schemas.openxmlformats.org/officeDocument/2006/relationships" xmlns:a="http://schemas.openxmlformats.org/drawingml/2006/main">
  <xdr:twoCellAnchor editAs="absolute">
    <xdr:from>
      <xdr:col>7</xdr:col>
      <xdr:colOff>323850</xdr:colOff>
      <xdr:row>0</xdr:row>
      <xdr:rowOff>152400</xdr:rowOff>
    </xdr:from>
    <xdr:to>
      <xdr:col>15</xdr:col>
      <xdr:colOff>151765</xdr:colOff>
      <xdr:row>17</xdr:row>
      <xdr:rowOff>130175</xdr:rowOff>
    </xdr:to>
    <xdr:pic>
      <xdr:nvPicPr>
        <xdr:cNvPr id="2" name="Picture 1" descr="Mad_Tea_Party"/>
        <xdr:cNvPicPr>
          <a:picLocks noChangeAspect="1"/>
        </xdr:cNvPicPr>
      </xdr:nvPicPr>
      <xdr:blipFill>
        <a:blip r:embed="rId1"/>
        <a:srcRect/>
        <a:stretch>
          <a:fillRect/>
        </a:stretch>
      </xdr:blipFill>
      <xdr:spPr>
        <a:xfrm>
          <a:off x="7105650" y="152400"/>
          <a:ext cx="5314315" cy="4425950"/>
        </a:xfrm>
        <a:prstGeom prst="rect">
          <a:avLst/>
        </a:prstGeom>
        <a:ln w="57150">
          <a:solidFill>
            <a:schemeClr val="tx1"/>
          </a:solidFill>
        </a:ln>
      </xdr:spPr>
    </xdr:pic>
    <xdr:clientData/>
  </xdr:twoCellAnchor>
</xdr:wsDr>
</file>

<file path=xl/drawings/drawing38.xml><?xml version="1.0" encoding="utf-8"?>
<xdr:wsDr xmlns:xdr="http://schemas.openxmlformats.org/drawingml/2006/spreadsheetDrawing" xmlns:r="http://schemas.openxmlformats.org/officeDocument/2006/relationships" xmlns:a="http://schemas.openxmlformats.org/drawingml/2006/main">
  <xdr:twoCellAnchor editAs="absolute">
    <xdr:from>
      <xdr:col>9</xdr:col>
      <xdr:colOff>104775</xdr:colOff>
      <xdr:row>0</xdr:row>
      <xdr:rowOff>133350</xdr:rowOff>
    </xdr:from>
    <xdr:to>
      <xdr:col>15</xdr:col>
      <xdr:colOff>152400</xdr:colOff>
      <xdr:row>17</xdr:row>
      <xdr:rowOff>167005</xdr:rowOff>
    </xdr:to>
    <xdr:pic>
      <xdr:nvPicPr>
        <xdr:cNvPr id="2" name="Picture 1" descr="Main_Street_Cinema"/>
        <xdr:cNvPicPr>
          <a:picLocks noChangeAspect="1"/>
        </xdr:cNvPicPr>
      </xdr:nvPicPr>
      <xdr:blipFill>
        <a:blip r:embed="rId1"/>
        <a:srcRect/>
        <a:stretch>
          <a:fillRect/>
        </a:stretch>
      </xdr:blipFill>
      <xdr:spPr>
        <a:xfrm>
          <a:off x="8258175" y="133350"/>
          <a:ext cx="4162425" cy="4481830"/>
        </a:xfrm>
        <a:prstGeom prst="rect">
          <a:avLst/>
        </a:prstGeom>
        <a:ln w="57150">
          <a:solidFill>
            <a:schemeClr val="tx1"/>
          </a:solidFill>
        </a:ln>
      </xdr:spPr>
    </xdr:pic>
    <xdr:clientData/>
  </xdr:twoCellAnchor>
</xdr:wsDr>
</file>

<file path=xl/drawings/drawing39.xml><?xml version="1.0" encoding="utf-8"?>
<xdr:wsDr xmlns:xdr="http://schemas.openxmlformats.org/drawingml/2006/spreadsheetDrawing" xmlns:r="http://schemas.openxmlformats.org/officeDocument/2006/relationships" xmlns:a="http://schemas.openxmlformats.org/drawingml/2006/main">
  <xdr:twoCellAnchor editAs="absolute">
    <xdr:from>
      <xdr:col>6</xdr:col>
      <xdr:colOff>85725</xdr:colOff>
      <xdr:row>0</xdr:row>
      <xdr:rowOff>171450</xdr:rowOff>
    </xdr:from>
    <xdr:to>
      <xdr:col>15</xdr:col>
      <xdr:colOff>175260</xdr:colOff>
      <xdr:row>17</xdr:row>
      <xdr:rowOff>29845</xdr:rowOff>
    </xdr:to>
    <xdr:pic>
      <xdr:nvPicPr>
        <xdr:cNvPr id="2" name="Picture 1" descr="Merlins_Shop"/>
        <xdr:cNvPicPr>
          <a:picLocks noChangeAspect="1"/>
        </xdr:cNvPicPr>
      </xdr:nvPicPr>
      <xdr:blipFill>
        <a:blip r:embed="rId1"/>
        <a:stretch>
          <a:fillRect/>
        </a:stretch>
      </xdr:blipFill>
      <xdr:spPr>
        <a:xfrm>
          <a:off x="6181725" y="171450"/>
          <a:ext cx="6261735" cy="4163695"/>
        </a:xfrm>
        <a:prstGeom prst="rect">
          <a:avLst/>
        </a:prstGeom>
        <a:ln w="57150">
          <a:solidFill>
            <a:schemeClr val="tx1"/>
          </a:solidFill>
        </a:ln>
      </xdr:spPr>
    </xdr:pic>
    <xdr:clientData/>
  </xdr:twoCellAnchor>
</xdr:wsDr>
</file>

<file path=xl/drawings/drawing40.xml><?xml version="1.0" encoding="utf-8"?>
<xdr:wsDr xmlns:xdr="http://schemas.openxmlformats.org/drawingml/2006/spreadsheetDrawing" xmlns:r="http://schemas.openxmlformats.org/officeDocument/2006/relationships" xmlns:a="http://schemas.openxmlformats.org/drawingml/2006/main">
  <xdr:twoCellAnchor editAs="absolute">
    <xdr:from>
      <xdr:col>9</xdr:col>
      <xdr:colOff>133350</xdr:colOff>
      <xdr:row>0</xdr:row>
      <xdr:rowOff>133350</xdr:rowOff>
    </xdr:from>
    <xdr:to>
      <xdr:col>15</xdr:col>
      <xdr:colOff>170180</xdr:colOff>
      <xdr:row>17</xdr:row>
      <xdr:rowOff>3175</xdr:rowOff>
    </xdr:to>
    <xdr:pic>
      <xdr:nvPicPr>
        <xdr:cNvPr id="2" name="Picture 1" descr="Mickeys_Fun_Wheel"/>
        <xdr:cNvPicPr>
          <a:picLocks noChangeAspect="1"/>
        </xdr:cNvPicPr>
      </xdr:nvPicPr>
      <xdr:blipFill>
        <a:blip r:embed="rId1"/>
        <a:stretch>
          <a:fillRect/>
        </a:stretch>
      </xdr:blipFill>
      <xdr:spPr>
        <a:xfrm>
          <a:off x="8286750" y="133350"/>
          <a:ext cx="4151630" cy="4489450"/>
        </a:xfrm>
        <a:prstGeom prst="rect">
          <a:avLst/>
        </a:prstGeom>
        <a:ln w="57150">
          <a:solidFill>
            <a:schemeClr val="tx1"/>
          </a:solidFill>
        </a:ln>
      </xdr:spPr>
    </xdr:pic>
    <xdr:clientData/>
  </xdr:twoCellAnchor>
</xdr:wsDr>
</file>

<file path=xl/drawings/drawing41.xml><?xml version="1.0" encoding="utf-8"?>
<xdr:wsDr xmlns:xdr="http://schemas.openxmlformats.org/drawingml/2006/spreadsheetDrawing" xmlns:r="http://schemas.openxmlformats.org/officeDocument/2006/relationships" xmlns:a="http://schemas.openxmlformats.org/drawingml/2006/main">
  <xdr:twoCellAnchor editAs="absolute">
    <xdr:from>
      <xdr:col>7</xdr:col>
      <xdr:colOff>161925</xdr:colOff>
      <xdr:row>0</xdr:row>
      <xdr:rowOff>133350</xdr:rowOff>
    </xdr:from>
    <xdr:to>
      <xdr:col>15</xdr:col>
      <xdr:colOff>161290</xdr:colOff>
      <xdr:row>16</xdr:row>
      <xdr:rowOff>151765</xdr:rowOff>
    </xdr:to>
    <xdr:pic>
      <xdr:nvPicPr>
        <xdr:cNvPr id="2" name="Picture 1" descr="Mickeys_House"/>
        <xdr:cNvPicPr>
          <a:picLocks noChangeAspect="1"/>
        </xdr:cNvPicPr>
      </xdr:nvPicPr>
      <xdr:blipFill>
        <a:blip r:embed="rId1"/>
        <a:stretch>
          <a:fillRect/>
        </a:stretch>
      </xdr:blipFill>
      <xdr:spPr>
        <a:xfrm>
          <a:off x="6943725" y="133350"/>
          <a:ext cx="5485765" cy="4476115"/>
        </a:xfrm>
        <a:prstGeom prst="rect">
          <a:avLst/>
        </a:prstGeom>
        <a:ln w="57150">
          <a:solidFill>
            <a:schemeClr val="tx1"/>
          </a:solidFill>
        </a:ln>
      </xdr:spPr>
    </xdr:pic>
    <xdr:clientData/>
  </xdr:twoCellAnchor>
</xdr:wsDr>
</file>

<file path=xl/drawings/drawing42.xml><?xml version="1.0" encoding="utf-8"?>
<xdr:wsDr xmlns:xdr="http://schemas.openxmlformats.org/drawingml/2006/spreadsheetDrawing" xmlns:r="http://schemas.openxmlformats.org/officeDocument/2006/relationships" xmlns:a="http://schemas.openxmlformats.org/drawingml/2006/main">
  <xdr:twoCellAnchor editAs="absolute">
    <xdr:from>
      <xdr:col>8</xdr:col>
      <xdr:colOff>666750</xdr:colOff>
      <xdr:row>0</xdr:row>
      <xdr:rowOff>133350</xdr:rowOff>
    </xdr:from>
    <xdr:to>
      <xdr:col>15</xdr:col>
      <xdr:colOff>151130</xdr:colOff>
      <xdr:row>17</xdr:row>
      <xdr:rowOff>46355</xdr:rowOff>
    </xdr:to>
    <xdr:pic>
      <xdr:nvPicPr>
        <xdr:cNvPr id="2" name="Picture 1" descr="Mickeys_PhilharMagic"/>
        <xdr:cNvPicPr>
          <a:picLocks noChangeAspect="1"/>
        </xdr:cNvPicPr>
      </xdr:nvPicPr>
      <xdr:blipFill>
        <a:blip r:embed="rId1"/>
        <a:stretch>
          <a:fillRect/>
        </a:stretch>
      </xdr:blipFill>
      <xdr:spPr>
        <a:xfrm>
          <a:off x="8134350" y="133350"/>
          <a:ext cx="4284980" cy="4475480"/>
        </a:xfrm>
        <a:prstGeom prst="rect">
          <a:avLst/>
        </a:prstGeom>
        <a:ln w="57150">
          <a:solidFill>
            <a:schemeClr val="tx1"/>
          </a:solidFill>
        </a:ln>
      </xdr:spPr>
    </xdr:pic>
    <xdr:clientData/>
  </xdr:twoCellAnchor>
</xdr:wsDr>
</file>

<file path=xl/drawings/drawing43.xml><?xml version="1.0" encoding="utf-8"?>
<xdr:wsDr xmlns:xdr="http://schemas.openxmlformats.org/drawingml/2006/spreadsheetDrawing" xmlns:r="http://schemas.openxmlformats.org/officeDocument/2006/relationships" xmlns:a="http://schemas.openxmlformats.org/drawingml/2006/main">
  <xdr:twoCellAnchor editAs="oneCell">
    <xdr:from>
      <xdr:col>7</xdr:col>
      <xdr:colOff>390525</xdr:colOff>
      <xdr:row>0</xdr:row>
      <xdr:rowOff>114300</xdr:rowOff>
    </xdr:from>
    <xdr:to>
      <xdr:col>15</xdr:col>
      <xdr:colOff>189865</xdr:colOff>
      <xdr:row>17</xdr:row>
      <xdr:rowOff>146050</xdr:rowOff>
    </xdr:to>
    <xdr:pic>
      <xdr:nvPicPr>
        <xdr:cNvPr id="2" name="Picture 1" descr="Mike_and_Sulley_to_the_Rescue"/>
        <xdr:cNvPicPr>
          <a:picLocks noChangeAspect="1"/>
        </xdr:cNvPicPr>
      </xdr:nvPicPr>
      <xdr:blipFill>
        <a:blip r:embed="rId1"/>
        <a:stretch>
          <a:fillRect/>
        </a:stretch>
      </xdr:blipFill>
      <xdr:spPr>
        <a:xfrm>
          <a:off x="7172325" y="114300"/>
          <a:ext cx="5285740" cy="4537075"/>
        </a:xfrm>
        <a:prstGeom prst="rect">
          <a:avLst/>
        </a:prstGeom>
        <a:ln w="57150">
          <a:solidFill>
            <a:schemeClr val="tx1"/>
          </a:solidFill>
        </a:ln>
      </xdr:spPr>
    </xdr:pic>
    <xdr:clientData/>
  </xdr:twoCellAnchor>
</xdr:wsDr>
</file>

<file path=xl/drawings/drawing44.xml><?xml version="1.0" encoding="utf-8"?>
<xdr:wsDr xmlns:xdr="http://schemas.openxmlformats.org/drawingml/2006/spreadsheetDrawing" xmlns:r="http://schemas.openxmlformats.org/officeDocument/2006/relationships" xmlns:a="http://schemas.openxmlformats.org/drawingml/2006/main">
  <xdr:twoCellAnchor editAs="oneCell">
    <xdr:from>
      <xdr:col>7</xdr:col>
      <xdr:colOff>352425</xdr:colOff>
      <xdr:row>0</xdr:row>
      <xdr:rowOff>104775</xdr:rowOff>
    </xdr:from>
    <xdr:to>
      <xdr:col>15</xdr:col>
      <xdr:colOff>181610</xdr:colOff>
      <xdr:row>17</xdr:row>
      <xdr:rowOff>113030</xdr:rowOff>
    </xdr:to>
    <xdr:pic>
      <xdr:nvPicPr>
        <xdr:cNvPr id="2" name="Picture 1" descr="Minnies_House"/>
        <xdr:cNvPicPr>
          <a:picLocks noChangeAspect="1"/>
        </xdr:cNvPicPr>
      </xdr:nvPicPr>
      <xdr:blipFill>
        <a:blip r:embed="rId1"/>
        <a:stretch>
          <a:fillRect/>
        </a:stretch>
      </xdr:blipFill>
      <xdr:spPr>
        <a:xfrm>
          <a:off x="7134225" y="104775"/>
          <a:ext cx="5315585" cy="4513580"/>
        </a:xfrm>
        <a:prstGeom prst="rect">
          <a:avLst/>
        </a:prstGeom>
        <a:ln w="57150">
          <a:solidFill>
            <a:schemeClr val="tx1"/>
          </a:solidFill>
        </a:ln>
      </xdr:spPr>
    </xdr:pic>
    <xdr:clientData/>
  </xdr:twoCellAnchor>
</xdr:wsDr>
</file>

<file path=xl/drawings/drawing45.xml><?xml version="1.0" encoding="utf-8"?>
<xdr:wsDr xmlns:xdr="http://schemas.openxmlformats.org/drawingml/2006/spreadsheetDrawing" xmlns:r="http://schemas.openxmlformats.org/officeDocument/2006/relationships" xmlns:a="http://schemas.openxmlformats.org/drawingml/2006/main">
  <xdr:twoCellAnchor editAs="oneCell">
    <xdr:from>
      <xdr:col>8</xdr:col>
      <xdr:colOff>238125</xdr:colOff>
      <xdr:row>0</xdr:row>
      <xdr:rowOff>123825</xdr:rowOff>
    </xdr:from>
    <xdr:to>
      <xdr:col>15</xdr:col>
      <xdr:colOff>155575</xdr:colOff>
      <xdr:row>16</xdr:row>
      <xdr:rowOff>120650</xdr:rowOff>
    </xdr:to>
    <xdr:pic>
      <xdr:nvPicPr>
        <xdr:cNvPr id="2" name="Picture 1" descr="Monsters_Inc._Laugh_Floor"/>
        <xdr:cNvPicPr>
          <a:picLocks noChangeAspect="1"/>
        </xdr:cNvPicPr>
      </xdr:nvPicPr>
      <xdr:blipFill>
        <a:blip r:embed="rId1"/>
        <a:stretch>
          <a:fillRect/>
        </a:stretch>
      </xdr:blipFill>
      <xdr:spPr>
        <a:xfrm>
          <a:off x="7705725" y="123825"/>
          <a:ext cx="4718050" cy="4473575"/>
        </a:xfrm>
        <a:prstGeom prst="rect">
          <a:avLst/>
        </a:prstGeom>
        <a:ln w="57150">
          <a:solidFill>
            <a:schemeClr val="tx1"/>
          </a:solidFill>
        </a:ln>
      </xdr:spPr>
    </xdr:pic>
    <xdr:clientData/>
  </xdr:twoCellAnchor>
  <xdr:oneCellAnchor>
    <xdr:from>
      <xdr:col>26</xdr:col>
      <xdr:colOff>86995</xdr:colOff>
      <xdr:row>2</xdr:row>
      <xdr:rowOff>28575</xdr:rowOff>
    </xdr:from>
    <xdr:ext cx="379730" cy="218440"/>
    <xdr:sp>
      <xdr:nvSpPr>
        <xdr:cNvPr id="3" name="Text Box 2"/>
        <xdr:cNvSpPr txBox="1"/>
      </xdr:nvSpPr>
      <xdr:spPr>
        <a:xfrm>
          <a:off x="19203035" y="600075"/>
          <a:ext cx="379730" cy="218440"/>
        </a:xfrm>
        <a:prstGeom prst="rect">
          <a:avLst/>
        </a:prstGeom>
      </xdr:spPr>
      <xdr:style>
        <a:lnRef idx="0">
          <a:scrgbClr r="0" g="0" b="0"/>
        </a:lnRef>
        <a:fillRef idx="0">
          <a:scrgbClr r="0" g="0" b="0"/>
        </a:fillRef>
        <a:effectRef idx="0">
          <a:scrgbClr r="0" g="0" b="0"/>
        </a:effectRef>
        <a:fontRef idx="minor">
          <a:schemeClr val="tx1"/>
        </a:fontRef>
      </xdr:style>
      <xdr:txBody>
        <a:bodyPr vertOverflow="clip" horzOverflow="clip" vert="wordArtVertRtl" wrap="none" rtlCol="0" anchor="t">
          <a:spAutoFit/>
        </a:bodyPr>
        <a:lstStyle>
          <a:defPPr>
            <a:defRPr lang="en-US">
              <a:solidFill>
                <a:schemeClr val="tx1"/>
              </a:solidFill>
            </a:defRPr>
          </a:defPPr>
          <a:lvl1pPr marL="0" algn="l" defTabSz="914400" rtl="0" eaLnBrk="1" latinLnBrk="0" hangingPunct="1">
            <a:defRPr sz="1100">
              <a:solidFill>
                <a:schemeClr val="tx1"/>
              </a:solidFill>
              <a:latin typeface="+mn-lt"/>
              <a:ea typeface="+mn-ea"/>
              <a:cs typeface="+mn-cs"/>
            </a:defRPr>
          </a:lvl1pPr>
          <a:lvl2pPr marL="457200" algn="l" defTabSz="914400" rtl="0" eaLnBrk="1" latinLnBrk="0" hangingPunct="1">
            <a:defRPr sz="1100">
              <a:solidFill>
                <a:schemeClr val="tx1"/>
              </a:solidFill>
              <a:latin typeface="+mn-lt"/>
              <a:ea typeface="+mn-ea"/>
              <a:cs typeface="+mn-cs"/>
            </a:defRPr>
          </a:lvl2pPr>
          <a:lvl3pPr marL="914400" algn="l" defTabSz="914400" rtl="0" eaLnBrk="1" latinLnBrk="0" hangingPunct="1">
            <a:defRPr sz="1100">
              <a:solidFill>
                <a:schemeClr val="tx1"/>
              </a:solidFill>
              <a:latin typeface="+mn-lt"/>
              <a:ea typeface="+mn-ea"/>
              <a:cs typeface="+mn-cs"/>
            </a:defRPr>
          </a:lvl3pPr>
          <a:lvl4pPr marL="1371600" algn="l" defTabSz="914400" rtl="0" eaLnBrk="1" latinLnBrk="0" hangingPunct="1">
            <a:defRPr sz="1100">
              <a:solidFill>
                <a:schemeClr val="tx1"/>
              </a:solidFill>
              <a:latin typeface="+mn-lt"/>
              <a:ea typeface="+mn-ea"/>
              <a:cs typeface="+mn-cs"/>
            </a:defRPr>
          </a:lvl4pPr>
          <a:lvl5pPr marL="1828800" algn="l" defTabSz="914400" rtl="0" eaLnBrk="1" latinLnBrk="0" hangingPunct="1">
            <a:defRPr sz="1100">
              <a:solidFill>
                <a:schemeClr val="tx1"/>
              </a:solidFill>
              <a:latin typeface="+mn-lt"/>
              <a:ea typeface="+mn-ea"/>
              <a:cs typeface="+mn-cs"/>
            </a:defRPr>
          </a:lvl5pPr>
          <a:lvl6pPr marL="2286000" algn="l" defTabSz="914400" rtl="0" eaLnBrk="1" latinLnBrk="0" hangingPunct="1">
            <a:defRPr sz="1100">
              <a:solidFill>
                <a:schemeClr val="tx1"/>
              </a:solidFill>
              <a:latin typeface="+mn-lt"/>
              <a:ea typeface="+mn-ea"/>
              <a:cs typeface="+mn-cs"/>
            </a:defRPr>
          </a:lvl6pPr>
          <a:lvl7pPr marL="2743200" algn="l" defTabSz="914400" rtl="0" eaLnBrk="1" latinLnBrk="0" hangingPunct="1">
            <a:defRPr sz="1100">
              <a:solidFill>
                <a:schemeClr val="tx1"/>
              </a:solidFill>
              <a:latin typeface="+mn-lt"/>
              <a:ea typeface="+mn-ea"/>
              <a:cs typeface="+mn-cs"/>
            </a:defRPr>
          </a:lvl7pPr>
          <a:lvl8pPr marL="3200400" algn="l" defTabSz="914400" rtl="0" eaLnBrk="1" latinLnBrk="0" hangingPunct="1">
            <a:defRPr sz="1100">
              <a:solidFill>
                <a:schemeClr val="tx1"/>
              </a:solidFill>
              <a:latin typeface="+mn-lt"/>
              <a:ea typeface="+mn-ea"/>
              <a:cs typeface="+mn-cs"/>
            </a:defRPr>
          </a:lvl8pPr>
          <a:lvl9pPr marL="3657600" algn="l" defTabSz="914400" rtl="0" eaLnBrk="1" latinLnBrk="0" hangingPunct="1">
            <a:defRPr sz="1100">
              <a:solidFill>
                <a:schemeClr val="tx1"/>
              </a:solidFill>
              <a:latin typeface="+mn-lt"/>
              <a:ea typeface="+mn-ea"/>
              <a:cs typeface="+mn-cs"/>
            </a:defRPr>
          </a:lvl9pPr>
        </a:lstStyle>
        <a:p>
          <a:pPr algn="l"/>
          <a:endParaRPr lang="en-US" sz="1100"/>
        </a:p>
      </xdr:txBody>
    </xdr:sp>
    <xdr:clientData/>
  </xdr:oneCellAnchor>
</xdr:wsDr>
</file>

<file path=xl/drawings/drawing46.xml><?xml version="1.0" encoding="utf-8"?>
<xdr:wsDr xmlns:xdr="http://schemas.openxmlformats.org/drawingml/2006/spreadsheetDrawing" xmlns:r="http://schemas.openxmlformats.org/officeDocument/2006/relationships" xmlns:a="http://schemas.openxmlformats.org/drawingml/2006/main">
  <xdr:twoCellAnchor editAs="oneCell">
    <xdr:from>
      <xdr:col>9</xdr:col>
      <xdr:colOff>102235</xdr:colOff>
      <xdr:row>0</xdr:row>
      <xdr:rowOff>152400</xdr:rowOff>
    </xdr:from>
    <xdr:to>
      <xdr:col>15</xdr:col>
      <xdr:colOff>201295</xdr:colOff>
      <xdr:row>17</xdr:row>
      <xdr:rowOff>78740</xdr:rowOff>
    </xdr:to>
    <xdr:pic>
      <xdr:nvPicPr>
        <xdr:cNvPr id="2" name="Picture 1" descr="C:\Users\kevin\Pictures\Saved Pictures\Attractions\Nightmare_Candy_Shop.pngNightmare_Candy_Shop"/>
        <xdr:cNvPicPr>
          <a:picLocks noChangeAspect="1"/>
        </xdr:cNvPicPr>
      </xdr:nvPicPr>
      <xdr:blipFill>
        <a:blip r:embed="rId1"/>
        <a:srcRect/>
        <a:stretch>
          <a:fillRect/>
        </a:stretch>
      </xdr:blipFill>
      <xdr:spPr>
        <a:xfrm>
          <a:off x="8255635" y="152400"/>
          <a:ext cx="4213860" cy="4469765"/>
        </a:xfrm>
        <a:prstGeom prst="rect">
          <a:avLst/>
        </a:prstGeom>
        <a:ln w="57150">
          <a:solidFill>
            <a:schemeClr val="tx1"/>
          </a:solidFill>
        </a:ln>
      </xdr:spPr>
    </xdr:pic>
    <xdr:clientData/>
  </xdr:twoCellAnchor>
</xdr:wsDr>
</file>

<file path=xl/drawings/drawing47.xml><?xml version="1.0" encoding="utf-8"?>
<xdr:wsDr xmlns:xdr="http://schemas.openxmlformats.org/drawingml/2006/spreadsheetDrawing" xmlns:r="http://schemas.openxmlformats.org/officeDocument/2006/relationships" xmlns:a="http://schemas.openxmlformats.org/drawingml/2006/main">
  <xdr:twoCellAnchor editAs="absolute">
    <xdr:from>
      <xdr:col>8</xdr:col>
      <xdr:colOff>514350</xdr:colOff>
      <xdr:row>0</xdr:row>
      <xdr:rowOff>133350</xdr:rowOff>
    </xdr:from>
    <xdr:to>
      <xdr:col>15</xdr:col>
      <xdr:colOff>160655</xdr:colOff>
      <xdr:row>17</xdr:row>
      <xdr:rowOff>80010</xdr:rowOff>
    </xdr:to>
    <xdr:pic>
      <xdr:nvPicPr>
        <xdr:cNvPr id="2" name="Picture 1" descr="Omnidroid_Obstacle_Course"/>
        <xdr:cNvPicPr>
          <a:picLocks noChangeAspect="1"/>
        </xdr:cNvPicPr>
      </xdr:nvPicPr>
      <xdr:blipFill>
        <a:blip r:embed="rId1"/>
        <a:stretch>
          <a:fillRect/>
        </a:stretch>
      </xdr:blipFill>
      <xdr:spPr>
        <a:xfrm>
          <a:off x="7981950" y="133350"/>
          <a:ext cx="4446905" cy="4509135"/>
        </a:xfrm>
        <a:prstGeom prst="rect">
          <a:avLst/>
        </a:prstGeom>
        <a:ln w="57150">
          <a:solidFill>
            <a:schemeClr val="tx1"/>
          </a:solidFill>
        </a:ln>
      </xdr:spPr>
    </xdr:pic>
    <xdr:clientData/>
  </xdr:twoCellAnchor>
</xdr:wsDr>
</file>

<file path=xl/drawings/drawing48.xml><?xml version="1.0" encoding="utf-8"?>
<xdr:wsDr xmlns:xdr="http://schemas.openxmlformats.org/drawingml/2006/spreadsheetDrawing" xmlns:r="http://schemas.openxmlformats.org/officeDocument/2006/relationships" xmlns:a="http://schemas.openxmlformats.org/drawingml/2006/main">
  <xdr:twoCellAnchor editAs="absolute">
    <xdr:from>
      <xdr:col>7</xdr:col>
      <xdr:colOff>666750</xdr:colOff>
      <xdr:row>0</xdr:row>
      <xdr:rowOff>114300</xdr:rowOff>
    </xdr:from>
    <xdr:to>
      <xdr:col>15</xdr:col>
      <xdr:colOff>198755</xdr:colOff>
      <xdr:row>16</xdr:row>
      <xdr:rowOff>217805</xdr:rowOff>
    </xdr:to>
    <xdr:pic>
      <xdr:nvPicPr>
        <xdr:cNvPr id="2" name="Picture 1" descr="2017-04-26 (36)"/>
        <xdr:cNvPicPr>
          <a:picLocks noChangeAspect="1"/>
        </xdr:cNvPicPr>
      </xdr:nvPicPr>
      <xdr:blipFill>
        <a:blip r:embed="rId1"/>
        <a:stretch>
          <a:fillRect/>
        </a:stretch>
      </xdr:blipFill>
      <xdr:spPr>
        <a:xfrm>
          <a:off x="7448550" y="114300"/>
          <a:ext cx="5018405" cy="4482465"/>
        </a:xfrm>
        <a:prstGeom prst="rect">
          <a:avLst/>
        </a:prstGeom>
        <a:ln w="57150">
          <a:solidFill>
            <a:schemeClr val="tx1"/>
          </a:solidFill>
        </a:ln>
      </xdr:spPr>
    </xdr:pic>
    <xdr:clientData/>
  </xdr:twoCellAnchor>
  <xdr:twoCellAnchor editAs="oneCell">
    <xdr:from>
      <xdr:col>26</xdr:col>
      <xdr:colOff>86360</xdr:colOff>
      <xdr:row>13</xdr:row>
      <xdr:rowOff>76200</xdr:rowOff>
    </xdr:from>
    <xdr:to>
      <xdr:col>26</xdr:col>
      <xdr:colOff>1276350</xdr:colOff>
      <xdr:row>17</xdr:row>
      <xdr:rowOff>172085</xdr:rowOff>
    </xdr:to>
    <xdr:pic>
      <xdr:nvPicPr>
        <xdr:cNvPr id="4" name="Picture 3" descr="Cinderella_Float"/>
        <xdr:cNvPicPr>
          <a:picLocks noChangeAspect="1"/>
        </xdr:cNvPicPr>
      </xdr:nvPicPr>
      <xdr:blipFill>
        <a:blip r:embed="rId2"/>
        <a:stretch>
          <a:fillRect/>
        </a:stretch>
      </xdr:blipFill>
      <xdr:spPr>
        <a:xfrm>
          <a:off x="19202400" y="3634105"/>
          <a:ext cx="1189990" cy="1190625"/>
        </a:xfrm>
        <a:prstGeom prst="rect">
          <a:avLst/>
        </a:prstGeom>
        <a:ln w="38100">
          <a:solidFill>
            <a:schemeClr val="tx1"/>
          </a:solidFill>
        </a:ln>
      </xdr:spPr>
    </xdr:pic>
    <xdr:clientData/>
  </xdr:twoCellAnchor>
  <xdr:twoCellAnchor editAs="oneCell">
    <xdr:from>
      <xdr:col>26</xdr:col>
      <xdr:colOff>86360</xdr:colOff>
      <xdr:row>3</xdr:row>
      <xdr:rowOff>76200</xdr:rowOff>
    </xdr:from>
    <xdr:to>
      <xdr:col>26</xdr:col>
      <xdr:colOff>1276350</xdr:colOff>
      <xdr:row>7</xdr:row>
      <xdr:rowOff>172085</xdr:rowOff>
    </xdr:to>
    <xdr:pic>
      <xdr:nvPicPr>
        <xdr:cNvPr id="5" name="Picture 4" descr="Mickey_and_Friends_Float"/>
        <xdr:cNvPicPr>
          <a:picLocks noChangeAspect="1"/>
        </xdr:cNvPicPr>
      </xdr:nvPicPr>
      <xdr:blipFill>
        <a:blip r:embed="rId3"/>
        <a:stretch>
          <a:fillRect/>
        </a:stretch>
      </xdr:blipFill>
      <xdr:spPr>
        <a:xfrm>
          <a:off x="19202400" y="897255"/>
          <a:ext cx="1189990" cy="1190625"/>
        </a:xfrm>
        <a:prstGeom prst="rect">
          <a:avLst/>
        </a:prstGeom>
        <a:ln w="38100">
          <a:solidFill>
            <a:schemeClr val="tx1"/>
          </a:solidFill>
        </a:ln>
      </xdr:spPr>
    </xdr:pic>
    <xdr:clientData/>
  </xdr:twoCellAnchor>
  <xdr:twoCellAnchor editAs="oneCell">
    <xdr:from>
      <xdr:col>26</xdr:col>
      <xdr:colOff>86360</xdr:colOff>
      <xdr:row>8</xdr:row>
      <xdr:rowOff>76200</xdr:rowOff>
    </xdr:from>
    <xdr:to>
      <xdr:col>26</xdr:col>
      <xdr:colOff>1276350</xdr:colOff>
      <xdr:row>12</xdr:row>
      <xdr:rowOff>172085</xdr:rowOff>
    </xdr:to>
    <xdr:pic>
      <xdr:nvPicPr>
        <xdr:cNvPr id="6" name="Picture 5" descr="Toy_Story_Float"/>
        <xdr:cNvPicPr>
          <a:picLocks noChangeAspect="1"/>
        </xdr:cNvPicPr>
      </xdr:nvPicPr>
      <xdr:blipFill>
        <a:blip r:embed="rId4"/>
        <a:stretch>
          <a:fillRect/>
        </a:stretch>
      </xdr:blipFill>
      <xdr:spPr>
        <a:xfrm>
          <a:off x="19202400" y="2265680"/>
          <a:ext cx="1189990" cy="1190625"/>
        </a:xfrm>
        <a:prstGeom prst="rect">
          <a:avLst/>
        </a:prstGeom>
        <a:ln w="38100">
          <a:solidFill>
            <a:schemeClr val="tx1"/>
          </a:solidFill>
        </a:ln>
      </xdr:spPr>
    </xdr:pic>
    <xdr:clientData/>
  </xdr:twoCellAnchor>
  <xdr:twoCellAnchor editAs="oneCell">
    <xdr:from>
      <xdr:col>26</xdr:col>
      <xdr:colOff>86360</xdr:colOff>
      <xdr:row>23</xdr:row>
      <xdr:rowOff>85725</xdr:rowOff>
    </xdr:from>
    <xdr:to>
      <xdr:col>26</xdr:col>
      <xdr:colOff>1276350</xdr:colOff>
      <xdr:row>27</xdr:row>
      <xdr:rowOff>181610</xdr:rowOff>
    </xdr:to>
    <xdr:pic>
      <xdr:nvPicPr>
        <xdr:cNvPr id="7" name="Picture 6" descr="Monsters_Inc_Float"/>
        <xdr:cNvPicPr>
          <a:picLocks noChangeAspect="1"/>
        </xdr:cNvPicPr>
      </xdr:nvPicPr>
      <xdr:blipFill>
        <a:blip r:embed="rId5"/>
        <a:stretch>
          <a:fillRect/>
        </a:stretch>
      </xdr:blipFill>
      <xdr:spPr>
        <a:xfrm>
          <a:off x="19202400" y="6380480"/>
          <a:ext cx="1189990" cy="1190625"/>
        </a:xfrm>
        <a:prstGeom prst="rect">
          <a:avLst/>
        </a:prstGeom>
        <a:ln w="38100">
          <a:solidFill>
            <a:schemeClr val="tx1"/>
          </a:solidFill>
        </a:ln>
      </xdr:spPr>
    </xdr:pic>
    <xdr:clientData/>
  </xdr:twoCellAnchor>
  <xdr:twoCellAnchor editAs="oneCell">
    <xdr:from>
      <xdr:col>26</xdr:col>
      <xdr:colOff>76835</xdr:colOff>
      <xdr:row>28</xdr:row>
      <xdr:rowOff>66675</xdr:rowOff>
    </xdr:from>
    <xdr:to>
      <xdr:col>26</xdr:col>
      <xdr:colOff>1266825</xdr:colOff>
      <xdr:row>32</xdr:row>
      <xdr:rowOff>197485</xdr:rowOff>
    </xdr:to>
    <xdr:pic>
      <xdr:nvPicPr>
        <xdr:cNvPr id="3" name="Picture 2" descr="WALLE_Float"/>
        <xdr:cNvPicPr>
          <a:picLocks noChangeAspect="1"/>
        </xdr:cNvPicPr>
      </xdr:nvPicPr>
      <xdr:blipFill>
        <a:blip r:embed="rId6"/>
        <a:stretch>
          <a:fillRect/>
        </a:stretch>
      </xdr:blipFill>
      <xdr:spPr>
        <a:xfrm>
          <a:off x="19192875" y="7729855"/>
          <a:ext cx="1189990" cy="1225550"/>
        </a:xfrm>
        <a:prstGeom prst="rect">
          <a:avLst/>
        </a:prstGeom>
        <a:ln w="38100">
          <a:solidFill>
            <a:schemeClr val="tx1"/>
          </a:solidFill>
        </a:ln>
      </xdr:spPr>
    </xdr:pic>
    <xdr:clientData/>
  </xdr:twoCellAnchor>
  <xdr:twoCellAnchor editAs="oneCell">
    <xdr:from>
      <xdr:col>26</xdr:col>
      <xdr:colOff>76835</xdr:colOff>
      <xdr:row>33</xdr:row>
      <xdr:rowOff>70485</xdr:rowOff>
    </xdr:from>
    <xdr:to>
      <xdr:col>26</xdr:col>
      <xdr:colOff>1266825</xdr:colOff>
      <xdr:row>37</xdr:row>
      <xdr:rowOff>194310</xdr:rowOff>
    </xdr:to>
    <xdr:pic>
      <xdr:nvPicPr>
        <xdr:cNvPr id="8" name="Picture 7" descr="C:\Users\kevin\Pictures\Saved Pictures\Attractions\Tangled_Float.pngTangled_Float"/>
        <xdr:cNvPicPr>
          <a:picLocks noChangeAspect="1"/>
        </xdr:cNvPicPr>
      </xdr:nvPicPr>
      <xdr:blipFill>
        <a:blip r:embed="rId7"/>
        <a:srcRect/>
        <a:stretch>
          <a:fillRect/>
        </a:stretch>
      </xdr:blipFill>
      <xdr:spPr>
        <a:xfrm>
          <a:off x="19192875" y="9102090"/>
          <a:ext cx="1189990" cy="1218565"/>
        </a:xfrm>
        <a:prstGeom prst="rect">
          <a:avLst/>
        </a:prstGeom>
        <a:ln w="38100">
          <a:solidFill>
            <a:schemeClr val="tx1"/>
          </a:solidFill>
        </a:ln>
      </xdr:spPr>
    </xdr:pic>
    <xdr:clientData/>
  </xdr:twoCellAnchor>
  <xdr:twoCellAnchor editAs="oneCell">
    <xdr:from>
      <xdr:col>26</xdr:col>
      <xdr:colOff>76835</xdr:colOff>
      <xdr:row>38</xdr:row>
      <xdr:rowOff>70485</xdr:rowOff>
    </xdr:from>
    <xdr:to>
      <xdr:col>26</xdr:col>
      <xdr:colOff>1267460</xdr:colOff>
      <xdr:row>42</xdr:row>
      <xdr:rowOff>194310</xdr:rowOff>
    </xdr:to>
    <xdr:pic>
      <xdr:nvPicPr>
        <xdr:cNvPr id="9" name="Picture 8" descr="C:\Users\kevin\Pictures\Saved Pictures\Attractions\Sleeping_Beauty_Float.pngSleeping_Beauty_Float"/>
        <xdr:cNvPicPr>
          <a:picLocks noChangeAspect="1"/>
        </xdr:cNvPicPr>
      </xdr:nvPicPr>
      <xdr:blipFill>
        <a:blip r:embed="rId8"/>
        <a:srcRect/>
        <a:stretch>
          <a:fillRect/>
        </a:stretch>
      </xdr:blipFill>
      <xdr:spPr>
        <a:xfrm>
          <a:off x="19192875" y="10470515"/>
          <a:ext cx="1190625" cy="1218565"/>
        </a:xfrm>
        <a:prstGeom prst="rect">
          <a:avLst/>
        </a:prstGeom>
        <a:ln w="38100">
          <a:solidFill>
            <a:schemeClr val="tx1"/>
          </a:solidFill>
        </a:ln>
      </xdr:spPr>
    </xdr:pic>
    <xdr:clientData/>
  </xdr:twoCellAnchor>
  <xdr:twoCellAnchor editAs="oneCell">
    <xdr:from>
      <xdr:col>26</xdr:col>
      <xdr:colOff>76835</xdr:colOff>
      <xdr:row>43</xdr:row>
      <xdr:rowOff>70485</xdr:rowOff>
    </xdr:from>
    <xdr:to>
      <xdr:col>26</xdr:col>
      <xdr:colOff>1267460</xdr:colOff>
      <xdr:row>47</xdr:row>
      <xdr:rowOff>194310</xdr:rowOff>
    </xdr:to>
    <xdr:pic>
      <xdr:nvPicPr>
        <xdr:cNvPr id="10" name="Picture 9" descr="C:\Users\kevin\Pictures\Saved Pictures\Attractions\Zootopia.pngZootopia"/>
        <xdr:cNvPicPr>
          <a:picLocks noChangeAspect="1"/>
        </xdr:cNvPicPr>
      </xdr:nvPicPr>
      <xdr:blipFill>
        <a:blip r:embed="rId9"/>
        <a:srcRect/>
        <a:stretch>
          <a:fillRect/>
        </a:stretch>
      </xdr:blipFill>
      <xdr:spPr>
        <a:xfrm>
          <a:off x="19192875" y="11838940"/>
          <a:ext cx="1190625" cy="1218565"/>
        </a:xfrm>
        <a:prstGeom prst="rect">
          <a:avLst/>
        </a:prstGeom>
        <a:ln w="38100">
          <a:solidFill>
            <a:schemeClr val="tx1"/>
          </a:solidFill>
        </a:ln>
      </xdr:spPr>
    </xdr:pic>
    <xdr:clientData/>
  </xdr:twoCellAnchor>
  <xdr:twoCellAnchor editAs="oneCell">
    <xdr:from>
      <xdr:col>26</xdr:col>
      <xdr:colOff>76835</xdr:colOff>
      <xdr:row>18</xdr:row>
      <xdr:rowOff>69850</xdr:rowOff>
    </xdr:from>
    <xdr:to>
      <xdr:col>26</xdr:col>
      <xdr:colOff>1267460</xdr:colOff>
      <xdr:row>22</xdr:row>
      <xdr:rowOff>193675</xdr:rowOff>
    </xdr:to>
    <xdr:pic>
      <xdr:nvPicPr>
        <xdr:cNvPr id="11" name="Picture 10" descr="C:\Users\kevin\Pictures\Saved Pictures\Attractions\The_Incredibles_Float.pngThe_Incredibles_Float"/>
        <xdr:cNvPicPr>
          <a:picLocks noChangeAspect="1"/>
        </xdr:cNvPicPr>
      </xdr:nvPicPr>
      <xdr:blipFill>
        <a:blip r:embed="rId10"/>
        <a:srcRect/>
        <a:stretch>
          <a:fillRect/>
        </a:stretch>
      </xdr:blipFill>
      <xdr:spPr>
        <a:xfrm>
          <a:off x="19192875" y="4996180"/>
          <a:ext cx="1190625" cy="1218565"/>
        </a:xfrm>
        <a:prstGeom prst="rect">
          <a:avLst/>
        </a:prstGeom>
        <a:ln w="38100">
          <a:solidFill>
            <a:schemeClr val="tx1"/>
          </a:solidFill>
        </a:ln>
      </xdr:spPr>
    </xdr:pic>
    <xdr:clientData/>
  </xdr:twoCellAnchor>
  <xdr:twoCellAnchor editAs="oneCell">
    <xdr:from>
      <xdr:col>26</xdr:col>
      <xdr:colOff>76835</xdr:colOff>
      <xdr:row>48</xdr:row>
      <xdr:rowOff>70485</xdr:rowOff>
    </xdr:from>
    <xdr:to>
      <xdr:col>26</xdr:col>
      <xdr:colOff>1267460</xdr:colOff>
      <xdr:row>52</xdr:row>
      <xdr:rowOff>194310</xdr:rowOff>
    </xdr:to>
    <xdr:pic>
      <xdr:nvPicPr>
        <xdr:cNvPr id="12" name="Picture 11" descr="C:\Users\kevin\Pictures\Saved Pictures\Attractions\Nightmare_Before_Christmas_Float.pngNightmare_Before_Christmas_Float"/>
        <xdr:cNvPicPr>
          <a:picLocks noChangeAspect="1"/>
        </xdr:cNvPicPr>
      </xdr:nvPicPr>
      <xdr:blipFill>
        <a:blip r:embed="rId11"/>
        <a:srcRect/>
        <a:stretch>
          <a:fillRect/>
        </a:stretch>
      </xdr:blipFill>
      <xdr:spPr>
        <a:xfrm>
          <a:off x="19192875" y="13207365"/>
          <a:ext cx="1190625" cy="1218565"/>
        </a:xfrm>
        <a:prstGeom prst="rect">
          <a:avLst/>
        </a:prstGeom>
        <a:ln w="38100">
          <a:solidFill>
            <a:schemeClr val="tx1"/>
          </a:solidFill>
        </a:ln>
      </xdr:spPr>
    </xdr:pic>
    <xdr:clientData/>
  </xdr:twoCellAnchor>
  <xdr:twoCellAnchor editAs="oneCell">
    <xdr:from>
      <xdr:col>26</xdr:col>
      <xdr:colOff>76835</xdr:colOff>
      <xdr:row>53</xdr:row>
      <xdr:rowOff>70485</xdr:rowOff>
    </xdr:from>
    <xdr:to>
      <xdr:col>26</xdr:col>
      <xdr:colOff>1267460</xdr:colOff>
      <xdr:row>57</xdr:row>
      <xdr:rowOff>194310</xdr:rowOff>
    </xdr:to>
    <xdr:pic>
      <xdr:nvPicPr>
        <xdr:cNvPr id="13" name="Picture 12" descr="C:\Users\kevin\Pictures\Saved Pictures\Attractions\Frozen_Float.pngFrozen_Float"/>
        <xdr:cNvPicPr>
          <a:picLocks noChangeAspect="1"/>
        </xdr:cNvPicPr>
      </xdr:nvPicPr>
      <xdr:blipFill>
        <a:blip r:embed="rId12"/>
        <a:srcRect/>
        <a:stretch>
          <a:fillRect/>
        </a:stretch>
      </xdr:blipFill>
      <xdr:spPr>
        <a:xfrm>
          <a:off x="19192875" y="14575790"/>
          <a:ext cx="1190625" cy="1218565"/>
        </a:xfrm>
        <a:prstGeom prst="rect">
          <a:avLst/>
        </a:prstGeom>
        <a:ln w="38100">
          <a:solidFill>
            <a:schemeClr val="tx1"/>
          </a:solidFill>
        </a:ln>
      </xdr:spPr>
    </xdr:pic>
    <xdr:clientData/>
  </xdr:twoCellAnchor>
  <xdr:twoCellAnchor editAs="oneCell">
    <xdr:from>
      <xdr:col>26</xdr:col>
      <xdr:colOff>76835</xdr:colOff>
      <xdr:row>58</xdr:row>
      <xdr:rowOff>70485</xdr:rowOff>
    </xdr:from>
    <xdr:to>
      <xdr:col>26</xdr:col>
      <xdr:colOff>1267460</xdr:colOff>
      <xdr:row>62</xdr:row>
      <xdr:rowOff>194310</xdr:rowOff>
    </xdr:to>
    <xdr:pic>
      <xdr:nvPicPr>
        <xdr:cNvPr id="14" name="Picture 13" descr="C:\Users\kevin\Pictures\Saved Pictures\Attractions\Mulan_Float.pngMulan_Float"/>
        <xdr:cNvPicPr>
          <a:picLocks noChangeAspect="1"/>
        </xdr:cNvPicPr>
      </xdr:nvPicPr>
      <xdr:blipFill>
        <a:blip r:embed="rId13"/>
        <a:srcRect/>
        <a:stretch>
          <a:fillRect/>
        </a:stretch>
      </xdr:blipFill>
      <xdr:spPr>
        <a:xfrm>
          <a:off x="19192875" y="15944215"/>
          <a:ext cx="1190625" cy="1218565"/>
        </a:xfrm>
        <a:prstGeom prst="rect">
          <a:avLst/>
        </a:prstGeom>
        <a:ln w="38100">
          <a:solidFill>
            <a:schemeClr val="tx1"/>
          </a:solidFill>
        </a:ln>
      </xdr:spPr>
    </xdr:pic>
    <xdr:clientData/>
  </xdr:twoCellAnchor>
  <xdr:twoCellAnchor editAs="oneCell">
    <xdr:from>
      <xdr:col>26</xdr:col>
      <xdr:colOff>76835</xdr:colOff>
      <xdr:row>63</xdr:row>
      <xdr:rowOff>70485</xdr:rowOff>
    </xdr:from>
    <xdr:to>
      <xdr:col>26</xdr:col>
      <xdr:colOff>1267460</xdr:colOff>
      <xdr:row>67</xdr:row>
      <xdr:rowOff>194310</xdr:rowOff>
    </xdr:to>
    <xdr:pic>
      <xdr:nvPicPr>
        <xdr:cNvPr id="15" name="Picture 14" descr="C:\Users\kevin\Pictures\Saved Pictures\Attractions\Beauty_and_the_Beast_Float.pngBeauty_and_the_Beast_Float"/>
        <xdr:cNvPicPr>
          <a:picLocks noChangeAspect="1"/>
        </xdr:cNvPicPr>
      </xdr:nvPicPr>
      <xdr:blipFill>
        <a:blip r:embed="rId14"/>
        <a:srcRect/>
        <a:stretch>
          <a:fillRect/>
        </a:stretch>
      </xdr:blipFill>
      <xdr:spPr>
        <a:xfrm>
          <a:off x="19192875" y="17312640"/>
          <a:ext cx="1190625" cy="1218565"/>
        </a:xfrm>
        <a:prstGeom prst="rect">
          <a:avLst/>
        </a:prstGeom>
        <a:ln w="38100">
          <a:solidFill>
            <a:schemeClr val="tx1"/>
          </a:solidFill>
        </a:ln>
      </xdr:spPr>
    </xdr:pic>
    <xdr:clientData/>
  </xdr:twoCellAnchor>
  <xdr:twoCellAnchor editAs="oneCell">
    <xdr:from>
      <xdr:col>26</xdr:col>
      <xdr:colOff>76835</xdr:colOff>
      <xdr:row>18</xdr:row>
      <xdr:rowOff>70485</xdr:rowOff>
    </xdr:from>
    <xdr:to>
      <xdr:col>26</xdr:col>
      <xdr:colOff>1267460</xdr:colOff>
      <xdr:row>22</xdr:row>
      <xdr:rowOff>194310</xdr:rowOff>
    </xdr:to>
    <xdr:pic>
      <xdr:nvPicPr>
        <xdr:cNvPr id="16" name="Picture 15" descr="C:\Users\kevin\Pictures\Saved Pictures\Attractions\Pirates_of_the_Carribean_Float.pngPirates_of_the_Carribean_Float"/>
        <xdr:cNvPicPr>
          <a:picLocks noChangeAspect="1"/>
        </xdr:cNvPicPr>
      </xdr:nvPicPr>
      <xdr:blipFill>
        <a:blip r:embed="rId15"/>
        <a:srcRect/>
        <a:stretch>
          <a:fillRect/>
        </a:stretch>
      </xdr:blipFill>
      <xdr:spPr>
        <a:xfrm>
          <a:off x="19192875" y="4996815"/>
          <a:ext cx="1190625" cy="1218565"/>
        </a:xfrm>
        <a:prstGeom prst="rect">
          <a:avLst/>
        </a:prstGeom>
        <a:ln w="38100">
          <a:solidFill>
            <a:schemeClr val="tx1"/>
          </a:solidFill>
        </a:ln>
      </xdr:spPr>
    </xdr:pic>
    <xdr:clientData/>
  </xdr:twoCellAnchor>
  <xdr:twoCellAnchor editAs="oneCell">
    <xdr:from>
      <xdr:col>26</xdr:col>
      <xdr:colOff>76835</xdr:colOff>
      <xdr:row>48</xdr:row>
      <xdr:rowOff>69850</xdr:rowOff>
    </xdr:from>
    <xdr:to>
      <xdr:col>26</xdr:col>
      <xdr:colOff>1267460</xdr:colOff>
      <xdr:row>52</xdr:row>
      <xdr:rowOff>193675</xdr:rowOff>
    </xdr:to>
    <xdr:pic>
      <xdr:nvPicPr>
        <xdr:cNvPr id="17" name="Picture 16" descr="C:\Users\kevin\Pictures\Saved Pictures\Attractions\The_Incredibles_Float.pngThe_Incredibles_Float"/>
        <xdr:cNvPicPr>
          <a:picLocks noChangeAspect="1"/>
        </xdr:cNvPicPr>
      </xdr:nvPicPr>
      <xdr:blipFill>
        <a:blip r:embed="rId10"/>
        <a:srcRect/>
        <a:stretch>
          <a:fillRect/>
        </a:stretch>
      </xdr:blipFill>
      <xdr:spPr>
        <a:xfrm>
          <a:off x="19192875" y="13206730"/>
          <a:ext cx="1190625" cy="1218565"/>
        </a:xfrm>
        <a:prstGeom prst="rect">
          <a:avLst/>
        </a:prstGeom>
        <a:ln w="38100">
          <a:solidFill>
            <a:schemeClr val="tx1"/>
          </a:solidFill>
        </a:ln>
      </xdr:spPr>
    </xdr:pic>
    <xdr:clientData/>
  </xdr:twoCellAnchor>
  <xdr:twoCellAnchor editAs="oneCell">
    <xdr:from>
      <xdr:col>26</xdr:col>
      <xdr:colOff>76835</xdr:colOff>
      <xdr:row>53</xdr:row>
      <xdr:rowOff>70485</xdr:rowOff>
    </xdr:from>
    <xdr:to>
      <xdr:col>26</xdr:col>
      <xdr:colOff>1267460</xdr:colOff>
      <xdr:row>57</xdr:row>
      <xdr:rowOff>194310</xdr:rowOff>
    </xdr:to>
    <xdr:pic>
      <xdr:nvPicPr>
        <xdr:cNvPr id="18" name="Picture 17" descr="C:\Users\kevin\Pictures\Saved Pictures\Attractions\Nightmare_Before_Christmas_Float.pngNightmare_Before_Christmas_Float"/>
        <xdr:cNvPicPr>
          <a:picLocks noChangeAspect="1"/>
        </xdr:cNvPicPr>
      </xdr:nvPicPr>
      <xdr:blipFill>
        <a:blip r:embed="rId11"/>
        <a:srcRect/>
        <a:stretch>
          <a:fillRect/>
        </a:stretch>
      </xdr:blipFill>
      <xdr:spPr>
        <a:xfrm>
          <a:off x="19192875" y="14575790"/>
          <a:ext cx="1190625" cy="1218565"/>
        </a:xfrm>
        <a:prstGeom prst="rect">
          <a:avLst/>
        </a:prstGeom>
        <a:ln w="38100">
          <a:solidFill>
            <a:schemeClr val="tx1"/>
          </a:solidFill>
        </a:ln>
      </xdr:spPr>
    </xdr:pic>
    <xdr:clientData/>
  </xdr:twoCellAnchor>
  <xdr:twoCellAnchor editAs="oneCell">
    <xdr:from>
      <xdr:col>26</xdr:col>
      <xdr:colOff>76835</xdr:colOff>
      <xdr:row>58</xdr:row>
      <xdr:rowOff>70485</xdr:rowOff>
    </xdr:from>
    <xdr:to>
      <xdr:col>26</xdr:col>
      <xdr:colOff>1267460</xdr:colOff>
      <xdr:row>62</xdr:row>
      <xdr:rowOff>194310</xdr:rowOff>
    </xdr:to>
    <xdr:pic>
      <xdr:nvPicPr>
        <xdr:cNvPr id="19" name="Picture 18" descr="C:\Users\kevin\Pictures\Saved Pictures\Attractions\Frozen_Float.pngFrozen_Float"/>
        <xdr:cNvPicPr>
          <a:picLocks noChangeAspect="1"/>
        </xdr:cNvPicPr>
      </xdr:nvPicPr>
      <xdr:blipFill>
        <a:blip r:embed="rId12"/>
        <a:srcRect/>
        <a:stretch>
          <a:fillRect/>
        </a:stretch>
      </xdr:blipFill>
      <xdr:spPr>
        <a:xfrm>
          <a:off x="19192875" y="15944215"/>
          <a:ext cx="1190625" cy="1218565"/>
        </a:xfrm>
        <a:prstGeom prst="rect">
          <a:avLst/>
        </a:prstGeom>
        <a:ln w="38100">
          <a:solidFill>
            <a:schemeClr val="tx1"/>
          </a:solidFill>
        </a:ln>
      </xdr:spPr>
    </xdr:pic>
    <xdr:clientData/>
  </xdr:twoCellAnchor>
  <xdr:twoCellAnchor editAs="oneCell">
    <xdr:from>
      <xdr:col>26</xdr:col>
      <xdr:colOff>76835</xdr:colOff>
      <xdr:row>63</xdr:row>
      <xdr:rowOff>70485</xdr:rowOff>
    </xdr:from>
    <xdr:to>
      <xdr:col>26</xdr:col>
      <xdr:colOff>1267460</xdr:colOff>
      <xdr:row>67</xdr:row>
      <xdr:rowOff>194310</xdr:rowOff>
    </xdr:to>
    <xdr:pic>
      <xdr:nvPicPr>
        <xdr:cNvPr id="20" name="Picture 19" descr="C:\Users\kevin\Pictures\Saved Pictures\Attractions\Mulan_Float.pngMulan_Float"/>
        <xdr:cNvPicPr>
          <a:picLocks noChangeAspect="1"/>
        </xdr:cNvPicPr>
      </xdr:nvPicPr>
      <xdr:blipFill>
        <a:blip r:embed="rId13"/>
        <a:srcRect/>
        <a:stretch>
          <a:fillRect/>
        </a:stretch>
      </xdr:blipFill>
      <xdr:spPr>
        <a:xfrm>
          <a:off x="19192875" y="17312640"/>
          <a:ext cx="1190625" cy="1218565"/>
        </a:xfrm>
        <a:prstGeom prst="rect">
          <a:avLst/>
        </a:prstGeom>
        <a:ln w="38100">
          <a:solidFill>
            <a:schemeClr val="tx1"/>
          </a:solidFill>
        </a:ln>
      </xdr:spPr>
    </xdr:pic>
    <xdr:clientData/>
  </xdr:twoCellAnchor>
  <xdr:twoCellAnchor editAs="oneCell">
    <xdr:from>
      <xdr:col>26</xdr:col>
      <xdr:colOff>76835</xdr:colOff>
      <xdr:row>68</xdr:row>
      <xdr:rowOff>70485</xdr:rowOff>
    </xdr:from>
    <xdr:to>
      <xdr:col>26</xdr:col>
      <xdr:colOff>1267460</xdr:colOff>
      <xdr:row>72</xdr:row>
      <xdr:rowOff>194310</xdr:rowOff>
    </xdr:to>
    <xdr:pic>
      <xdr:nvPicPr>
        <xdr:cNvPr id="21" name="Picture 20" descr="C:\Users\kevin\Pictures\Saved Pictures\Attractions\Beauty_and_the_Beast_Float.pngBeauty_and_the_Beast_Float"/>
        <xdr:cNvPicPr>
          <a:picLocks noChangeAspect="1"/>
        </xdr:cNvPicPr>
      </xdr:nvPicPr>
      <xdr:blipFill>
        <a:blip r:embed="rId14"/>
        <a:srcRect/>
        <a:stretch>
          <a:fillRect/>
        </a:stretch>
      </xdr:blipFill>
      <xdr:spPr>
        <a:xfrm>
          <a:off x="19192875" y="18681065"/>
          <a:ext cx="1190625" cy="1218565"/>
        </a:xfrm>
        <a:prstGeom prst="rect">
          <a:avLst/>
        </a:prstGeom>
        <a:ln w="38100">
          <a:solidFill>
            <a:schemeClr val="tx1"/>
          </a:solidFill>
        </a:ln>
      </xdr:spPr>
    </xdr:pic>
    <xdr:clientData/>
  </xdr:twoCellAnchor>
</xdr:wsDr>
</file>

<file path=xl/drawings/drawing49.xml><?xml version="1.0" encoding="utf-8"?>
<xdr:wsDr xmlns:xdr="http://schemas.openxmlformats.org/drawingml/2006/spreadsheetDrawing" xmlns:r="http://schemas.openxmlformats.org/officeDocument/2006/relationships" xmlns:a="http://schemas.openxmlformats.org/drawingml/2006/main">
  <xdr:twoCellAnchor editAs="absolute">
    <xdr:from>
      <xdr:col>8</xdr:col>
      <xdr:colOff>219075</xdr:colOff>
      <xdr:row>0</xdr:row>
      <xdr:rowOff>161925</xdr:rowOff>
    </xdr:from>
    <xdr:to>
      <xdr:col>15</xdr:col>
      <xdr:colOff>141605</xdr:colOff>
      <xdr:row>17</xdr:row>
      <xdr:rowOff>52705</xdr:rowOff>
    </xdr:to>
    <xdr:pic>
      <xdr:nvPicPr>
        <xdr:cNvPr id="2" name="Picture 1" descr="Pixie_Hollow"/>
        <xdr:cNvPicPr>
          <a:picLocks noChangeAspect="1"/>
        </xdr:cNvPicPr>
      </xdr:nvPicPr>
      <xdr:blipFill>
        <a:blip r:embed="rId1"/>
        <a:stretch>
          <a:fillRect/>
        </a:stretch>
      </xdr:blipFill>
      <xdr:spPr>
        <a:xfrm>
          <a:off x="7686675" y="161925"/>
          <a:ext cx="4723130" cy="4405630"/>
        </a:xfrm>
        <a:prstGeom prst="rect">
          <a:avLst/>
        </a:prstGeom>
        <a:ln w="57150">
          <a:solidFill>
            <a:schemeClr val="tx1"/>
          </a:solidFill>
        </a:ln>
      </xdr:spPr>
    </xdr:pic>
    <xdr:clientData/>
  </xdr:twoCellAnchor>
</xdr:wsDr>
</file>

<file path=xl/drawings/drawing50.xml><?xml version="1.0" encoding="utf-8"?>
<xdr:wsDr xmlns:xdr="http://schemas.openxmlformats.org/drawingml/2006/spreadsheetDrawing" xmlns:r="http://schemas.openxmlformats.org/officeDocument/2006/relationships" xmlns:a="http://schemas.openxmlformats.org/drawingml/2006/main">
  <xdr:twoCellAnchor editAs="absolute">
    <xdr:from>
      <xdr:col>8</xdr:col>
      <xdr:colOff>209550</xdr:colOff>
      <xdr:row>0</xdr:row>
      <xdr:rowOff>142875</xdr:rowOff>
    </xdr:from>
    <xdr:to>
      <xdr:col>15</xdr:col>
      <xdr:colOff>217805</xdr:colOff>
      <xdr:row>16</xdr:row>
      <xdr:rowOff>180975</xdr:rowOff>
    </xdr:to>
    <xdr:pic>
      <xdr:nvPicPr>
        <xdr:cNvPr id="2" name="Picture 1" descr="Pizza_Planet"/>
        <xdr:cNvPicPr>
          <a:picLocks noChangeAspect="1"/>
        </xdr:cNvPicPr>
      </xdr:nvPicPr>
      <xdr:blipFill>
        <a:blip r:embed="rId1"/>
        <a:stretch>
          <a:fillRect/>
        </a:stretch>
      </xdr:blipFill>
      <xdr:spPr>
        <a:xfrm>
          <a:off x="7677150" y="142875"/>
          <a:ext cx="4808855" cy="4486275"/>
        </a:xfrm>
        <a:prstGeom prst="rect">
          <a:avLst/>
        </a:prstGeom>
        <a:ln w="57150">
          <a:solidFill>
            <a:schemeClr val="tx1"/>
          </a:solidFill>
        </a:ln>
      </xdr:spPr>
    </xdr:pic>
    <xdr:clientData/>
  </xdr:twoCellAnchor>
</xdr:wsDr>
</file>

<file path=xl/drawings/drawing51.xml><?xml version="1.0" encoding="utf-8"?>
<xdr:wsDr xmlns:xdr="http://schemas.openxmlformats.org/drawingml/2006/spreadsheetDrawing" xmlns:r="http://schemas.openxmlformats.org/officeDocument/2006/relationships" xmlns:a="http://schemas.openxmlformats.org/drawingml/2006/main">
  <xdr:twoCellAnchor editAs="absolute">
    <xdr:from>
      <xdr:col>8</xdr:col>
      <xdr:colOff>666750</xdr:colOff>
      <xdr:row>0</xdr:row>
      <xdr:rowOff>161925</xdr:rowOff>
    </xdr:from>
    <xdr:to>
      <xdr:col>15</xdr:col>
      <xdr:colOff>161290</xdr:colOff>
      <xdr:row>17</xdr:row>
      <xdr:rowOff>112395</xdr:rowOff>
    </xdr:to>
    <xdr:pic>
      <xdr:nvPicPr>
        <xdr:cNvPr id="2" name="Picture 1" descr="Plutos_House"/>
        <xdr:cNvPicPr>
          <a:picLocks noChangeAspect="1"/>
        </xdr:cNvPicPr>
      </xdr:nvPicPr>
      <xdr:blipFill>
        <a:blip r:embed="rId1"/>
        <a:stretch>
          <a:fillRect/>
        </a:stretch>
      </xdr:blipFill>
      <xdr:spPr>
        <a:xfrm>
          <a:off x="8134350" y="161925"/>
          <a:ext cx="4295140" cy="4408170"/>
        </a:xfrm>
        <a:prstGeom prst="rect">
          <a:avLst/>
        </a:prstGeom>
        <a:ln w="57150">
          <a:solidFill>
            <a:schemeClr val="tx1"/>
          </a:solidFill>
        </a:ln>
      </xdr:spPr>
    </xdr:pic>
    <xdr:clientData/>
  </xdr:twoCellAnchor>
</xdr:wsDr>
</file>

<file path=xl/drawings/drawing52.xml><?xml version="1.0" encoding="utf-8"?>
<xdr:wsDr xmlns:xdr="http://schemas.openxmlformats.org/drawingml/2006/spreadsheetDrawing" xmlns:r="http://schemas.openxmlformats.org/officeDocument/2006/relationships" xmlns:a="http://schemas.openxmlformats.org/drawingml/2006/main">
  <xdr:twoCellAnchor editAs="absolute">
    <xdr:from>
      <xdr:col>9</xdr:col>
      <xdr:colOff>342900</xdr:colOff>
      <xdr:row>0</xdr:row>
      <xdr:rowOff>152400</xdr:rowOff>
    </xdr:from>
    <xdr:to>
      <xdr:col>15</xdr:col>
      <xdr:colOff>167005</xdr:colOff>
      <xdr:row>15</xdr:row>
      <xdr:rowOff>151765</xdr:rowOff>
    </xdr:to>
    <xdr:pic>
      <xdr:nvPicPr>
        <xdr:cNvPr id="2" name="Picture 1" descr="Prince_Charmings_Regal_Carrous"/>
        <xdr:cNvPicPr>
          <a:picLocks noChangeAspect="1"/>
        </xdr:cNvPicPr>
      </xdr:nvPicPr>
      <xdr:blipFill>
        <a:blip r:embed="rId1"/>
        <a:stretch>
          <a:fillRect/>
        </a:stretch>
      </xdr:blipFill>
      <xdr:spPr>
        <a:xfrm>
          <a:off x="8496300" y="152400"/>
          <a:ext cx="3938905" cy="4314190"/>
        </a:xfrm>
        <a:prstGeom prst="rect">
          <a:avLst/>
        </a:prstGeom>
        <a:ln w="57150">
          <a:solidFill>
            <a:schemeClr val="tx1"/>
          </a:solidFill>
        </a:ln>
      </xdr:spPr>
    </xdr:pic>
    <xdr:clientData/>
  </xdr:twoCellAnchor>
</xdr:wsDr>
</file>

<file path=xl/drawings/drawing53.xml><?xml version="1.0" encoding="utf-8"?>
<xdr:wsDr xmlns:xdr="http://schemas.openxmlformats.org/drawingml/2006/spreadsheetDrawing" xmlns:r="http://schemas.openxmlformats.org/officeDocument/2006/relationships" xmlns:a="http://schemas.openxmlformats.org/drawingml/2006/main">
  <xdr:twoCellAnchor editAs="absolute">
    <xdr:from>
      <xdr:col>8</xdr:col>
      <xdr:colOff>554990</xdr:colOff>
      <xdr:row>0</xdr:row>
      <xdr:rowOff>180975</xdr:rowOff>
    </xdr:from>
    <xdr:to>
      <xdr:col>15</xdr:col>
      <xdr:colOff>101600</xdr:colOff>
      <xdr:row>17</xdr:row>
      <xdr:rowOff>75565</xdr:rowOff>
    </xdr:to>
    <xdr:pic>
      <xdr:nvPicPr>
        <xdr:cNvPr id="2" name="Picture 1" descr="C:\Users\kevin\Pictures\Saved Pictures\Attractions\Princess_Fairytale_Hall.pngPrincess_Fairytale_Hall"/>
        <xdr:cNvPicPr>
          <a:picLocks noChangeAspect="1"/>
        </xdr:cNvPicPr>
      </xdr:nvPicPr>
      <xdr:blipFill>
        <a:blip r:embed="rId1"/>
        <a:srcRect/>
        <a:stretch>
          <a:fillRect/>
        </a:stretch>
      </xdr:blipFill>
      <xdr:spPr>
        <a:xfrm>
          <a:off x="8022590" y="180975"/>
          <a:ext cx="4347210" cy="4457065"/>
        </a:xfrm>
        <a:prstGeom prst="rect">
          <a:avLst/>
        </a:prstGeom>
        <a:ln w="57150">
          <a:solidFill>
            <a:schemeClr val="tx1"/>
          </a:solidFill>
        </a:ln>
      </xdr:spPr>
    </xdr:pic>
    <xdr:clientData/>
  </xdr:twoCellAnchor>
</xdr:wsDr>
</file>

<file path=xl/drawings/drawing54.xml><?xml version="1.0" encoding="utf-8"?>
<xdr:wsDr xmlns:xdr="http://schemas.openxmlformats.org/drawingml/2006/spreadsheetDrawing" xmlns:r="http://schemas.openxmlformats.org/officeDocument/2006/relationships" xmlns:a="http://schemas.openxmlformats.org/drawingml/2006/main">
  <xdr:twoCellAnchor editAs="absolute">
    <xdr:from>
      <xdr:col>10</xdr:col>
      <xdr:colOff>333375</xdr:colOff>
      <xdr:row>0</xdr:row>
      <xdr:rowOff>190500</xdr:rowOff>
    </xdr:from>
    <xdr:to>
      <xdr:col>15</xdr:col>
      <xdr:colOff>161290</xdr:colOff>
      <xdr:row>17</xdr:row>
      <xdr:rowOff>124460</xdr:rowOff>
    </xdr:to>
    <xdr:pic>
      <xdr:nvPicPr>
        <xdr:cNvPr id="2" name="Picture 1" descr="Rapunzels_Tower"/>
        <xdr:cNvPicPr>
          <a:picLocks noChangeAspect="1"/>
        </xdr:cNvPicPr>
      </xdr:nvPicPr>
      <xdr:blipFill>
        <a:blip r:embed="rId1"/>
        <a:stretch>
          <a:fillRect/>
        </a:stretch>
      </xdr:blipFill>
      <xdr:spPr>
        <a:xfrm>
          <a:off x="9172575" y="190500"/>
          <a:ext cx="3256915" cy="4420235"/>
        </a:xfrm>
        <a:prstGeom prst="rect">
          <a:avLst/>
        </a:prstGeom>
        <a:ln w="57150">
          <a:solidFill>
            <a:schemeClr val="tx1"/>
          </a:solidFill>
        </a:ln>
      </xdr:spPr>
    </xdr:pic>
    <xdr:clientData/>
  </xdr:twoCellAnchor>
</xdr:wsDr>
</file>

<file path=xl/drawings/drawing55.xml><?xml version="1.0" encoding="utf-8"?>
<xdr:wsDr xmlns:xdr="http://schemas.openxmlformats.org/drawingml/2006/spreadsheetDrawing" xmlns:r="http://schemas.openxmlformats.org/officeDocument/2006/relationships" xmlns:a="http://schemas.openxmlformats.org/drawingml/2006/main">
  <xdr:twoCellAnchor editAs="absolute">
    <xdr:from>
      <xdr:col>6</xdr:col>
      <xdr:colOff>438150</xdr:colOff>
      <xdr:row>0</xdr:row>
      <xdr:rowOff>152400</xdr:rowOff>
    </xdr:from>
    <xdr:to>
      <xdr:col>15</xdr:col>
      <xdr:colOff>123190</xdr:colOff>
      <xdr:row>17</xdr:row>
      <xdr:rowOff>118745</xdr:rowOff>
    </xdr:to>
    <xdr:pic>
      <xdr:nvPicPr>
        <xdr:cNvPr id="2" name="Picture 1" descr="RC_Racers"/>
        <xdr:cNvPicPr>
          <a:picLocks noChangeAspect="1"/>
        </xdr:cNvPicPr>
      </xdr:nvPicPr>
      <xdr:blipFill>
        <a:blip r:embed="rId1"/>
        <a:stretch>
          <a:fillRect/>
        </a:stretch>
      </xdr:blipFill>
      <xdr:spPr>
        <a:xfrm>
          <a:off x="6534150" y="152400"/>
          <a:ext cx="5857240" cy="4481195"/>
        </a:xfrm>
        <a:prstGeom prst="rect">
          <a:avLst/>
        </a:prstGeom>
        <a:ln w="57150">
          <a:solidFill>
            <a:schemeClr val="tx1"/>
          </a:solidFill>
        </a:ln>
      </xdr:spPr>
    </xdr:pic>
    <xdr:clientData/>
  </xdr:twoCellAnchor>
</xdr:wsDr>
</file>

<file path=xl/drawings/drawing56.xml><?xml version="1.0" encoding="utf-8"?>
<xdr:wsDr xmlns:xdr="http://schemas.openxmlformats.org/drawingml/2006/spreadsheetDrawing" xmlns:r="http://schemas.openxmlformats.org/officeDocument/2006/relationships" xmlns:a="http://schemas.openxmlformats.org/drawingml/2006/main">
  <xdr:twoCellAnchor editAs="absolute">
    <xdr:from>
      <xdr:col>8</xdr:col>
      <xdr:colOff>361950</xdr:colOff>
      <xdr:row>0</xdr:row>
      <xdr:rowOff>133350</xdr:rowOff>
    </xdr:from>
    <xdr:to>
      <xdr:col>15</xdr:col>
      <xdr:colOff>175260</xdr:colOff>
      <xdr:row>17</xdr:row>
      <xdr:rowOff>90170</xdr:rowOff>
    </xdr:to>
    <xdr:pic>
      <xdr:nvPicPr>
        <xdr:cNvPr id="2" name="Picture 1" descr="Sea_Serpent_Swing"/>
        <xdr:cNvPicPr>
          <a:picLocks noChangeAspect="1"/>
        </xdr:cNvPicPr>
      </xdr:nvPicPr>
      <xdr:blipFill>
        <a:blip r:embed="rId1"/>
        <a:stretch>
          <a:fillRect/>
        </a:stretch>
      </xdr:blipFill>
      <xdr:spPr>
        <a:xfrm>
          <a:off x="7829550" y="133350"/>
          <a:ext cx="4613910" cy="4404995"/>
        </a:xfrm>
        <a:prstGeom prst="rect">
          <a:avLst/>
        </a:prstGeom>
        <a:ln w="57150">
          <a:solidFill>
            <a:schemeClr val="tx1"/>
          </a:solidFill>
        </a:ln>
      </xdr:spPr>
    </xdr:pic>
    <xdr:clientData/>
  </xdr:twoCellAnchor>
</xdr:wsDr>
</file>

<file path=xl/drawings/drawing57.xml><?xml version="1.0" encoding="utf-8"?>
<xdr:wsDr xmlns:xdr="http://schemas.openxmlformats.org/drawingml/2006/spreadsheetDrawing" xmlns:r="http://schemas.openxmlformats.org/officeDocument/2006/relationships" xmlns:a="http://schemas.openxmlformats.org/drawingml/2006/main">
  <xdr:twoCellAnchor editAs="absolute">
    <xdr:from>
      <xdr:col>8</xdr:col>
      <xdr:colOff>504825</xdr:colOff>
      <xdr:row>0</xdr:row>
      <xdr:rowOff>161925</xdr:rowOff>
    </xdr:from>
    <xdr:to>
      <xdr:col>15</xdr:col>
      <xdr:colOff>189865</xdr:colOff>
      <xdr:row>17</xdr:row>
      <xdr:rowOff>127635</xdr:rowOff>
    </xdr:to>
    <xdr:pic>
      <xdr:nvPicPr>
        <xdr:cNvPr id="2" name="Picture 1" descr="Snuggly_Duckling"/>
        <xdr:cNvPicPr>
          <a:picLocks noChangeAspect="1"/>
        </xdr:cNvPicPr>
      </xdr:nvPicPr>
      <xdr:blipFill>
        <a:blip r:embed="rId1"/>
        <a:stretch>
          <a:fillRect/>
        </a:stretch>
      </xdr:blipFill>
      <xdr:spPr>
        <a:xfrm>
          <a:off x="7972425" y="161925"/>
          <a:ext cx="4485640" cy="4451985"/>
        </a:xfrm>
        <a:prstGeom prst="rect">
          <a:avLst/>
        </a:prstGeom>
        <a:ln w="57150">
          <a:solidFill>
            <a:schemeClr val="tx1"/>
          </a:solidFill>
        </a:ln>
      </xdr:spPr>
    </xdr:pic>
    <xdr:clientData/>
  </xdr:twoCellAnchor>
</xdr:wsDr>
</file>

<file path=xl/drawings/drawing58.xml><?xml version="1.0" encoding="utf-8"?>
<xdr:wsDr xmlns:xdr="http://schemas.openxmlformats.org/drawingml/2006/spreadsheetDrawing" xmlns:r="http://schemas.openxmlformats.org/officeDocument/2006/relationships" xmlns:a="http://schemas.openxmlformats.org/drawingml/2006/main">
  <xdr:twoCellAnchor editAs="absolute">
    <xdr:from>
      <xdr:col>6</xdr:col>
      <xdr:colOff>28575</xdr:colOff>
      <xdr:row>2</xdr:row>
      <xdr:rowOff>76200</xdr:rowOff>
    </xdr:from>
    <xdr:to>
      <xdr:col>15</xdr:col>
      <xdr:colOff>177800</xdr:colOff>
      <xdr:row>14</xdr:row>
      <xdr:rowOff>236855</xdr:rowOff>
    </xdr:to>
    <xdr:pic>
      <xdr:nvPicPr>
        <xdr:cNvPr id="2" name="Picture 1" descr="Space_Mountain"/>
        <xdr:cNvPicPr>
          <a:picLocks noChangeAspect="1"/>
        </xdr:cNvPicPr>
      </xdr:nvPicPr>
      <xdr:blipFill>
        <a:blip r:embed="rId1"/>
        <a:stretch>
          <a:fillRect/>
        </a:stretch>
      </xdr:blipFill>
      <xdr:spPr>
        <a:xfrm>
          <a:off x="6124575" y="647700"/>
          <a:ext cx="6321425" cy="3484880"/>
        </a:xfrm>
        <a:prstGeom prst="rect">
          <a:avLst/>
        </a:prstGeom>
        <a:ln w="57150">
          <a:solidFill>
            <a:schemeClr val="tx1"/>
          </a:solidFill>
        </a:ln>
      </xdr:spPr>
    </xdr:pic>
    <xdr:clientData/>
  </xdr:twoCellAnchor>
</xdr:wsDr>
</file>

<file path=xl/drawings/drawing59.xml><?xml version="1.0" encoding="utf-8"?>
<xdr:wsDr xmlns:xdr="http://schemas.openxmlformats.org/drawingml/2006/spreadsheetDrawing" xmlns:r="http://schemas.openxmlformats.org/officeDocument/2006/relationships" xmlns:a="http://schemas.openxmlformats.org/drawingml/2006/main">
  <xdr:twoCellAnchor editAs="absolute">
    <xdr:from>
      <xdr:col>8</xdr:col>
      <xdr:colOff>381000</xdr:colOff>
      <xdr:row>0</xdr:row>
      <xdr:rowOff>142875</xdr:rowOff>
    </xdr:from>
    <xdr:to>
      <xdr:col>15</xdr:col>
      <xdr:colOff>173990</xdr:colOff>
      <xdr:row>17</xdr:row>
      <xdr:rowOff>124460</xdr:rowOff>
    </xdr:to>
    <xdr:pic>
      <xdr:nvPicPr>
        <xdr:cNvPr id="2" name="Picture 1" descr="Space_Traders"/>
        <xdr:cNvPicPr>
          <a:picLocks noChangeAspect="1"/>
        </xdr:cNvPicPr>
      </xdr:nvPicPr>
      <xdr:blipFill>
        <a:blip r:embed="rId1"/>
        <a:stretch>
          <a:fillRect/>
        </a:stretch>
      </xdr:blipFill>
      <xdr:spPr>
        <a:xfrm>
          <a:off x="7848600" y="142875"/>
          <a:ext cx="4593590" cy="4458335"/>
        </a:xfrm>
        <a:prstGeom prst="rect">
          <a:avLst/>
        </a:prstGeom>
        <a:ln w="57150">
          <a:solidFill>
            <a:schemeClr val="tx1"/>
          </a:solidFill>
        </a:ln>
      </xdr:spPr>
    </xdr:pic>
    <xdr:clientData/>
  </xdr:twoCellAnchor>
</xdr:wsDr>
</file>

<file path=xl/drawings/drawing60.xml><?xml version="1.0" encoding="utf-8"?>
<xdr:wsDr xmlns:xdr="http://schemas.openxmlformats.org/drawingml/2006/spreadsheetDrawing" xmlns:r="http://schemas.openxmlformats.org/officeDocument/2006/relationships" xmlns:a="http://schemas.openxmlformats.org/drawingml/2006/main">
  <xdr:twoCellAnchor editAs="absolute">
    <xdr:from>
      <xdr:col>9</xdr:col>
      <xdr:colOff>390525</xdr:colOff>
      <xdr:row>0</xdr:row>
      <xdr:rowOff>114300</xdr:rowOff>
    </xdr:from>
    <xdr:to>
      <xdr:col>15</xdr:col>
      <xdr:colOff>132080</xdr:colOff>
      <xdr:row>17</xdr:row>
      <xdr:rowOff>66040</xdr:rowOff>
    </xdr:to>
    <xdr:pic>
      <xdr:nvPicPr>
        <xdr:cNvPr id="2" name="Picture 1" descr="Splash_Mountain"/>
        <xdr:cNvPicPr>
          <a:picLocks noChangeAspect="1"/>
        </xdr:cNvPicPr>
      </xdr:nvPicPr>
      <xdr:blipFill>
        <a:blip r:embed="rId1"/>
        <a:stretch>
          <a:fillRect/>
        </a:stretch>
      </xdr:blipFill>
      <xdr:spPr>
        <a:xfrm>
          <a:off x="8543925" y="114300"/>
          <a:ext cx="3856355" cy="4399915"/>
        </a:xfrm>
        <a:prstGeom prst="rect">
          <a:avLst/>
        </a:prstGeom>
        <a:ln w="57150">
          <a:solidFill>
            <a:schemeClr val="tx1"/>
          </a:solidFill>
        </a:ln>
      </xdr:spPr>
    </xdr:pic>
    <xdr:clientData/>
  </xdr:twoCellAnchor>
</xdr:wsDr>
</file>

<file path=xl/drawings/drawing61.xml><?xml version="1.0" encoding="utf-8"?>
<xdr:wsDr xmlns:xdr="http://schemas.openxmlformats.org/drawingml/2006/spreadsheetDrawing" xmlns:r="http://schemas.openxmlformats.org/officeDocument/2006/relationships" xmlns:a="http://schemas.openxmlformats.org/drawingml/2006/main">
  <xdr:twoCellAnchor editAs="absolute">
    <xdr:from>
      <xdr:col>10</xdr:col>
      <xdr:colOff>238125</xdr:colOff>
      <xdr:row>0</xdr:row>
      <xdr:rowOff>152400</xdr:rowOff>
    </xdr:from>
    <xdr:to>
      <xdr:col>15</xdr:col>
      <xdr:colOff>114300</xdr:colOff>
      <xdr:row>17</xdr:row>
      <xdr:rowOff>119380</xdr:rowOff>
    </xdr:to>
    <xdr:pic>
      <xdr:nvPicPr>
        <xdr:cNvPr id="2" name="Picture 1" descr="Sword_in_the_Stone"/>
        <xdr:cNvPicPr>
          <a:picLocks noChangeAspect="1"/>
        </xdr:cNvPicPr>
      </xdr:nvPicPr>
      <xdr:blipFill>
        <a:blip r:embed="rId1"/>
        <a:stretch>
          <a:fillRect/>
        </a:stretch>
      </xdr:blipFill>
      <xdr:spPr>
        <a:xfrm>
          <a:off x="9077325" y="152400"/>
          <a:ext cx="3305175" cy="4415155"/>
        </a:xfrm>
        <a:prstGeom prst="rect">
          <a:avLst/>
        </a:prstGeom>
        <a:ln w="57150">
          <a:solidFill>
            <a:schemeClr val="tx1"/>
          </a:solidFill>
        </a:ln>
      </xdr:spPr>
    </xdr:pic>
    <xdr:clientData/>
  </xdr:twoCellAnchor>
</xdr:wsDr>
</file>

<file path=xl/drawings/drawing62.xml><?xml version="1.0" encoding="utf-8"?>
<xdr:wsDr xmlns:xdr="http://schemas.openxmlformats.org/drawingml/2006/spreadsheetDrawing" xmlns:r="http://schemas.openxmlformats.org/officeDocument/2006/relationships" xmlns:a="http://schemas.openxmlformats.org/drawingml/2006/main">
  <xdr:twoCellAnchor editAs="absolute">
    <xdr:from>
      <xdr:col>8</xdr:col>
      <xdr:colOff>180975</xdr:colOff>
      <xdr:row>0</xdr:row>
      <xdr:rowOff>180975</xdr:rowOff>
    </xdr:from>
    <xdr:to>
      <xdr:col>15</xdr:col>
      <xdr:colOff>101600</xdr:colOff>
      <xdr:row>16</xdr:row>
      <xdr:rowOff>73660</xdr:rowOff>
    </xdr:to>
    <xdr:pic>
      <xdr:nvPicPr>
        <xdr:cNvPr id="2" name="Picture 1" descr="Syndromes_Zero_Point_Energy_Ri"/>
        <xdr:cNvPicPr>
          <a:picLocks noChangeAspect="1"/>
        </xdr:cNvPicPr>
      </xdr:nvPicPr>
      <xdr:blipFill>
        <a:blip r:embed="rId1"/>
        <a:stretch>
          <a:fillRect/>
        </a:stretch>
      </xdr:blipFill>
      <xdr:spPr>
        <a:xfrm>
          <a:off x="7648575" y="180975"/>
          <a:ext cx="4721225" cy="4436110"/>
        </a:xfrm>
        <a:prstGeom prst="rect">
          <a:avLst/>
        </a:prstGeom>
        <a:ln w="57150">
          <a:solidFill>
            <a:schemeClr val="tx1"/>
          </a:solidFill>
        </a:ln>
      </xdr:spPr>
    </xdr:pic>
    <xdr:clientData/>
  </xdr:twoCellAnchor>
  <xdr:oneCellAnchor>
    <xdr:from>
      <xdr:col>26</xdr:col>
      <xdr:colOff>86995</xdr:colOff>
      <xdr:row>2</xdr:row>
      <xdr:rowOff>28575</xdr:rowOff>
    </xdr:from>
    <xdr:ext cx="379730" cy="142240"/>
    <xdr:sp>
      <xdr:nvSpPr>
        <xdr:cNvPr id="3" name="Text Box 2"/>
        <xdr:cNvSpPr txBox="1"/>
      </xdr:nvSpPr>
      <xdr:spPr>
        <a:xfrm>
          <a:off x="19203035" y="600075"/>
          <a:ext cx="379730" cy="142240"/>
        </a:xfrm>
        <a:prstGeom prst="rect">
          <a:avLst/>
        </a:prstGeom>
      </xdr:spPr>
      <xdr:style>
        <a:lnRef idx="0">
          <a:scrgbClr r="0" g="0" b="0"/>
        </a:lnRef>
        <a:fillRef idx="0">
          <a:scrgbClr r="0" g="0" b="0"/>
        </a:fillRef>
        <a:effectRef idx="0">
          <a:scrgbClr r="0" g="0" b="0"/>
        </a:effectRef>
        <a:fontRef idx="minor">
          <a:schemeClr val="tx1"/>
        </a:fontRef>
      </xdr:style>
      <xdr:txBody>
        <a:bodyPr vertOverflow="clip" horzOverflow="clip" vert="wordArtVertRtl" wrap="none" rtlCol="0" anchor="t">
          <a:spAutoFit/>
        </a:bodyPr>
        <a:lstStyle>
          <a:defPPr>
            <a:defRPr lang="en-US">
              <a:solidFill>
                <a:schemeClr val="tx1"/>
              </a:solidFill>
            </a:defRPr>
          </a:defPPr>
          <a:lvl1pPr marL="0" algn="l" defTabSz="914400" rtl="0" eaLnBrk="1" latinLnBrk="0" hangingPunct="1">
            <a:defRPr sz="1100">
              <a:solidFill>
                <a:schemeClr val="tx1"/>
              </a:solidFill>
              <a:latin typeface="+mn-lt"/>
              <a:ea typeface="+mn-ea"/>
              <a:cs typeface="+mn-cs"/>
            </a:defRPr>
          </a:lvl1pPr>
          <a:lvl2pPr marL="457200" algn="l" defTabSz="914400" rtl="0" eaLnBrk="1" latinLnBrk="0" hangingPunct="1">
            <a:defRPr sz="1100">
              <a:solidFill>
                <a:schemeClr val="tx1"/>
              </a:solidFill>
              <a:latin typeface="+mn-lt"/>
              <a:ea typeface="+mn-ea"/>
              <a:cs typeface="+mn-cs"/>
            </a:defRPr>
          </a:lvl2pPr>
          <a:lvl3pPr marL="914400" algn="l" defTabSz="914400" rtl="0" eaLnBrk="1" latinLnBrk="0" hangingPunct="1">
            <a:defRPr sz="1100">
              <a:solidFill>
                <a:schemeClr val="tx1"/>
              </a:solidFill>
              <a:latin typeface="+mn-lt"/>
              <a:ea typeface="+mn-ea"/>
              <a:cs typeface="+mn-cs"/>
            </a:defRPr>
          </a:lvl3pPr>
          <a:lvl4pPr marL="1371600" algn="l" defTabSz="914400" rtl="0" eaLnBrk="1" latinLnBrk="0" hangingPunct="1">
            <a:defRPr sz="1100">
              <a:solidFill>
                <a:schemeClr val="tx1"/>
              </a:solidFill>
              <a:latin typeface="+mn-lt"/>
              <a:ea typeface="+mn-ea"/>
              <a:cs typeface="+mn-cs"/>
            </a:defRPr>
          </a:lvl4pPr>
          <a:lvl5pPr marL="1828800" algn="l" defTabSz="914400" rtl="0" eaLnBrk="1" latinLnBrk="0" hangingPunct="1">
            <a:defRPr sz="1100">
              <a:solidFill>
                <a:schemeClr val="tx1"/>
              </a:solidFill>
              <a:latin typeface="+mn-lt"/>
              <a:ea typeface="+mn-ea"/>
              <a:cs typeface="+mn-cs"/>
            </a:defRPr>
          </a:lvl5pPr>
          <a:lvl6pPr marL="2286000" algn="l" defTabSz="914400" rtl="0" eaLnBrk="1" latinLnBrk="0" hangingPunct="1">
            <a:defRPr sz="1100">
              <a:solidFill>
                <a:schemeClr val="tx1"/>
              </a:solidFill>
              <a:latin typeface="+mn-lt"/>
              <a:ea typeface="+mn-ea"/>
              <a:cs typeface="+mn-cs"/>
            </a:defRPr>
          </a:lvl6pPr>
          <a:lvl7pPr marL="2743200" algn="l" defTabSz="914400" rtl="0" eaLnBrk="1" latinLnBrk="0" hangingPunct="1">
            <a:defRPr sz="1100">
              <a:solidFill>
                <a:schemeClr val="tx1"/>
              </a:solidFill>
              <a:latin typeface="+mn-lt"/>
              <a:ea typeface="+mn-ea"/>
              <a:cs typeface="+mn-cs"/>
            </a:defRPr>
          </a:lvl7pPr>
          <a:lvl8pPr marL="3200400" algn="l" defTabSz="914400" rtl="0" eaLnBrk="1" latinLnBrk="0" hangingPunct="1">
            <a:defRPr sz="1100">
              <a:solidFill>
                <a:schemeClr val="tx1"/>
              </a:solidFill>
              <a:latin typeface="+mn-lt"/>
              <a:ea typeface="+mn-ea"/>
              <a:cs typeface="+mn-cs"/>
            </a:defRPr>
          </a:lvl8pPr>
          <a:lvl9pPr marL="3657600" algn="l" defTabSz="914400" rtl="0" eaLnBrk="1" latinLnBrk="0" hangingPunct="1">
            <a:defRPr sz="1100">
              <a:solidFill>
                <a:schemeClr val="tx1"/>
              </a:solidFill>
              <a:latin typeface="+mn-lt"/>
              <a:ea typeface="+mn-ea"/>
              <a:cs typeface="+mn-cs"/>
            </a:defRPr>
          </a:lvl9pPr>
        </a:lstStyle>
        <a:p>
          <a:pPr algn="l"/>
          <a:endParaRPr lang="en-US" sz="1100"/>
        </a:p>
      </xdr:txBody>
    </xdr:sp>
    <xdr:clientData/>
  </xdr:oneCellAnchor>
</xdr:wsDr>
</file>

<file path=xl/drawings/drawing63.xml><?xml version="1.0" encoding="utf-8"?>
<xdr:wsDr xmlns:xdr="http://schemas.openxmlformats.org/drawingml/2006/spreadsheetDrawing" xmlns:r="http://schemas.openxmlformats.org/officeDocument/2006/relationships" xmlns:a="http://schemas.openxmlformats.org/drawingml/2006/main">
  <xdr:twoCellAnchor editAs="absolute">
    <xdr:from>
      <xdr:col>7</xdr:col>
      <xdr:colOff>276225</xdr:colOff>
      <xdr:row>0</xdr:row>
      <xdr:rowOff>195580</xdr:rowOff>
    </xdr:from>
    <xdr:to>
      <xdr:col>15</xdr:col>
      <xdr:colOff>199390</xdr:colOff>
      <xdr:row>17</xdr:row>
      <xdr:rowOff>52070</xdr:rowOff>
    </xdr:to>
    <xdr:pic>
      <xdr:nvPicPr>
        <xdr:cNvPr id="2" name="Picture 1" descr="C:\Users\kevin\Pictures\Saved Pictures\Attractions\The_Incredibles_House.pngThe_Incredibles_House"/>
        <xdr:cNvPicPr>
          <a:picLocks noChangeAspect="1"/>
        </xdr:cNvPicPr>
      </xdr:nvPicPr>
      <xdr:blipFill>
        <a:blip r:embed="rId1"/>
        <a:srcRect/>
        <a:stretch>
          <a:fillRect/>
        </a:stretch>
      </xdr:blipFill>
      <xdr:spPr>
        <a:xfrm>
          <a:off x="7058025" y="195580"/>
          <a:ext cx="5409565" cy="4361815"/>
        </a:xfrm>
        <a:prstGeom prst="rect">
          <a:avLst/>
        </a:prstGeom>
        <a:ln w="57150">
          <a:solidFill>
            <a:schemeClr val="tx1"/>
          </a:solidFill>
        </a:ln>
      </xdr:spPr>
    </xdr:pic>
    <xdr:clientData/>
  </xdr:twoCellAnchor>
</xdr:wsDr>
</file>

<file path=xl/drawings/drawing64.xml><?xml version="1.0" encoding="utf-8"?>
<xdr:wsDr xmlns:xdr="http://schemas.openxmlformats.org/drawingml/2006/spreadsheetDrawing" xmlns:r="http://schemas.openxmlformats.org/officeDocument/2006/relationships" xmlns:a="http://schemas.openxmlformats.org/drawingml/2006/main">
  <xdr:twoCellAnchor editAs="absolute">
    <xdr:from>
      <xdr:col>7</xdr:col>
      <xdr:colOff>270510</xdr:colOff>
      <xdr:row>0</xdr:row>
      <xdr:rowOff>190500</xdr:rowOff>
    </xdr:from>
    <xdr:to>
      <xdr:col>15</xdr:col>
      <xdr:colOff>81915</xdr:colOff>
      <xdr:row>17</xdr:row>
      <xdr:rowOff>111760</xdr:rowOff>
    </xdr:to>
    <xdr:pic>
      <xdr:nvPicPr>
        <xdr:cNvPr id="2" name="Picture 1" descr="C:\Users\kevin\Pictures\Saved Pictures\Attractions\The_Kraken.pngThe_Kraken"/>
        <xdr:cNvPicPr>
          <a:picLocks noChangeAspect="1"/>
        </xdr:cNvPicPr>
      </xdr:nvPicPr>
      <xdr:blipFill>
        <a:blip r:embed="rId1"/>
        <a:srcRect/>
        <a:stretch>
          <a:fillRect/>
        </a:stretch>
      </xdr:blipFill>
      <xdr:spPr>
        <a:xfrm>
          <a:off x="7052310" y="190500"/>
          <a:ext cx="5297805" cy="4369435"/>
        </a:xfrm>
        <a:prstGeom prst="rect">
          <a:avLst/>
        </a:prstGeom>
        <a:ln w="57150">
          <a:solidFill>
            <a:schemeClr val="tx1"/>
          </a:solidFill>
        </a:ln>
      </xdr:spPr>
    </xdr:pic>
    <xdr:clientData/>
  </xdr:twoCellAnchor>
</xdr:wsDr>
</file>

<file path=xl/drawings/drawing65.xml><?xml version="1.0" encoding="utf-8"?>
<xdr:wsDr xmlns:xdr="http://schemas.openxmlformats.org/drawingml/2006/spreadsheetDrawing" xmlns:r="http://schemas.openxmlformats.org/officeDocument/2006/relationships" xmlns:a="http://schemas.openxmlformats.org/drawingml/2006/main">
  <xdr:twoCellAnchor editAs="absolute">
    <xdr:from>
      <xdr:col>7</xdr:col>
      <xdr:colOff>676275</xdr:colOff>
      <xdr:row>0</xdr:row>
      <xdr:rowOff>171450</xdr:rowOff>
    </xdr:from>
    <xdr:to>
      <xdr:col>15</xdr:col>
      <xdr:colOff>161925</xdr:colOff>
      <xdr:row>17</xdr:row>
      <xdr:rowOff>122555</xdr:rowOff>
    </xdr:to>
    <xdr:pic>
      <xdr:nvPicPr>
        <xdr:cNvPr id="2" name="Picture 1" descr="The_Magic_Carpets_of_Aladdin"/>
        <xdr:cNvPicPr>
          <a:picLocks noChangeAspect="1"/>
        </xdr:cNvPicPr>
      </xdr:nvPicPr>
      <xdr:blipFill>
        <a:blip r:embed="rId1"/>
        <a:stretch>
          <a:fillRect/>
        </a:stretch>
      </xdr:blipFill>
      <xdr:spPr>
        <a:xfrm>
          <a:off x="7458075" y="171450"/>
          <a:ext cx="4972050" cy="4399280"/>
        </a:xfrm>
        <a:prstGeom prst="rect">
          <a:avLst/>
        </a:prstGeom>
        <a:ln w="57150">
          <a:solidFill>
            <a:schemeClr val="tx1"/>
          </a:solidFill>
        </a:ln>
      </xdr:spPr>
    </xdr:pic>
    <xdr:clientData/>
  </xdr:twoCellAnchor>
</xdr:wsDr>
</file>

<file path=xl/drawings/drawing66.xml><?xml version="1.0" encoding="utf-8"?>
<xdr:wsDr xmlns:xdr="http://schemas.openxmlformats.org/drawingml/2006/spreadsheetDrawing" xmlns:r="http://schemas.openxmlformats.org/officeDocument/2006/relationships" xmlns:a="http://schemas.openxmlformats.org/drawingml/2006/main">
  <xdr:twoCellAnchor editAs="absolute">
    <xdr:from>
      <xdr:col>8</xdr:col>
      <xdr:colOff>304800</xdr:colOff>
      <xdr:row>0</xdr:row>
      <xdr:rowOff>123825</xdr:rowOff>
    </xdr:from>
    <xdr:to>
      <xdr:col>15</xdr:col>
      <xdr:colOff>98425</xdr:colOff>
      <xdr:row>17</xdr:row>
      <xdr:rowOff>123190</xdr:rowOff>
    </xdr:to>
    <xdr:pic>
      <xdr:nvPicPr>
        <xdr:cNvPr id="2" name="Picture 1" descr="The_Magic_Lamp_Theater"/>
        <xdr:cNvPicPr>
          <a:picLocks noChangeAspect="1"/>
        </xdr:cNvPicPr>
      </xdr:nvPicPr>
      <xdr:blipFill>
        <a:blip r:embed="rId1"/>
        <a:stretch>
          <a:fillRect/>
        </a:stretch>
      </xdr:blipFill>
      <xdr:spPr>
        <a:xfrm>
          <a:off x="7772400" y="123825"/>
          <a:ext cx="4594225" cy="4447540"/>
        </a:xfrm>
        <a:prstGeom prst="rect">
          <a:avLst/>
        </a:prstGeom>
        <a:ln w="57150">
          <a:solidFill>
            <a:schemeClr val="tx1"/>
          </a:solidFill>
        </a:ln>
      </xdr:spPr>
    </xdr:pic>
    <xdr:clientData/>
  </xdr:twoCellAnchor>
</xdr:wsDr>
</file>

<file path=xl/drawings/drawing67.xml><?xml version="1.0" encoding="utf-8"?>
<xdr:wsDr xmlns:xdr="http://schemas.openxmlformats.org/drawingml/2006/spreadsheetDrawing" xmlns:r="http://schemas.openxmlformats.org/officeDocument/2006/relationships" xmlns:a="http://schemas.openxmlformats.org/drawingml/2006/main">
  <xdr:twoCellAnchor editAs="absolute">
    <xdr:from>
      <xdr:col>6</xdr:col>
      <xdr:colOff>276225</xdr:colOff>
      <xdr:row>0</xdr:row>
      <xdr:rowOff>152400</xdr:rowOff>
    </xdr:from>
    <xdr:to>
      <xdr:col>15</xdr:col>
      <xdr:colOff>182880</xdr:colOff>
      <xdr:row>16</xdr:row>
      <xdr:rowOff>179705</xdr:rowOff>
    </xdr:to>
    <xdr:pic>
      <xdr:nvPicPr>
        <xdr:cNvPr id="2" name="Picture 1" descr="The_Omnidroid_City"/>
        <xdr:cNvPicPr>
          <a:picLocks noChangeAspect="1"/>
        </xdr:cNvPicPr>
      </xdr:nvPicPr>
      <xdr:blipFill>
        <a:blip r:embed="rId1"/>
        <a:stretch>
          <a:fillRect/>
        </a:stretch>
      </xdr:blipFill>
      <xdr:spPr>
        <a:xfrm>
          <a:off x="6372225" y="152400"/>
          <a:ext cx="6078855" cy="4456430"/>
        </a:xfrm>
        <a:prstGeom prst="rect">
          <a:avLst/>
        </a:prstGeom>
        <a:ln w="57150">
          <a:solidFill>
            <a:schemeClr val="tx1"/>
          </a:solidFill>
        </a:ln>
      </xdr:spPr>
    </xdr:pic>
    <xdr:clientData/>
  </xdr:twoCellAnchor>
</xdr:wsDr>
</file>

<file path=xl/drawings/drawing68.xml><?xml version="1.0" encoding="utf-8"?>
<xdr:wsDr xmlns:xdr="http://schemas.openxmlformats.org/drawingml/2006/spreadsheetDrawing" xmlns:r="http://schemas.openxmlformats.org/officeDocument/2006/relationships" xmlns:a="http://schemas.openxmlformats.org/drawingml/2006/main">
  <xdr:twoCellAnchor editAs="oneCell">
    <xdr:from>
      <xdr:col>8</xdr:col>
      <xdr:colOff>28575</xdr:colOff>
      <xdr:row>0</xdr:row>
      <xdr:rowOff>152400</xdr:rowOff>
    </xdr:from>
    <xdr:to>
      <xdr:col>15</xdr:col>
      <xdr:colOff>137160</xdr:colOff>
      <xdr:row>17</xdr:row>
      <xdr:rowOff>113665</xdr:rowOff>
    </xdr:to>
    <xdr:pic>
      <xdr:nvPicPr>
        <xdr:cNvPr id="2" name="Picture 1" descr="Tortuga_Tavern"/>
        <xdr:cNvPicPr>
          <a:picLocks noChangeAspect="1"/>
        </xdr:cNvPicPr>
      </xdr:nvPicPr>
      <xdr:blipFill>
        <a:blip r:embed="rId1"/>
        <a:stretch>
          <a:fillRect/>
        </a:stretch>
      </xdr:blipFill>
      <xdr:spPr>
        <a:xfrm>
          <a:off x="7496175" y="152400"/>
          <a:ext cx="4909185" cy="4438015"/>
        </a:xfrm>
        <a:prstGeom prst="rect">
          <a:avLst/>
        </a:prstGeom>
        <a:ln w="57150">
          <a:solidFill>
            <a:schemeClr val="tx1"/>
          </a:solidFill>
        </a:ln>
      </xdr:spPr>
    </xdr:pic>
    <xdr:clientData/>
  </xdr:twoCellAnchor>
</xdr:wsDr>
</file>

<file path=xl/drawings/drawing69.xml><?xml version="1.0" encoding="utf-8"?>
<xdr:wsDr xmlns:xdr="http://schemas.openxmlformats.org/drawingml/2006/spreadsheetDrawing" xmlns:r="http://schemas.openxmlformats.org/officeDocument/2006/relationships" xmlns:a="http://schemas.openxmlformats.org/drawingml/2006/main">
  <xdr:twoCellAnchor editAs="absolute">
    <xdr:from>
      <xdr:col>7</xdr:col>
      <xdr:colOff>104775</xdr:colOff>
      <xdr:row>0</xdr:row>
      <xdr:rowOff>200025</xdr:rowOff>
    </xdr:from>
    <xdr:to>
      <xdr:col>15</xdr:col>
      <xdr:colOff>161290</xdr:colOff>
      <xdr:row>17</xdr:row>
      <xdr:rowOff>94615</xdr:rowOff>
    </xdr:to>
    <xdr:pic>
      <xdr:nvPicPr>
        <xdr:cNvPr id="2" name="Picture 1" descr="Toy_Soldiers_Parachute_Drop"/>
        <xdr:cNvPicPr>
          <a:picLocks noChangeAspect="1"/>
        </xdr:cNvPicPr>
      </xdr:nvPicPr>
      <xdr:blipFill>
        <a:blip r:embed="rId1"/>
        <a:stretch>
          <a:fillRect/>
        </a:stretch>
      </xdr:blipFill>
      <xdr:spPr>
        <a:xfrm>
          <a:off x="6886575" y="200025"/>
          <a:ext cx="5542915" cy="4409440"/>
        </a:xfrm>
        <a:prstGeom prst="rect">
          <a:avLst/>
        </a:prstGeom>
        <a:ln w="57150">
          <a:solidFill>
            <a:schemeClr val="tx1"/>
          </a:solidFill>
        </a:ln>
      </xdr:spPr>
    </xdr:pic>
    <xdr:clientData/>
  </xdr:twoCellAnchor>
</xdr:wsDr>
</file>

<file path=xl/drawings/drawing70.xml><?xml version="1.0" encoding="utf-8"?>
<xdr:wsDr xmlns:xdr="http://schemas.openxmlformats.org/drawingml/2006/spreadsheetDrawing" xmlns:r="http://schemas.openxmlformats.org/officeDocument/2006/relationships" xmlns:a="http://schemas.openxmlformats.org/drawingml/2006/main">
  <xdr:twoCellAnchor editAs="absolute">
    <xdr:from>
      <xdr:col>6</xdr:col>
      <xdr:colOff>38100</xdr:colOff>
      <xdr:row>0</xdr:row>
      <xdr:rowOff>180975</xdr:rowOff>
    </xdr:from>
    <xdr:to>
      <xdr:col>15</xdr:col>
      <xdr:colOff>88265</xdr:colOff>
      <xdr:row>17</xdr:row>
      <xdr:rowOff>85090</xdr:rowOff>
    </xdr:to>
    <xdr:pic>
      <xdr:nvPicPr>
        <xdr:cNvPr id="2" name="Picture 1" descr="Training_Camp"/>
        <xdr:cNvPicPr>
          <a:picLocks noChangeAspect="1"/>
        </xdr:cNvPicPr>
      </xdr:nvPicPr>
      <xdr:blipFill>
        <a:blip r:embed="rId1"/>
        <a:stretch>
          <a:fillRect/>
        </a:stretch>
      </xdr:blipFill>
      <xdr:spPr>
        <a:xfrm>
          <a:off x="6134100" y="180975"/>
          <a:ext cx="6222365" cy="4438015"/>
        </a:xfrm>
        <a:prstGeom prst="rect">
          <a:avLst/>
        </a:prstGeom>
        <a:ln w="57150">
          <a:solidFill>
            <a:schemeClr val="tx1"/>
          </a:solidFill>
        </a:ln>
      </xdr:spPr>
    </xdr:pic>
    <xdr:clientData/>
  </xdr:twoCellAnchor>
</xdr:wsDr>
</file>

<file path=xl/drawings/drawing71.xml><?xml version="1.0" encoding="utf-8"?>
<xdr:wsDr xmlns:xdr="http://schemas.openxmlformats.org/drawingml/2006/spreadsheetDrawing" xmlns:r="http://schemas.openxmlformats.org/officeDocument/2006/relationships" xmlns:a="http://schemas.openxmlformats.org/drawingml/2006/main">
  <xdr:twoCellAnchor editAs="absolute">
    <xdr:from>
      <xdr:col>7</xdr:col>
      <xdr:colOff>457200</xdr:colOff>
      <xdr:row>3</xdr:row>
      <xdr:rowOff>76835</xdr:rowOff>
    </xdr:from>
    <xdr:to>
      <xdr:col>14</xdr:col>
      <xdr:colOff>301625</xdr:colOff>
      <xdr:row>9</xdr:row>
      <xdr:rowOff>307975</xdr:rowOff>
    </xdr:to>
    <xdr:pic>
      <xdr:nvPicPr>
        <xdr:cNvPr id="3" name="Picture 2" descr="Treasure_Bank2"/>
        <xdr:cNvPicPr>
          <a:picLocks noChangeAspect="1"/>
        </xdr:cNvPicPr>
      </xdr:nvPicPr>
      <xdr:blipFill>
        <a:blip r:embed="rId1"/>
        <a:stretch>
          <a:fillRect/>
        </a:stretch>
      </xdr:blipFill>
      <xdr:spPr>
        <a:xfrm>
          <a:off x="7772400" y="1115060"/>
          <a:ext cx="4645025" cy="2155190"/>
        </a:xfrm>
        <a:prstGeom prst="rect">
          <a:avLst/>
        </a:prstGeom>
        <a:ln w="57150">
          <a:solidFill>
            <a:schemeClr val="tx1"/>
          </a:solidFill>
        </a:ln>
      </xdr:spPr>
    </xdr:pic>
    <xdr:clientData/>
  </xdr:twoCellAnchor>
  <xdr:twoCellAnchor editAs="absolute">
    <xdr:from>
      <xdr:col>4</xdr:col>
      <xdr:colOff>285115</xdr:colOff>
      <xdr:row>3</xdr:row>
      <xdr:rowOff>76200</xdr:rowOff>
    </xdr:from>
    <xdr:to>
      <xdr:col>7</xdr:col>
      <xdr:colOff>287020</xdr:colOff>
      <xdr:row>9</xdr:row>
      <xdr:rowOff>297815</xdr:rowOff>
    </xdr:to>
    <xdr:pic>
      <xdr:nvPicPr>
        <xdr:cNvPr id="2" name="Picture 1" descr="Treasure_Bank"/>
        <xdr:cNvPicPr>
          <a:picLocks noChangeAspect="1"/>
        </xdr:cNvPicPr>
      </xdr:nvPicPr>
      <xdr:blipFill>
        <a:blip r:embed="rId2"/>
        <a:stretch>
          <a:fillRect/>
        </a:stretch>
      </xdr:blipFill>
      <xdr:spPr>
        <a:xfrm>
          <a:off x="5542915" y="1114425"/>
          <a:ext cx="2059305" cy="2145665"/>
        </a:xfrm>
        <a:prstGeom prst="rect">
          <a:avLst/>
        </a:prstGeom>
        <a:ln w="57150">
          <a:solidFill>
            <a:schemeClr val="tx1"/>
          </a:solidFill>
        </a:ln>
      </xdr:spPr>
    </xdr:pic>
    <xdr:clientData/>
  </xdr:twoCellAnchor>
  <xdr:oneCellAnchor>
    <xdr:from>
      <xdr:col>3</xdr:col>
      <xdr:colOff>219710</xdr:colOff>
      <xdr:row>5</xdr:row>
      <xdr:rowOff>95885</xdr:rowOff>
    </xdr:from>
    <xdr:ext cx="816610" cy="406400"/>
    <xdr:sp>
      <xdr:nvSpPr>
        <xdr:cNvPr id="4" name="Rounded Rectangle 3">
          <a:hlinkClick xmlns:r="http://schemas.openxmlformats.org/officeDocument/2006/relationships" r:id="rId3"/>
        </xdr:cNvPr>
        <xdr:cNvSpPr/>
      </xdr:nvSpPr>
      <xdr:spPr>
        <a:xfrm>
          <a:off x="4258310" y="1686560"/>
          <a:ext cx="816610" cy="406400"/>
        </a:xfrm>
        <a:prstGeom prst="roundRect">
          <a:avLst>
            <a:gd name="adj" fmla="val 50000"/>
          </a:avLst>
        </a:prstGeom>
        <a:solidFill>
          <a:schemeClr val="accent2">
            <a:lumMod val="50000"/>
          </a:schemeClr>
        </a:solidFill>
        <a:ln w="25400">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wrap="none" rtlCol="0" anchor="ctr" anchorCtr="0">
          <a:spAutoFit/>
        </a:bodyPr>
        <a:p>
          <a:pPr algn="ctr"/>
          <a:r>
            <a:rPr lang="en-US" sz="1200" b="1">
              <a:solidFill>
                <a:schemeClr val="bg1"/>
              </a:solidFill>
              <a:latin typeface="Arial" panose="020B0604020202020204" pitchFamily="7" charset="0"/>
            </a:rPr>
            <a:t>Bronze</a:t>
          </a:r>
          <a:endParaRPr lang="en-US" sz="1200" b="1">
            <a:solidFill>
              <a:schemeClr val="bg1"/>
            </a:solidFill>
            <a:latin typeface="Arial" panose="020B0604020202020204" pitchFamily="7" charset="0"/>
          </a:endParaRPr>
        </a:p>
      </xdr:txBody>
    </xdr:sp>
    <xdr:clientData/>
  </xdr:oneCellAnchor>
  <xdr:oneCellAnchor>
    <xdr:from>
      <xdr:col>3</xdr:col>
      <xdr:colOff>293370</xdr:colOff>
      <xdr:row>7</xdr:row>
      <xdr:rowOff>406400</xdr:rowOff>
    </xdr:from>
    <xdr:ext cx="650240" cy="414020"/>
    <xdr:sp>
      <xdr:nvSpPr>
        <xdr:cNvPr id="6" name="Rounded Rectangle 5">
          <a:hlinkClick xmlns:r="http://schemas.openxmlformats.org/officeDocument/2006/relationships" r:id="rId4"/>
        </xdr:cNvPr>
        <xdr:cNvSpPr/>
      </xdr:nvSpPr>
      <xdr:spPr>
        <a:xfrm>
          <a:off x="4331970" y="2682875"/>
          <a:ext cx="650240" cy="414020"/>
        </a:xfrm>
        <a:prstGeom prst="roundRect">
          <a:avLst>
            <a:gd name="adj" fmla="val 50000"/>
          </a:avLst>
        </a:prstGeom>
        <a:solidFill>
          <a:schemeClr val="accent4">
            <a:lumMod val="75000"/>
          </a:schemeClr>
        </a:solidFill>
        <a:ln w="25400">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wrap="none" rtlCol="0" anchor="ctr" anchorCtr="0">
          <a:spAutoFit/>
        </a:bodyPr>
        <a:lstStyle>
          <a:defPPr>
            <a:defRPr lang="en-US">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pPr algn="ctr"/>
          <a:r>
            <a:rPr lang="en-US" sz="1200" b="1">
              <a:solidFill>
                <a:schemeClr val="bg1"/>
              </a:solidFill>
              <a:latin typeface="Arial" panose="020B0604020202020204" pitchFamily="7" charset="0"/>
            </a:rPr>
            <a:t>Gold</a:t>
          </a:r>
          <a:endParaRPr lang="en-US" sz="1200" b="1">
            <a:solidFill>
              <a:schemeClr val="bg1"/>
            </a:solidFill>
            <a:latin typeface="Arial" panose="020B0604020202020204" pitchFamily="7" charset="0"/>
          </a:endParaRPr>
        </a:p>
      </xdr:txBody>
    </xdr:sp>
    <xdr:clientData/>
  </xdr:oneCellAnchor>
  <xdr:oneCellAnchor>
    <xdr:from>
      <xdr:col>3</xdr:col>
      <xdr:colOff>145415</xdr:colOff>
      <xdr:row>9</xdr:row>
      <xdr:rowOff>212090</xdr:rowOff>
    </xdr:from>
    <xdr:ext cx="946150" cy="414020"/>
    <xdr:sp>
      <xdr:nvSpPr>
        <xdr:cNvPr id="7" name="Rounded Rectangle 6">
          <a:hlinkClick xmlns:r="http://schemas.openxmlformats.org/officeDocument/2006/relationships" r:id="rId5"/>
        </xdr:cNvPr>
        <xdr:cNvSpPr/>
      </xdr:nvSpPr>
      <xdr:spPr>
        <a:xfrm>
          <a:off x="4184015" y="3174365"/>
          <a:ext cx="946150" cy="414020"/>
        </a:xfrm>
        <a:prstGeom prst="roundRect">
          <a:avLst>
            <a:gd name="adj" fmla="val 50000"/>
          </a:avLst>
        </a:prstGeom>
        <a:solidFill>
          <a:schemeClr val="accent5">
            <a:lumMod val="50000"/>
          </a:schemeClr>
        </a:solidFill>
        <a:ln w="25400">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wrap="none" rtlCol="0" anchor="t">
          <a:spAutoFit/>
        </a:bodyPr>
        <a:lstStyle>
          <a:defPPr>
            <a:defRPr lang="en-US">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pPr algn="ctr"/>
          <a:r>
            <a:rPr lang="en-US" sz="1200" b="1">
              <a:solidFill>
                <a:schemeClr val="bg1"/>
              </a:solidFill>
              <a:latin typeface="Arial" panose="020B0604020202020204" pitchFamily="7" charset="0"/>
            </a:rPr>
            <a:t>Platinum</a:t>
          </a:r>
          <a:endParaRPr lang="en-US" sz="1200" b="1">
            <a:solidFill>
              <a:schemeClr val="bg1"/>
            </a:solidFill>
            <a:latin typeface="Arial" panose="020B0604020202020204" pitchFamily="7" charset="0"/>
          </a:endParaRPr>
        </a:p>
      </xdr:txBody>
    </xdr:sp>
    <xdr:clientData/>
  </xdr:oneCellAnchor>
  <xdr:oneCellAnchor>
    <xdr:from>
      <xdr:col>27</xdr:col>
      <xdr:colOff>90805</xdr:colOff>
      <xdr:row>0</xdr:row>
      <xdr:rowOff>153035</xdr:rowOff>
    </xdr:from>
    <xdr:ext cx="1653540" cy="408940"/>
    <xdr:sp>
      <xdr:nvSpPr>
        <xdr:cNvPr id="10" name="Rounded Rectangle 9">
          <a:hlinkClick xmlns:r="http://schemas.openxmlformats.org/officeDocument/2006/relationships" r:id="rId6"/>
        </xdr:cNvPr>
        <xdr:cNvSpPr/>
      </xdr:nvSpPr>
      <xdr:spPr>
        <a:xfrm>
          <a:off x="20680045" y="153035"/>
          <a:ext cx="1653540" cy="408940"/>
        </a:xfrm>
        <a:prstGeom prst="roundRect">
          <a:avLst>
            <a:gd name="adj" fmla="val 50000"/>
          </a:avLst>
        </a:prstGeom>
        <a:solidFill>
          <a:schemeClr val="accent5">
            <a:lumMod val="50000"/>
          </a:schemeClr>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wrap="none" rtlCol="0" anchor="ctr" anchorCtr="0">
          <a:spAutoFit/>
        </a:bodyPr>
        <a:p>
          <a:pPr algn="l"/>
          <a:r>
            <a:rPr lang="en-US" sz="1200" b="1">
              <a:solidFill>
                <a:schemeClr val="bg1"/>
              </a:solidFill>
              <a:latin typeface="Arial" panose="020B0604020202020204" pitchFamily="7" charset="0"/>
            </a:rPr>
            <a:t>&lt;&lt;&lt; Attraction Info</a:t>
          </a:r>
          <a:endParaRPr lang="en-US" sz="1200" b="1">
            <a:solidFill>
              <a:schemeClr val="bg1"/>
            </a:solidFill>
            <a:latin typeface="Arial" panose="020B0604020202020204" pitchFamily="7" charset="0"/>
          </a:endParaRPr>
        </a:p>
      </xdr:txBody>
    </xdr:sp>
    <xdr:clientData/>
  </xdr:oneCellAnchor>
  <xdr:oneCellAnchor>
    <xdr:from>
      <xdr:col>3</xdr:col>
      <xdr:colOff>257810</xdr:colOff>
      <xdr:row>6</xdr:row>
      <xdr:rowOff>181610</xdr:rowOff>
    </xdr:from>
    <xdr:ext cx="734060" cy="424815"/>
    <xdr:sp>
      <xdr:nvSpPr>
        <xdr:cNvPr id="14" name="Rounded Rectangle 13">
          <a:hlinkClick xmlns:r="http://schemas.openxmlformats.org/officeDocument/2006/relationships" r:id="rId7"/>
        </xdr:cNvPr>
        <xdr:cNvSpPr/>
      </xdr:nvSpPr>
      <xdr:spPr>
        <a:xfrm>
          <a:off x="4296410" y="2181860"/>
          <a:ext cx="734060" cy="424815"/>
        </a:xfrm>
        <a:prstGeom prst="roundRect">
          <a:avLst>
            <a:gd name="adj" fmla="val 50000"/>
          </a:avLst>
        </a:prstGeom>
        <a:solidFill>
          <a:schemeClr val="bg1">
            <a:lumMod val="50000"/>
          </a:schemeClr>
        </a:solidFill>
        <a:ln w="25400">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wrap="none" rtlCol="0" anchor="ctr" anchorCtr="0">
          <a:spAutoFit/>
        </a:bodyPr>
        <a:lstStyle>
          <a:defPPr>
            <a:defRPr lang="en-US">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pPr algn="ctr"/>
          <a:r>
            <a:rPr lang="en-US" sz="1200" b="1">
              <a:solidFill>
                <a:schemeClr val="bg1"/>
              </a:solidFill>
              <a:latin typeface="Arial" panose="020B0604020202020204" pitchFamily="7" charset="0"/>
            </a:rPr>
            <a:t>Silver</a:t>
          </a:r>
          <a:endParaRPr lang="en-US" sz="1200" b="1">
            <a:solidFill>
              <a:schemeClr val="bg1"/>
            </a:solidFill>
            <a:latin typeface="Arial" panose="020B0604020202020204" pitchFamily="7" charset="0"/>
          </a:endParaRPr>
        </a:p>
      </xdr:txBody>
    </xdr:sp>
    <xdr:clientData/>
  </xdr:oneCellAnchor>
  <xdr:oneCellAnchor>
    <xdr:from>
      <xdr:col>27</xdr:col>
      <xdr:colOff>1828165</xdr:colOff>
      <xdr:row>0</xdr:row>
      <xdr:rowOff>153035</xdr:rowOff>
    </xdr:from>
    <xdr:ext cx="816610" cy="406400"/>
    <xdr:sp>
      <xdr:nvSpPr>
        <xdr:cNvPr id="5" name="Rounded Rectangle 4">
          <a:hlinkClick xmlns:r="http://schemas.openxmlformats.org/officeDocument/2006/relationships" r:id="rId8"/>
        </xdr:cNvPr>
        <xdr:cNvSpPr/>
      </xdr:nvSpPr>
      <xdr:spPr>
        <a:xfrm>
          <a:off x="22417405" y="153035"/>
          <a:ext cx="816610" cy="406400"/>
        </a:xfrm>
        <a:prstGeom prst="roundRect">
          <a:avLst>
            <a:gd name="adj" fmla="val 50000"/>
          </a:avLst>
        </a:prstGeom>
        <a:solidFill>
          <a:schemeClr val="accent2">
            <a:lumMod val="50000"/>
          </a:schemeClr>
        </a:solidFill>
        <a:ln w="25400">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wrap="none" rtlCol="0" anchor="ctr" anchorCtr="0">
          <a:spAutoFit/>
        </a:bodyPr>
        <a:lstStyle>
          <a:defPPr>
            <a:defRPr lang="en-US">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pPr algn="ctr"/>
          <a:r>
            <a:rPr lang="en-US" sz="1200" b="1">
              <a:solidFill>
                <a:schemeClr val="bg1"/>
              </a:solidFill>
              <a:latin typeface="Arial" panose="020B0604020202020204" pitchFamily="7" charset="0"/>
            </a:rPr>
            <a:t>Bronze</a:t>
          </a:r>
          <a:endParaRPr lang="en-US" sz="1200" b="1">
            <a:solidFill>
              <a:schemeClr val="bg1"/>
            </a:solidFill>
            <a:latin typeface="Arial" panose="020B0604020202020204" pitchFamily="7" charset="0"/>
          </a:endParaRPr>
        </a:p>
      </xdr:txBody>
    </xdr:sp>
    <xdr:clientData/>
  </xdr:oneCellAnchor>
  <xdr:oneCellAnchor>
    <xdr:from>
      <xdr:col>28</xdr:col>
      <xdr:colOff>615950</xdr:colOff>
      <xdr:row>0</xdr:row>
      <xdr:rowOff>158115</xdr:rowOff>
    </xdr:from>
    <xdr:ext cx="650240" cy="414020"/>
    <xdr:sp>
      <xdr:nvSpPr>
        <xdr:cNvPr id="9" name="Rounded Rectangle 8">
          <a:hlinkClick xmlns:r="http://schemas.openxmlformats.org/officeDocument/2006/relationships" r:id="rId4"/>
        </xdr:cNvPr>
        <xdr:cNvSpPr/>
      </xdr:nvSpPr>
      <xdr:spPr>
        <a:xfrm>
          <a:off x="24176990" y="158115"/>
          <a:ext cx="650240" cy="414020"/>
        </a:xfrm>
        <a:prstGeom prst="roundRect">
          <a:avLst>
            <a:gd name="adj" fmla="val 50000"/>
          </a:avLst>
        </a:prstGeom>
        <a:solidFill>
          <a:schemeClr val="accent4">
            <a:lumMod val="75000"/>
          </a:schemeClr>
        </a:solidFill>
        <a:ln w="25400">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wrap="none" rtlCol="0" anchor="ctr" anchorCtr="0">
          <a:spAutoFit/>
        </a:bodyPr>
        <a:lstStyle>
          <a:defPPr>
            <a:defRPr lang="en-US">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pPr algn="ctr"/>
          <a:r>
            <a:rPr lang="en-US" sz="1200" b="1">
              <a:solidFill>
                <a:schemeClr val="bg1"/>
              </a:solidFill>
              <a:latin typeface="Arial" panose="020B0604020202020204" pitchFamily="7" charset="0"/>
            </a:rPr>
            <a:t>Gold</a:t>
          </a:r>
          <a:endParaRPr lang="en-US" sz="1200" b="1">
            <a:solidFill>
              <a:schemeClr val="bg1"/>
            </a:solidFill>
            <a:latin typeface="Arial" panose="020B0604020202020204" pitchFamily="7" charset="0"/>
          </a:endParaRPr>
        </a:p>
      </xdr:txBody>
    </xdr:sp>
    <xdr:clientData/>
  </xdr:oneCellAnchor>
  <xdr:oneCellAnchor>
    <xdr:from>
      <xdr:col>28</xdr:col>
      <xdr:colOff>1344295</xdr:colOff>
      <xdr:row>0</xdr:row>
      <xdr:rowOff>157480</xdr:rowOff>
    </xdr:from>
    <xdr:ext cx="946150" cy="414020"/>
    <xdr:sp>
      <xdr:nvSpPr>
        <xdr:cNvPr id="12" name="Rounded Rectangle 11">
          <a:hlinkClick xmlns:r="http://schemas.openxmlformats.org/officeDocument/2006/relationships" r:id="rId5"/>
        </xdr:cNvPr>
        <xdr:cNvSpPr/>
      </xdr:nvSpPr>
      <xdr:spPr>
        <a:xfrm>
          <a:off x="24905335" y="157480"/>
          <a:ext cx="946150" cy="414020"/>
        </a:xfrm>
        <a:prstGeom prst="roundRect">
          <a:avLst>
            <a:gd name="adj" fmla="val 50000"/>
          </a:avLst>
        </a:prstGeom>
        <a:solidFill>
          <a:schemeClr val="accent5">
            <a:lumMod val="50000"/>
          </a:schemeClr>
        </a:solidFill>
        <a:ln w="25400">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wrap="none" rtlCol="0" anchor="t">
          <a:spAutoFit/>
        </a:bodyPr>
        <a:lstStyle>
          <a:defPPr>
            <a:defRPr lang="en-US">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pPr algn="ctr"/>
          <a:r>
            <a:rPr lang="en-US" sz="1200" b="1">
              <a:solidFill>
                <a:schemeClr val="bg1"/>
              </a:solidFill>
              <a:latin typeface="Arial" panose="020B0604020202020204" pitchFamily="7" charset="0"/>
            </a:rPr>
            <a:t>Platinum</a:t>
          </a:r>
          <a:endParaRPr lang="en-US" sz="1200" b="1">
            <a:solidFill>
              <a:schemeClr val="bg1"/>
            </a:solidFill>
            <a:latin typeface="Arial" panose="020B0604020202020204" pitchFamily="7" charset="0"/>
          </a:endParaRPr>
        </a:p>
      </xdr:txBody>
    </xdr:sp>
    <xdr:clientData/>
  </xdr:oneCellAnchor>
  <xdr:oneCellAnchor>
    <xdr:from>
      <xdr:col>27</xdr:col>
      <xdr:colOff>2761615</xdr:colOff>
      <xdr:row>0</xdr:row>
      <xdr:rowOff>146050</xdr:rowOff>
    </xdr:from>
    <xdr:ext cx="734060" cy="424815"/>
    <xdr:sp>
      <xdr:nvSpPr>
        <xdr:cNvPr id="23" name="Rounded Rectangle 22">
          <a:hlinkClick xmlns:r="http://schemas.openxmlformats.org/officeDocument/2006/relationships" r:id="rId7"/>
        </xdr:cNvPr>
        <xdr:cNvSpPr/>
      </xdr:nvSpPr>
      <xdr:spPr>
        <a:xfrm>
          <a:off x="23350855" y="146050"/>
          <a:ext cx="734060" cy="424815"/>
        </a:xfrm>
        <a:prstGeom prst="roundRect">
          <a:avLst>
            <a:gd name="adj" fmla="val 50000"/>
          </a:avLst>
        </a:prstGeom>
        <a:solidFill>
          <a:schemeClr val="bg1">
            <a:lumMod val="50000"/>
          </a:schemeClr>
        </a:solidFill>
        <a:ln w="25400">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wrap="none" rtlCol="0" anchor="ctr" anchorCtr="0">
          <a:spAutoFit/>
        </a:bodyPr>
        <a:lstStyle>
          <a:defPPr>
            <a:defRPr lang="en-US">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pPr algn="ctr"/>
          <a:r>
            <a:rPr lang="en-US" sz="1200" b="1">
              <a:solidFill>
                <a:schemeClr val="bg1"/>
              </a:solidFill>
              <a:latin typeface="Arial" panose="020B0604020202020204" pitchFamily="7" charset="0"/>
            </a:rPr>
            <a:t>Silver</a:t>
          </a:r>
          <a:endParaRPr lang="en-US" sz="1200" b="1">
            <a:solidFill>
              <a:schemeClr val="bg1"/>
            </a:solidFill>
            <a:latin typeface="Arial" panose="020B0604020202020204" pitchFamily="7" charset="0"/>
          </a:endParaRPr>
        </a:p>
      </xdr:txBody>
    </xdr:sp>
    <xdr:clientData/>
  </xdr:oneCellAnchor>
  <xdr:oneCellAnchor>
    <xdr:from>
      <xdr:col>35</xdr:col>
      <xdr:colOff>53340</xdr:colOff>
      <xdr:row>0</xdr:row>
      <xdr:rowOff>131445</xdr:rowOff>
    </xdr:from>
    <xdr:ext cx="1653540" cy="408940"/>
    <xdr:sp>
      <xdr:nvSpPr>
        <xdr:cNvPr id="26" name="Rounded Rectangle 25">
          <a:hlinkClick xmlns:r="http://schemas.openxmlformats.org/officeDocument/2006/relationships" r:id="rId6"/>
        </xdr:cNvPr>
        <xdr:cNvSpPr/>
      </xdr:nvSpPr>
      <xdr:spPr>
        <a:xfrm>
          <a:off x="34389060" y="131445"/>
          <a:ext cx="1653540" cy="408940"/>
        </a:xfrm>
        <a:prstGeom prst="roundRect">
          <a:avLst>
            <a:gd name="adj" fmla="val 50000"/>
          </a:avLst>
        </a:prstGeom>
        <a:solidFill>
          <a:schemeClr val="accent5">
            <a:lumMod val="50000"/>
          </a:schemeClr>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wrap="none" rtlCol="0" anchor="ctr" anchorCtr="0">
          <a:spAutoFit/>
        </a:bodyPr>
        <a:lstStyle>
          <a:defPPr>
            <a:defRPr lang="en-US">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pPr algn="l"/>
          <a:r>
            <a:rPr lang="en-US" sz="1200" b="1">
              <a:solidFill>
                <a:schemeClr val="bg1"/>
              </a:solidFill>
              <a:latin typeface="Arial" panose="020B0604020202020204" pitchFamily="7" charset="0"/>
            </a:rPr>
            <a:t>&lt;&lt;&lt; Attraction Info</a:t>
          </a:r>
          <a:endParaRPr lang="en-US" sz="1200" b="1">
            <a:solidFill>
              <a:schemeClr val="bg1"/>
            </a:solidFill>
            <a:latin typeface="Arial" panose="020B0604020202020204" pitchFamily="7" charset="0"/>
          </a:endParaRPr>
        </a:p>
      </xdr:txBody>
    </xdr:sp>
    <xdr:clientData/>
  </xdr:oneCellAnchor>
  <xdr:oneCellAnchor>
    <xdr:from>
      <xdr:col>35</xdr:col>
      <xdr:colOff>1794510</xdr:colOff>
      <xdr:row>0</xdr:row>
      <xdr:rowOff>131445</xdr:rowOff>
    </xdr:from>
    <xdr:ext cx="816610" cy="406400"/>
    <xdr:sp>
      <xdr:nvSpPr>
        <xdr:cNvPr id="27" name="Rounded Rectangle 26">
          <a:hlinkClick xmlns:r="http://schemas.openxmlformats.org/officeDocument/2006/relationships" r:id="rId8"/>
        </xdr:cNvPr>
        <xdr:cNvSpPr/>
      </xdr:nvSpPr>
      <xdr:spPr>
        <a:xfrm>
          <a:off x="36130230" y="131445"/>
          <a:ext cx="816610" cy="406400"/>
        </a:xfrm>
        <a:prstGeom prst="roundRect">
          <a:avLst>
            <a:gd name="adj" fmla="val 50000"/>
          </a:avLst>
        </a:prstGeom>
        <a:solidFill>
          <a:schemeClr val="accent2">
            <a:lumMod val="50000"/>
          </a:schemeClr>
        </a:solidFill>
        <a:ln w="25400">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wrap="none" rtlCol="0" anchor="ctr" anchorCtr="0">
          <a:spAutoFit/>
        </a:bodyPr>
        <a:lstStyle>
          <a:defPPr>
            <a:defRPr lang="en-US">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pPr algn="ctr"/>
          <a:r>
            <a:rPr lang="en-US" sz="1200" b="1">
              <a:solidFill>
                <a:schemeClr val="bg1"/>
              </a:solidFill>
              <a:latin typeface="Arial" panose="020B0604020202020204" pitchFamily="7" charset="0"/>
            </a:rPr>
            <a:t>Bronze</a:t>
          </a:r>
          <a:endParaRPr lang="en-US" sz="1200" b="1">
            <a:solidFill>
              <a:schemeClr val="bg1"/>
            </a:solidFill>
            <a:latin typeface="Arial" panose="020B0604020202020204" pitchFamily="7" charset="0"/>
          </a:endParaRPr>
        </a:p>
      </xdr:txBody>
    </xdr:sp>
    <xdr:clientData/>
  </xdr:oneCellAnchor>
  <xdr:oneCellAnchor>
    <xdr:from>
      <xdr:col>36</xdr:col>
      <xdr:colOff>582295</xdr:colOff>
      <xdr:row>0</xdr:row>
      <xdr:rowOff>135890</xdr:rowOff>
    </xdr:from>
    <xdr:ext cx="650240" cy="414020"/>
    <xdr:sp>
      <xdr:nvSpPr>
        <xdr:cNvPr id="28" name="Rounded Rectangle 27">
          <a:hlinkClick xmlns:r="http://schemas.openxmlformats.org/officeDocument/2006/relationships" r:id="rId4"/>
        </xdr:cNvPr>
        <xdr:cNvSpPr/>
      </xdr:nvSpPr>
      <xdr:spPr>
        <a:xfrm>
          <a:off x="37889815" y="135890"/>
          <a:ext cx="650240" cy="414020"/>
        </a:xfrm>
        <a:prstGeom prst="roundRect">
          <a:avLst>
            <a:gd name="adj" fmla="val 50000"/>
          </a:avLst>
        </a:prstGeom>
        <a:solidFill>
          <a:schemeClr val="accent4">
            <a:lumMod val="75000"/>
          </a:schemeClr>
        </a:solidFill>
        <a:ln w="25400">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wrap="none" rtlCol="0" anchor="ctr" anchorCtr="0">
          <a:spAutoFit/>
        </a:bodyPr>
        <a:lstStyle>
          <a:defPPr>
            <a:defRPr lang="en-US">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pPr algn="ctr"/>
          <a:r>
            <a:rPr lang="en-US" sz="1200" b="1">
              <a:solidFill>
                <a:schemeClr val="bg1"/>
              </a:solidFill>
              <a:latin typeface="Arial" panose="020B0604020202020204" pitchFamily="7" charset="0"/>
            </a:rPr>
            <a:t>Gold</a:t>
          </a:r>
          <a:endParaRPr lang="en-US" sz="1200" b="1">
            <a:solidFill>
              <a:schemeClr val="bg1"/>
            </a:solidFill>
            <a:latin typeface="Arial" panose="020B0604020202020204" pitchFamily="7" charset="0"/>
          </a:endParaRPr>
        </a:p>
      </xdr:txBody>
    </xdr:sp>
    <xdr:clientData/>
  </xdr:oneCellAnchor>
  <xdr:oneCellAnchor>
    <xdr:from>
      <xdr:col>36</xdr:col>
      <xdr:colOff>1310640</xdr:colOff>
      <xdr:row>0</xdr:row>
      <xdr:rowOff>135255</xdr:rowOff>
    </xdr:from>
    <xdr:ext cx="946150" cy="414020"/>
    <xdr:sp>
      <xdr:nvSpPr>
        <xdr:cNvPr id="29" name="Rounded Rectangle 28">
          <a:hlinkClick xmlns:r="http://schemas.openxmlformats.org/officeDocument/2006/relationships" r:id="rId5"/>
        </xdr:cNvPr>
        <xdr:cNvSpPr/>
      </xdr:nvSpPr>
      <xdr:spPr>
        <a:xfrm>
          <a:off x="38618160" y="135255"/>
          <a:ext cx="946150" cy="414020"/>
        </a:xfrm>
        <a:prstGeom prst="roundRect">
          <a:avLst>
            <a:gd name="adj" fmla="val 50000"/>
          </a:avLst>
        </a:prstGeom>
        <a:solidFill>
          <a:schemeClr val="accent5">
            <a:lumMod val="50000"/>
          </a:schemeClr>
        </a:solidFill>
        <a:ln w="25400">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wrap="none" rtlCol="0" anchor="t">
          <a:spAutoFit/>
        </a:bodyPr>
        <a:lstStyle>
          <a:defPPr>
            <a:defRPr lang="en-US">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pPr algn="ctr"/>
          <a:r>
            <a:rPr lang="en-US" sz="1200" b="1">
              <a:solidFill>
                <a:schemeClr val="bg1"/>
              </a:solidFill>
              <a:latin typeface="Arial" panose="020B0604020202020204" pitchFamily="7" charset="0"/>
            </a:rPr>
            <a:t>Platinum</a:t>
          </a:r>
          <a:endParaRPr lang="en-US" sz="1200" b="1">
            <a:solidFill>
              <a:schemeClr val="bg1"/>
            </a:solidFill>
            <a:latin typeface="Arial" panose="020B0604020202020204" pitchFamily="7" charset="0"/>
          </a:endParaRPr>
        </a:p>
      </xdr:txBody>
    </xdr:sp>
    <xdr:clientData/>
  </xdr:oneCellAnchor>
  <xdr:oneCellAnchor>
    <xdr:from>
      <xdr:col>35</xdr:col>
      <xdr:colOff>2727960</xdr:colOff>
      <xdr:row>0</xdr:row>
      <xdr:rowOff>124460</xdr:rowOff>
    </xdr:from>
    <xdr:ext cx="734060" cy="424815"/>
    <xdr:sp>
      <xdr:nvSpPr>
        <xdr:cNvPr id="31" name="Rounded Rectangle 30">
          <a:hlinkClick xmlns:r="http://schemas.openxmlformats.org/officeDocument/2006/relationships" r:id="rId9"/>
        </xdr:cNvPr>
        <xdr:cNvSpPr/>
      </xdr:nvSpPr>
      <xdr:spPr>
        <a:xfrm>
          <a:off x="37063680" y="124460"/>
          <a:ext cx="734060" cy="424815"/>
        </a:xfrm>
        <a:prstGeom prst="roundRect">
          <a:avLst>
            <a:gd name="adj" fmla="val 50000"/>
          </a:avLst>
        </a:prstGeom>
        <a:solidFill>
          <a:schemeClr val="bg1">
            <a:lumMod val="50000"/>
          </a:schemeClr>
        </a:solidFill>
        <a:ln w="25400">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wrap="none" rtlCol="0" anchor="ctr" anchorCtr="0">
          <a:spAutoFit/>
        </a:bodyPr>
        <a:lstStyle>
          <a:defPPr>
            <a:defRPr lang="en-US">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pPr algn="ctr"/>
          <a:r>
            <a:rPr lang="en-US" sz="1200" b="1">
              <a:solidFill>
                <a:schemeClr val="bg1"/>
              </a:solidFill>
              <a:latin typeface="Arial" panose="020B0604020202020204" pitchFamily="7" charset="0"/>
            </a:rPr>
            <a:t>Silver</a:t>
          </a:r>
          <a:endParaRPr lang="en-US" sz="1200" b="1">
            <a:solidFill>
              <a:schemeClr val="bg1"/>
            </a:solidFill>
            <a:latin typeface="Arial" panose="020B0604020202020204" pitchFamily="7" charset="0"/>
          </a:endParaRPr>
        </a:p>
      </xdr:txBody>
    </xdr:sp>
    <xdr:clientData/>
  </xdr:oneCellAnchor>
  <xdr:oneCellAnchor>
    <xdr:from>
      <xdr:col>43</xdr:col>
      <xdr:colOff>72390</xdr:colOff>
      <xdr:row>0</xdr:row>
      <xdr:rowOff>169545</xdr:rowOff>
    </xdr:from>
    <xdr:ext cx="1653540" cy="408940"/>
    <xdr:sp>
      <xdr:nvSpPr>
        <xdr:cNvPr id="33" name="Rounded Rectangle 32">
          <a:hlinkClick xmlns:r="http://schemas.openxmlformats.org/officeDocument/2006/relationships" r:id="rId6"/>
        </xdr:cNvPr>
        <xdr:cNvSpPr/>
      </xdr:nvSpPr>
      <xdr:spPr>
        <a:xfrm>
          <a:off x="48154590" y="169545"/>
          <a:ext cx="1653540" cy="408940"/>
        </a:xfrm>
        <a:prstGeom prst="roundRect">
          <a:avLst>
            <a:gd name="adj" fmla="val 50000"/>
          </a:avLst>
        </a:prstGeom>
        <a:solidFill>
          <a:schemeClr val="accent5">
            <a:lumMod val="50000"/>
          </a:schemeClr>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wrap="none" rtlCol="0" anchor="ctr" anchorCtr="0">
          <a:spAutoFit/>
        </a:bodyPr>
        <a:lstStyle>
          <a:defPPr>
            <a:defRPr lang="en-US">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pPr algn="l"/>
          <a:r>
            <a:rPr lang="en-US" sz="1200" b="1">
              <a:solidFill>
                <a:schemeClr val="bg1"/>
              </a:solidFill>
              <a:latin typeface="Arial" panose="020B0604020202020204" pitchFamily="7" charset="0"/>
            </a:rPr>
            <a:t>&lt;&lt;&lt; Attraction Info</a:t>
          </a:r>
          <a:endParaRPr lang="en-US" sz="1200" b="1">
            <a:solidFill>
              <a:schemeClr val="bg1"/>
            </a:solidFill>
            <a:latin typeface="Arial" panose="020B0604020202020204" pitchFamily="7" charset="0"/>
          </a:endParaRPr>
        </a:p>
      </xdr:txBody>
    </xdr:sp>
    <xdr:clientData/>
  </xdr:oneCellAnchor>
  <xdr:oneCellAnchor>
    <xdr:from>
      <xdr:col>43</xdr:col>
      <xdr:colOff>1817370</xdr:colOff>
      <xdr:row>0</xdr:row>
      <xdr:rowOff>169545</xdr:rowOff>
    </xdr:from>
    <xdr:ext cx="816610" cy="406400"/>
    <xdr:sp>
      <xdr:nvSpPr>
        <xdr:cNvPr id="34" name="Rounded Rectangle 33">
          <a:hlinkClick xmlns:r="http://schemas.openxmlformats.org/officeDocument/2006/relationships" r:id="rId8"/>
        </xdr:cNvPr>
        <xdr:cNvSpPr/>
      </xdr:nvSpPr>
      <xdr:spPr>
        <a:xfrm>
          <a:off x="49899570" y="169545"/>
          <a:ext cx="816610" cy="406400"/>
        </a:xfrm>
        <a:prstGeom prst="roundRect">
          <a:avLst>
            <a:gd name="adj" fmla="val 50000"/>
          </a:avLst>
        </a:prstGeom>
        <a:solidFill>
          <a:schemeClr val="accent2">
            <a:lumMod val="50000"/>
          </a:schemeClr>
        </a:solidFill>
        <a:ln w="25400">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wrap="none" rtlCol="0" anchor="ctr" anchorCtr="0">
          <a:spAutoFit/>
        </a:bodyPr>
        <a:lstStyle>
          <a:defPPr>
            <a:defRPr lang="en-US">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pPr algn="ctr"/>
          <a:r>
            <a:rPr lang="en-US" sz="1200" b="1">
              <a:solidFill>
                <a:schemeClr val="bg1"/>
              </a:solidFill>
              <a:latin typeface="Arial" panose="020B0604020202020204" pitchFamily="7" charset="0"/>
            </a:rPr>
            <a:t>Bronze</a:t>
          </a:r>
          <a:endParaRPr lang="en-US" sz="1200" b="1">
            <a:solidFill>
              <a:schemeClr val="bg1"/>
            </a:solidFill>
            <a:latin typeface="Arial" panose="020B0604020202020204" pitchFamily="7" charset="0"/>
          </a:endParaRPr>
        </a:p>
      </xdr:txBody>
    </xdr:sp>
    <xdr:clientData/>
  </xdr:oneCellAnchor>
  <xdr:oneCellAnchor>
    <xdr:from>
      <xdr:col>44</xdr:col>
      <xdr:colOff>605155</xdr:colOff>
      <xdr:row>0</xdr:row>
      <xdr:rowOff>173355</xdr:rowOff>
    </xdr:from>
    <xdr:ext cx="650240" cy="414020"/>
    <xdr:sp>
      <xdr:nvSpPr>
        <xdr:cNvPr id="35" name="Rounded Rectangle 34">
          <a:hlinkClick xmlns:r="http://schemas.openxmlformats.org/officeDocument/2006/relationships" r:id="rId10"/>
        </xdr:cNvPr>
        <xdr:cNvSpPr/>
      </xdr:nvSpPr>
      <xdr:spPr>
        <a:xfrm>
          <a:off x="51659155" y="173355"/>
          <a:ext cx="650240" cy="414020"/>
        </a:xfrm>
        <a:prstGeom prst="roundRect">
          <a:avLst>
            <a:gd name="adj" fmla="val 50000"/>
          </a:avLst>
        </a:prstGeom>
        <a:solidFill>
          <a:schemeClr val="accent4">
            <a:lumMod val="75000"/>
          </a:schemeClr>
        </a:solidFill>
        <a:ln w="25400">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wrap="none" rtlCol="0" anchor="ctr" anchorCtr="0">
          <a:spAutoFit/>
        </a:bodyPr>
        <a:lstStyle>
          <a:defPPr>
            <a:defRPr lang="en-US">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pPr algn="ctr"/>
          <a:r>
            <a:rPr lang="en-US" sz="1200" b="1">
              <a:solidFill>
                <a:schemeClr val="bg1"/>
              </a:solidFill>
              <a:latin typeface="Arial" panose="020B0604020202020204" pitchFamily="7" charset="0"/>
            </a:rPr>
            <a:t>Gold</a:t>
          </a:r>
          <a:endParaRPr lang="en-US" sz="1200" b="1">
            <a:solidFill>
              <a:schemeClr val="bg1"/>
            </a:solidFill>
            <a:latin typeface="Arial" panose="020B0604020202020204" pitchFamily="7" charset="0"/>
          </a:endParaRPr>
        </a:p>
      </xdr:txBody>
    </xdr:sp>
    <xdr:clientData/>
  </xdr:oneCellAnchor>
  <xdr:oneCellAnchor>
    <xdr:from>
      <xdr:col>44</xdr:col>
      <xdr:colOff>1333500</xdr:colOff>
      <xdr:row>0</xdr:row>
      <xdr:rowOff>172720</xdr:rowOff>
    </xdr:from>
    <xdr:ext cx="946150" cy="414020"/>
    <xdr:sp>
      <xdr:nvSpPr>
        <xdr:cNvPr id="36" name="Rounded Rectangle 35">
          <a:hlinkClick xmlns:r="http://schemas.openxmlformats.org/officeDocument/2006/relationships" r:id="rId5"/>
        </xdr:cNvPr>
        <xdr:cNvSpPr/>
      </xdr:nvSpPr>
      <xdr:spPr>
        <a:xfrm>
          <a:off x="52387500" y="172720"/>
          <a:ext cx="946150" cy="414020"/>
        </a:xfrm>
        <a:prstGeom prst="roundRect">
          <a:avLst>
            <a:gd name="adj" fmla="val 50000"/>
          </a:avLst>
        </a:prstGeom>
        <a:solidFill>
          <a:schemeClr val="accent5">
            <a:lumMod val="50000"/>
          </a:schemeClr>
        </a:solidFill>
        <a:ln w="25400">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wrap="none" rtlCol="0" anchor="t">
          <a:spAutoFit/>
        </a:bodyPr>
        <a:lstStyle>
          <a:defPPr>
            <a:defRPr lang="en-US">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pPr algn="ctr"/>
          <a:r>
            <a:rPr lang="en-US" sz="1200" b="1">
              <a:solidFill>
                <a:schemeClr val="bg1"/>
              </a:solidFill>
              <a:latin typeface="Arial" panose="020B0604020202020204" pitchFamily="7" charset="0"/>
            </a:rPr>
            <a:t>Platinum</a:t>
          </a:r>
          <a:endParaRPr lang="en-US" sz="1200" b="1">
            <a:solidFill>
              <a:schemeClr val="bg1"/>
            </a:solidFill>
            <a:latin typeface="Arial" panose="020B0604020202020204" pitchFamily="7" charset="0"/>
          </a:endParaRPr>
        </a:p>
      </xdr:txBody>
    </xdr:sp>
    <xdr:clientData/>
  </xdr:oneCellAnchor>
  <xdr:oneCellAnchor>
    <xdr:from>
      <xdr:col>43</xdr:col>
      <xdr:colOff>2750820</xdr:colOff>
      <xdr:row>0</xdr:row>
      <xdr:rowOff>162560</xdr:rowOff>
    </xdr:from>
    <xdr:ext cx="734060" cy="424815"/>
    <xdr:sp>
      <xdr:nvSpPr>
        <xdr:cNvPr id="38" name="Rounded Rectangle 37">
          <a:hlinkClick xmlns:r="http://schemas.openxmlformats.org/officeDocument/2006/relationships" r:id="rId9"/>
        </xdr:cNvPr>
        <xdr:cNvSpPr/>
      </xdr:nvSpPr>
      <xdr:spPr>
        <a:xfrm>
          <a:off x="50833020" y="162560"/>
          <a:ext cx="734060" cy="424815"/>
        </a:xfrm>
        <a:prstGeom prst="roundRect">
          <a:avLst>
            <a:gd name="adj" fmla="val 50000"/>
          </a:avLst>
        </a:prstGeom>
        <a:solidFill>
          <a:schemeClr val="bg1">
            <a:lumMod val="50000"/>
          </a:schemeClr>
        </a:solidFill>
        <a:ln w="25400">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wrap="none" rtlCol="0" anchor="ctr" anchorCtr="0">
          <a:spAutoFit/>
        </a:bodyPr>
        <a:lstStyle>
          <a:defPPr>
            <a:defRPr lang="en-US">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pPr algn="ctr"/>
          <a:r>
            <a:rPr lang="en-US" sz="1200" b="1">
              <a:solidFill>
                <a:schemeClr val="bg1"/>
              </a:solidFill>
              <a:latin typeface="Arial" panose="020B0604020202020204" pitchFamily="7" charset="0"/>
            </a:rPr>
            <a:t>Silver</a:t>
          </a:r>
          <a:endParaRPr lang="en-US" sz="1200" b="1">
            <a:solidFill>
              <a:schemeClr val="bg1"/>
            </a:solidFill>
            <a:latin typeface="Arial" panose="020B0604020202020204" pitchFamily="7" charset="0"/>
          </a:endParaRPr>
        </a:p>
      </xdr:txBody>
    </xdr:sp>
    <xdr:clientData/>
  </xdr:oneCellAnchor>
  <xdr:oneCellAnchor>
    <xdr:from>
      <xdr:col>51</xdr:col>
      <xdr:colOff>24765</xdr:colOff>
      <xdr:row>0</xdr:row>
      <xdr:rowOff>150495</xdr:rowOff>
    </xdr:from>
    <xdr:ext cx="1653540" cy="408940"/>
    <xdr:sp>
      <xdr:nvSpPr>
        <xdr:cNvPr id="40" name="Rounded Rectangle 39">
          <a:hlinkClick xmlns:r="http://schemas.openxmlformats.org/officeDocument/2006/relationships" r:id="rId6"/>
        </xdr:cNvPr>
        <xdr:cNvSpPr/>
      </xdr:nvSpPr>
      <xdr:spPr>
        <a:xfrm>
          <a:off x="61853445" y="150495"/>
          <a:ext cx="1653540" cy="408940"/>
        </a:xfrm>
        <a:prstGeom prst="roundRect">
          <a:avLst>
            <a:gd name="adj" fmla="val 50000"/>
          </a:avLst>
        </a:prstGeom>
        <a:solidFill>
          <a:schemeClr val="accent5">
            <a:lumMod val="50000"/>
          </a:schemeClr>
        </a:solidFill>
        <a:ln>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wrap="none" rtlCol="0" anchor="ctr" anchorCtr="0">
          <a:spAutoFit/>
        </a:bodyPr>
        <a:lstStyle>
          <a:defPPr>
            <a:defRPr lang="en-US">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pPr algn="l"/>
          <a:r>
            <a:rPr lang="en-US" sz="1200" b="1">
              <a:solidFill>
                <a:schemeClr val="bg1"/>
              </a:solidFill>
              <a:latin typeface="Arial" panose="020B0604020202020204" pitchFamily="7" charset="0"/>
            </a:rPr>
            <a:t>&lt;&lt;&lt; Attraction Info</a:t>
          </a:r>
          <a:endParaRPr lang="en-US" sz="1200" b="1">
            <a:solidFill>
              <a:schemeClr val="bg1"/>
            </a:solidFill>
            <a:latin typeface="Arial" panose="020B0604020202020204" pitchFamily="7" charset="0"/>
          </a:endParaRPr>
        </a:p>
      </xdr:txBody>
    </xdr:sp>
    <xdr:clientData/>
  </xdr:oneCellAnchor>
  <xdr:oneCellAnchor>
    <xdr:from>
      <xdr:col>51</xdr:col>
      <xdr:colOff>1769745</xdr:colOff>
      <xdr:row>0</xdr:row>
      <xdr:rowOff>150495</xdr:rowOff>
    </xdr:from>
    <xdr:ext cx="816610" cy="406400"/>
    <xdr:sp>
      <xdr:nvSpPr>
        <xdr:cNvPr id="41" name="Rounded Rectangle 40">
          <a:hlinkClick xmlns:r="http://schemas.openxmlformats.org/officeDocument/2006/relationships" r:id="rId8"/>
        </xdr:cNvPr>
        <xdr:cNvSpPr/>
      </xdr:nvSpPr>
      <xdr:spPr>
        <a:xfrm>
          <a:off x="63598425" y="150495"/>
          <a:ext cx="816610" cy="406400"/>
        </a:xfrm>
        <a:prstGeom prst="roundRect">
          <a:avLst>
            <a:gd name="adj" fmla="val 50000"/>
          </a:avLst>
        </a:prstGeom>
        <a:solidFill>
          <a:schemeClr val="accent2">
            <a:lumMod val="50000"/>
          </a:schemeClr>
        </a:solidFill>
        <a:ln w="25400">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wrap="none" rtlCol="0" anchor="ctr" anchorCtr="0">
          <a:spAutoFit/>
        </a:bodyPr>
        <a:lstStyle>
          <a:defPPr>
            <a:defRPr lang="en-US">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pPr algn="ctr"/>
          <a:r>
            <a:rPr lang="en-US" sz="1200" b="1">
              <a:solidFill>
                <a:schemeClr val="bg1"/>
              </a:solidFill>
              <a:latin typeface="Arial" panose="020B0604020202020204" pitchFamily="7" charset="0"/>
            </a:rPr>
            <a:t>Bronze</a:t>
          </a:r>
          <a:endParaRPr lang="en-US" sz="1200" b="1">
            <a:solidFill>
              <a:schemeClr val="bg1"/>
            </a:solidFill>
            <a:latin typeface="Arial" panose="020B0604020202020204" pitchFamily="7" charset="0"/>
          </a:endParaRPr>
        </a:p>
      </xdr:txBody>
    </xdr:sp>
    <xdr:clientData/>
  </xdr:oneCellAnchor>
  <xdr:oneCellAnchor>
    <xdr:from>
      <xdr:col>52</xdr:col>
      <xdr:colOff>557530</xdr:colOff>
      <xdr:row>0</xdr:row>
      <xdr:rowOff>154305</xdr:rowOff>
    </xdr:from>
    <xdr:ext cx="650240" cy="414020"/>
    <xdr:sp>
      <xdr:nvSpPr>
        <xdr:cNvPr id="42" name="Rounded Rectangle 41">
          <a:hlinkClick xmlns:r="http://schemas.openxmlformats.org/officeDocument/2006/relationships" r:id="rId10"/>
        </xdr:cNvPr>
        <xdr:cNvSpPr/>
      </xdr:nvSpPr>
      <xdr:spPr>
        <a:xfrm>
          <a:off x="65358010" y="154305"/>
          <a:ext cx="650240" cy="414020"/>
        </a:xfrm>
        <a:prstGeom prst="roundRect">
          <a:avLst>
            <a:gd name="adj" fmla="val 50000"/>
          </a:avLst>
        </a:prstGeom>
        <a:solidFill>
          <a:schemeClr val="accent4">
            <a:lumMod val="75000"/>
          </a:schemeClr>
        </a:solidFill>
        <a:ln w="25400">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wrap="none" rtlCol="0" anchor="ctr" anchorCtr="0">
          <a:spAutoFit/>
        </a:bodyPr>
        <a:lstStyle>
          <a:defPPr>
            <a:defRPr lang="en-US">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pPr algn="ctr"/>
          <a:r>
            <a:rPr lang="en-US" sz="1200" b="1">
              <a:solidFill>
                <a:schemeClr val="bg1"/>
              </a:solidFill>
              <a:latin typeface="Arial" panose="020B0604020202020204" pitchFamily="7" charset="0"/>
            </a:rPr>
            <a:t>Gold</a:t>
          </a:r>
          <a:endParaRPr lang="en-US" sz="1200" b="1">
            <a:solidFill>
              <a:schemeClr val="bg1"/>
            </a:solidFill>
            <a:latin typeface="Arial" panose="020B0604020202020204" pitchFamily="7" charset="0"/>
          </a:endParaRPr>
        </a:p>
      </xdr:txBody>
    </xdr:sp>
    <xdr:clientData/>
  </xdr:oneCellAnchor>
  <xdr:oneCellAnchor>
    <xdr:from>
      <xdr:col>52</xdr:col>
      <xdr:colOff>1285875</xdr:colOff>
      <xdr:row>0</xdr:row>
      <xdr:rowOff>153670</xdr:rowOff>
    </xdr:from>
    <xdr:ext cx="946150" cy="414020"/>
    <xdr:sp>
      <xdr:nvSpPr>
        <xdr:cNvPr id="43" name="Rounded Rectangle 42">
          <a:hlinkClick xmlns:r="http://schemas.openxmlformats.org/officeDocument/2006/relationships" r:id="rId11"/>
        </xdr:cNvPr>
        <xdr:cNvSpPr/>
      </xdr:nvSpPr>
      <xdr:spPr>
        <a:xfrm>
          <a:off x="66086355" y="153670"/>
          <a:ext cx="946150" cy="414020"/>
        </a:xfrm>
        <a:prstGeom prst="roundRect">
          <a:avLst>
            <a:gd name="adj" fmla="val 50000"/>
          </a:avLst>
        </a:prstGeom>
        <a:solidFill>
          <a:schemeClr val="accent5">
            <a:lumMod val="50000"/>
          </a:schemeClr>
        </a:solidFill>
        <a:ln w="25400">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wrap="none" rtlCol="0" anchor="t">
          <a:spAutoFit/>
        </a:bodyPr>
        <a:lstStyle>
          <a:defPPr>
            <a:defRPr lang="en-US">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pPr algn="ctr"/>
          <a:r>
            <a:rPr lang="en-US" sz="1200" b="1">
              <a:solidFill>
                <a:schemeClr val="bg1"/>
              </a:solidFill>
              <a:latin typeface="Arial" panose="020B0604020202020204" pitchFamily="7" charset="0"/>
            </a:rPr>
            <a:t>Platinum</a:t>
          </a:r>
          <a:endParaRPr lang="en-US" sz="1200" b="1">
            <a:solidFill>
              <a:schemeClr val="bg1"/>
            </a:solidFill>
            <a:latin typeface="Arial" panose="020B0604020202020204" pitchFamily="7" charset="0"/>
          </a:endParaRPr>
        </a:p>
      </xdr:txBody>
    </xdr:sp>
    <xdr:clientData/>
  </xdr:oneCellAnchor>
  <xdr:oneCellAnchor>
    <xdr:from>
      <xdr:col>51</xdr:col>
      <xdr:colOff>2703195</xdr:colOff>
      <xdr:row>0</xdr:row>
      <xdr:rowOff>143510</xdr:rowOff>
    </xdr:from>
    <xdr:ext cx="734060" cy="424815"/>
    <xdr:sp>
      <xdr:nvSpPr>
        <xdr:cNvPr id="45" name="Rounded Rectangle 44">
          <a:hlinkClick xmlns:r="http://schemas.openxmlformats.org/officeDocument/2006/relationships" r:id="rId9"/>
        </xdr:cNvPr>
        <xdr:cNvSpPr/>
      </xdr:nvSpPr>
      <xdr:spPr>
        <a:xfrm>
          <a:off x="64531875" y="143510"/>
          <a:ext cx="734060" cy="424815"/>
        </a:xfrm>
        <a:prstGeom prst="roundRect">
          <a:avLst>
            <a:gd name="adj" fmla="val 50000"/>
          </a:avLst>
        </a:prstGeom>
        <a:solidFill>
          <a:schemeClr val="bg1">
            <a:lumMod val="50000"/>
          </a:schemeClr>
        </a:solidFill>
        <a:ln w="25400">
          <a:solidFill>
            <a:schemeClr val="tx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wrap="none" rtlCol="0" anchor="ctr" anchorCtr="0">
          <a:spAutoFit/>
        </a:bodyPr>
        <a:lstStyle>
          <a:defPPr>
            <a:defRPr lang="en-US">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pPr algn="ctr"/>
          <a:r>
            <a:rPr lang="en-US" sz="1200" b="1">
              <a:solidFill>
                <a:schemeClr val="bg1"/>
              </a:solidFill>
              <a:latin typeface="Arial" panose="020B0604020202020204" pitchFamily="7" charset="0"/>
            </a:rPr>
            <a:t>Silver</a:t>
          </a:r>
          <a:endParaRPr lang="en-US" sz="1200" b="1">
            <a:solidFill>
              <a:schemeClr val="bg1"/>
            </a:solidFill>
            <a:latin typeface="Arial" panose="020B0604020202020204" pitchFamily="7" charset="0"/>
          </a:endParaRPr>
        </a:p>
      </xdr:txBody>
    </xdr:sp>
    <xdr:clientData/>
  </xdr:oneCellAnchor>
</xdr:wsDr>
</file>

<file path=xl/drawings/drawing72.xml><?xml version="1.0" encoding="utf-8"?>
<xdr:wsDr xmlns:xdr="http://schemas.openxmlformats.org/drawingml/2006/spreadsheetDrawing" xmlns:r="http://schemas.openxmlformats.org/officeDocument/2006/relationships" xmlns:a="http://schemas.openxmlformats.org/drawingml/2006/main">
  <xdr:twoCellAnchor editAs="absolute">
    <xdr:from>
      <xdr:col>6</xdr:col>
      <xdr:colOff>171450</xdr:colOff>
      <xdr:row>0</xdr:row>
      <xdr:rowOff>161925</xdr:rowOff>
    </xdr:from>
    <xdr:to>
      <xdr:col>15</xdr:col>
      <xdr:colOff>123190</xdr:colOff>
      <xdr:row>17</xdr:row>
      <xdr:rowOff>154940</xdr:rowOff>
    </xdr:to>
    <xdr:pic>
      <xdr:nvPicPr>
        <xdr:cNvPr id="2" name="Picture 1" descr="Troll_Knoll"/>
        <xdr:cNvPicPr>
          <a:picLocks noChangeAspect="1"/>
        </xdr:cNvPicPr>
      </xdr:nvPicPr>
      <xdr:blipFill>
        <a:blip r:embed="rId1"/>
        <a:stretch>
          <a:fillRect/>
        </a:stretch>
      </xdr:blipFill>
      <xdr:spPr>
        <a:xfrm>
          <a:off x="6267450" y="161925"/>
          <a:ext cx="6123940" cy="4498340"/>
        </a:xfrm>
        <a:prstGeom prst="rect">
          <a:avLst/>
        </a:prstGeom>
        <a:ln w="57150">
          <a:solidFill>
            <a:schemeClr val="tx1"/>
          </a:solidFill>
        </a:ln>
      </xdr:spPr>
    </xdr:pic>
    <xdr:clientData/>
  </xdr:twoCellAnchor>
</xdr:wsDr>
</file>

<file path=xl/drawings/drawing73.xml><?xml version="1.0" encoding="utf-8"?>
<xdr:wsDr xmlns:xdr="http://schemas.openxmlformats.org/drawingml/2006/spreadsheetDrawing" xmlns:r="http://schemas.openxmlformats.org/officeDocument/2006/relationships" xmlns:a="http://schemas.openxmlformats.org/drawingml/2006/main">
  <xdr:twoCellAnchor editAs="oneCell">
    <xdr:from>
      <xdr:col>7</xdr:col>
      <xdr:colOff>609600</xdr:colOff>
      <xdr:row>0</xdr:row>
      <xdr:rowOff>133350</xdr:rowOff>
    </xdr:from>
    <xdr:to>
      <xdr:col>15</xdr:col>
      <xdr:colOff>180340</xdr:colOff>
      <xdr:row>17</xdr:row>
      <xdr:rowOff>169545</xdr:rowOff>
    </xdr:to>
    <xdr:pic>
      <xdr:nvPicPr>
        <xdr:cNvPr id="2" name="Picture 1" descr="WALL_Es_House"/>
        <xdr:cNvPicPr>
          <a:picLocks noChangeAspect="1"/>
        </xdr:cNvPicPr>
      </xdr:nvPicPr>
      <xdr:blipFill>
        <a:blip r:embed="rId1"/>
        <a:stretch>
          <a:fillRect/>
        </a:stretch>
      </xdr:blipFill>
      <xdr:spPr>
        <a:xfrm>
          <a:off x="7391400" y="133350"/>
          <a:ext cx="5057140" cy="4503420"/>
        </a:xfrm>
        <a:prstGeom prst="rect">
          <a:avLst/>
        </a:prstGeom>
        <a:ln w="57150">
          <a:solidFill>
            <a:schemeClr val="tx1"/>
          </a:solidFill>
        </a:ln>
      </xdr:spPr>
    </xdr:pic>
    <xdr:clientData/>
  </xdr:twoCellAnchor>
</xdr:wsDr>
</file>

<file path=xl/drawings/drawing74.xml><?xml version="1.0" encoding="utf-8"?>
<xdr:wsDr xmlns:xdr="http://schemas.openxmlformats.org/drawingml/2006/spreadsheetDrawing" xmlns:r="http://schemas.openxmlformats.org/officeDocument/2006/relationships" xmlns:a="http://schemas.openxmlformats.org/drawingml/2006/main">
  <xdr:twoCellAnchor editAs="absolute">
    <xdr:from>
      <xdr:col>7</xdr:col>
      <xdr:colOff>180975</xdr:colOff>
      <xdr:row>0</xdr:row>
      <xdr:rowOff>123825</xdr:rowOff>
    </xdr:from>
    <xdr:to>
      <xdr:col>15</xdr:col>
      <xdr:colOff>153035</xdr:colOff>
      <xdr:row>17</xdr:row>
      <xdr:rowOff>74930</xdr:rowOff>
    </xdr:to>
    <xdr:pic>
      <xdr:nvPicPr>
        <xdr:cNvPr id="2" name="Picture 1" descr="Wandering_Oakens"/>
        <xdr:cNvPicPr>
          <a:picLocks noChangeAspect="1"/>
        </xdr:cNvPicPr>
      </xdr:nvPicPr>
      <xdr:blipFill>
        <a:blip r:embed="rId1"/>
        <a:stretch>
          <a:fillRect/>
        </a:stretch>
      </xdr:blipFill>
      <xdr:spPr>
        <a:xfrm>
          <a:off x="6962775" y="123825"/>
          <a:ext cx="5458460" cy="4513580"/>
        </a:xfrm>
        <a:prstGeom prst="rect">
          <a:avLst/>
        </a:prstGeom>
        <a:ln w="57150">
          <a:solidFill>
            <a:schemeClr val="tx1"/>
          </a:solidFill>
        </a:ln>
      </xdr:spPr>
    </xdr:pic>
    <xdr:clientData/>
  </xdr:twoCellAnchor>
</xdr:wsDr>
</file>

<file path=xl/drawings/drawing75.xml><?xml version="1.0" encoding="utf-8"?>
<xdr:wsDr xmlns:xdr="http://schemas.openxmlformats.org/drawingml/2006/spreadsheetDrawing" xmlns:r="http://schemas.openxmlformats.org/officeDocument/2006/relationships" xmlns:a="http://schemas.openxmlformats.org/drawingml/2006/main">
  <xdr:twoCellAnchor editAs="absolute">
    <xdr:from>
      <xdr:col>7</xdr:col>
      <xdr:colOff>76200</xdr:colOff>
      <xdr:row>0</xdr:row>
      <xdr:rowOff>200025</xdr:rowOff>
    </xdr:from>
    <xdr:to>
      <xdr:col>15</xdr:col>
      <xdr:colOff>138430</xdr:colOff>
      <xdr:row>17</xdr:row>
      <xdr:rowOff>8890</xdr:rowOff>
    </xdr:to>
    <xdr:pic>
      <xdr:nvPicPr>
        <xdr:cNvPr id="2" name="Picture 1" descr="Zootopia_PD"/>
        <xdr:cNvPicPr>
          <a:picLocks noChangeAspect="1"/>
        </xdr:cNvPicPr>
      </xdr:nvPicPr>
      <xdr:blipFill>
        <a:blip r:embed="rId1"/>
        <a:stretch>
          <a:fillRect/>
        </a:stretch>
      </xdr:blipFill>
      <xdr:spPr>
        <a:xfrm>
          <a:off x="6858000" y="200025"/>
          <a:ext cx="5548630" cy="4276090"/>
        </a:xfrm>
        <a:prstGeom prst="rect">
          <a:avLst/>
        </a:prstGeom>
        <a:ln w="57150">
          <a:solidFill>
            <a:schemeClr val="tx1"/>
          </a:solidFill>
        </a:ln>
      </xdr:spPr>
    </xdr:pic>
    <xdr:clientData/>
  </xdr:twoCellAnchor>
</xdr:wsDr>
</file>

<file path=xl/drawings/drawing76.xml><?xml version="1.0" encoding="utf-8"?>
<xdr:wsDr xmlns:xdr="http://schemas.openxmlformats.org/drawingml/2006/spreadsheetDrawing" xmlns:r="http://schemas.openxmlformats.org/officeDocument/2006/relationships" xmlns:a="http://schemas.openxmlformats.org/drawingml/2006/main">
  <xdr:twoCellAnchor editAs="absolute">
    <xdr:from>
      <xdr:col>9</xdr:col>
      <xdr:colOff>57150</xdr:colOff>
      <xdr:row>0</xdr:row>
      <xdr:rowOff>133350</xdr:rowOff>
    </xdr:from>
    <xdr:to>
      <xdr:col>15</xdr:col>
      <xdr:colOff>122555</xdr:colOff>
      <xdr:row>18</xdr:row>
      <xdr:rowOff>3175</xdr:rowOff>
    </xdr:to>
    <xdr:pic>
      <xdr:nvPicPr>
        <xdr:cNvPr id="2" name="Picture 1" descr="Zootopia_Race_Track"/>
        <xdr:cNvPicPr>
          <a:picLocks noChangeAspect="1"/>
        </xdr:cNvPicPr>
      </xdr:nvPicPr>
      <xdr:blipFill>
        <a:blip r:embed="rId1"/>
        <a:stretch>
          <a:fillRect/>
        </a:stretch>
      </xdr:blipFill>
      <xdr:spPr>
        <a:xfrm>
          <a:off x="8210550" y="133350"/>
          <a:ext cx="4180205" cy="4508500"/>
        </a:xfrm>
        <a:prstGeom prst="rect">
          <a:avLst/>
        </a:prstGeom>
        <a:ln w="57150">
          <a:solidFill>
            <a:schemeClr val="tx1"/>
          </a:solidFill>
        </a:ln>
      </xdr:spPr>
    </xdr:pic>
    <xdr:clientData/>
  </xdr:twoCellAnchor>
</xdr:wsDr>
</file>

<file path=xl/drawings/drawing77.xml><?xml version="1.0" encoding="utf-8"?>
<xdr:wsDr xmlns:xdr="http://schemas.openxmlformats.org/drawingml/2006/spreadsheetDrawing" xmlns:r="http://schemas.openxmlformats.org/officeDocument/2006/relationships" xmlns:a="http://schemas.openxmlformats.org/drawingml/2006/main">
  <xdr:twoCellAnchor editAs="absolute">
    <xdr:from>
      <xdr:col>3</xdr:col>
      <xdr:colOff>450850</xdr:colOff>
      <xdr:row>1</xdr:row>
      <xdr:rowOff>158750</xdr:rowOff>
    </xdr:from>
    <xdr:to>
      <xdr:col>5</xdr:col>
      <xdr:colOff>379730</xdr:colOff>
      <xdr:row>4</xdr:row>
      <xdr:rowOff>27305</xdr:rowOff>
    </xdr:to>
    <xdr:sp>
      <xdr:nvSpPr>
        <xdr:cNvPr id="3" name="Rounded Rectangle 2">
          <a:hlinkClick xmlns:r="http://schemas.openxmlformats.org/officeDocument/2006/relationships" r:id="rId1"/>
        </xdr:cNvPr>
        <xdr:cNvSpPr/>
      </xdr:nvSpPr>
      <xdr:spPr>
        <a:xfrm>
          <a:off x="8890000" y="454025"/>
          <a:ext cx="1148080" cy="440055"/>
        </a:xfrm>
        <a:prstGeom prst="roundRect">
          <a:avLst>
            <a:gd name="adj" fmla="val 50000"/>
          </a:avLst>
        </a:prstGeom>
        <a:gradFill>
          <a:gsLst>
            <a:gs pos="0">
              <a:srgbClr val="7B32B2"/>
            </a:gs>
            <a:gs pos="100000">
              <a:srgbClr val="401A5D"/>
            </a:gs>
          </a:gsLst>
          <a:lin ang="5400000" scaled="0"/>
        </a:gradFill>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wrap="none" rtlCol="0" anchor="ctr" anchorCtr="1">
          <a:spAutoFit/>
        </a:bodyPr>
        <a:lstStyle>
          <a:defPPr>
            <a:defRPr lang="en-US">
              <a:solidFill>
                <a:schemeClr val="lt1"/>
              </a:solidFill>
            </a:defRPr>
          </a:defPPr>
          <a:lvl1pPr marL="0" algn="l" defTabSz="914400" rtl="0" eaLnBrk="1" latinLnBrk="0" hangingPunct="1">
            <a:defRPr sz="1100">
              <a:solidFill>
                <a:schemeClr val="lt1"/>
              </a:solidFill>
              <a:latin typeface="+mn-lt"/>
              <a:ea typeface="+mn-ea"/>
              <a:cs typeface="+mn-cs"/>
            </a:defRPr>
          </a:lvl1pPr>
          <a:lvl2pPr marL="457200" algn="l" defTabSz="914400" rtl="0" eaLnBrk="1" latinLnBrk="0" hangingPunct="1">
            <a:defRPr sz="1100">
              <a:solidFill>
                <a:schemeClr val="lt1"/>
              </a:solidFill>
              <a:latin typeface="+mn-lt"/>
              <a:ea typeface="+mn-ea"/>
              <a:cs typeface="+mn-cs"/>
            </a:defRPr>
          </a:lvl2pPr>
          <a:lvl3pPr marL="914400" algn="l" defTabSz="914400" rtl="0" eaLnBrk="1" latinLnBrk="0" hangingPunct="1">
            <a:defRPr sz="1100">
              <a:solidFill>
                <a:schemeClr val="lt1"/>
              </a:solidFill>
              <a:latin typeface="+mn-lt"/>
              <a:ea typeface="+mn-ea"/>
              <a:cs typeface="+mn-cs"/>
            </a:defRPr>
          </a:lvl3pPr>
          <a:lvl4pPr marL="1371600" algn="l" defTabSz="914400" rtl="0" eaLnBrk="1" latinLnBrk="0" hangingPunct="1">
            <a:defRPr sz="1100">
              <a:solidFill>
                <a:schemeClr val="lt1"/>
              </a:solidFill>
              <a:latin typeface="+mn-lt"/>
              <a:ea typeface="+mn-ea"/>
              <a:cs typeface="+mn-cs"/>
            </a:defRPr>
          </a:lvl4pPr>
          <a:lvl5pPr marL="1828800" algn="l" defTabSz="914400" rtl="0" eaLnBrk="1" latinLnBrk="0" hangingPunct="1">
            <a:defRPr sz="1100">
              <a:solidFill>
                <a:schemeClr val="lt1"/>
              </a:solidFill>
              <a:latin typeface="+mn-lt"/>
              <a:ea typeface="+mn-ea"/>
              <a:cs typeface="+mn-cs"/>
            </a:defRPr>
          </a:lvl5pPr>
          <a:lvl6pPr marL="2286000" algn="l" defTabSz="914400" rtl="0" eaLnBrk="1" latinLnBrk="0" hangingPunct="1">
            <a:defRPr sz="1100">
              <a:solidFill>
                <a:schemeClr val="lt1"/>
              </a:solidFill>
              <a:latin typeface="+mn-lt"/>
              <a:ea typeface="+mn-ea"/>
              <a:cs typeface="+mn-cs"/>
            </a:defRPr>
          </a:lvl6pPr>
          <a:lvl7pPr marL="2743200" algn="l" defTabSz="914400" rtl="0" eaLnBrk="1" latinLnBrk="0" hangingPunct="1">
            <a:defRPr sz="1100">
              <a:solidFill>
                <a:schemeClr val="lt1"/>
              </a:solidFill>
              <a:latin typeface="+mn-lt"/>
              <a:ea typeface="+mn-ea"/>
              <a:cs typeface="+mn-cs"/>
            </a:defRPr>
          </a:lvl7pPr>
          <a:lvl8pPr marL="3200400" algn="l" defTabSz="914400" rtl="0" eaLnBrk="1" latinLnBrk="0" hangingPunct="1">
            <a:defRPr sz="1100">
              <a:solidFill>
                <a:schemeClr val="lt1"/>
              </a:solidFill>
              <a:latin typeface="+mn-lt"/>
              <a:ea typeface="+mn-ea"/>
              <a:cs typeface="+mn-cs"/>
            </a:defRPr>
          </a:lvl8pPr>
          <a:lvl9pPr marL="3657600" algn="l" defTabSz="914400" rtl="0" eaLnBrk="1" latinLnBrk="0" hangingPunct="1">
            <a:defRPr sz="1100">
              <a:solidFill>
                <a:schemeClr val="lt1"/>
              </a:solidFill>
              <a:latin typeface="+mn-lt"/>
              <a:ea typeface="+mn-ea"/>
              <a:cs typeface="+mn-cs"/>
            </a:defRPr>
          </a:lvl9pPr>
        </a:lstStyle>
        <a:p>
          <a:pPr algn="ctr"/>
          <a:r>
            <a:rPr lang="en-US" sz="1100">
              <a:solidFill>
                <a:srgbClr val="FFFF00"/>
              </a:solidFill>
              <a:effectLst>
                <a:outerShdw blurRad="50800" dist="50800" dir="7680000" algn="ctr" rotWithShape="0">
                  <a:schemeClr val="bg2">
                    <a:lumMod val="90000"/>
                    <a:alpha val="100000"/>
                  </a:schemeClr>
                </a:outerShdw>
              </a:effectLst>
            </a:rPr>
            <a:t>Attraction List</a:t>
          </a:r>
          <a:endParaRPr lang="en-US" sz="1100">
            <a:solidFill>
              <a:srgbClr val="FFFF00"/>
            </a:solidFill>
            <a:effectLst>
              <a:outerShdw blurRad="50800" dist="50800" dir="7680000" algn="ctr" rotWithShape="0">
                <a:schemeClr val="bg2">
                  <a:lumMod val="90000"/>
                  <a:alpha val="100000"/>
                </a:schemeClr>
              </a:outerShdw>
            </a:effectLst>
          </a:endParaRPr>
        </a:p>
      </xdr:txBody>
    </xdr:sp>
    <xdr:clientData fLocksWithSheet="0"/>
  </xdr:twoCellAnchor>
</xdr:wsDr>
</file>

<file path=xl/theme/theme1.xml><?xml version="1.0" encoding="utf-8"?>
<a:theme xmlns:a="http://schemas.openxmlformats.org/drawingml/2006/main" name="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theme>
</file>

<file path=xl/worksheets/_rels/sheet1.xml.rels><?xml version="1.0" encoding="UTF-8" standalone="yes"?>
<Relationships xmlns="http://schemas.openxmlformats.org/package/2006/relationships"><Relationship Id="rId3" Type="http://schemas.openxmlformats.org/officeDocument/2006/relationships/hyperlink" Target="mailto:kevin@sagersoft.net?subject=DMK Char Progress Sheet" TargetMode="External"/><Relationship Id="rId2" Type="http://schemas.openxmlformats.org/officeDocument/2006/relationships/hyperlink" Target="http://www.disneymagickingdomswiki.wikia.com" TargetMode="External"/><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9.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20.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21.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22.xml"/></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23.xml"/></Relationships>
</file>

<file path=xl/worksheets/_rels/sheet25.xml.rels><?xml version="1.0" encoding="UTF-8" standalone="yes"?>
<Relationships xmlns="http://schemas.openxmlformats.org/package/2006/relationships"><Relationship Id="rId1" Type="http://schemas.openxmlformats.org/officeDocument/2006/relationships/drawing" Target="../drawings/drawing24.xml"/></Relationships>
</file>

<file path=xl/worksheets/_rels/sheet26.xml.rels><?xml version="1.0" encoding="UTF-8" standalone="yes"?>
<Relationships xmlns="http://schemas.openxmlformats.org/package/2006/relationships"><Relationship Id="rId1" Type="http://schemas.openxmlformats.org/officeDocument/2006/relationships/drawing" Target="../drawings/drawing25.xml"/></Relationships>
</file>

<file path=xl/worksheets/_rels/sheet27.xml.rels><?xml version="1.0" encoding="UTF-8" standalone="yes"?>
<Relationships xmlns="http://schemas.openxmlformats.org/package/2006/relationships"><Relationship Id="rId1" Type="http://schemas.openxmlformats.org/officeDocument/2006/relationships/drawing" Target="../drawings/drawing26.xml"/></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27.xml"/></Relationships>
</file>

<file path=xl/worksheets/_rels/sheet29.xml.rels><?xml version="1.0" encoding="UTF-8" standalone="yes"?>
<Relationships xmlns="http://schemas.openxmlformats.org/package/2006/relationships"><Relationship Id="rId1" Type="http://schemas.openxmlformats.org/officeDocument/2006/relationships/drawing" Target="../drawings/drawing28.xml"/></Relationships>
</file>

<file path=xl/worksheets/_rels/sheet30.xml.rels><?xml version="1.0" encoding="UTF-8" standalone="yes"?>
<Relationships xmlns="http://schemas.openxmlformats.org/package/2006/relationships"><Relationship Id="rId1" Type="http://schemas.openxmlformats.org/officeDocument/2006/relationships/drawing" Target="../drawings/drawing29.xml"/></Relationships>
</file>

<file path=xl/worksheets/_rels/sheet31.xml.rels><?xml version="1.0" encoding="UTF-8" standalone="yes"?>
<Relationships xmlns="http://schemas.openxmlformats.org/package/2006/relationships"><Relationship Id="rId1" Type="http://schemas.openxmlformats.org/officeDocument/2006/relationships/drawing" Target="../drawings/drawing30.xml"/></Relationships>
</file>

<file path=xl/worksheets/_rels/sheet32.xml.rels><?xml version="1.0" encoding="UTF-8" standalone="yes"?>
<Relationships xmlns="http://schemas.openxmlformats.org/package/2006/relationships"><Relationship Id="rId1" Type="http://schemas.openxmlformats.org/officeDocument/2006/relationships/drawing" Target="../drawings/drawing31.xml"/></Relationships>
</file>

<file path=xl/worksheets/_rels/sheet33.xml.rels><?xml version="1.0" encoding="UTF-8" standalone="yes"?>
<Relationships xmlns="http://schemas.openxmlformats.org/package/2006/relationships"><Relationship Id="rId1" Type="http://schemas.openxmlformats.org/officeDocument/2006/relationships/drawing" Target="../drawings/drawing32.xml"/></Relationships>
</file>

<file path=xl/worksheets/_rels/sheet34.xml.rels><?xml version="1.0" encoding="UTF-8" standalone="yes"?>
<Relationships xmlns="http://schemas.openxmlformats.org/package/2006/relationships"><Relationship Id="rId1" Type="http://schemas.openxmlformats.org/officeDocument/2006/relationships/drawing" Target="../drawings/drawing33.xml"/></Relationships>
</file>

<file path=xl/worksheets/_rels/sheet35.xml.rels><?xml version="1.0" encoding="UTF-8" standalone="yes"?>
<Relationships xmlns="http://schemas.openxmlformats.org/package/2006/relationships"><Relationship Id="rId1" Type="http://schemas.openxmlformats.org/officeDocument/2006/relationships/drawing" Target="../drawings/drawing34.xml"/></Relationships>
</file>

<file path=xl/worksheets/_rels/sheet36.xml.rels><?xml version="1.0" encoding="UTF-8" standalone="yes"?>
<Relationships xmlns="http://schemas.openxmlformats.org/package/2006/relationships"><Relationship Id="rId1" Type="http://schemas.openxmlformats.org/officeDocument/2006/relationships/drawing" Target="../drawings/drawing35.xml"/></Relationships>
</file>

<file path=xl/worksheets/_rels/sheet37.xml.rels><?xml version="1.0" encoding="UTF-8" standalone="yes"?>
<Relationships xmlns="http://schemas.openxmlformats.org/package/2006/relationships"><Relationship Id="rId1" Type="http://schemas.openxmlformats.org/officeDocument/2006/relationships/drawing" Target="../drawings/drawing36.xml"/></Relationships>
</file>

<file path=xl/worksheets/_rels/sheet38.xml.rels><?xml version="1.0" encoding="UTF-8" standalone="yes"?>
<Relationships xmlns="http://schemas.openxmlformats.org/package/2006/relationships"><Relationship Id="rId1" Type="http://schemas.openxmlformats.org/officeDocument/2006/relationships/drawing" Target="../drawings/drawing37.xml"/></Relationships>
</file>

<file path=xl/worksheets/_rels/sheet39.xml.rels><?xml version="1.0" encoding="UTF-8" standalone="yes"?>
<Relationships xmlns="http://schemas.openxmlformats.org/package/2006/relationships"><Relationship Id="rId1" Type="http://schemas.openxmlformats.org/officeDocument/2006/relationships/drawing" Target="../drawings/drawing38.xml"/></Relationships>
</file>

<file path=xl/worksheets/_rels/sheet40.xml.rels><?xml version="1.0" encoding="UTF-8" standalone="yes"?>
<Relationships xmlns="http://schemas.openxmlformats.org/package/2006/relationships"><Relationship Id="rId1" Type="http://schemas.openxmlformats.org/officeDocument/2006/relationships/drawing" Target="../drawings/drawing39.xml"/></Relationships>
</file>

<file path=xl/worksheets/_rels/sheet41.xml.rels><?xml version="1.0" encoding="UTF-8" standalone="yes"?>
<Relationships xmlns="http://schemas.openxmlformats.org/package/2006/relationships"><Relationship Id="rId1" Type="http://schemas.openxmlformats.org/officeDocument/2006/relationships/drawing" Target="../drawings/drawing40.xml"/></Relationships>
</file>

<file path=xl/worksheets/_rels/sheet42.xml.rels><?xml version="1.0" encoding="UTF-8" standalone="yes"?>
<Relationships xmlns="http://schemas.openxmlformats.org/package/2006/relationships"><Relationship Id="rId1" Type="http://schemas.openxmlformats.org/officeDocument/2006/relationships/drawing" Target="../drawings/drawing41.xml"/></Relationships>
</file>

<file path=xl/worksheets/_rels/sheet43.xml.rels><?xml version="1.0" encoding="UTF-8" standalone="yes"?>
<Relationships xmlns="http://schemas.openxmlformats.org/package/2006/relationships"><Relationship Id="rId1" Type="http://schemas.openxmlformats.org/officeDocument/2006/relationships/drawing" Target="../drawings/drawing42.xml"/></Relationships>
</file>

<file path=xl/worksheets/_rels/sheet44.xml.rels><?xml version="1.0" encoding="UTF-8" standalone="yes"?>
<Relationships xmlns="http://schemas.openxmlformats.org/package/2006/relationships"><Relationship Id="rId1" Type="http://schemas.openxmlformats.org/officeDocument/2006/relationships/drawing" Target="../drawings/drawing43.xml"/></Relationships>
</file>

<file path=xl/worksheets/_rels/sheet45.xml.rels><?xml version="1.0" encoding="UTF-8" standalone="yes"?>
<Relationships xmlns="http://schemas.openxmlformats.org/package/2006/relationships"><Relationship Id="rId1" Type="http://schemas.openxmlformats.org/officeDocument/2006/relationships/drawing" Target="../drawings/drawing44.xml"/></Relationships>
</file>

<file path=xl/worksheets/_rels/sheet46.xml.rels><?xml version="1.0" encoding="UTF-8" standalone="yes"?>
<Relationships xmlns="http://schemas.openxmlformats.org/package/2006/relationships"><Relationship Id="rId1" Type="http://schemas.openxmlformats.org/officeDocument/2006/relationships/drawing" Target="../drawings/drawing45.xml"/></Relationships>
</file>

<file path=xl/worksheets/_rels/sheet47.xml.rels><?xml version="1.0" encoding="UTF-8" standalone="yes"?>
<Relationships xmlns="http://schemas.openxmlformats.org/package/2006/relationships"><Relationship Id="rId1" Type="http://schemas.openxmlformats.org/officeDocument/2006/relationships/drawing" Target="../drawings/drawing46.xml"/></Relationships>
</file>

<file path=xl/worksheets/_rels/sheet48.xml.rels><?xml version="1.0" encoding="UTF-8" standalone="yes"?>
<Relationships xmlns="http://schemas.openxmlformats.org/package/2006/relationships"><Relationship Id="rId1" Type="http://schemas.openxmlformats.org/officeDocument/2006/relationships/drawing" Target="../drawings/drawing47.xml"/></Relationships>
</file>

<file path=xl/worksheets/_rels/sheet49.xml.rels><?xml version="1.0" encoding="UTF-8" standalone="yes"?>
<Relationships xmlns="http://schemas.openxmlformats.org/package/2006/relationships"><Relationship Id="rId1" Type="http://schemas.openxmlformats.org/officeDocument/2006/relationships/drawing" Target="../drawings/drawing48.xml"/></Relationships>
</file>

<file path=xl/worksheets/_rels/sheet50.xml.rels><?xml version="1.0" encoding="UTF-8" standalone="yes"?>
<Relationships xmlns="http://schemas.openxmlformats.org/package/2006/relationships"><Relationship Id="rId1" Type="http://schemas.openxmlformats.org/officeDocument/2006/relationships/drawing" Target="../drawings/drawing49.xml"/></Relationships>
</file>

<file path=xl/worksheets/_rels/sheet51.xml.rels><?xml version="1.0" encoding="UTF-8" standalone="yes"?>
<Relationships xmlns="http://schemas.openxmlformats.org/package/2006/relationships"><Relationship Id="rId1" Type="http://schemas.openxmlformats.org/officeDocument/2006/relationships/drawing" Target="../drawings/drawing50.xml"/></Relationships>
</file>

<file path=xl/worksheets/_rels/sheet52.xml.rels><?xml version="1.0" encoding="UTF-8" standalone="yes"?>
<Relationships xmlns="http://schemas.openxmlformats.org/package/2006/relationships"><Relationship Id="rId1" Type="http://schemas.openxmlformats.org/officeDocument/2006/relationships/drawing" Target="../drawings/drawing51.xml"/></Relationships>
</file>

<file path=xl/worksheets/_rels/sheet53.xml.rels><?xml version="1.0" encoding="UTF-8" standalone="yes"?>
<Relationships xmlns="http://schemas.openxmlformats.org/package/2006/relationships"><Relationship Id="rId1" Type="http://schemas.openxmlformats.org/officeDocument/2006/relationships/drawing" Target="../drawings/drawing52.xml"/></Relationships>
</file>

<file path=xl/worksheets/_rels/sheet54.xml.rels><?xml version="1.0" encoding="UTF-8" standalone="yes"?>
<Relationships xmlns="http://schemas.openxmlformats.org/package/2006/relationships"><Relationship Id="rId1" Type="http://schemas.openxmlformats.org/officeDocument/2006/relationships/drawing" Target="../drawings/drawing53.xml"/></Relationships>
</file>

<file path=xl/worksheets/_rels/sheet55.xml.rels><?xml version="1.0" encoding="UTF-8" standalone="yes"?>
<Relationships xmlns="http://schemas.openxmlformats.org/package/2006/relationships"><Relationship Id="rId1" Type="http://schemas.openxmlformats.org/officeDocument/2006/relationships/drawing" Target="../drawings/drawing54.xml"/></Relationships>
</file>

<file path=xl/worksheets/_rels/sheet56.xml.rels><?xml version="1.0" encoding="UTF-8" standalone="yes"?>
<Relationships xmlns="http://schemas.openxmlformats.org/package/2006/relationships"><Relationship Id="rId1" Type="http://schemas.openxmlformats.org/officeDocument/2006/relationships/drawing" Target="../drawings/drawing55.xml"/></Relationships>
</file>

<file path=xl/worksheets/_rels/sheet57.xml.rels><?xml version="1.0" encoding="UTF-8" standalone="yes"?>
<Relationships xmlns="http://schemas.openxmlformats.org/package/2006/relationships"><Relationship Id="rId1" Type="http://schemas.openxmlformats.org/officeDocument/2006/relationships/drawing" Target="../drawings/drawing56.xml"/></Relationships>
</file>

<file path=xl/worksheets/_rels/sheet58.xml.rels><?xml version="1.0" encoding="UTF-8" standalone="yes"?>
<Relationships xmlns="http://schemas.openxmlformats.org/package/2006/relationships"><Relationship Id="rId1" Type="http://schemas.openxmlformats.org/officeDocument/2006/relationships/drawing" Target="../drawings/drawing57.xml"/></Relationships>
</file>

<file path=xl/worksheets/_rels/sheet59.xml.rels><?xml version="1.0" encoding="UTF-8" standalone="yes"?>
<Relationships xmlns="http://schemas.openxmlformats.org/package/2006/relationships"><Relationship Id="rId1" Type="http://schemas.openxmlformats.org/officeDocument/2006/relationships/drawing" Target="../drawings/drawing58.xml"/></Relationships>
</file>

<file path=xl/worksheets/_rels/sheet60.xml.rels><?xml version="1.0" encoding="UTF-8" standalone="yes"?>
<Relationships xmlns="http://schemas.openxmlformats.org/package/2006/relationships"><Relationship Id="rId1" Type="http://schemas.openxmlformats.org/officeDocument/2006/relationships/drawing" Target="../drawings/drawing59.xml"/></Relationships>
</file>

<file path=xl/worksheets/_rels/sheet61.xml.rels><?xml version="1.0" encoding="UTF-8" standalone="yes"?>
<Relationships xmlns="http://schemas.openxmlformats.org/package/2006/relationships"><Relationship Id="rId1" Type="http://schemas.openxmlformats.org/officeDocument/2006/relationships/drawing" Target="../drawings/drawing60.xml"/></Relationships>
</file>

<file path=xl/worksheets/_rels/sheet62.xml.rels><?xml version="1.0" encoding="UTF-8" standalone="yes"?>
<Relationships xmlns="http://schemas.openxmlformats.org/package/2006/relationships"><Relationship Id="rId1" Type="http://schemas.openxmlformats.org/officeDocument/2006/relationships/drawing" Target="../drawings/drawing61.xml"/></Relationships>
</file>

<file path=xl/worksheets/_rels/sheet63.xml.rels><?xml version="1.0" encoding="UTF-8" standalone="yes"?>
<Relationships xmlns="http://schemas.openxmlformats.org/package/2006/relationships"><Relationship Id="rId1" Type="http://schemas.openxmlformats.org/officeDocument/2006/relationships/drawing" Target="../drawings/drawing62.xml"/></Relationships>
</file>

<file path=xl/worksheets/_rels/sheet64.xml.rels><?xml version="1.0" encoding="UTF-8" standalone="yes"?>
<Relationships xmlns="http://schemas.openxmlformats.org/package/2006/relationships"><Relationship Id="rId1" Type="http://schemas.openxmlformats.org/officeDocument/2006/relationships/drawing" Target="../drawings/drawing63.xml"/></Relationships>
</file>

<file path=xl/worksheets/_rels/sheet65.xml.rels><?xml version="1.0" encoding="UTF-8" standalone="yes"?>
<Relationships xmlns="http://schemas.openxmlformats.org/package/2006/relationships"><Relationship Id="rId1" Type="http://schemas.openxmlformats.org/officeDocument/2006/relationships/drawing" Target="../drawings/drawing64.xml"/></Relationships>
</file>

<file path=xl/worksheets/_rels/sheet66.xml.rels><?xml version="1.0" encoding="UTF-8" standalone="yes"?>
<Relationships xmlns="http://schemas.openxmlformats.org/package/2006/relationships"><Relationship Id="rId1" Type="http://schemas.openxmlformats.org/officeDocument/2006/relationships/drawing" Target="../drawings/drawing65.xml"/></Relationships>
</file>

<file path=xl/worksheets/_rels/sheet67.xml.rels><?xml version="1.0" encoding="UTF-8" standalone="yes"?>
<Relationships xmlns="http://schemas.openxmlformats.org/package/2006/relationships"><Relationship Id="rId1" Type="http://schemas.openxmlformats.org/officeDocument/2006/relationships/drawing" Target="../drawings/drawing66.xml"/></Relationships>
</file>

<file path=xl/worksheets/_rels/sheet68.xml.rels><?xml version="1.0" encoding="UTF-8" standalone="yes"?>
<Relationships xmlns="http://schemas.openxmlformats.org/package/2006/relationships"><Relationship Id="rId1" Type="http://schemas.openxmlformats.org/officeDocument/2006/relationships/drawing" Target="../drawings/drawing67.xml"/></Relationships>
</file>

<file path=xl/worksheets/_rels/sheet69.xml.rels><?xml version="1.0" encoding="UTF-8" standalone="yes"?>
<Relationships xmlns="http://schemas.openxmlformats.org/package/2006/relationships"><Relationship Id="rId1" Type="http://schemas.openxmlformats.org/officeDocument/2006/relationships/drawing" Target="../drawings/drawing68.xml"/></Relationships>
</file>

<file path=xl/worksheets/_rels/sheet70.xml.rels><?xml version="1.0" encoding="UTF-8" standalone="yes"?>
<Relationships xmlns="http://schemas.openxmlformats.org/package/2006/relationships"><Relationship Id="rId1" Type="http://schemas.openxmlformats.org/officeDocument/2006/relationships/drawing" Target="../drawings/drawing69.xml"/></Relationships>
</file>

<file path=xl/worksheets/_rels/sheet71.xml.rels><?xml version="1.0" encoding="UTF-8" standalone="yes"?>
<Relationships xmlns="http://schemas.openxmlformats.org/package/2006/relationships"><Relationship Id="rId1" Type="http://schemas.openxmlformats.org/officeDocument/2006/relationships/drawing" Target="../drawings/drawing70.xml"/></Relationships>
</file>

<file path=xl/worksheets/_rels/sheet72.xml.rels><?xml version="1.0" encoding="UTF-8" standalone="yes"?>
<Relationships xmlns="http://schemas.openxmlformats.org/package/2006/relationships"><Relationship Id="rId1" Type="http://schemas.openxmlformats.org/officeDocument/2006/relationships/drawing" Target="../drawings/drawing71.xml"/></Relationships>
</file>

<file path=xl/worksheets/_rels/sheet73.xml.rels><?xml version="1.0" encoding="UTF-8" standalone="yes"?>
<Relationships xmlns="http://schemas.openxmlformats.org/package/2006/relationships"><Relationship Id="rId1" Type="http://schemas.openxmlformats.org/officeDocument/2006/relationships/drawing" Target="../drawings/drawing72.xml"/></Relationships>
</file>

<file path=xl/worksheets/_rels/sheet74.xml.rels><?xml version="1.0" encoding="UTF-8" standalone="yes"?>
<Relationships xmlns="http://schemas.openxmlformats.org/package/2006/relationships"><Relationship Id="rId1" Type="http://schemas.openxmlformats.org/officeDocument/2006/relationships/drawing" Target="../drawings/drawing73.xml"/></Relationships>
</file>

<file path=xl/worksheets/_rels/sheet75.xml.rels><?xml version="1.0" encoding="UTF-8" standalone="yes"?>
<Relationships xmlns="http://schemas.openxmlformats.org/package/2006/relationships"><Relationship Id="rId1" Type="http://schemas.openxmlformats.org/officeDocument/2006/relationships/drawing" Target="../drawings/drawing74.xml"/></Relationships>
</file>

<file path=xl/worksheets/_rels/sheet76.xml.rels><?xml version="1.0" encoding="UTF-8" standalone="yes"?>
<Relationships xmlns="http://schemas.openxmlformats.org/package/2006/relationships"><Relationship Id="rId1" Type="http://schemas.openxmlformats.org/officeDocument/2006/relationships/drawing" Target="../drawings/drawing75.xml"/></Relationships>
</file>

<file path=xl/worksheets/_rels/sheet77.xml.rels><?xml version="1.0" encoding="UTF-8" standalone="yes"?>
<Relationships xmlns="http://schemas.openxmlformats.org/package/2006/relationships"><Relationship Id="rId1" Type="http://schemas.openxmlformats.org/officeDocument/2006/relationships/drawing" Target="../drawings/drawing76.xml"/></Relationships>
</file>

<file path=xl/worksheets/_rels/sheet78.xml.rels><?xml version="1.0" encoding="UTF-8" standalone="yes"?>
<Relationships xmlns="http://schemas.openxmlformats.org/package/2006/relationships"><Relationship Id="rId1" Type="http://schemas.openxmlformats.org/officeDocument/2006/relationships/drawing" Target="../drawings/drawing77.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sheetPr/>
  <dimension ref="B1:F23"/>
  <sheetViews>
    <sheetView tabSelected="1" workbookViewId="0">
      <selection activeCell="E2" sqref="E2"/>
    </sheetView>
  </sheetViews>
  <sheetFormatPr defaultColWidth="9.14285714285714" defaultRowHeight="15" outlineLevelCol="5"/>
  <cols>
    <col min="1" max="1" width="9.14285714285714" style="427"/>
    <col min="2" max="2" width="115.714285714286" style="427" customWidth="1"/>
    <col min="3" max="3" width="9.14285714285714" style="427"/>
    <col min="4" max="4" width="13.5714285714286" style="427" customWidth="1"/>
    <col min="5" max="5" width="10.2857142857143" style="427" customWidth="1"/>
    <col min="6" max="16384" width="9.14285714285714" style="427"/>
  </cols>
  <sheetData>
    <row r="1" ht="23.25" spans="2:5">
      <c r="B1" s="428" t="s">
        <v>0</v>
      </c>
      <c r="D1" s="427" t="s">
        <v>1</v>
      </c>
      <c r="E1" s="427">
        <v>1.11</v>
      </c>
    </row>
    <row r="2" spans="4:5">
      <c r="D2" s="427" t="s">
        <v>2</v>
      </c>
      <c r="E2" s="429">
        <v>42899</v>
      </c>
    </row>
    <row r="3" ht="38.25" spans="2:6">
      <c r="B3" s="430" t="s">
        <v>3</v>
      </c>
      <c r="C3" s="431"/>
      <c r="D3" s="432"/>
      <c r="E3" s="432"/>
      <c r="F3" s="432"/>
    </row>
    <row r="4" spans="2:6">
      <c r="B4" s="430"/>
      <c r="C4" s="431"/>
      <c r="D4" s="432"/>
      <c r="E4" s="432"/>
      <c r="F4" s="432"/>
    </row>
    <row r="5" spans="2:6">
      <c r="B5" s="430" t="s">
        <v>4</v>
      </c>
      <c r="C5" s="431"/>
      <c r="D5" s="432"/>
      <c r="E5" s="432"/>
      <c r="F5" s="432"/>
    </row>
    <row r="6" spans="2:6">
      <c r="B6" s="433" t="s">
        <v>5</v>
      </c>
      <c r="C6" s="434"/>
      <c r="D6" s="432"/>
      <c r="E6" s="432"/>
      <c r="F6" s="432"/>
    </row>
    <row r="7" spans="2:6">
      <c r="B7" s="433"/>
      <c r="C7" s="434"/>
      <c r="D7" s="432"/>
      <c r="E7" s="432"/>
      <c r="F7" s="432"/>
    </row>
    <row r="8" ht="23.25" spans="2:6">
      <c r="B8" s="435" t="s">
        <v>6</v>
      </c>
      <c r="C8" s="434"/>
      <c r="D8" s="432"/>
      <c r="E8" s="432"/>
      <c r="F8" s="432"/>
    </row>
    <row r="9" spans="2:6">
      <c r="B9" s="430"/>
      <c r="C9" s="431"/>
      <c r="D9" s="432"/>
      <c r="E9" s="432"/>
      <c r="F9" s="432"/>
    </row>
    <row r="10" ht="76.5" spans="2:6">
      <c r="B10" s="430" t="s">
        <v>7</v>
      </c>
      <c r="C10" s="436"/>
      <c r="D10" s="437"/>
      <c r="E10" s="437"/>
      <c r="F10" s="437"/>
    </row>
    <row r="11" ht="25.5" spans="2:6">
      <c r="B11" s="430" t="s">
        <v>8</v>
      </c>
      <c r="C11" s="438"/>
      <c r="D11" s="432"/>
      <c r="E11" s="432"/>
      <c r="F11" s="432"/>
    </row>
    <row r="12" ht="15.75" spans="2:6">
      <c r="B12" s="430" t="s">
        <v>9</v>
      </c>
      <c r="C12" s="439"/>
      <c r="D12" s="432"/>
      <c r="E12" s="432"/>
      <c r="F12" s="432"/>
    </row>
    <row r="13" ht="25.5" spans="2:6">
      <c r="B13" s="430" t="s">
        <v>10</v>
      </c>
      <c r="C13" s="439"/>
      <c r="D13" s="432"/>
      <c r="E13" s="432"/>
      <c r="F13" s="432"/>
    </row>
    <row r="14" ht="15.75" spans="2:6">
      <c r="B14" s="430" t="s">
        <v>11</v>
      </c>
      <c r="C14" s="439"/>
      <c r="D14" s="432"/>
      <c r="E14" s="432"/>
      <c r="F14" s="432"/>
    </row>
    <row r="15" ht="15.75" spans="2:6">
      <c r="B15" s="430" t="s">
        <v>12</v>
      </c>
      <c r="C15" s="439"/>
      <c r="D15" s="432"/>
      <c r="E15" s="432"/>
      <c r="F15" s="432"/>
    </row>
    <row r="16" ht="15.75" spans="2:6">
      <c r="B16" s="430" t="s">
        <v>13</v>
      </c>
      <c r="C16" s="439"/>
      <c r="D16" s="432"/>
      <c r="E16" s="432"/>
      <c r="F16" s="432"/>
    </row>
    <row r="17" ht="15.75" spans="2:6">
      <c r="B17" s="430" t="s">
        <v>14</v>
      </c>
      <c r="C17" s="439"/>
      <c r="D17" s="432"/>
      <c r="E17" s="432"/>
      <c r="F17" s="432"/>
    </row>
    <row r="18" ht="15.75" spans="2:6">
      <c r="B18" s="430" t="s">
        <v>15</v>
      </c>
      <c r="C18" s="440"/>
      <c r="D18" s="432"/>
      <c r="E18" s="432"/>
      <c r="F18" s="432"/>
    </row>
    <row r="19" spans="2:6">
      <c r="B19" s="430"/>
      <c r="C19" s="431"/>
      <c r="D19" s="432"/>
      <c r="E19" s="432"/>
      <c r="F19" s="432"/>
    </row>
    <row r="20" ht="20.25" spans="2:6">
      <c r="B20" s="441" t="s">
        <v>16</v>
      </c>
      <c r="C20" s="431"/>
      <c r="D20" s="432"/>
      <c r="E20" s="432"/>
      <c r="F20" s="432"/>
    </row>
    <row r="21" ht="38.25" spans="2:6">
      <c r="B21" s="430" t="s">
        <v>17</v>
      </c>
      <c r="C21" s="434"/>
      <c r="D21" s="432"/>
      <c r="E21" s="432"/>
      <c r="F21" s="432"/>
    </row>
    <row r="22" spans="2:6">
      <c r="B22" s="430"/>
      <c r="C22" s="431"/>
      <c r="D22" s="432"/>
      <c r="E22" s="432"/>
      <c r="F22" s="432"/>
    </row>
    <row r="23" spans="2:6">
      <c r="B23" s="442" t="s">
        <v>18</v>
      </c>
      <c r="C23" s="431"/>
      <c r="D23" s="432"/>
      <c r="E23" s="432"/>
      <c r="F23" s="432"/>
    </row>
  </sheetData>
  <conditionalFormatting sqref="C18">
    <cfRule type="containsText" dxfId="0" priority="6" operator="between" text="Magic">
      <formula>NOT(ISERROR(SEARCH("Magic",C18)))</formula>
    </cfRule>
    <cfRule type="containsText" dxfId="1" priority="5" operator="between" text="Event">
      <formula>NOT(ISERROR(SEARCH("Event",C18)))</formula>
    </cfRule>
    <cfRule type="containsText" dxfId="2" priority="4" operator="between" text="Elixirs">
      <formula>NOT(ISERROR(SEARCH("Elixirs",C18)))</formula>
    </cfRule>
    <cfRule type="containsText" dxfId="3" priority="3" operator="between" text="Gems">
      <formula>NOT(ISERROR(SEARCH("Gems",C18)))</formula>
    </cfRule>
    <cfRule type="containsText" dxfId="4" priority="2" operator="between" text="Days">
      <formula>NOT(ISERROR(SEARCH("Days",C18)))</formula>
    </cfRule>
    <cfRule type="containsText" dxfId="5" priority="1" operator="between" text="Chest">
      <formula>NOT(ISERROR(SEARCH("Chest",C18)))</formula>
    </cfRule>
  </conditionalFormatting>
  <hyperlinks>
    <hyperlink ref="B6" r:id="rId2" display="http://www.disneymagickingdomswiki.wikia.com"/>
    <hyperlink ref="B23" r:id="rId3" display="Email Kevin Sager"/>
  </hyperlinks>
  <pageMargins left="0.75" right="0.75" top="1" bottom="1" header="0.511805555555556" footer="0.511805555555556"/>
  <headerFooter/>
  <drawing r:id="rId1"/>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sheetPr>
    <pageSetUpPr autoPageBreaks="0"/>
  </sheetPr>
  <dimension ref="A1:Z77"/>
  <sheetViews>
    <sheetView showZeros="0" workbookViewId="0">
      <pane ySplit="2" topLeftCell="A3" activePane="bottomLeft" state="frozen"/>
      <selection/>
      <selection pane="bottomLeft" activeCell="A3" sqref="A3"/>
    </sheetView>
  </sheetViews>
  <sheetFormatPr defaultColWidth="9.14285714285714" defaultRowHeight="15"/>
  <cols>
    <col min="1" max="1" width="37.5714285714286" style="398" customWidth="1"/>
    <col min="2" max="2" width="7.28571428571429" style="399" customWidth="1"/>
    <col min="3" max="3" width="9.14285714285714" style="400"/>
    <col min="4" max="4" width="6.85714285714286" style="401" customWidth="1"/>
    <col min="5" max="5" width="7.42857142857143" style="399" customWidth="1"/>
    <col min="6" max="6" width="5.28571428571429" style="399" customWidth="1"/>
    <col min="7" max="7" width="5.71428571428571" style="399" customWidth="1"/>
    <col min="8" max="8" width="6.85714285714286" style="402" customWidth="1"/>
    <col min="9" max="9" width="7.42857142857143" style="402" customWidth="1"/>
    <col min="10" max="10" width="3.57142857142857" style="399" customWidth="1"/>
    <col min="11" max="11" width="6" style="399" customWidth="1"/>
    <col min="12" max="12" width="52.7142857142857" style="403" customWidth="1"/>
    <col min="13" max="13" width="32" customWidth="1"/>
    <col min="15" max="23" width="9.14285714285714" style="398"/>
    <col min="25" max="26" width="9.19047619047619" style="404" customWidth="1"/>
    <col min="27" max="16384" width="9.14285714285714" style="398"/>
  </cols>
  <sheetData>
    <row r="1" ht="21.75" spans="1:13">
      <c r="A1" s="405" t="str">
        <f>"Disney Magic Kingdoms Attractions ("&amp;COUNTA($A$3:$A$9999)&amp;") Sorted Alphabetically"</f>
        <v>Disney Magic Kingdoms Attractions (75) Sorted Alphabetically</v>
      </c>
      <c r="B1" s="406"/>
      <c r="C1" s="405"/>
      <c r="D1" s="405"/>
      <c r="E1" s="405"/>
      <c r="F1" s="405"/>
      <c r="G1" s="405"/>
      <c r="H1" s="405"/>
      <c r="I1" s="405"/>
      <c r="J1" s="405"/>
      <c r="K1" s="405"/>
      <c r="L1" s="405"/>
      <c r="M1" s="405"/>
    </row>
    <row r="2" ht="30.75" spans="1:26">
      <c r="A2" s="407" t="s">
        <v>19</v>
      </c>
      <c r="B2" s="408" t="s">
        <v>20</v>
      </c>
      <c r="C2" s="409" t="s">
        <v>21</v>
      </c>
      <c r="D2" s="409" t="s">
        <v>22</v>
      </c>
      <c r="E2" s="409" t="s">
        <v>23</v>
      </c>
      <c r="F2" s="409" t="s">
        <v>24</v>
      </c>
      <c r="G2" s="409" t="s">
        <v>25</v>
      </c>
      <c r="H2" s="410" t="s">
        <v>26</v>
      </c>
      <c r="I2" s="410" t="s">
        <v>27</v>
      </c>
      <c r="J2" s="409" t="s">
        <v>28</v>
      </c>
      <c r="K2" s="409" t="s">
        <v>29</v>
      </c>
      <c r="L2" s="418" t="s">
        <v>30</v>
      </c>
      <c r="M2" s="419" t="s">
        <v>31</v>
      </c>
      <c r="Y2" s="424" t="s">
        <v>19</v>
      </c>
      <c r="Z2" s="425" t="s">
        <v>32</v>
      </c>
    </row>
    <row r="3" ht="21.55" customHeight="1" spans="1:26">
      <c r="A3" s="411" t="str">
        <f t="shared" ref="A3:A66" si="0">HYPERLINK("#'"&amp;$Z3&amp;"'!$A$1",$Y3)</f>
        <v>Al's Toy Barn</v>
      </c>
      <c r="B3" s="412" t="str">
        <f ca="1" t="shared" ref="B3:B39" si="1">IF(INDIRECT($Z3&amp;"!$B$14")&gt;0,HYPERLINK("#'"&amp;$Z3&amp;"'!$AL$1","Tasks"),HYPERLINK("#'"&amp;$Z3&amp;"'!$A$1","Info"))</f>
        <v>Tasks</v>
      </c>
      <c r="C3" s="413">
        <v>1050</v>
      </c>
      <c r="D3" s="414" t="s">
        <v>29</v>
      </c>
      <c r="E3" s="415"/>
      <c r="F3" s="415" t="s">
        <v>33</v>
      </c>
      <c r="G3" s="415" t="s">
        <v>34</v>
      </c>
      <c r="H3" s="416" t="s">
        <v>35</v>
      </c>
      <c r="I3" s="416" t="s">
        <v>36</v>
      </c>
      <c r="J3" s="415">
        <v>14</v>
      </c>
      <c r="K3" s="415">
        <v>80</v>
      </c>
      <c r="L3" s="420" t="s">
        <v>37</v>
      </c>
      <c r="M3" s="421" t="s">
        <v>38</v>
      </c>
      <c r="Y3" s="426" t="s">
        <v>39</v>
      </c>
      <c r="Z3" s="404" t="str">
        <f t="shared" ref="Z3:Z66" si="2">LEFT(SUBSTITUTE(SUBSTITUTE(SUBSTITUTE(SUBSTITUTE($Y3,"'","")," ","_"),"-","_"),",",""),30)</f>
        <v>Als_Toy_Barn</v>
      </c>
    </row>
    <row r="4" ht="21.55" customHeight="1" spans="1:26">
      <c r="A4" s="411" t="str">
        <f t="shared" si="0"/>
        <v>Ancestor's Shrine</v>
      </c>
      <c r="B4" s="412" t="str">
        <f ca="1" t="shared" si="1"/>
        <v>Tasks</v>
      </c>
      <c r="C4" s="413">
        <v>15000</v>
      </c>
      <c r="D4" s="414" t="s">
        <v>40</v>
      </c>
      <c r="E4" s="415" t="s">
        <v>36</v>
      </c>
      <c r="F4" s="415" t="s">
        <v>41</v>
      </c>
      <c r="G4" s="415" t="s">
        <v>34</v>
      </c>
      <c r="H4" s="416" t="s">
        <v>42</v>
      </c>
      <c r="I4" s="416"/>
      <c r="J4" s="415">
        <v>22</v>
      </c>
      <c r="K4" s="415">
        <v>130</v>
      </c>
      <c r="L4" s="422" t="s">
        <v>43</v>
      </c>
      <c r="M4" s="421" t="s">
        <v>44</v>
      </c>
      <c r="Y4" s="426" t="s">
        <v>45</v>
      </c>
      <c r="Z4" s="404" t="str">
        <f t="shared" si="2"/>
        <v>Ancestors_Shrine</v>
      </c>
    </row>
    <row r="5" ht="21.55" customHeight="1" spans="1:26">
      <c r="A5" s="411" t="str">
        <f t="shared" si="0"/>
        <v>Arendelle Courtyard Rink</v>
      </c>
      <c r="B5" s="412" t="str">
        <f ca="1" t="shared" si="1"/>
        <v>Tasks</v>
      </c>
      <c r="C5" s="413">
        <v>1500</v>
      </c>
      <c r="D5" s="414" t="s">
        <v>40</v>
      </c>
      <c r="E5" s="415" t="s">
        <v>36</v>
      </c>
      <c r="F5" s="415" t="s">
        <v>46</v>
      </c>
      <c r="G5" s="415" t="s">
        <v>47</v>
      </c>
      <c r="H5" s="416" t="s">
        <v>46</v>
      </c>
      <c r="I5" s="416"/>
      <c r="J5" s="415">
        <v>18</v>
      </c>
      <c r="K5" s="415">
        <v>105</v>
      </c>
      <c r="L5" s="422" t="s">
        <v>48</v>
      </c>
      <c r="M5" s="421" t="s">
        <v>49</v>
      </c>
      <c r="Y5" s="426" t="s">
        <v>50</v>
      </c>
      <c r="Z5" s="404" t="str">
        <f t="shared" si="2"/>
        <v>Arendelle_Courtyard_Rink</v>
      </c>
    </row>
    <row r="6" ht="21.55" customHeight="1" spans="1:26">
      <c r="A6" s="411" t="str">
        <f t="shared" si="0"/>
        <v>Astro Orbiters</v>
      </c>
      <c r="B6" s="412" t="str">
        <f ca="1" t="shared" si="1"/>
        <v>Tasks</v>
      </c>
      <c r="C6" s="413">
        <v>5250</v>
      </c>
      <c r="D6" s="414" t="s">
        <v>29</v>
      </c>
      <c r="E6" s="415"/>
      <c r="F6" s="415" t="s">
        <v>46</v>
      </c>
      <c r="G6" s="415" t="s">
        <v>51</v>
      </c>
      <c r="H6" s="416" t="s">
        <v>46</v>
      </c>
      <c r="I6" s="416"/>
      <c r="J6" s="415">
        <v>21</v>
      </c>
      <c r="K6" s="415">
        <v>115</v>
      </c>
      <c r="L6" s="422" t="s">
        <v>52</v>
      </c>
      <c r="M6" s="421" t="s">
        <v>53</v>
      </c>
      <c r="Y6" s="426" t="s">
        <v>54</v>
      </c>
      <c r="Z6" s="404" t="str">
        <f t="shared" si="2"/>
        <v>Astro_Orbiters</v>
      </c>
    </row>
    <row r="7" ht="21.55" customHeight="1" spans="1:26">
      <c r="A7" s="411" t="str">
        <f t="shared" si="0"/>
        <v>Aurora's Spinning Wheel</v>
      </c>
      <c r="B7" s="412" t="str">
        <f ca="1" t="shared" si="1"/>
        <v>Tasks</v>
      </c>
      <c r="C7" s="413">
        <v>65</v>
      </c>
      <c r="D7" s="414" t="s">
        <v>55</v>
      </c>
      <c r="E7" s="415"/>
      <c r="F7" s="415" t="s">
        <v>56</v>
      </c>
      <c r="G7" s="415" t="s">
        <v>57</v>
      </c>
      <c r="H7" s="416" t="s">
        <v>58</v>
      </c>
      <c r="I7" s="416" t="s">
        <v>36</v>
      </c>
      <c r="J7" s="415">
        <v>18</v>
      </c>
      <c r="K7" s="415">
        <v>75</v>
      </c>
      <c r="L7" s="422" t="s">
        <v>59</v>
      </c>
      <c r="M7" s="421" t="s">
        <v>60</v>
      </c>
      <c r="Y7" s="426" t="s">
        <v>61</v>
      </c>
      <c r="Z7" s="404" t="str">
        <f t="shared" si="2"/>
        <v>Auroras_Spinning_Wheel</v>
      </c>
    </row>
    <row r="8" ht="21.55" customHeight="1" spans="1:26">
      <c r="A8" s="411" t="str">
        <f t="shared" si="0"/>
        <v>Be Our Guest Restaurant</v>
      </c>
      <c r="B8" s="412" t="str">
        <f ca="1" t="shared" si="1"/>
        <v>Tasks</v>
      </c>
      <c r="C8" s="413">
        <v>150</v>
      </c>
      <c r="D8" s="414" t="s">
        <v>55</v>
      </c>
      <c r="E8" s="415" t="s">
        <v>36</v>
      </c>
      <c r="F8" s="415" t="s">
        <v>56</v>
      </c>
      <c r="G8" s="415" t="s">
        <v>62</v>
      </c>
      <c r="H8" s="416" t="s">
        <v>35</v>
      </c>
      <c r="I8" s="416"/>
      <c r="J8" s="415">
        <v>23</v>
      </c>
      <c r="K8" s="415">
        <v>115</v>
      </c>
      <c r="L8" s="422" t="s">
        <v>63</v>
      </c>
      <c r="M8" s="421" t="s">
        <v>64</v>
      </c>
      <c r="Y8" s="426" t="s">
        <v>65</v>
      </c>
      <c r="Z8" s="404" t="str">
        <f t="shared" si="2"/>
        <v>Be_Our_Guest_Restaurant</v>
      </c>
    </row>
    <row r="9" ht="21.55" customHeight="1" spans="1:26">
      <c r="A9" s="411" t="str">
        <f t="shared" si="0"/>
        <v>Beast's Castle</v>
      </c>
      <c r="B9" s="412" t="str">
        <f ca="1" t="shared" si="1"/>
        <v>Tasks</v>
      </c>
      <c r="C9" s="413">
        <v>750</v>
      </c>
      <c r="D9" s="414" t="s">
        <v>40</v>
      </c>
      <c r="E9" s="415" t="s">
        <v>36</v>
      </c>
      <c r="F9" s="415" t="s">
        <v>35</v>
      </c>
      <c r="G9" s="415" t="s">
        <v>66</v>
      </c>
      <c r="H9" s="416" t="s">
        <v>46</v>
      </c>
      <c r="I9" s="416"/>
      <c r="J9" s="415">
        <v>18</v>
      </c>
      <c r="K9" s="415">
        <v>105</v>
      </c>
      <c r="L9" s="422" t="s">
        <v>67</v>
      </c>
      <c r="M9" s="421" t="s">
        <v>68</v>
      </c>
      <c r="Y9" s="426" t="s">
        <v>69</v>
      </c>
      <c r="Z9" s="404" t="str">
        <f t="shared" si="2"/>
        <v>Beasts_Castle</v>
      </c>
    </row>
    <row r="10" ht="21.55" customHeight="1" spans="1:26">
      <c r="A10" s="411" t="str">
        <f t="shared" si="0"/>
        <v>Belle's House</v>
      </c>
      <c r="B10" s="412" t="str">
        <f ca="1" t="shared" si="1"/>
        <v>Tasks</v>
      </c>
      <c r="C10" s="413">
        <v>9000</v>
      </c>
      <c r="D10" s="414" t="s">
        <v>40</v>
      </c>
      <c r="E10" s="415" t="s">
        <v>36</v>
      </c>
      <c r="F10" s="415" t="s">
        <v>46</v>
      </c>
      <c r="G10" s="415" t="s">
        <v>57</v>
      </c>
      <c r="H10" s="416" t="s">
        <v>42</v>
      </c>
      <c r="I10" s="416"/>
      <c r="J10" s="415">
        <v>22</v>
      </c>
      <c r="K10" s="415">
        <v>130</v>
      </c>
      <c r="L10" s="422" t="s">
        <v>70</v>
      </c>
      <c r="M10" s="421" t="s">
        <v>71</v>
      </c>
      <c r="Y10" s="426" t="s">
        <v>72</v>
      </c>
      <c r="Z10" s="404" t="str">
        <f t="shared" si="2"/>
        <v>Belles_House</v>
      </c>
    </row>
    <row r="11" ht="21.55" customHeight="1" spans="1:26">
      <c r="A11" s="411" t="str">
        <f t="shared" si="0"/>
        <v>Broomstick Graveyard</v>
      </c>
      <c r="B11" s="412" t="str">
        <f ca="1" t="shared" si="1"/>
        <v>Tasks</v>
      </c>
      <c r="C11" s="413">
        <v>20000</v>
      </c>
      <c r="D11" s="414" t="s">
        <v>40</v>
      </c>
      <c r="E11" s="415" t="s">
        <v>36</v>
      </c>
      <c r="F11" s="415" t="s">
        <v>41</v>
      </c>
      <c r="G11" s="415" t="s">
        <v>62</v>
      </c>
      <c r="H11" s="416" t="s">
        <v>41</v>
      </c>
      <c r="I11" s="416"/>
      <c r="J11" s="415">
        <v>30</v>
      </c>
      <c r="K11" s="415">
        <v>180</v>
      </c>
      <c r="L11" s="422" t="s">
        <v>73</v>
      </c>
      <c r="M11" s="421" t="s">
        <v>74</v>
      </c>
      <c r="Y11" s="426" t="s">
        <v>75</v>
      </c>
      <c r="Z11" s="404" t="str">
        <f t="shared" si="2"/>
        <v>Broomstick_Graveyard</v>
      </c>
    </row>
    <row r="12" ht="21.55" customHeight="1" spans="1:26">
      <c r="A12" s="411" t="str">
        <f t="shared" si="0"/>
        <v>Buzz Lightyear's Astro Blasters</v>
      </c>
      <c r="B12" s="412" t="str">
        <f ca="1" t="shared" si="1"/>
        <v>Tasks</v>
      </c>
      <c r="C12" s="413">
        <v>30</v>
      </c>
      <c r="D12" s="414" t="s">
        <v>76</v>
      </c>
      <c r="E12" s="415"/>
      <c r="F12" s="415" t="s">
        <v>56</v>
      </c>
      <c r="G12" s="415" t="s">
        <v>51</v>
      </c>
      <c r="H12" s="416" t="s">
        <v>58</v>
      </c>
      <c r="I12" s="416"/>
      <c r="J12" s="415">
        <v>7</v>
      </c>
      <c r="K12" s="415">
        <v>35</v>
      </c>
      <c r="L12" s="422" t="s">
        <v>77</v>
      </c>
      <c r="M12" s="421" t="s">
        <v>78</v>
      </c>
      <c r="Y12" s="426" t="s">
        <v>79</v>
      </c>
      <c r="Z12" s="404" t="str">
        <f t="shared" si="2"/>
        <v>Buzz_Lightyears_Astro_Blasters</v>
      </c>
    </row>
    <row r="13" ht="21.55" customHeight="1" spans="1:26">
      <c r="A13" s="411" t="str">
        <f t="shared" si="0"/>
        <v>California Screamin'</v>
      </c>
      <c r="B13" s="412" t="str">
        <f ca="1" t="shared" si="1"/>
        <v>Tasks</v>
      </c>
      <c r="C13" s="413" t="s">
        <v>80</v>
      </c>
      <c r="D13" s="414"/>
      <c r="E13" s="415"/>
      <c r="F13" s="415" t="s">
        <v>56</v>
      </c>
      <c r="G13" s="415"/>
      <c r="H13" s="416" t="s">
        <v>35</v>
      </c>
      <c r="I13" s="416"/>
      <c r="J13" s="415">
        <v>14</v>
      </c>
      <c r="K13" s="415">
        <v>80</v>
      </c>
      <c r="L13" s="422" t="s">
        <v>81</v>
      </c>
      <c r="M13" s="421" t="s">
        <v>82</v>
      </c>
      <c r="Y13" s="426" t="s">
        <v>83</v>
      </c>
      <c r="Z13" s="404" t="str">
        <f t="shared" si="2"/>
        <v>California_Screamin</v>
      </c>
    </row>
    <row r="14" ht="21.55" customHeight="1" spans="1:26">
      <c r="A14" s="411" t="str">
        <f t="shared" si="0"/>
        <v>Chip 'n' Dale Treehouse</v>
      </c>
      <c r="B14" s="412" t="str">
        <f ca="1" t="shared" si="1"/>
        <v>Tasks</v>
      </c>
      <c r="C14" s="413">
        <v>200</v>
      </c>
      <c r="D14" s="414" t="s">
        <v>55</v>
      </c>
      <c r="E14" s="415"/>
      <c r="F14" s="415" t="s">
        <v>56</v>
      </c>
      <c r="G14" s="415" t="s">
        <v>84</v>
      </c>
      <c r="H14" s="416" t="s">
        <v>46</v>
      </c>
      <c r="I14" s="416"/>
      <c r="J14" s="415">
        <v>32</v>
      </c>
      <c r="K14" s="415">
        <v>155</v>
      </c>
      <c r="L14" s="422" t="s">
        <v>85</v>
      </c>
      <c r="M14" s="421" t="s">
        <v>86</v>
      </c>
      <c r="Y14" s="426" t="s">
        <v>87</v>
      </c>
      <c r="Z14" s="404" t="str">
        <f t="shared" si="2"/>
        <v>Chip_n_Dale_Treehouse</v>
      </c>
    </row>
    <row r="15" ht="21.55" customHeight="1" spans="1:26">
      <c r="A15" s="411" t="str">
        <f t="shared" si="0"/>
        <v>Cinderella Castle</v>
      </c>
      <c r="B15" s="412" t="str">
        <f ca="1" t="shared" si="1"/>
        <v>Info</v>
      </c>
      <c r="C15" s="413" t="s">
        <v>80</v>
      </c>
      <c r="D15" s="414"/>
      <c r="E15" s="415"/>
      <c r="F15" s="415"/>
      <c r="G15" s="415"/>
      <c r="H15" s="416"/>
      <c r="I15" s="416"/>
      <c r="J15" s="415"/>
      <c r="K15" s="415"/>
      <c r="L15" s="422"/>
      <c r="M15" s="421"/>
      <c r="Y15" s="426" t="s">
        <v>88</v>
      </c>
      <c r="Z15" s="404" t="str">
        <f t="shared" si="2"/>
        <v>Cinderella_Castle</v>
      </c>
    </row>
    <row r="16" ht="21.55" customHeight="1" spans="1:26">
      <c r="A16" s="411" t="str">
        <f t="shared" si="0"/>
        <v>Costume Shop</v>
      </c>
      <c r="B16" s="412" t="str">
        <f ca="1" t="shared" si="1"/>
        <v>Tasks</v>
      </c>
      <c r="C16" s="413" t="s">
        <v>80</v>
      </c>
      <c r="D16" s="414"/>
      <c r="E16" s="415"/>
      <c r="F16" s="415"/>
      <c r="G16" s="415"/>
      <c r="H16" s="416"/>
      <c r="I16" s="416"/>
      <c r="J16" s="415"/>
      <c r="K16" s="415"/>
      <c r="L16" s="422" t="s">
        <v>89</v>
      </c>
      <c r="M16" s="421"/>
      <c r="Y16" s="426" t="s">
        <v>90</v>
      </c>
      <c r="Z16" s="404" t="str">
        <f t="shared" si="2"/>
        <v>Costume_Shop</v>
      </c>
    </row>
    <row r="17" ht="21.55" customHeight="1" spans="1:26">
      <c r="A17" s="411" t="str">
        <f t="shared" si="0"/>
        <v>Cyclops Sushi</v>
      </c>
      <c r="B17" s="412" t="str">
        <f ca="1" t="shared" si="1"/>
        <v>Tasks</v>
      </c>
      <c r="C17" s="413">
        <v>23500</v>
      </c>
      <c r="D17" s="414" t="s">
        <v>29</v>
      </c>
      <c r="E17" s="415"/>
      <c r="F17" s="415" t="s">
        <v>91</v>
      </c>
      <c r="G17" s="415" t="s">
        <v>34</v>
      </c>
      <c r="H17" s="416" t="s">
        <v>42</v>
      </c>
      <c r="I17" s="416"/>
      <c r="J17" s="415">
        <v>25</v>
      </c>
      <c r="K17" s="415">
        <v>140</v>
      </c>
      <c r="L17" s="422" t="s">
        <v>92</v>
      </c>
      <c r="M17" s="421" t="s">
        <v>93</v>
      </c>
      <c r="Y17" s="426" t="s">
        <v>94</v>
      </c>
      <c r="Z17" s="404" t="str">
        <f t="shared" si="2"/>
        <v>Cyclops_Sushi</v>
      </c>
    </row>
    <row r="18" ht="21.55" customHeight="1" spans="1:26">
      <c r="A18" s="411" t="str">
        <f t="shared" si="0"/>
        <v>Daisy's Diner</v>
      </c>
      <c r="B18" s="412" t="str">
        <f ca="1" t="shared" si="1"/>
        <v>Tasks</v>
      </c>
      <c r="C18" s="413">
        <v>9500</v>
      </c>
      <c r="D18" s="414" t="s">
        <v>29</v>
      </c>
      <c r="E18" s="415"/>
      <c r="F18" s="415" t="s">
        <v>42</v>
      </c>
      <c r="G18" s="415" t="s">
        <v>57</v>
      </c>
      <c r="H18" s="416" t="s">
        <v>46</v>
      </c>
      <c r="I18" s="416"/>
      <c r="J18" s="415">
        <v>21</v>
      </c>
      <c r="K18" s="415">
        <v>115</v>
      </c>
      <c r="L18" s="422" t="s">
        <v>95</v>
      </c>
      <c r="M18" s="421" t="s">
        <v>96</v>
      </c>
      <c r="Y18" s="426" t="s">
        <v>97</v>
      </c>
      <c r="Z18" s="404" t="str">
        <f t="shared" si="2"/>
        <v>Daisys_Diner</v>
      </c>
    </row>
    <row r="19" ht="21.55" customHeight="1" spans="1:26">
      <c r="A19" s="411" t="str">
        <f t="shared" si="0"/>
        <v>Donald's Boat</v>
      </c>
      <c r="B19" s="412" t="str">
        <f ca="1" t="shared" si="1"/>
        <v>Tasks</v>
      </c>
      <c r="C19" s="413">
        <v>35000</v>
      </c>
      <c r="D19" s="414" t="s">
        <v>29</v>
      </c>
      <c r="E19" s="415"/>
      <c r="F19" s="415" t="s">
        <v>33</v>
      </c>
      <c r="G19" s="415" t="s">
        <v>84</v>
      </c>
      <c r="H19" s="416" t="s">
        <v>46</v>
      </c>
      <c r="I19" s="416"/>
      <c r="J19" s="415">
        <v>22</v>
      </c>
      <c r="K19" s="415">
        <v>120</v>
      </c>
      <c r="L19" s="422"/>
      <c r="M19" s="421" t="s">
        <v>98</v>
      </c>
      <c r="Y19" s="426" t="s">
        <v>99</v>
      </c>
      <c r="Z19" s="404" t="str">
        <f t="shared" si="2"/>
        <v>Donalds_Boat</v>
      </c>
    </row>
    <row r="20" ht="21.55" customHeight="1" spans="1:26">
      <c r="A20" s="411" t="str">
        <f t="shared" si="0"/>
        <v>Elsa's Ice Palace</v>
      </c>
      <c r="B20" s="412" t="str">
        <f ca="1" t="shared" si="1"/>
        <v>Tasks</v>
      </c>
      <c r="C20" s="413">
        <v>20000</v>
      </c>
      <c r="D20" s="414" t="s">
        <v>40</v>
      </c>
      <c r="E20" s="415" t="s">
        <v>36</v>
      </c>
      <c r="F20" s="415" t="s">
        <v>42</v>
      </c>
      <c r="G20" s="415" t="s">
        <v>51</v>
      </c>
      <c r="H20" s="416" t="s">
        <v>100</v>
      </c>
      <c r="I20" s="416"/>
      <c r="J20" s="415">
        <v>50</v>
      </c>
      <c r="K20" s="415">
        <v>300</v>
      </c>
      <c r="L20" s="422"/>
      <c r="M20" s="421" t="s">
        <v>101</v>
      </c>
      <c r="Y20" s="426" t="s">
        <v>102</v>
      </c>
      <c r="Z20" s="404" t="str">
        <f t="shared" si="2"/>
        <v>Elsas_Ice_Palace</v>
      </c>
    </row>
    <row r="21" ht="21.55" customHeight="1" spans="1:26">
      <c r="A21" s="411" t="str">
        <f t="shared" si="0"/>
        <v>Enchanted Tiki Room</v>
      </c>
      <c r="B21" s="412" t="str">
        <f ca="1" t="shared" si="1"/>
        <v>Info</v>
      </c>
      <c r="C21" s="413">
        <v>125</v>
      </c>
      <c r="D21" s="414" t="s">
        <v>55</v>
      </c>
      <c r="E21" s="415"/>
      <c r="F21" s="415" t="s">
        <v>56</v>
      </c>
      <c r="G21" s="415" t="s">
        <v>84</v>
      </c>
      <c r="H21" s="416" t="s">
        <v>46</v>
      </c>
      <c r="I21" s="416" t="s">
        <v>36</v>
      </c>
      <c r="J21" s="415">
        <v>27</v>
      </c>
      <c r="K21" s="415">
        <v>140</v>
      </c>
      <c r="L21" s="422"/>
      <c r="M21" s="421" t="s">
        <v>103</v>
      </c>
      <c r="Y21" s="426" t="s">
        <v>104</v>
      </c>
      <c r="Z21" s="404" t="str">
        <f t="shared" si="2"/>
        <v>Enchanted_Tiki_Room</v>
      </c>
    </row>
    <row r="22" ht="21.55" customHeight="1" spans="1:26">
      <c r="A22" s="411" t="str">
        <f t="shared" si="0"/>
        <v>Fairy Hut</v>
      </c>
      <c r="B22" s="412" t="str">
        <f ca="1" t="shared" si="1"/>
        <v>Tasks</v>
      </c>
      <c r="C22" s="413">
        <v>30000</v>
      </c>
      <c r="D22" s="414" t="s">
        <v>29</v>
      </c>
      <c r="E22" s="415"/>
      <c r="F22" s="415" t="s">
        <v>35</v>
      </c>
      <c r="G22" s="415" t="s">
        <v>57</v>
      </c>
      <c r="H22" s="416" t="s">
        <v>33</v>
      </c>
      <c r="I22" s="416"/>
      <c r="J22" s="415">
        <v>12</v>
      </c>
      <c r="K22" s="415">
        <v>65</v>
      </c>
      <c r="L22" s="422"/>
      <c r="M22" s="421" t="s">
        <v>105</v>
      </c>
      <c r="Y22" s="426" t="s">
        <v>106</v>
      </c>
      <c r="Z22" s="404" t="str">
        <f t="shared" si="2"/>
        <v>Fairy_Hut</v>
      </c>
    </row>
    <row r="23" ht="21.55" customHeight="1" spans="1:26">
      <c r="A23" s="411" t="str">
        <f t="shared" si="0"/>
        <v>Fantasia Gardens and Fairways</v>
      </c>
      <c r="B23" s="412" t="str">
        <f ca="1" t="shared" si="1"/>
        <v>Info</v>
      </c>
      <c r="C23" s="413">
        <v>180</v>
      </c>
      <c r="D23" s="414" t="s">
        <v>55</v>
      </c>
      <c r="E23" s="415"/>
      <c r="F23" s="415" t="s">
        <v>56</v>
      </c>
      <c r="G23" s="415" t="s">
        <v>34</v>
      </c>
      <c r="H23" s="416" t="s">
        <v>33</v>
      </c>
      <c r="I23" s="416" t="s">
        <v>36</v>
      </c>
      <c r="J23" s="415">
        <v>18</v>
      </c>
      <c r="K23" s="415">
        <v>90</v>
      </c>
      <c r="L23" s="422" t="s">
        <v>107</v>
      </c>
      <c r="M23" s="421" t="s">
        <v>108</v>
      </c>
      <c r="Y23" s="426" t="s">
        <v>109</v>
      </c>
      <c r="Z23" s="404" t="str">
        <f t="shared" si="2"/>
        <v>Fantasia_Gardens_and_Fairways</v>
      </c>
    </row>
    <row r="24" ht="21.55" customHeight="1" spans="1:26">
      <c r="A24" s="411" t="str">
        <f t="shared" si="0"/>
        <v>Fantasy Fair</v>
      </c>
      <c r="B24" s="412" t="str">
        <f ca="1" t="shared" si="1"/>
        <v>Tasks</v>
      </c>
      <c r="C24" s="413">
        <v>13500</v>
      </c>
      <c r="D24" s="414" t="s">
        <v>29</v>
      </c>
      <c r="E24" s="415"/>
      <c r="F24" s="415" t="s">
        <v>42</v>
      </c>
      <c r="G24" s="415" t="s">
        <v>62</v>
      </c>
      <c r="H24" s="416" t="s">
        <v>41</v>
      </c>
      <c r="I24" s="416"/>
      <c r="J24" s="415">
        <v>37</v>
      </c>
      <c r="K24" s="415">
        <v>200</v>
      </c>
      <c r="L24" s="422" t="s">
        <v>110</v>
      </c>
      <c r="M24" s="421" t="s">
        <v>111</v>
      </c>
      <c r="Y24" s="426" t="s">
        <v>112</v>
      </c>
      <c r="Z24" s="404" t="str">
        <f t="shared" si="2"/>
        <v>Fantasy_Fair</v>
      </c>
    </row>
    <row r="25" ht="21.55" customHeight="1" spans="1:26">
      <c r="A25" s="411" t="str">
        <f t="shared" si="0"/>
        <v>Finkelstein Tower</v>
      </c>
      <c r="B25" s="412" t="str">
        <f ca="1" t="shared" si="1"/>
        <v>Tasks</v>
      </c>
      <c r="C25" s="413">
        <v>6000</v>
      </c>
      <c r="D25" s="414" t="s">
        <v>40</v>
      </c>
      <c r="E25" s="415" t="s">
        <v>36</v>
      </c>
      <c r="F25" s="415" t="s">
        <v>35</v>
      </c>
      <c r="G25" s="415" t="s">
        <v>113</v>
      </c>
      <c r="H25" s="416" t="s">
        <v>46</v>
      </c>
      <c r="I25" s="416"/>
      <c r="J25" s="415">
        <v>18</v>
      </c>
      <c r="K25" s="415">
        <v>105</v>
      </c>
      <c r="L25" s="422" t="s">
        <v>114</v>
      </c>
      <c r="M25" s="421" t="s">
        <v>115</v>
      </c>
      <c r="Y25" s="426" t="s">
        <v>116</v>
      </c>
      <c r="Z25" s="404" t="str">
        <f t="shared" si="2"/>
        <v>Finkelstein_Tower</v>
      </c>
    </row>
    <row r="26" ht="21.55" customHeight="1" spans="1:26">
      <c r="A26" s="411" t="str">
        <f t="shared" si="0"/>
        <v>Gaston's Tavern</v>
      </c>
      <c r="B26" s="412" t="str">
        <f ca="1" t="shared" si="1"/>
        <v>Tasks</v>
      </c>
      <c r="C26" s="413">
        <v>19500</v>
      </c>
      <c r="D26" s="414" t="s">
        <v>40</v>
      </c>
      <c r="E26" s="415" t="s">
        <v>36</v>
      </c>
      <c r="F26" s="415" t="s">
        <v>42</v>
      </c>
      <c r="G26" s="415" t="s">
        <v>117</v>
      </c>
      <c r="H26" s="416" t="s">
        <v>41</v>
      </c>
      <c r="I26" s="416"/>
      <c r="J26" s="415">
        <v>30</v>
      </c>
      <c r="K26" s="415">
        <v>180</v>
      </c>
      <c r="L26" s="422" t="s">
        <v>118</v>
      </c>
      <c r="M26" s="421" t="s">
        <v>119</v>
      </c>
      <c r="Y26" s="426" t="s">
        <v>120</v>
      </c>
      <c r="Z26" s="404" t="str">
        <f t="shared" si="2"/>
        <v>Gastons_Tavern</v>
      </c>
    </row>
    <row r="27" ht="21.55" customHeight="1" spans="1:26">
      <c r="A27" s="411" t="str">
        <f t="shared" si="0"/>
        <v>Golden Zephyr</v>
      </c>
      <c r="B27" s="412" t="str">
        <f ca="1" t="shared" si="1"/>
        <v>Info</v>
      </c>
      <c r="C27" s="413">
        <v>15000</v>
      </c>
      <c r="D27" s="414" t="s">
        <v>121</v>
      </c>
      <c r="E27" s="415"/>
      <c r="F27" s="415" t="s">
        <v>56</v>
      </c>
      <c r="G27" s="415" t="s">
        <v>113</v>
      </c>
      <c r="H27" s="416" t="s">
        <v>100</v>
      </c>
      <c r="I27" s="416"/>
      <c r="J27" s="415">
        <v>61</v>
      </c>
      <c r="K27" s="415">
        <v>330</v>
      </c>
      <c r="L27" s="422"/>
      <c r="M27" s="421" t="s">
        <v>122</v>
      </c>
      <c r="Y27" s="426" t="s">
        <v>123</v>
      </c>
      <c r="Z27" s="404" t="str">
        <f t="shared" si="2"/>
        <v>Golden_Zephyr</v>
      </c>
    </row>
    <row r="28" ht="21.55" customHeight="1" spans="1:26">
      <c r="A28" s="411" t="str">
        <f t="shared" si="0"/>
        <v>Goofy's Playhouse</v>
      </c>
      <c r="B28" s="412" t="str">
        <f ca="1" t="shared" si="1"/>
        <v>Tasks</v>
      </c>
      <c r="C28" s="413">
        <v>300</v>
      </c>
      <c r="D28" s="414" t="s">
        <v>29</v>
      </c>
      <c r="E28" s="415"/>
      <c r="F28" s="415" t="s">
        <v>58</v>
      </c>
      <c r="G28" s="415" t="s">
        <v>57</v>
      </c>
      <c r="H28" s="416" t="s">
        <v>58</v>
      </c>
      <c r="I28" s="416" t="s">
        <v>36</v>
      </c>
      <c r="J28" s="415">
        <v>5</v>
      </c>
      <c r="K28" s="415">
        <v>50</v>
      </c>
      <c r="L28" s="422" t="s">
        <v>124</v>
      </c>
      <c r="M28" s="421" t="s">
        <v>125</v>
      </c>
      <c r="O28"/>
      <c r="P28"/>
      <c r="Q28"/>
      <c r="R28"/>
      <c r="S28"/>
      <c r="T28"/>
      <c r="U28"/>
      <c r="V28"/>
      <c r="W28"/>
      <c r="Y28" s="426" t="s">
        <v>126</v>
      </c>
      <c r="Z28" s="404" t="str">
        <f t="shared" si="2"/>
        <v>Goofys_Playhouse</v>
      </c>
    </row>
    <row r="29" ht="21.55" customHeight="1" spans="1:26">
      <c r="A29" s="411" t="str">
        <f t="shared" si="0"/>
        <v>Haunted Mansion</v>
      </c>
      <c r="B29" s="412" t="str">
        <f ca="1" t="shared" si="1"/>
        <v>Info</v>
      </c>
      <c r="C29" s="413">
        <v>150</v>
      </c>
      <c r="D29" s="414" t="s">
        <v>55</v>
      </c>
      <c r="E29" s="415"/>
      <c r="F29" s="415" t="s">
        <v>56</v>
      </c>
      <c r="G29" s="415" t="s">
        <v>62</v>
      </c>
      <c r="H29" s="416" t="s">
        <v>35</v>
      </c>
      <c r="I29" s="416"/>
      <c r="J29" s="415">
        <v>9</v>
      </c>
      <c r="K29" s="415">
        <v>99</v>
      </c>
      <c r="L29" s="423" t="s">
        <v>127</v>
      </c>
      <c r="M29" s="421" t="s">
        <v>128</v>
      </c>
      <c r="O29"/>
      <c r="P29"/>
      <c r="Q29"/>
      <c r="R29"/>
      <c r="S29"/>
      <c r="T29"/>
      <c r="U29"/>
      <c r="V29"/>
      <c r="W29"/>
      <c r="Y29" s="426" t="s">
        <v>129</v>
      </c>
      <c r="Z29" s="404" t="str">
        <f t="shared" si="2"/>
        <v>Haunted_Mansion</v>
      </c>
    </row>
    <row r="30" ht="21.55" customHeight="1" spans="1:26">
      <c r="A30" s="411" t="str">
        <f t="shared" si="0"/>
        <v>Hollywood Tower of Terror</v>
      </c>
      <c r="B30" s="412" t="str">
        <f ca="1" t="shared" si="1"/>
        <v>Info</v>
      </c>
      <c r="C30" s="413" t="s">
        <v>80</v>
      </c>
      <c r="D30" s="414" t="s">
        <v>130</v>
      </c>
      <c r="E30" s="415"/>
      <c r="F30" s="415" t="s">
        <v>56</v>
      </c>
      <c r="G30" s="415" t="s">
        <v>84</v>
      </c>
      <c r="H30" s="416" t="s">
        <v>33</v>
      </c>
      <c r="I30" s="416"/>
      <c r="J30" s="415">
        <v>10</v>
      </c>
      <c r="K30" s="415">
        <v>55</v>
      </c>
      <c r="L30" s="422" t="s">
        <v>131</v>
      </c>
      <c r="M30" s="421" t="s">
        <v>132</v>
      </c>
      <c r="O30"/>
      <c r="P30"/>
      <c r="Q30"/>
      <c r="R30"/>
      <c r="S30"/>
      <c r="T30"/>
      <c r="U30"/>
      <c r="V30"/>
      <c r="W30"/>
      <c r="Y30" s="426" t="s">
        <v>133</v>
      </c>
      <c r="Z30" s="404" t="str">
        <f t="shared" si="2"/>
        <v>Hollywood_Tower_of_Terror</v>
      </c>
    </row>
    <row r="31" ht="21.55" customHeight="1" spans="1:26">
      <c r="A31" s="411" t="str">
        <f t="shared" si="0"/>
        <v>It's A Small World</v>
      </c>
      <c r="B31" s="412" t="str">
        <f ca="1" t="shared" si="1"/>
        <v>Tasks</v>
      </c>
      <c r="C31" s="413" t="s">
        <v>80</v>
      </c>
      <c r="D31" s="414"/>
      <c r="E31" s="415"/>
      <c r="F31" s="415"/>
      <c r="G31" s="415"/>
      <c r="H31" s="416" t="s">
        <v>91</v>
      </c>
      <c r="I31" s="416"/>
      <c r="J31" s="415">
        <v>45</v>
      </c>
      <c r="K31" s="415">
        <v>245</v>
      </c>
      <c r="L31" s="422"/>
      <c r="M31" s="421" t="s">
        <v>134</v>
      </c>
      <c r="O31"/>
      <c r="P31"/>
      <c r="Q31"/>
      <c r="R31"/>
      <c r="S31"/>
      <c r="T31"/>
      <c r="U31"/>
      <c r="V31"/>
      <c r="W31"/>
      <c r="Y31" s="426" t="s">
        <v>135</v>
      </c>
      <c r="Z31" s="404" t="str">
        <f t="shared" si="2"/>
        <v>Its_A_Small_World</v>
      </c>
    </row>
    <row r="32" ht="21.55" customHeight="1" spans="1:26">
      <c r="A32" s="411" t="str">
        <f t="shared" si="0"/>
        <v>Jack's House</v>
      </c>
      <c r="B32" s="412" t="str">
        <f ca="1" t="shared" si="1"/>
        <v>Tasks</v>
      </c>
      <c r="C32" s="413">
        <v>1500</v>
      </c>
      <c r="D32" s="414" t="s">
        <v>40</v>
      </c>
      <c r="E32" s="415" t="s">
        <v>36</v>
      </c>
      <c r="F32" s="415" t="s">
        <v>46</v>
      </c>
      <c r="G32" s="415" t="s">
        <v>84</v>
      </c>
      <c r="H32" s="416" t="s">
        <v>35</v>
      </c>
      <c r="I32" s="416"/>
      <c r="J32" s="415">
        <v>14</v>
      </c>
      <c r="K32" s="415">
        <v>80</v>
      </c>
      <c r="L32" s="422" t="s">
        <v>136</v>
      </c>
      <c r="M32" s="421" t="s">
        <v>137</v>
      </c>
      <c r="O32"/>
      <c r="P32"/>
      <c r="Q32"/>
      <c r="R32"/>
      <c r="S32"/>
      <c r="T32"/>
      <c r="U32"/>
      <c r="V32"/>
      <c r="W32"/>
      <c r="Y32" s="404" t="s">
        <v>138</v>
      </c>
      <c r="Z32" s="404" t="str">
        <f t="shared" si="2"/>
        <v>Jacks_House</v>
      </c>
    </row>
    <row r="33" ht="21.55" customHeight="1" spans="1:26">
      <c r="A33" s="411" t="str">
        <f t="shared" si="0"/>
        <v>Jessie's Snack Roundup</v>
      </c>
      <c r="B33" s="412" t="str">
        <f ca="1" t="shared" si="1"/>
        <v>Tasks</v>
      </c>
      <c r="C33" s="413">
        <v>1500</v>
      </c>
      <c r="D33" s="414" t="s">
        <v>29</v>
      </c>
      <c r="E33" s="415"/>
      <c r="F33" s="415" t="s">
        <v>35</v>
      </c>
      <c r="G33" s="415" t="s">
        <v>57</v>
      </c>
      <c r="H33" s="416" t="s">
        <v>46</v>
      </c>
      <c r="I33" s="416"/>
      <c r="J33" s="415">
        <v>18</v>
      </c>
      <c r="K33" s="415">
        <v>105</v>
      </c>
      <c r="L33" s="422" t="s">
        <v>139</v>
      </c>
      <c r="M33" s="421" t="s">
        <v>140</v>
      </c>
      <c r="O33"/>
      <c r="P33"/>
      <c r="Q33"/>
      <c r="R33"/>
      <c r="S33"/>
      <c r="T33"/>
      <c r="U33"/>
      <c r="V33"/>
      <c r="W33"/>
      <c r="Y33" s="404" t="s">
        <v>141</v>
      </c>
      <c r="Z33" s="404" t="str">
        <f t="shared" si="2"/>
        <v>Jessies_Snack_Roundup</v>
      </c>
    </row>
    <row r="34" ht="21.55" customHeight="1" spans="1:26">
      <c r="A34" s="411" t="str">
        <f t="shared" si="0"/>
        <v>Jet Packs</v>
      </c>
      <c r="B34" s="412" t="str">
        <f ca="1" t="shared" si="1"/>
        <v>Info</v>
      </c>
      <c r="C34" s="413">
        <v>80</v>
      </c>
      <c r="D34" s="414" t="s">
        <v>55</v>
      </c>
      <c r="E34" s="415"/>
      <c r="F34" s="415" t="s">
        <v>56</v>
      </c>
      <c r="G34" s="415" t="s">
        <v>51</v>
      </c>
      <c r="H34" s="416" t="s">
        <v>42</v>
      </c>
      <c r="I34" s="416"/>
      <c r="J34" s="415">
        <v>34</v>
      </c>
      <c r="K34" s="415">
        <v>175</v>
      </c>
      <c r="L34" s="422" t="s">
        <v>142</v>
      </c>
      <c r="M34" s="421" t="s">
        <v>143</v>
      </c>
      <c r="O34"/>
      <c r="P34"/>
      <c r="Q34"/>
      <c r="R34"/>
      <c r="S34"/>
      <c r="T34"/>
      <c r="U34"/>
      <c r="V34"/>
      <c r="W34"/>
      <c r="Y34" s="404" t="s">
        <v>144</v>
      </c>
      <c r="Z34" s="404" t="str">
        <f t="shared" si="2"/>
        <v>Jet_Packs</v>
      </c>
    </row>
    <row r="35" ht="21.55" customHeight="1" spans="1:26">
      <c r="A35" s="411" t="str">
        <f t="shared" si="0"/>
        <v>Jumpin' Jellyfish</v>
      </c>
      <c r="B35" s="412" t="str">
        <f ca="1" t="shared" si="1"/>
        <v>Info</v>
      </c>
      <c r="C35" s="413">
        <v>15000</v>
      </c>
      <c r="D35" s="414" t="s">
        <v>145</v>
      </c>
      <c r="E35" s="415"/>
      <c r="F35" s="415" t="s">
        <v>56</v>
      </c>
      <c r="G35" s="415" t="s">
        <v>84</v>
      </c>
      <c r="H35" s="416" t="s">
        <v>42</v>
      </c>
      <c r="I35" s="416" t="s">
        <v>36</v>
      </c>
      <c r="J35" s="415">
        <v>27</v>
      </c>
      <c r="K35" s="415">
        <v>145</v>
      </c>
      <c r="L35" s="422"/>
      <c r="M35" s="421" t="s">
        <v>146</v>
      </c>
      <c r="O35"/>
      <c r="P35"/>
      <c r="Q35"/>
      <c r="R35"/>
      <c r="S35"/>
      <c r="T35"/>
      <c r="U35"/>
      <c r="V35"/>
      <c r="W35"/>
      <c r="Y35" s="404" t="s">
        <v>147</v>
      </c>
      <c r="Z35" s="404" t="str">
        <f t="shared" si="2"/>
        <v>Jumpin_Jellyfish</v>
      </c>
    </row>
    <row r="36" ht="21.55" customHeight="1" spans="1:26">
      <c r="A36" s="411" t="str">
        <f t="shared" si="0"/>
        <v>Lantern Attraction</v>
      </c>
      <c r="B36" s="412" t="str">
        <f ca="1" t="shared" si="1"/>
        <v>Tasks</v>
      </c>
      <c r="C36" s="413">
        <v>150</v>
      </c>
      <c r="D36" s="414" t="s">
        <v>55</v>
      </c>
      <c r="E36" s="415" t="s">
        <v>36</v>
      </c>
      <c r="F36" s="415" t="s">
        <v>56</v>
      </c>
      <c r="G36" s="415" t="s">
        <v>62</v>
      </c>
      <c r="H36" s="416" t="s">
        <v>33</v>
      </c>
      <c r="I36" s="416"/>
      <c r="J36" s="415">
        <v>18</v>
      </c>
      <c r="K36" s="415">
        <v>90</v>
      </c>
      <c r="L36" s="422" t="s">
        <v>148</v>
      </c>
      <c r="M36" s="421" t="s">
        <v>149</v>
      </c>
      <c r="O36"/>
      <c r="P36"/>
      <c r="Q36"/>
      <c r="R36"/>
      <c r="S36"/>
      <c r="T36"/>
      <c r="U36"/>
      <c r="V36"/>
      <c r="W36"/>
      <c r="Y36" s="404" t="s">
        <v>150</v>
      </c>
      <c r="Z36" s="404" t="str">
        <f t="shared" si="2"/>
        <v>Lantern_Attraction</v>
      </c>
    </row>
    <row r="37" ht="21.55" customHeight="1" spans="1:26">
      <c r="A37" s="411" t="str">
        <f t="shared" si="0"/>
        <v>Little Rodentia</v>
      </c>
      <c r="B37" s="412" t="str">
        <f ca="1" t="shared" si="1"/>
        <v>Tasks</v>
      </c>
      <c r="C37" s="413"/>
      <c r="D37" s="414" t="s">
        <v>29</v>
      </c>
      <c r="E37" s="415"/>
      <c r="F37" s="415" t="s">
        <v>41</v>
      </c>
      <c r="G37" s="415" t="s">
        <v>113</v>
      </c>
      <c r="H37" s="416" t="s">
        <v>100</v>
      </c>
      <c r="I37" s="416"/>
      <c r="J37" s="415">
        <v>61</v>
      </c>
      <c r="K37" s="415">
        <v>330</v>
      </c>
      <c r="L37" s="422" t="s">
        <v>151</v>
      </c>
      <c r="M37" s="421" t="s">
        <v>152</v>
      </c>
      <c r="O37"/>
      <c r="P37"/>
      <c r="Q37"/>
      <c r="R37"/>
      <c r="S37"/>
      <c r="T37"/>
      <c r="U37"/>
      <c r="V37"/>
      <c r="W37"/>
      <c r="Y37" s="404" t="s">
        <v>153</v>
      </c>
      <c r="Z37" s="404" t="str">
        <f t="shared" si="2"/>
        <v>Little_Rodentia</v>
      </c>
    </row>
    <row r="38" ht="21.55" customHeight="1" spans="1:26">
      <c r="A38" s="411" t="str">
        <f t="shared" si="0"/>
        <v>Mad Tea Party</v>
      </c>
      <c r="B38" s="412" t="str">
        <f ca="1" t="shared" si="1"/>
        <v>Info</v>
      </c>
      <c r="C38" s="413">
        <v>195</v>
      </c>
      <c r="D38" s="414" t="s">
        <v>55</v>
      </c>
      <c r="E38" s="415"/>
      <c r="F38" s="415" t="s">
        <v>56</v>
      </c>
      <c r="G38" s="415" t="s">
        <v>51</v>
      </c>
      <c r="H38" s="416" t="s">
        <v>41</v>
      </c>
      <c r="I38" s="416"/>
      <c r="J38" s="415">
        <v>48</v>
      </c>
      <c r="K38" s="415">
        <v>240</v>
      </c>
      <c r="L38" s="422" t="s">
        <v>154</v>
      </c>
      <c r="M38" s="421" t="s">
        <v>155</v>
      </c>
      <c r="O38"/>
      <c r="P38"/>
      <c r="Q38"/>
      <c r="R38"/>
      <c r="S38"/>
      <c r="T38"/>
      <c r="U38"/>
      <c r="V38"/>
      <c r="W38"/>
      <c r="Y38" s="404" t="s">
        <v>156</v>
      </c>
      <c r="Z38" s="404" t="str">
        <f t="shared" si="2"/>
        <v>Mad_Tea_Party</v>
      </c>
    </row>
    <row r="39" ht="21.55" customHeight="1" spans="1:26">
      <c r="A39" s="411" t="str">
        <f t="shared" si="0"/>
        <v>Main Street Cinema</v>
      </c>
      <c r="B39" s="412" t="str">
        <f ca="1" t="shared" si="1"/>
        <v>Tasks</v>
      </c>
      <c r="C39" s="413" t="s">
        <v>80</v>
      </c>
      <c r="D39" s="414"/>
      <c r="E39" s="415"/>
      <c r="F39" s="415"/>
      <c r="G39" s="415"/>
      <c r="H39" s="416"/>
      <c r="I39" s="416"/>
      <c r="J39" s="415"/>
      <c r="K39" s="415"/>
      <c r="L39" s="422" t="s">
        <v>89</v>
      </c>
      <c r="M39" s="421" t="s">
        <v>157</v>
      </c>
      <c r="O39"/>
      <c r="P39"/>
      <c r="Q39"/>
      <c r="R39"/>
      <c r="S39"/>
      <c r="T39"/>
      <c r="U39"/>
      <c r="V39"/>
      <c r="W39"/>
      <c r="Y39" s="404" t="s">
        <v>158</v>
      </c>
      <c r="Z39" s="404" t="str">
        <f t="shared" si="2"/>
        <v>Main_Street_Cinema</v>
      </c>
    </row>
    <row r="40" ht="21.55" customHeight="1" spans="1:26">
      <c r="A40" s="411" t="str">
        <f t="shared" si="0"/>
        <v>Merlin's Shop</v>
      </c>
      <c r="B40" s="412" t="str">
        <f>HYPERLINK("#'"&amp;$Z40&amp;"'!$AK$1","Items")</f>
        <v>Items</v>
      </c>
      <c r="C40" s="413" t="s">
        <v>80</v>
      </c>
      <c r="D40" s="414"/>
      <c r="E40" s="415"/>
      <c r="F40" s="415"/>
      <c r="G40" s="415"/>
      <c r="H40" s="416"/>
      <c r="I40" s="416"/>
      <c r="J40" s="415"/>
      <c r="K40" s="415"/>
      <c r="L40" s="422" t="s">
        <v>89</v>
      </c>
      <c r="M40" s="421"/>
      <c r="O40"/>
      <c r="P40"/>
      <c r="Q40"/>
      <c r="R40"/>
      <c r="S40"/>
      <c r="T40"/>
      <c r="U40"/>
      <c r="V40"/>
      <c r="W40"/>
      <c r="Y40" s="404" t="s">
        <v>159</v>
      </c>
      <c r="Z40" s="404" t="str">
        <f t="shared" si="2"/>
        <v>Merlins_Shop</v>
      </c>
    </row>
    <row r="41" ht="21.55" customHeight="1" spans="1:26">
      <c r="A41" s="411" t="str">
        <f t="shared" si="0"/>
        <v>Mickey's Fun Wheel</v>
      </c>
      <c r="B41" s="412" t="str">
        <f ca="1" t="shared" ref="B41:B48" si="3">IF(INDIRECT($Z41&amp;"!$B$14")&gt;0,HYPERLINK("#'"&amp;$Z41&amp;"'!$AL$1","Tasks"),HYPERLINK("#'"&amp;$Z41&amp;"'!$A$1","Info"))</f>
        <v>Tasks</v>
      </c>
      <c r="C41" s="413">
        <v>200</v>
      </c>
      <c r="D41" s="414" t="s">
        <v>29</v>
      </c>
      <c r="E41" s="415"/>
      <c r="F41" s="415" t="s">
        <v>160</v>
      </c>
      <c r="G41" s="415" t="s">
        <v>62</v>
      </c>
      <c r="H41" s="416" t="s">
        <v>161</v>
      </c>
      <c r="I41" s="416"/>
      <c r="J41" s="415">
        <v>2</v>
      </c>
      <c r="K41" s="415">
        <v>7</v>
      </c>
      <c r="L41" s="422" t="s">
        <v>162</v>
      </c>
      <c r="M41" s="421" t="s">
        <v>163</v>
      </c>
      <c r="O41"/>
      <c r="P41"/>
      <c r="Q41"/>
      <c r="R41"/>
      <c r="S41"/>
      <c r="T41"/>
      <c r="U41"/>
      <c r="V41"/>
      <c r="W41"/>
      <c r="Y41" s="404" t="s">
        <v>164</v>
      </c>
      <c r="Z41" s="404" t="str">
        <f t="shared" si="2"/>
        <v>Mickeys_Fun_Wheel</v>
      </c>
    </row>
    <row r="42" ht="21.55" customHeight="1" spans="1:26">
      <c r="A42" s="411" t="str">
        <f t="shared" si="0"/>
        <v>Mickey's House</v>
      </c>
      <c r="B42" s="412" t="str">
        <f ca="1" t="shared" si="3"/>
        <v>Tasks</v>
      </c>
      <c r="C42" s="413">
        <v>250</v>
      </c>
      <c r="D42" s="414" t="s">
        <v>29</v>
      </c>
      <c r="E42" s="415"/>
      <c r="F42" s="415" t="s">
        <v>165</v>
      </c>
      <c r="G42" s="415" t="s">
        <v>84</v>
      </c>
      <c r="H42" s="416" t="s">
        <v>166</v>
      </c>
      <c r="I42" s="416"/>
      <c r="J42" s="415">
        <v>1</v>
      </c>
      <c r="K42" s="415">
        <v>5</v>
      </c>
      <c r="L42" s="422" t="s">
        <v>167</v>
      </c>
      <c r="M42" s="421" t="s">
        <v>168</v>
      </c>
      <c r="O42"/>
      <c r="P42"/>
      <c r="Q42"/>
      <c r="R42"/>
      <c r="S42"/>
      <c r="T42"/>
      <c r="U42"/>
      <c r="V42"/>
      <c r="W42"/>
      <c r="Y42" s="404" t="s">
        <v>169</v>
      </c>
      <c r="Z42" s="404" t="str">
        <f t="shared" si="2"/>
        <v>Mickeys_House</v>
      </c>
    </row>
    <row r="43" ht="21.55" customHeight="1" spans="1:26">
      <c r="A43" s="411" t="str">
        <f t="shared" si="0"/>
        <v>Mickey's PhilharMagic</v>
      </c>
      <c r="B43" s="412" t="str">
        <f ca="1" t="shared" si="3"/>
        <v>Tasks</v>
      </c>
      <c r="C43" s="413">
        <v>700</v>
      </c>
      <c r="D43" s="414" t="s">
        <v>29</v>
      </c>
      <c r="E43" s="415"/>
      <c r="F43" s="415" t="s">
        <v>170</v>
      </c>
      <c r="G43" s="415" t="s">
        <v>57</v>
      </c>
      <c r="H43" s="416" t="s">
        <v>33</v>
      </c>
      <c r="I43" s="416" t="s">
        <v>36</v>
      </c>
      <c r="J43" s="415">
        <v>10</v>
      </c>
      <c r="K43" s="415">
        <v>55</v>
      </c>
      <c r="L43" s="422" t="s">
        <v>171</v>
      </c>
      <c r="M43" s="421" t="s">
        <v>172</v>
      </c>
      <c r="O43"/>
      <c r="P43"/>
      <c r="Q43"/>
      <c r="R43"/>
      <c r="S43"/>
      <c r="T43"/>
      <c r="U43"/>
      <c r="V43"/>
      <c r="W43"/>
      <c r="Y43" s="404" t="s">
        <v>173</v>
      </c>
      <c r="Z43" s="404" t="str">
        <f t="shared" si="2"/>
        <v>Mickeys_PhilharMagic</v>
      </c>
    </row>
    <row r="44" ht="21.55" customHeight="1" spans="1:26">
      <c r="A44" s="411" t="str">
        <f t="shared" si="0"/>
        <v>Mike and Sulley to the Rescue</v>
      </c>
      <c r="B44" s="412" t="str">
        <f ca="1" t="shared" si="3"/>
        <v>Tasks</v>
      </c>
      <c r="C44" s="413">
        <v>130</v>
      </c>
      <c r="D44" s="414" t="s">
        <v>55</v>
      </c>
      <c r="E44" s="415"/>
      <c r="F44" s="415" t="s">
        <v>56</v>
      </c>
      <c r="G44" s="415" t="s">
        <v>51</v>
      </c>
      <c r="H44" s="416" t="s">
        <v>46</v>
      </c>
      <c r="I44" s="416"/>
      <c r="J44" s="415">
        <v>30</v>
      </c>
      <c r="K44" s="415">
        <v>150</v>
      </c>
      <c r="L44" s="422" t="s">
        <v>174</v>
      </c>
      <c r="M44" s="421" t="s">
        <v>175</v>
      </c>
      <c r="O44"/>
      <c r="P44"/>
      <c r="Q44"/>
      <c r="R44"/>
      <c r="S44"/>
      <c r="T44"/>
      <c r="U44"/>
      <c r="V44"/>
      <c r="W44"/>
      <c r="Y44" s="404" t="s">
        <v>176</v>
      </c>
      <c r="Z44" s="404" t="str">
        <f t="shared" si="2"/>
        <v>Mike_and_Sulley_to_the_Rescue</v>
      </c>
    </row>
    <row r="45" ht="21.55" customHeight="1" spans="1:26">
      <c r="A45" s="411" t="str">
        <f t="shared" si="0"/>
        <v>Minnie's House</v>
      </c>
      <c r="B45" s="412" t="str">
        <f ca="1" t="shared" si="3"/>
        <v>Tasks</v>
      </c>
      <c r="C45" s="413">
        <v>20000</v>
      </c>
      <c r="D45" s="414" t="s">
        <v>29</v>
      </c>
      <c r="E45" s="415"/>
      <c r="F45" s="415" t="s">
        <v>42</v>
      </c>
      <c r="G45" s="415" t="s">
        <v>84</v>
      </c>
      <c r="H45" s="416" t="s">
        <v>35</v>
      </c>
      <c r="I45" s="416"/>
      <c r="J45" s="415">
        <v>17</v>
      </c>
      <c r="K45" s="415">
        <v>90</v>
      </c>
      <c r="L45" s="422" t="s">
        <v>177</v>
      </c>
      <c r="M45" s="421" t="s">
        <v>178</v>
      </c>
      <c r="O45"/>
      <c r="P45"/>
      <c r="Q45"/>
      <c r="R45"/>
      <c r="S45"/>
      <c r="T45"/>
      <c r="U45"/>
      <c r="V45"/>
      <c r="W45"/>
      <c r="Y45" s="404" t="s">
        <v>179</v>
      </c>
      <c r="Z45" s="404" t="str">
        <f t="shared" si="2"/>
        <v>Minnies_House</v>
      </c>
    </row>
    <row r="46" ht="21.55" customHeight="1" spans="1:26">
      <c r="A46" s="411" t="str">
        <f t="shared" si="0"/>
        <v>Monsters, Inc. Laugh Floor</v>
      </c>
      <c r="B46" s="412" t="str">
        <f ca="1" t="shared" si="3"/>
        <v>Tasks</v>
      </c>
      <c r="C46" s="413">
        <v>13500</v>
      </c>
      <c r="D46" s="414" t="s">
        <v>29</v>
      </c>
      <c r="E46" s="415"/>
      <c r="F46" s="415" t="s">
        <v>41</v>
      </c>
      <c r="G46" s="415" t="s">
        <v>57</v>
      </c>
      <c r="H46" s="416" t="s">
        <v>91</v>
      </c>
      <c r="I46" s="416"/>
      <c r="J46" s="415">
        <v>42</v>
      </c>
      <c r="K46" s="415">
        <v>235</v>
      </c>
      <c r="L46" s="422" t="s">
        <v>180</v>
      </c>
      <c r="M46" s="421" t="s">
        <v>181</v>
      </c>
      <c r="O46"/>
      <c r="P46"/>
      <c r="Q46"/>
      <c r="R46"/>
      <c r="S46"/>
      <c r="T46"/>
      <c r="U46"/>
      <c r="V46"/>
      <c r="W46"/>
      <c r="Y46" s="404" t="s">
        <v>182</v>
      </c>
      <c r="Z46" s="404" t="str">
        <f t="shared" si="2"/>
        <v>Monsters_Inc._Laugh_Floor</v>
      </c>
    </row>
    <row r="47" ht="21.55" customHeight="1" spans="1:26">
      <c r="A47" s="411" t="str">
        <f t="shared" si="0"/>
        <v>Nightmare Candy Shop</v>
      </c>
      <c r="B47" s="412" t="str">
        <f ca="1" t="shared" si="3"/>
        <v>Tasks</v>
      </c>
      <c r="C47" s="413">
        <v>15000</v>
      </c>
      <c r="D47" s="414" t="s">
        <v>40</v>
      </c>
      <c r="E47" s="415" t="s">
        <v>36</v>
      </c>
      <c r="F47" s="415" t="s">
        <v>41</v>
      </c>
      <c r="G47" s="415" t="s">
        <v>57</v>
      </c>
      <c r="H47" s="416" t="s">
        <v>42</v>
      </c>
      <c r="I47" s="416"/>
      <c r="J47" s="415">
        <v>22</v>
      </c>
      <c r="K47" s="415">
        <v>130</v>
      </c>
      <c r="L47" s="422" t="s">
        <v>183</v>
      </c>
      <c r="M47" s="421" t="s">
        <v>184</v>
      </c>
      <c r="O47"/>
      <c r="P47"/>
      <c r="Q47"/>
      <c r="R47"/>
      <c r="S47"/>
      <c r="T47"/>
      <c r="U47"/>
      <c r="V47"/>
      <c r="W47"/>
      <c r="Y47" s="404" t="s">
        <v>185</v>
      </c>
      <c r="Z47" s="404" t="str">
        <f t="shared" si="2"/>
        <v>Nightmare_Candy_Shop</v>
      </c>
    </row>
    <row r="48" ht="21.55" customHeight="1" spans="1:26">
      <c r="A48" s="411" t="str">
        <f t="shared" si="0"/>
        <v>Omnidroid Obstacle Course</v>
      </c>
      <c r="B48" s="412" t="str">
        <f ca="1" t="shared" si="3"/>
        <v>Tasks</v>
      </c>
      <c r="C48" s="413" t="s">
        <v>80</v>
      </c>
      <c r="D48" s="414" t="s">
        <v>130</v>
      </c>
      <c r="E48" s="415"/>
      <c r="F48" s="415" t="s">
        <v>46</v>
      </c>
      <c r="G48" s="415" t="s">
        <v>51</v>
      </c>
      <c r="H48" s="416" t="s">
        <v>58</v>
      </c>
      <c r="I48" s="416"/>
      <c r="J48" s="415">
        <v>4</v>
      </c>
      <c r="K48" s="415">
        <v>30</v>
      </c>
      <c r="L48" s="422" t="s">
        <v>186</v>
      </c>
      <c r="M48" s="421" t="s">
        <v>187</v>
      </c>
      <c r="O48"/>
      <c r="P48"/>
      <c r="Q48"/>
      <c r="R48"/>
      <c r="S48"/>
      <c r="T48"/>
      <c r="U48"/>
      <c r="V48"/>
      <c r="W48"/>
      <c r="Y48" s="404" t="s">
        <v>188</v>
      </c>
      <c r="Z48" s="404" t="str">
        <f t="shared" si="2"/>
        <v>Omnidroid_Obstacle_Course</v>
      </c>
    </row>
    <row r="49" ht="21.55" customHeight="1" spans="1:26">
      <c r="A49" s="411" t="str">
        <f t="shared" si="0"/>
        <v>Parade Tent</v>
      </c>
      <c r="B49" s="412" t="str">
        <f>HYPERLINK("#'"&amp;$Z49&amp;"'!$AI$1","Floats")</f>
        <v>Floats</v>
      </c>
      <c r="C49" s="413" t="s">
        <v>80</v>
      </c>
      <c r="D49" s="414"/>
      <c r="E49" s="415"/>
      <c r="F49" s="415"/>
      <c r="G49" s="415"/>
      <c r="H49" s="416"/>
      <c r="I49" s="416"/>
      <c r="J49" s="415"/>
      <c r="K49" s="415"/>
      <c r="L49" s="422" t="s">
        <v>89</v>
      </c>
      <c r="M49" s="421" t="s">
        <v>189</v>
      </c>
      <c r="O49"/>
      <c r="P49"/>
      <c r="Q49"/>
      <c r="R49"/>
      <c r="S49"/>
      <c r="T49"/>
      <c r="U49"/>
      <c r="V49"/>
      <c r="W49"/>
      <c r="Y49" s="404" t="s">
        <v>190</v>
      </c>
      <c r="Z49" s="404" t="str">
        <f t="shared" si="2"/>
        <v>Parade_Tent</v>
      </c>
    </row>
    <row r="50" ht="21.55" customHeight="1" spans="1:26">
      <c r="A50" s="411" t="str">
        <f t="shared" si="0"/>
        <v>Pixie Hollow</v>
      </c>
      <c r="B50" s="412" t="str">
        <f ca="1" t="shared" ref="B50:B71" si="4">IF(INDIRECT($Z50&amp;"!$B$14")&gt;0,HYPERLINK("#'"&amp;$Z50&amp;"'!$AL$1","Tasks"),HYPERLINK("#'"&amp;$Z50&amp;"'!$A$1","Info"))</f>
        <v>Tasks</v>
      </c>
      <c r="C50" s="413">
        <v>3500</v>
      </c>
      <c r="D50" s="414" t="s">
        <v>29</v>
      </c>
      <c r="E50" s="415"/>
      <c r="F50" s="415" t="s">
        <v>46</v>
      </c>
      <c r="G50" s="415" t="s">
        <v>84</v>
      </c>
      <c r="H50" s="416" t="s">
        <v>41</v>
      </c>
      <c r="I50" s="416"/>
      <c r="J50" s="415">
        <v>30</v>
      </c>
      <c r="K50" s="415">
        <v>180</v>
      </c>
      <c r="L50" s="422" t="s">
        <v>191</v>
      </c>
      <c r="M50" s="421" t="s">
        <v>192</v>
      </c>
      <c r="O50"/>
      <c r="P50"/>
      <c r="Q50"/>
      <c r="R50"/>
      <c r="S50"/>
      <c r="T50"/>
      <c r="U50"/>
      <c r="V50"/>
      <c r="W50"/>
      <c r="Y50" s="404" t="s">
        <v>193</v>
      </c>
      <c r="Z50" s="404" t="str">
        <f t="shared" si="2"/>
        <v>Pixie_Hollow</v>
      </c>
    </row>
    <row r="51" ht="21.55" customHeight="1" spans="1:26">
      <c r="A51" s="411" t="str">
        <f t="shared" si="0"/>
        <v>Pizza Planet</v>
      </c>
      <c r="B51" s="412" t="str">
        <f ca="1" t="shared" si="4"/>
        <v>Tasks</v>
      </c>
      <c r="C51" s="413">
        <v>6000</v>
      </c>
      <c r="D51" s="414" t="s">
        <v>29</v>
      </c>
      <c r="E51" s="415"/>
      <c r="F51" s="415" t="s">
        <v>41</v>
      </c>
      <c r="G51" s="415" t="s">
        <v>34</v>
      </c>
      <c r="H51" s="416" t="s">
        <v>35</v>
      </c>
      <c r="I51" s="416"/>
      <c r="J51" s="415">
        <v>15</v>
      </c>
      <c r="K51" s="415">
        <v>85</v>
      </c>
      <c r="L51" s="422"/>
      <c r="M51" s="421" t="s">
        <v>194</v>
      </c>
      <c r="O51"/>
      <c r="P51"/>
      <c r="Q51"/>
      <c r="R51"/>
      <c r="S51"/>
      <c r="T51"/>
      <c r="U51"/>
      <c r="V51"/>
      <c r="W51"/>
      <c r="Y51" s="404" t="s">
        <v>195</v>
      </c>
      <c r="Z51" s="404" t="str">
        <f t="shared" si="2"/>
        <v>Pizza_Planet</v>
      </c>
    </row>
    <row r="52" ht="21.55" customHeight="1" spans="1:26">
      <c r="A52" s="411" t="str">
        <f t="shared" si="0"/>
        <v>Pluto's House</v>
      </c>
      <c r="B52" s="412" t="str">
        <f ca="1" t="shared" si="4"/>
        <v>Tasks</v>
      </c>
      <c r="C52" s="413">
        <v>60</v>
      </c>
      <c r="D52" s="414" t="s">
        <v>55</v>
      </c>
      <c r="E52" s="415"/>
      <c r="F52" s="415" t="s">
        <v>56</v>
      </c>
      <c r="G52" s="415" t="s">
        <v>57</v>
      </c>
      <c r="H52" s="416" t="s">
        <v>58</v>
      </c>
      <c r="I52" s="416" t="s">
        <v>36</v>
      </c>
      <c r="J52" s="415">
        <v>14</v>
      </c>
      <c r="K52" s="415">
        <v>65</v>
      </c>
      <c r="L52" s="422" t="s">
        <v>196</v>
      </c>
      <c r="M52" s="421" t="s">
        <v>197</v>
      </c>
      <c r="O52"/>
      <c r="P52"/>
      <c r="Q52"/>
      <c r="R52"/>
      <c r="S52"/>
      <c r="T52"/>
      <c r="U52"/>
      <c r="V52"/>
      <c r="W52"/>
      <c r="Y52" s="404" t="s">
        <v>198</v>
      </c>
      <c r="Z52" s="404" t="str">
        <f t="shared" si="2"/>
        <v>Plutos_House</v>
      </c>
    </row>
    <row r="53" ht="21.55" customHeight="1" spans="1:26">
      <c r="A53" s="417" t="str">
        <f t="shared" si="0"/>
        <v>Prince Charming's Regal Carrousel</v>
      </c>
      <c r="B53" s="412" t="str">
        <f ca="1" t="shared" si="4"/>
        <v>Tasks</v>
      </c>
      <c r="C53" s="413">
        <v>8000</v>
      </c>
      <c r="D53" s="414" t="s">
        <v>29</v>
      </c>
      <c r="E53" s="415"/>
      <c r="F53" s="415" t="s">
        <v>41</v>
      </c>
      <c r="G53" s="415" t="s">
        <v>51</v>
      </c>
      <c r="H53" s="416" t="s">
        <v>41</v>
      </c>
      <c r="I53" s="416"/>
      <c r="J53" s="415">
        <v>30</v>
      </c>
      <c r="K53" s="415">
        <v>180</v>
      </c>
      <c r="L53" s="422" t="s">
        <v>199</v>
      </c>
      <c r="M53" s="421" t="s">
        <v>200</v>
      </c>
      <c r="O53"/>
      <c r="P53"/>
      <c r="Q53"/>
      <c r="R53"/>
      <c r="S53"/>
      <c r="T53"/>
      <c r="U53"/>
      <c r="V53"/>
      <c r="W53"/>
      <c r="Y53" s="404" t="s">
        <v>201</v>
      </c>
      <c r="Z53" s="404" t="str">
        <f t="shared" si="2"/>
        <v>Prince_Charmings_Regal_Carrous</v>
      </c>
    </row>
    <row r="54" ht="21.55" customHeight="1" spans="1:26">
      <c r="A54" s="411" t="str">
        <f t="shared" si="0"/>
        <v>Princess Fairytale Hall</v>
      </c>
      <c r="B54" s="412" t="str">
        <f ca="1" t="shared" si="4"/>
        <v>Tasks</v>
      </c>
      <c r="C54" s="413">
        <v>60</v>
      </c>
      <c r="D54" s="414" t="s">
        <v>76</v>
      </c>
      <c r="E54" s="415"/>
      <c r="F54" s="415" t="s">
        <v>56</v>
      </c>
      <c r="G54" s="415" t="s">
        <v>51</v>
      </c>
      <c r="H54" s="416" t="s">
        <v>100</v>
      </c>
      <c r="I54" s="416"/>
      <c r="J54" s="415">
        <v>61</v>
      </c>
      <c r="K54" s="415">
        <v>330</v>
      </c>
      <c r="L54" s="422"/>
      <c r="M54" s="421" t="s">
        <v>202</v>
      </c>
      <c r="O54"/>
      <c r="P54"/>
      <c r="Q54"/>
      <c r="R54"/>
      <c r="S54"/>
      <c r="T54"/>
      <c r="U54"/>
      <c r="V54"/>
      <c r="W54"/>
      <c r="Y54" s="404" t="s">
        <v>203</v>
      </c>
      <c r="Z54" s="404" t="str">
        <f t="shared" si="2"/>
        <v>Princess_Fairytale_Hall</v>
      </c>
    </row>
    <row r="55" ht="21.55" customHeight="1" spans="1:26">
      <c r="A55" s="411" t="str">
        <f t="shared" si="0"/>
        <v>Rapunzel's Tower</v>
      </c>
      <c r="B55" s="412" t="str">
        <f ca="1" t="shared" si="4"/>
        <v>Tasks</v>
      </c>
      <c r="C55" s="413">
        <v>40000</v>
      </c>
      <c r="D55" s="414" t="s">
        <v>29</v>
      </c>
      <c r="E55" s="415"/>
      <c r="F55" s="415" t="s">
        <v>100</v>
      </c>
      <c r="G55" s="415" t="s">
        <v>57</v>
      </c>
      <c r="H55" s="416" t="s">
        <v>41</v>
      </c>
      <c r="I55" s="416"/>
      <c r="J55" s="415">
        <v>37</v>
      </c>
      <c r="K55" s="415">
        <v>200</v>
      </c>
      <c r="L55" s="422" t="s">
        <v>204</v>
      </c>
      <c r="M55" s="421" t="s">
        <v>205</v>
      </c>
      <c r="O55"/>
      <c r="P55"/>
      <c r="Q55"/>
      <c r="R55"/>
      <c r="S55"/>
      <c r="T55"/>
      <c r="U55"/>
      <c r="V55"/>
      <c r="W55"/>
      <c r="Y55" s="404" t="s">
        <v>206</v>
      </c>
      <c r="Z55" s="404" t="str">
        <f t="shared" si="2"/>
        <v>Rapunzels_Tower</v>
      </c>
    </row>
    <row r="56" ht="21.55" customHeight="1" spans="1:26">
      <c r="A56" s="411" t="str">
        <f t="shared" si="0"/>
        <v>RC Racers</v>
      </c>
      <c r="B56" s="412" t="str">
        <f ca="1" t="shared" si="4"/>
        <v>Tasks</v>
      </c>
      <c r="C56" s="413">
        <v>125</v>
      </c>
      <c r="D56" s="414" t="s">
        <v>55</v>
      </c>
      <c r="E56" s="415"/>
      <c r="F56" s="415" t="s">
        <v>56</v>
      </c>
      <c r="G56" s="415" t="s">
        <v>34</v>
      </c>
      <c r="H56" s="416" t="s">
        <v>46</v>
      </c>
      <c r="I56" s="416"/>
      <c r="J56" s="415">
        <v>27</v>
      </c>
      <c r="K56" s="415">
        <v>140</v>
      </c>
      <c r="L56" s="422" t="s">
        <v>207</v>
      </c>
      <c r="M56" s="421" t="s">
        <v>208</v>
      </c>
      <c r="O56"/>
      <c r="P56"/>
      <c r="Q56"/>
      <c r="R56"/>
      <c r="S56"/>
      <c r="T56"/>
      <c r="U56"/>
      <c r="V56"/>
      <c r="W56"/>
      <c r="Y56" s="404" t="s">
        <v>209</v>
      </c>
      <c r="Z56" s="404" t="str">
        <f t="shared" si="2"/>
        <v>RC_Racers</v>
      </c>
    </row>
    <row r="57" ht="21.55" customHeight="1" spans="1:26">
      <c r="A57" s="411" t="str">
        <f t="shared" si="0"/>
        <v>Sea Serpent Swing</v>
      </c>
      <c r="B57" s="412" t="str">
        <f ca="1" t="shared" si="4"/>
        <v>Info</v>
      </c>
      <c r="C57" s="413" t="s">
        <v>80</v>
      </c>
      <c r="D57" s="414" t="s">
        <v>130</v>
      </c>
      <c r="E57" s="415"/>
      <c r="F57" s="415" t="s">
        <v>56</v>
      </c>
      <c r="G57" s="415" t="s">
        <v>210</v>
      </c>
      <c r="H57" s="416" t="s">
        <v>46</v>
      </c>
      <c r="I57" s="416"/>
      <c r="J57" s="415">
        <v>21</v>
      </c>
      <c r="K57" s="415">
        <v>115</v>
      </c>
      <c r="L57" s="422" t="s">
        <v>211</v>
      </c>
      <c r="M57" s="421" t="s">
        <v>212</v>
      </c>
      <c r="O57"/>
      <c r="P57"/>
      <c r="Q57"/>
      <c r="R57"/>
      <c r="S57"/>
      <c r="T57"/>
      <c r="U57"/>
      <c r="V57"/>
      <c r="W57"/>
      <c r="Y57" s="404" t="s">
        <v>213</v>
      </c>
      <c r="Z57" s="404" t="str">
        <f t="shared" si="2"/>
        <v>Sea_Serpent_Swing</v>
      </c>
    </row>
    <row r="58" ht="21.55" customHeight="1" spans="1:26">
      <c r="A58" s="411" t="str">
        <f t="shared" si="0"/>
        <v>Snuggly Duckling</v>
      </c>
      <c r="B58" s="412" t="str">
        <f ca="1" t="shared" si="4"/>
        <v>Tasks</v>
      </c>
      <c r="C58" s="413">
        <v>29500</v>
      </c>
      <c r="D58" s="414" t="s">
        <v>29</v>
      </c>
      <c r="E58" s="415"/>
      <c r="F58" s="415" t="s">
        <v>42</v>
      </c>
      <c r="G58" s="415" t="s">
        <v>57</v>
      </c>
      <c r="H58" s="416" t="s">
        <v>100</v>
      </c>
      <c r="I58" s="416"/>
      <c r="J58" s="415">
        <v>61</v>
      </c>
      <c r="K58" s="415">
        <v>330</v>
      </c>
      <c r="L58" s="422" t="s">
        <v>214</v>
      </c>
      <c r="M58" s="421" t="s">
        <v>215</v>
      </c>
      <c r="O58"/>
      <c r="P58"/>
      <c r="Q58"/>
      <c r="R58"/>
      <c r="S58"/>
      <c r="T58"/>
      <c r="U58"/>
      <c r="V58"/>
      <c r="W58"/>
      <c r="Y58" s="404" t="s">
        <v>216</v>
      </c>
      <c r="Z58" s="404" t="str">
        <f t="shared" si="2"/>
        <v>Snuggly_Duckling</v>
      </c>
    </row>
    <row r="59" ht="21.55" customHeight="1" spans="1:26">
      <c r="A59" s="411" t="str">
        <f t="shared" si="0"/>
        <v>Space Mountain</v>
      </c>
      <c r="B59" s="412" t="str">
        <f ca="1" t="shared" si="4"/>
        <v>Tasks</v>
      </c>
      <c r="C59" s="413" t="s">
        <v>80</v>
      </c>
      <c r="D59" s="414"/>
      <c r="E59" s="415"/>
      <c r="F59" s="415"/>
      <c r="G59" s="415"/>
      <c r="H59" s="416" t="s">
        <v>41</v>
      </c>
      <c r="I59" s="416"/>
      <c r="J59" s="415">
        <v>34</v>
      </c>
      <c r="K59" s="415">
        <v>190</v>
      </c>
      <c r="L59" s="422" t="s">
        <v>217</v>
      </c>
      <c r="M59" s="421" t="s">
        <v>218</v>
      </c>
      <c r="O59"/>
      <c r="P59"/>
      <c r="Q59"/>
      <c r="R59"/>
      <c r="S59"/>
      <c r="T59"/>
      <c r="U59"/>
      <c r="V59"/>
      <c r="W59"/>
      <c r="Y59" s="404" t="s">
        <v>219</v>
      </c>
      <c r="Z59" s="404" t="str">
        <f t="shared" si="2"/>
        <v>Space_Mountain</v>
      </c>
    </row>
    <row r="60" ht="21.55" customHeight="1" spans="1:26">
      <c r="A60" s="411" t="str">
        <f t="shared" si="0"/>
        <v>Space Traders</v>
      </c>
      <c r="B60" s="412" t="str">
        <f ca="1" t="shared" si="4"/>
        <v>Tasks</v>
      </c>
      <c r="C60" s="413">
        <v>30000</v>
      </c>
      <c r="D60" s="414" t="s">
        <v>29</v>
      </c>
      <c r="E60" s="415"/>
      <c r="F60" s="415" t="s">
        <v>100</v>
      </c>
      <c r="G60" s="415" t="s">
        <v>220</v>
      </c>
      <c r="H60" s="416" t="s">
        <v>33</v>
      </c>
      <c r="I60" s="416"/>
      <c r="J60" s="415">
        <v>11</v>
      </c>
      <c r="K60" s="415">
        <v>60</v>
      </c>
      <c r="L60" s="422" t="s">
        <v>221</v>
      </c>
      <c r="M60" s="421" t="s">
        <v>222</v>
      </c>
      <c r="O60"/>
      <c r="P60"/>
      <c r="Q60"/>
      <c r="R60"/>
      <c r="S60"/>
      <c r="T60"/>
      <c r="U60"/>
      <c r="V60"/>
      <c r="W60"/>
      <c r="Y60" s="404" t="s">
        <v>223</v>
      </c>
      <c r="Z60" s="404" t="str">
        <f t="shared" si="2"/>
        <v>Space_Traders</v>
      </c>
    </row>
    <row r="61" ht="21.55" customHeight="1" spans="1:26">
      <c r="A61" s="411" t="str">
        <f t="shared" si="0"/>
        <v>Splash Mountain</v>
      </c>
      <c r="B61" s="412" t="str">
        <f ca="1" t="shared" si="4"/>
        <v>Info</v>
      </c>
      <c r="C61" s="413" t="s">
        <v>80</v>
      </c>
      <c r="D61" s="414" t="s">
        <v>130</v>
      </c>
      <c r="E61" s="415"/>
      <c r="F61" s="415" t="s">
        <v>56</v>
      </c>
      <c r="G61" s="415" t="s">
        <v>62</v>
      </c>
      <c r="H61" s="416" t="s">
        <v>42</v>
      </c>
      <c r="I61" s="416" t="s">
        <v>36</v>
      </c>
      <c r="J61" s="415">
        <v>27</v>
      </c>
      <c r="K61" s="415">
        <v>145</v>
      </c>
      <c r="L61" s="422"/>
      <c r="M61" s="421" t="s">
        <v>224</v>
      </c>
      <c r="O61"/>
      <c r="P61"/>
      <c r="Q61"/>
      <c r="R61"/>
      <c r="S61"/>
      <c r="T61"/>
      <c r="U61"/>
      <c r="V61"/>
      <c r="W61"/>
      <c r="Y61" s="404" t="s">
        <v>225</v>
      </c>
      <c r="Z61" s="404" t="str">
        <f t="shared" si="2"/>
        <v>Splash_Mountain</v>
      </c>
    </row>
    <row r="62" ht="21.55" customHeight="1" spans="1:26">
      <c r="A62" s="411" t="str">
        <f t="shared" si="0"/>
        <v>Sword in the Stone</v>
      </c>
      <c r="B62" s="412" t="str">
        <f ca="1" t="shared" si="4"/>
        <v>Info</v>
      </c>
      <c r="C62" s="413">
        <v>75000</v>
      </c>
      <c r="D62" s="414" t="s">
        <v>29</v>
      </c>
      <c r="E62" s="415"/>
      <c r="F62" s="415" t="s">
        <v>33</v>
      </c>
      <c r="G62" s="415" t="s">
        <v>84</v>
      </c>
      <c r="H62" s="416" t="s">
        <v>42</v>
      </c>
      <c r="I62" s="416"/>
      <c r="J62" s="415">
        <v>27</v>
      </c>
      <c r="K62" s="415">
        <v>145</v>
      </c>
      <c r="L62" s="422" t="s">
        <v>226</v>
      </c>
      <c r="M62" s="421" t="s">
        <v>227</v>
      </c>
      <c r="O62"/>
      <c r="P62"/>
      <c r="Q62"/>
      <c r="R62"/>
      <c r="S62"/>
      <c r="T62"/>
      <c r="U62"/>
      <c r="V62"/>
      <c r="W62"/>
      <c r="Y62" s="404" t="s">
        <v>228</v>
      </c>
      <c r="Z62" s="404" t="str">
        <f t="shared" si="2"/>
        <v>Sword_in_the_Stone</v>
      </c>
    </row>
    <row r="63" ht="21.55" customHeight="1" spans="1:26">
      <c r="A63" s="417" t="str">
        <f t="shared" si="0"/>
        <v>Syndrome's Zero Point Energy Rings</v>
      </c>
      <c r="B63" s="412" t="str">
        <f ca="1" t="shared" si="4"/>
        <v>Tasks</v>
      </c>
      <c r="C63" s="413" t="s">
        <v>80</v>
      </c>
      <c r="D63" s="414" t="s">
        <v>130</v>
      </c>
      <c r="E63" s="415"/>
      <c r="F63" s="415" t="s">
        <v>35</v>
      </c>
      <c r="G63" s="415" t="s">
        <v>51</v>
      </c>
      <c r="H63" s="416" t="s">
        <v>229</v>
      </c>
      <c r="I63" s="416"/>
      <c r="J63" s="415">
        <v>2</v>
      </c>
      <c r="K63" s="415">
        <v>15</v>
      </c>
      <c r="L63" s="422"/>
      <c r="M63" s="421" t="s">
        <v>230</v>
      </c>
      <c r="O63"/>
      <c r="P63"/>
      <c r="Q63"/>
      <c r="R63"/>
      <c r="S63"/>
      <c r="T63"/>
      <c r="U63"/>
      <c r="V63"/>
      <c r="W63"/>
      <c r="Y63" s="404" t="s">
        <v>231</v>
      </c>
      <c r="Z63" s="404" t="str">
        <f t="shared" si="2"/>
        <v>Syndromes_Zero_Point_Energy_Ri</v>
      </c>
    </row>
    <row r="64" ht="21.55" customHeight="1" spans="1:26">
      <c r="A64" s="411" t="str">
        <f t="shared" si="0"/>
        <v>The Incredibles House</v>
      </c>
      <c r="B64" s="412" t="str">
        <f ca="1" t="shared" si="4"/>
        <v>Tasks</v>
      </c>
      <c r="C64" s="413" t="s">
        <v>80</v>
      </c>
      <c r="D64" s="414" t="s">
        <v>130</v>
      </c>
      <c r="E64" s="415"/>
      <c r="F64" s="415" t="s">
        <v>46</v>
      </c>
      <c r="G64" s="415" t="s">
        <v>84</v>
      </c>
      <c r="H64" s="416" t="s">
        <v>33</v>
      </c>
      <c r="I64" s="416" t="s">
        <v>36</v>
      </c>
      <c r="J64" s="415">
        <v>10</v>
      </c>
      <c r="K64" s="415">
        <v>55</v>
      </c>
      <c r="L64" s="422" t="s">
        <v>232</v>
      </c>
      <c r="M64" s="421" t="s">
        <v>233</v>
      </c>
      <c r="O64"/>
      <c r="P64"/>
      <c r="Q64"/>
      <c r="R64"/>
      <c r="S64"/>
      <c r="T64"/>
      <c r="U64"/>
      <c r="V64"/>
      <c r="W64"/>
      <c r="Y64" s="404" t="s">
        <v>234</v>
      </c>
      <c r="Z64" s="404" t="str">
        <f t="shared" si="2"/>
        <v>The_Incredibles_House</v>
      </c>
    </row>
    <row r="65" ht="21.55" customHeight="1" spans="1:26">
      <c r="A65" s="411" t="str">
        <f t="shared" si="0"/>
        <v>The Kraken</v>
      </c>
      <c r="B65" s="412" t="str">
        <f ca="1" t="shared" si="4"/>
        <v>Info</v>
      </c>
      <c r="C65" s="413">
        <v>150</v>
      </c>
      <c r="D65" s="414" t="s">
        <v>55</v>
      </c>
      <c r="E65" s="415"/>
      <c r="F65" s="415" t="s">
        <v>56</v>
      </c>
      <c r="G65" s="415" t="s">
        <v>235</v>
      </c>
      <c r="H65" s="416" t="s">
        <v>35</v>
      </c>
      <c r="I65" s="416" t="s">
        <v>36</v>
      </c>
      <c r="J65" s="415">
        <v>26</v>
      </c>
      <c r="K65" s="415">
        <v>125</v>
      </c>
      <c r="L65" s="422" t="s">
        <v>236</v>
      </c>
      <c r="M65" s="421" t="s">
        <v>237</v>
      </c>
      <c r="O65"/>
      <c r="P65"/>
      <c r="Q65"/>
      <c r="R65"/>
      <c r="S65"/>
      <c r="T65"/>
      <c r="U65"/>
      <c r="V65"/>
      <c r="W65"/>
      <c r="Y65" s="404" t="s">
        <v>238</v>
      </c>
      <c r="Z65" s="404" t="str">
        <f t="shared" si="2"/>
        <v>The_Kraken</v>
      </c>
    </row>
    <row r="66" ht="21.55" customHeight="1" spans="1:26">
      <c r="A66" s="411" t="str">
        <f t="shared" si="0"/>
        <v>The Magic Carpets of Aladdin</v>
      </c>
      <c r="B66" s="412" t="str">
        <f ca="1" t="shared" si="4"/>
        <v>Info</v>
      </c>
      <c r="C66" s="413">
        <v>7500</v>
      </c>
      <c r="D66" s="414" t="s">
        <v>145</v>
      </c>
      <c r="E66" s="415"/>
      <c r="F66" s="415" t="s">
        <v>41</v>
      </c>
      <c r="G66" s="415" t="s">
        <v>239</v>
      </c>
      <c r="H66" s="416" t="s">
        <v>41</v>
      </c>
      <c r="I66" s="416"/>
      <c r="J66" s="415">
        <v>30</v>
      </c>
      <c r="K66" s="415">
        <v>180</v>
      </c>
      <c r="L66" s="422"/>
      <c r="M66" s="421" t="s">
        <v>240</v>
      </c>
      <c r="O66"/>
      <c r="P66"/>
      <c r="Q66"/>
      <c r="R66"/>
      <c r="S66"/>
      <c r="T66"/>
      <c r="U66"/>
      <c r="V66"/>
      <c r="W66"/>
      <c r="Y66" s="404" t="s">
        <v>241</v>
      </c>
      <c r="Z66" s="404" t="str">
        <f t="shared" si="2"/>
        <v>The_Magic_Carpets_of_Aladdin</v>
      </c>
    </row>
    <row r="67" ht="21.55" customHeight="1" spans="1:26">
      <c r="A67" s="411" t="str">
        <f t="shared" ref="A67:A77" si="5">HYPERLINK("#'"&amp;$Z67&amp;"'!$A$1",$Y67)</f>
        <v>The Magic Lamp Theater</v>
      </c>
      <c r="B67" s="412" t="str">
        <f ca="1" t="shared" si="4"/>
        <v>Info</v>
      </c>
      <c r="C67" s="413">
        <v>7500</v>
      </c>
      <c r="D67" s="414" t="s">
        <v>145</v>
      </c>
      <c r="E67" s="415"/>
      <c r="F67" s="415" t="s">
        <v>56</v>
      </c>
      <c r="G67" s="415" t="s">
        <v>51</v>
      </c>
      <c r="H67" s="416" t="s">
        <v>46</v>
      </c>
      <c r="I67" s="416"/>
      <c r="J67" s="415">
        <v>27</v>
      </c>
      <c r="K67" s="415">
        <v>140</v>
      </c>
      <c r="L67" s="422" t="s">
        <v>242</v>
      </c>
      <c r="M67" s="421" t="s">
        <v>243</v>
      </c>
      <c r="O67"/>
      <c r="P67"/>
      <c r="Q67"/>
      <c r="R67"/>
      <c r="S67"/>
      <c r="T67"/>
      <c r="U67"/>
      <c r="V67"/>
      <c r="W67"/>
      <c r="Y67" s="404" t="s">
        <v>244</v>
      </c>
      <c r="Z67" s="404" t="str">
        <f t="shared" ref="Z67:Z77" si="6">LEFT(SUBSTITUTE(SUBSTITUTE(SUBSTITUTE(SUBSTITUTE($Y67,"'","")," ","_"),"-","_"),",",""),30)</f>
        <v>The_Magic_Lamp_Theater</v>
      </c>
    </row>
    <row r="68" ht="21.55" customHeight="1" spans="1:26">
      <c r="A68" s="411" t="str">
        <f t="shared" si="5"/>
        <v>The Omnidroid City</v>
      </c>
      <c r="B68" s="412" t="str">
        <f ca="1" t="shared" si="4"/>
        <v>Tasks</v>
      </c>
      <c r="C68" s="413">
        <v>10000</v>
      </c>
      <c r="D68" s="414" t="s">
        <v>145</v>
      </c>
      <c r="E68" s="415"/>
      <c r="F68" s="415" t="s">
        <v>42</v>
      </c>
      <c r="G68" s="415" t="s">
        <v>245</v>
      </c>
      <c r="H68" s="416" t="s">
        <v>35</v>
      </c>
      <c r="I68" s="416"/>
      <c r="J68" s="415">
        <v>14</v>
      </c>
      <c r="K68" s="415">
        <v>80</v>
      </c>
      <c r="L68" s="422" t="s">
        <v>246</v>
      </c>
      <c r="M68" s="421" t="s">
        <v>247</v>
      </c>
      <c r="O68"/>
      <c r="P68"/>
      <c r="Q68"/>
      <c r="R68"/>
      <c r="S68"/>
      <c r="T68"/>
      <c r="U68"/>
      <c r="V68"/>
      <c r="W68"/>
      <c r="Y68" s="404" t="s">
        <v>248</v>
      </c>
      <c r="Z68" s="404" t="str">
        <f t="shared" si="6"/>
        <v>The_Omnidroid_City</v>
      </c>
    </row>
    <row r="69" ht="21.55" customHeight="1" spans="1:26">
      <c r="A69" s="411" t="str">
        <f t="shared" si="5"/>
        <v>Tortuga Tavern</v>
      </c>
      <c r="B69" s="412" t="str">
        <f ca="1" t="shared" si="4"/>
        <v>Tasks</v>
      </c>
      <c r="C69" s="413">
        <v>15000</v>
      </c>
      <c r="D69" s="414" t="s">
        <v>29</v>
      </c>
      <c r="E69" s="415"/>
      <c r="F69" s="415" t="s">
        <v>46</v>
      </c>
      <c r="G69" s="415" t="s">
        <v>84</v>
      </c>
      <c r="H69" s="416" t="s">
        <v>42</v>
      </c>
      <c r="I69" s="416"/>
      <c r="J69" s="415">
        <v>25</v>
      </c>
      <c r="K69" s="415">
        <v>140</v>
      </c>
      <c r="L69" s="422" t="s">
        <v>249</v>
      </c>
      <c r="M69" s="421" t="s">
        <v>250</v>
      </c>
      <c r="O69"/>
      <c r="P69"/>
      <c r="Q69"/>
      <c r="R69"/>
      <c r="S69"/>
      <c r="T69"/>
      <c r="U69"/>
      <c r="V69"/>
      <c r="W69"/>
      <c r="Y69" s="404" t="s">
        <v>251</v>
      </c>
      <c r="Z69" s="404" t="str">
        <f t="shared" si="6"/>
        <v>Tortuga_Tavern</v>
      </c>
    </row>
    <row r="70" ht="21.55" customHeight="1" spans="1:26">
      <c r="A70" s="411" t="str">
        <f t="shared" si="5"/>
        <v>Toy Soldiers Parachute Drop</v>
      </c>
      <c r="B70" s="412" t="str">
        <f ca="1" t="shared" si="4"/>
        <v>Tasks</v>
      </c>
      <c r="C70" s="413">
        <v>175</v>
      </c>
      <c r="D70" s="414" t="s">
        <v>55</v>
      </c>
      <c r="E70" s="415"/>
      <c r="F70" s="415" t="s">
        <v>56</v>
      </c>
      <c r="G70" s="415" t="s">
        <v>51</v>
      </c>
      <c r="H70" s="416" t="s">
        <v>35</v>
      </c>
      <c r="I70" s="416" t="s">
        <v>36</v>
      </c>
      <c r="J70" s="415">
        <v>23</v>
      </c>
      <c r="K70" s="415">
        <v>115</v>
      </c>
      <c r="L70" s="422" t="s">
        <v>252</v>
      </c>
      <c r="M70" s="421" t="s">
        <v>253</v>
      </c>
      <c r="O70"/>
      <c r="P70"/>
      <c r="Q70"/>
      <c r="R70"/>
      <c r="S70"/>
      <c r="T70"/>
      <c r="U70"/>
      <c r="V70"/>
      <c r="W70"/>
      <c r="Y70" s="404" t="s">
        <v>254</v>
      </c>
      <c r="Z70" s="404" t="str">
        <f t="shared" si="6"/>
        <v>Toy_Soldiers_Parachute_Drop</v>
      </c>
    </row>
    <row r="71" ht="21.55" customHeight="1" spans="1:26">
      <c r="A71" s="411" t="str">
        <f t="shared" si="5"/>
        <v>Training Camp</v>
      </c>
      <c r="B71" s="412" t="str">
        <f ca="1" t="shared" si="4"/>
        <v>Tasks</v>
      </c>
      <c r="C71" s="413">
        <v>8000</v>
      </c>
      <c r="D71" s="414" t="s">
        <v>40</v>
      </c>
      <c r="E71" s="415" t="s">
        <v>36</v>
      </c>
      <c r="F71" s="415" t="s">
        <v>35</v>
      </c>
      <c r="G71" s="415" t="s">
        <v>62</v>
      </c>
      <c r="H71" s="416" t="s">
        <v>58</v>
      </c>
      <c r="I71" s="416"/>
      <c r="J71" s="415">
        <v>5</v>
      </c>
      <c r="K71" s="415">
        <v>30</v>
      </c>
      <c r="L71" s="422" t="s">
        <v>255</v>
      </c>
      <c r="M71" s="421" t="s">
        <v>256</v>
      </c>
      <c r="O71"/>
      <c r="P71"/>
      <c r="Q71"/>
      <c r="R71"/>
      <c r="S71"/>
      <c r="T71"/>
      <c r="U71"/>
      <c r="V71"/>
      <c r="W71"/>
      <c r="Y71" s="404" t="s">
        <v>257</v>
      </c>
      <c r="Z71" s="404" t="str">
        <f t="shared" si="6"/>
        <v>Training_Camp</v>
      </c>
    </row>
    <row r="72" ht="21.55" customHeight="1" spans="1:26">
      <c r="A72" s="411" t="str">
        <f t="shared" si="5"/>
        <v>Treasure Bank</v>
      </c>
      <c r="B72" s="412" t="str">
        <f>HYPERLINK("#'"&amp;$Z72&amp;"'!$A$1","Info")</f>
        <v>Info</v>
      </c>
      <c r="C72" s="413" t="s">
        <v>80</v>
      </c>
      <c r="D72" s="414"/>
      <c r="E72" s="415"/>
      <c r="F72" s="415"/>
      <c r="G72" s="415"/>
      <c r="H72" s="416"/>
      <c r="I72" s="416"/>
      <c r="J72" s="415"/>
      <c r="K72" s="415"/>
      <c r="L72" s="422" t="s">
        <v>89</v>
      </c>
      <c r="M72" s="421"/>
      <c r="O72"/>
      <c r="P72"/>
      <c r="Q72"/>
      <c r="R72"/>
      <c r="S72"/>
      <c r="T72"/>
      <c r="U72"/>
      <c r="V72"/>
      <c r="W72"/>
      <c r="Y72" s="404" t="s">
        <v>258</v>
      </c>
      <c r="Z72" s="404" t="str">
        <f t="shared" si="6"/>
        <v>Treasure_Bank</v>
      </c>
    </row>
    <row r="73" ht="21.55" customHeight="1" spans="1:26">
      <c r="A73" s="411" t="str">
        <f t="shared" si="5"/>
        <v>Troll Knoll</v>
      </c>
      <c r="B73" s="412" t="str">
        <f ca="1" t="shared" ref="B73:B77" si="7">IF(INDIRECT($Z73&amp;"!$B$14")&gt;0,HYPERLINK("#'"&amp;$Z73&amp;"'!$AL$1","Tasks"),HYPERLINK("#'"&amp;$Z73&amp;"'!$A$1","Info"))</f>
        <v>Tasks</v>
      </c>
      <c r="C73" s="413">
        <v>10000</v>
      </c>
      <c r="D73" s="414" t="s">
        <v>40</v>
      </c>
      <c r="E73" s="415" t="s">
        <v>36</v>
      </c>
      <c r="F73" s="415" t="s">
        <v>41</v>
      </c>
      <c r="G73" s="415" t="s">
        <v>62</v>
      </c>
      <c r="H73" s="416" t="s">
        <v>42</v>
      </c>
      <c r="I73" s="416"/>
      <c r="J73" s="415">
        <v>22</v>
      </c>
      <c r="K73" s="415">
        <v>130</v>
      </c>
      <c r="L73" s="422" t="s">
        <v>259</v>
      </c>
      <c r="M73" s="421" t="s">
        <v>260</v>
      </c>
      <c r="O73"/>
      <c r="P73"/>
      <c r="Q73"/>
      <c r="R73"/>
      <c r="S73"/>
      <c r="T73"/>
      <c r="U73"/>
      <c r="V73"/>
      <c r="W73"/>
      <c r="Y73" s="404" t="s">
        <v>261</v>
      </c>
      <c r="Z73" s="404" t="str">
        <f t="shared" si="6"/>
        <v>Troll_Knoll</v>
      </c>
    </row>
    <row r="74" ht="19.5" spans="1:26">
      <c r="A74" s="411" t="str">
        <f t="shared" si="5"/>
        <v>WALL-E's House</v>
      </c>
      <c r="B74" s="412" t="str">
        <f ca="1" t="shared" si="7"/>
        <v>Tasks</v>
      </c>
      <c r="C74" s="413">
        <v>95</v>
      </c>
      <c r="D74" s="414" t="s">
        <v>55</v>
      </c>
      <c r="E74" s="415"/>
      <c r="F74" s="415" t="s">
        <v>56</v>
      </c>
      <c r="G74" s="415" t="s">
        <v>51</v>
      </c>
      <c r="H74" s="416" t="s">
        <v>42</v>
      </c>
      <c r="I74" s="416"/>
      <c r="J74" s="415">
        <v>34</v>
      </c>
      <c r="K74" s="415">
        <v>175</v>
      </c>
      <c r="L74" s="422" t="s">
        <v>262</v>
      </c>
      <c r="M74" s="421" t="s">
        <v>263</v>
      </c>
      <c r="O74"/>
      <c r="P74"/>
      <c r="Q74"/>
      <c r="R74"/>
      <c r="S74"/>
      <c r="T74"/>
      <c r="U74"/>
      <c r="V74"/>
      <c r="W74"/>
      <c r="Y74" s="404" t="s">
        <v>264</v>
      </c>
      <c r="Z74" s="404" t="str">
        <f t="shared" si="6"/>
        <v>WALL_Es_House</v>
      </c>
    </row>
    <row r="75" ht="19.5" spans="1:26">
      <c r="A75" s="411" t="str">
        <f t="shared" si="5"/>
        <v>Wandering Oaken's</v>
      </c>
      <c r="B75" s="412" t="str">
        <f ca="1" t="shared" si="7"/>
        <v>Tasks</v>
      </c>
      <c r="C75" s="413">
        <v>17500</v>
      </c>
      <c r="D75" s="414" t="s">
        <v>40</v>
      </c>
      <c r="E75" s="415" t="s">
        <v>36</v>
      </c>
      <c r="F75" s="415" t="s">
        <v>41</v>
      </c>
      <c r="G75" s="415" t="s">
        <v>265</v>
      </c>
      <c r="H75" s="416" t="s">
        <v>41</v>
      </c>
      <c r="I75" s="416"/>
      <c r="J75" s="415">
        <v>30</v>
      </c>
      <c r="K75" s="415">
        <v>180</v>
      </c>
      <c r="L75" s="422" t="s">
        <v>266</v>
      </c>
      <c r="M75" s="421" t="s">
        <v>267</v>
      </c>
      <c r="O75"/>
      <c r="P75"/>
      <c r="Q75"/>
      <c r="R75"/>
      <c r="S75"/>
      <c r="T75"/>
      <c r="U75"/>
      <c r="V75"/>
      <c r="W75"/>
      <c r="Y75" s="404" t="s">
        <v>268</v>
      </c>
      <c r="Z75" s="404" t="str">
        <f t="shared" si="6"/>
        <v>Wandering_Oakens</v>
      </c>
    </row>
    <row r="76" ht="19.5" spans="1:26">
      <c r="A76" s="411" t="str">
        <f t="shared" si="5"/>
        <v>Zootopia PD</v>
      </c>
      <c r="B76" s="412" t="str">
        <f ca="1" t="shared" si="7"/>
        <v>Tasks</v>
      </c>
      <c r="C76" s="413"/>
      <c r="D76" s="414" t="s">
        <v>29</v>
      </c>
      <c r="E76" s="415"/>
      <c r="F76" s="415" t="s">
        <v>46</v>
      </c>
      <c r="G76" s="415" t="s">
        <v>34</v>
      </c>
      <c r="H76" s="416" t="s">
        <v>46</v>
      </c>
      <c r="I76" s="416"/>
      <c r="J76" s="415">
        <v>22</v>
      </c>
      <c r="K76" s="415">
        <v>120</v>
      </c>
      <c r="L76" s="422" t="s">
        <v>269</v>
      </c>
      <c r="M76" s="421" t="s">
        <v>270</v>
      </c>
      <c r="O76"/>
      <c r="P76"/>
      <c r="Q76"/>
      <c r="R76"/>
      <c r="S76"/>
      <c r="T76"/>
      <c r="U76"/>
      <c r="V76"/>
      <c r="W76"/>
      <c r="Y76" s="404" t="s">
        <v>271</v>
      </c>
      <c r="Z76" s="404" t="str">
        <f t="shared" si="6"/>
        <v>Zootopia_PD</v>
      </c>
    </row>
    <row r="77" ht="19.5" spans="1:26">
      <c r="A77" s="411" t="str">
        <f t="shared" si="5"/>
        <v>Zootopia Race Track</v>
      </c>
      <c r="B77" s="412" t="str">
        <f ca="1" t="shared" si="7"/>
        <v>Tasks</v>
      </c>
      <c r="C77" s="413" t="s">
        <v>80</v>
      </c>
      <c r="D77" s="414" t="s">
        <v>130</v>
      </c>
      <c r="E77" s="415"/>
      <c r="F77" s="415" t="s">
        <v>56</v>
      </c>
      <c r="G77" s="415" t="s">
        <v>272</v>
      </c>
      <c r="H77" s="416" t="s">
        <v>35</v>
      </c>
      <c r="I77" s="416"/>
      <c r="J77" s="415">
        <v>17</v>
      </c>
      <c r="K77" s="415">
        <v>90</v>
      </c>
      <c r="L77" s="422" t="s">
        <v>273</v>
      </c>
      <c r="M77" s="421" t="s">
        <v>274</v>
      </c>
      <c r="O77"/>
      <c r="P77"/>
      <c r="Q77"/>
      <c r="R77"/>
      <c r="S77"/>
      <c r="T77"/>
      <c r="U77"/>
      <c r="V77"/>
      <c r="W77"/>
      <c r="Y77" s="404" t="s">
        <v>275</v>
      </c>
      <c r="Z77" s="404" t="str">
        <f t="shared" si="6"/>
        <v>Zootopia_Race_Track</v>
      </c>
    </row>
  </sheetData>
  <sheetProtection sheet="1" selectLockedCells="1" objects="1"/>
  <mergeCells count="1">
    <mergeCell ref="A1:M1"/>
  </mergeCells>
  <pageMargins left="0.75" right="0.75" top="1" bottom="1" header="0.511805555555556" footer="0.511805555555556"/>
  <headerFooter/>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sheetPr>
    <pageSetUpPr autoPageBreaks="0"/>
  </sheetPr>
  <dimension ref="A1:AN49"/>
  <sheetViews>
    <sheetView showZeros="0" workbookViewId="0">
      <selection activeCell="A1" sqref="A1"/>
    </sheetView>
  </sheetViews>
  <sheetFormatPr defaultColWidth="9.14285714285714" defaultRowHeight="15"/>
  <cols>
    <col min="1" max="1" width="20.5714285714286" customWidth="1"/>
    <col min="2" max="2" width="29.7142857142857" style="8" customWidth="1"/>
    <col min="3" max="3" width="10.2857142857143" style="9" customWidth="1"/>
    <col min="4" max="4" width="10.2857142857143" style="10" customWidth="1"/>
    <col min="5" max="6" width="10.2857142857143" style="9" customWidth="1"/>
    <col min="7" max="7" width="10.2857142857143" style="8" customWidth="1"/>
    <col min="8" max="11" width="10.2857142857143" style="9" customWidth="1"/>
    <col min="12" max="12" width="10.2857142857143" style="11" customWidth="1"/>
    <col min="13" max="24" width="10.2857142857143" style="12" customWidth="1"/>
    <col min="26" max="26" width="0.990476190476191" customWidth="1"/>
    <col min="27" max="27" width="20.5714285714286" customWidth="1"/>
    <col min="28" max="28" width="29.7142857142857" style="8" customWidth="1"/>
    <col min="29" max="29" width="6.71428571428571" style="9" customWidth="1"/>
    <col min="30" max="30" width="19.1428571428571" style="10" customWidth="1"/>
    <col min="31" max="31" width="8.28571428571429" style="9" customWidth="1"/>
    <col min="32" max="32" width="7.42857142857143" style="9" customWidth="1"/>
    <col min="33" max="33" width="33.2857142857143" style="8" customWidth="1"/>
    <col min="34" max="34" width="9.28571428571429" style="9" customWidth="1"/>
    <col min="35" max="35" width="5.42857142857143" style="9" customWidth="1"/>
    <col min="36" max="36" width="3.85714285714286" style="9" customWidth="1"/>
    <col min="37" max="37" width="6.57142857142857" style="9" customWidth="1"/>
    <col min="38" max="38" width="36.2857142857143" style="11" customWidth="1"/>
    <col min="39" max="39" width="0.857142857142857" customWidth="1"/>
    <col min="40" max="40" width="9.14285714285714" style="12"/>
  </cols>
  <sheetData>
    <row r="1" ht="22.5" spans="1:40">
      <c r="A1" s="13" t="str">
        <f>Attraction_List!$Z$2</f>
        <v>Sheet Name</v>
      </c>
      <c r="B1" s="14" t="str">
        <f ca="1">MID(CELL("filename",B1),FIND("]",CELL("filename",B1))+1,255)</f>
        <v>Als_Toy_Barn</v>
      </c>
      <c r="C1" s="14"/>
      <c r="D1" s="15" t="str">
        <f ca="1">HYPERLINK("#"&amp;CELL("address",INDEX(Attraction_List!$A$3:$A$9999,MATCH($B$1,Attraction_List!$Z$3:$Z$9999,0),1)),"Back to Attraction List")</f>
        <v>Back to Attraction List</v>
      </c>
      <c r="E1" s="16"/>
      <c r="F1" s="17"/>
      <c r="G1" s="18"/>
      <c r="H1" s="18"/>
      <c r="I1" s="18"/>
      <c r="J1" s="18"/>
      <c r="K1" s="18"/>
      <c r="L1" s="25"/>
      <c r="AA1" s="30" t="str">
        <f ca="1">N($B$14)&amp;" Task(s) From "&amp;N($B$15)&amp;" Character(s) Use "&amp;CHAR(34)&amp;$B$2&amp;CHAR(34)&amp;" For "&amp;N($AN$1)&amp;" Token(s)"</f>
        <v>30 Task(s) From 8 Character(s) Use "Al's Toy Barn" For 50 Token(s)</v>
      </c>
      <c r="AB1" s="31"/>
      <c r="AC1" s="31"/>
      <c r="AD1" s="31"/>
      <c r="AE1" s="31"/>
      <c r="AF1" s="31"/>
      <c r="AG1" s="31"/>
      <c r="AH1" s="31"/>
      <c r="AI1" s="31"/>
      <c r="AJ1" s="31"/>
      <c r="AK1" s="31"/>
      <c r="AL1" s="61"/>
      <c r="AN1" s="12">
        <f>SUM($AN$4:$AN$9999)</f>
        <v>50</v>
      </c>
    </row>
    <row r="2" ht="21" customHeight="1" spans="1:40">
      <c r="A2" s="13" t="str">
        <f>Attraction_List!$A$2</f>
        <v>Name</v>
      </c>
      <c r="B2" s="19" t="str">
        <f ca="1">LOOKUP(B1,Attraction_List!$Z$3:$Z$9999,Attraction_List!$A$3:$A$9999)</f>
        <v>Al's Toy Barn</v>
      </c>
      <c r="C2" s="19"/>
      <c r="D2" s="9"/>
      <c r="G2" s="20"/>
      <c r="AA2" s="32" t="str">
        <f>HYPERLINK("#$A$1","&lt;&lt;&lt; Attraction Info")</f>
        <v>&lt;&lt;&lt; Attraction Info</v>
      </c>
      <c r="AB2" s="33" t="s">
        <v>276</v>
      </c>
      <c r="AC2" s="34" t="s">
        <v>277</v>
      </c>
      <c r="AD2" s="35" t="s">
        <v>278</v>
      </c>
      <c r="AE2" s="34" t="s">
        <v>279</v>
      </c>
      <c r="AF2" s="34" t="s">
        <v>280</v>
      </c>
      <c r="AG2" s="33" t="s">
        <v>281</v>
      </c>
      <c r="AH2" s="62"/>
      <c r="AI2" s="63" t="s">
        <v>282</v>
      </c>
      <c r="AJ2" s="62" t="s">
        <v>283</v>
      </c>
      <c r="AK2" s="62"/>
      <c r="AL2" s="64" t="str">
        <f ca="1">HYPERLINK("#"&amp;CELL("address",INDEX(Attraction_List!$A$3:$A$9999,MATCH($B$1,Attraction_List!$Z$3:$Z$9999,0),1)),"Back to Attraction List")</f>
        <v>Back to Attraction List</v>
      </c>
      <c r="AN2" s="12">
        <f ca="1">IF(ISBLANK($AL2),0,1+LEN($AL2)-LEN(SUBSTITUTE($AL2,"●","")))</f>
        <v>1</v>
      </c>
    </row>
    <row r="3" ht="22.5" spans="1:38">
      <c r="A3" s="13" t="str">
        <f>Attraction_List!$C$2</f>
        <v>Cost</v>
      </c>
      <c r="B3" s="19">
        <f ca="1">LOOKUP(B1,Attraction_List!$Z$3:$Z$9999,Attraction_List!$C$3:$C$9999)</f>
        <v>1050</v>
      </c>
      <c r="C3" s="19"/>
      <c r="D3" s="15" t="str">
        <f>IF($B$14&gt;0,HYPERLINK("#$AL$1","Task List &gt;&gt;&gt;"),HYPERLINK("#$A$1","No Tasks"))</f>
        <v>Task List &gt;&gt;&gt;</v>
      </c>
      <c r="E3" s="17"/>
      <c r="F3" s="17"/>
      <c r="G3" s="20"/>
      <c r="AA3" s="75" t="s">
        <v>284</v>
      </c>
      <c r="AB3" s="76"/>
      <c r="AC3" s="77"/>
      <c r="AD3" s="78"/>
      <c r="AE3" s="77"/>
      <c r="AF3" s="77"/>
      <c r="AG3" s="76"/>
      <c r="AH3" s="82" t="s">
        <v>285</v>
      </c>
      <c r="AI3" s="82" t="s">
        <v>286</v>
      </c>
      <c r="AJ3" s="82" t="s">
        <v>28</v>
      </c>
      <c r="AK3" s="82" t="s">
        <v>29</v>
      </c>
      <c r="AL3" s="83" t="s">
        <v>30</v>
      </c>
    </row>
    <row r="4" ht="21.75" spans="1:40">
      <c r="A4" s="13" t="str">
        <f>Attraction_List!$D$2</f>
        <v>Cost Units</v>
      </c>
      <c r="B4" s="19" t="str">
        <f ca="1">LOOKUP(B1,Attraction_List!$Z$3:$Z$9999,Attraction_List!$D$3:$D$9999)</f>
        <v>Magic</v>
      </c>
      <c r="C4" s="19"/>
      <c r="E4" s="21"/>
      <c r="G4" s="20"/>
      <c r="L4" s="26"/>
      <c r="AA4" s="178" t="s">
        <v>287</v>
      </c>
      <c r="AB4" s="182" t="s">
        <v>288</v>
      </c>
      <c r="AC4" s="183"/>
      <c r="AD4" s="43" t="s">
        <v>289</v>
      </c>
      <c r="AE4" s="183">
        <v>8</v>
      </c>
      <c r="AF4" s="183"/>
      <c r="AG4" s="182" t="s">
        <v>39</v>
      </c>
      <c r="AH4" s="183" t="s">
        <v>46</v>
      </c>
      <c r="AI4" s="183"/>
      <c r="AJ4" s="183">
        <v>20</v>
      </c>
      <c r="AK4" s="183">
        <v>210</v>
      </c>
      <c r="AL4" s="69"/>
      <c r="AN4" s="12">
        <f t="shared" ref="AN4:AN33" si="0">IF(ISBLANK($AL4),0,1+LEN($AL4)-LEN(SUBSTITUTE($AL4,"●","")))</f>
        <v>0</v>
      </c>
    </row>
    <row r="5" ht="21" spans="1:40">
      <c r="A5" s="13" t="str">
        <f>Attraction_List!$E$2</f>
        <v>Limited Time</v>
      </c>
      <c r="B5" s="19" t="str">
        <f ca="1">IF(LOOKUP(B1,Attraction_List!$Z$3:$Z$9999,Attraction_List!$E$3:$E$9999)="Y","Yes","No")</f>
        <v>No</v>
      </c>
      <c r="C5" s="19"/>
      <c r="E5" s="21"/>
      <c r="G5" s="20"/>
      <c r="L5" s="26"/>
      <c r="AA5" s="120"/>
      <c r="AB5" s="218" t="s">
        <v>290</v>
      </c>
      <c r="AC5" s="219"/>
      <c r="AD5" s="39" t="s">
        <v>291</v>
      </c>
      <c r="AE5" s="219">
        <v>9</v>
      </c>
      <c r="AF5" s="219"/>
      <c r="AG5" s="218" t="s">
        <v>39</v>
      </c>
      <c r="AH5" s="219" t="s">
        <v>42</v>
      </c>
      <c r="AI5" s="219"/>
      <c r="AJ5" s="219">
        <v>25</v>
      </c>
      <c r="AK5" s="219">
        <v>270</v>
      </c>
      <c r="AL5" s="67"/>
      <c r="AN5" s="12">
        <f t="shared" si="0"/>
        <v>0</v>
      </c>
    </row>
    <row r="6" ht="21.75" spans="1:40">
      <c r="A6" s="13" t="str">
        <f>Attraction_List!$F$2</f>
        <v>Build Time</v>
      </c>
      <c r="B6" s="19" t="str">
        <f ca="1">LOOKUP(B1,Attraction_List!$Z$3:$Z$9999,Attraction_List!$F$3:$F$9999)</f>
        <v>2h</v>
      </c>
      <c r="C6" s="19"/>
      <c r="E6" s="21"/>
      <c r="G6" s="20"/>
      <c r="L6" s="26"/>
      <c r="AA6" s="186"/>
      <c r="AB6" s="184" t="s">
        <v>292</v>
      </c>
      <c r="AC6" s="185">
        <v>4</v>
      </c>
      <c r="AD6" s="41"/>
      <c r="AE6" s="185"/>
      <c r="AF6" s="185"/>
      <c r="AG6" s="184" t="s">
        <v>39</v>
      </c>
      <c r="AH6" s="185" t="s">
        <v>41</v>
      </c>
      <c r="AI6" s="185"/>
      <c r="AJ6" s="185">
        <v>29</v>
      </c>
      <c r="AK6" s="185">
        <v>275</v>
      </c>
      <c r="AL6" s="396" t="s">
        <v>293</v>
      </c>
      <c r="AN6" s="12">
        <f t="shared" si="0"/>
        <v>2</v>
      </c>
    </row>
    <row r="7" ht="21" spans="1:40">
      <c r="A7" s="13" t="str">
        <f>Attraction_List!$G$2</f>
        <v>Size</v>
      </c>
      <c r="B7" s="19" t="str">
        <f ca="1">LOOKUP(B1,Attraction_List!$Z$3:$Z$9999,Attraction_List!$G$3:$G$9999)</f>
        <v>11x11</v>
      </c>
      <c r="C7" s="19"/>
      <c r="E7" s="21"/>
      <c r="G7" s="20"/>
      <c r="L7" s="26"/>
      <c r="AA7" s="178" t="s">
        <v>294</v>
      </c>
      <c r="AB7" s="182" t="s">
        <v>295</v>
      </c>
      <c r="AC7" s="183">
        <v>10</v>
      </c>
      <c r="AD7" s="43" t="s">
        <v>296</v>
      </c>
      <c r="AE7" s="183"/>
      <c r="AF7" s="183"/>
      <c r="AG7" s="182" t="s">
        <v>39</v>
      </c>
      <c r="AH7" s="183" t="s">
        <v>33</v>
      </c>
      <c r="AI7" s="183"/>
      <c r="AJ7" s="183">
        <v>10</v>
      </c>
      <c r="AK7" s="183">
        <v>75</v>
      </c>
      <c r="AL7" s="236"/>
      <c r="AN7" s="12">
        <f t="shared" si="0"/>
        <v>0</v>
      </c>
    </row>
    <row r="8" ht="21" spans="1:40">
      <c r="A8" s="13" t="str">
        <f>Attraction_List!$H$2</f>
        <v>Collect Time</v>
      </c>
      <c r="B8" s="19" t="str">
        <f ca="1">LOOKUP(B1,Attraction_List!$Z$3:$Z$9999,Attraction_List!$H$3:$H$9999)</f>
        <v>4h</v>
      </c>
      <c r="C8" s="19"/>
      <c r="E8" s="21"/>
      <c r="G8" s="20"/>
      <c r="L8" s="26"/>
      <c r="AA8" s="120"/>
      <c r="AB8" s="39" t="s">
        <v>297</v>
      </c>
      <c r="AC8" s="219">
        <v>1</v>
      </c>
      <c r="AD8" s="39" t="s">
        <v>298</v>
      </c>
      <c r="AE8" s="219">
        <v>2</v>
      </c>
      <c r="AF8" s="39"/>
      <c r="AG8" s="39" t="s">
        <v>39</v>
      </c>
      <c r="AH8" s="219" t="s">
        <v>46</v>
      </c>
      <c r="AI8" s="39"/>
      <c r="AJ8" s="219">
        <v>20</v>
      </c>
      <c r="AK8" s="219">
        <v>210</v>
      </c>
      <c r="AL8" s="67" t="s">
        <v>299</v>
      </c>
      <c r="AN8" s="12">
        <f t="shared" si="0"/>
        <v>3</v>
      </c>
    </row>
    <row r="9" ht="25.5" spans="1:40">
      <c r="A9" s="13" t="str">
        <f>Attraction_List!$I$2</f>
        <v>Striking Gold</v>
      </c>
      <c r="B9" s="19" t="str">
        <f ca="1">IF(LOOKUP(B1,Attraction_List!$Z$3:$Z$9999,Attraction_List!$I$3:$I$9999)="Y","Yes","No")</f>
        <v>Yes</v>
      </c>
      <c r="C9" s="19"/>
      <c r="E9" s="21"/>
      <c r="G9" s="20"/>
      <c r="L9" s="26"/>
      <c r="AA9" s="120"/>
      <c r="AB9" s="218" t="s">
        <v>300</v>
      </c>
      <c r="AC9" s="219">
        <v>5</v>
      </c>
      <c r="AD9" s="39" t="s">
        <v>291</v>
      </c>
      <c r="AE9" s="219">
        <v>3</v>
      </c>
      <c r="AF9" s="219"/>
      <c r="AG9" s="218" t="s">
        <v>39</v>
      </c>
      <c r="AH9" s="219" t="s">
        <v>46</v>
      </c>
      <c r="AI9" s="39"/>
      <c r="AJ9" s="219">
        <v>20</v>
      </c>
      <c r="AK9" s="219">
        <v>210</v>
      </c>
      <c r="AL9" s="349" t="s">
        <v>301</v>
      </c>
      <c r="AN9" s="12">
        <f t="shared" si="0"/>
        <v>3</v>
      </c>
    </row>
    <row r="10" ht="21" spans="1:40">
      <c r="A10" s="13" t="str">
        <f>Attraction_List!$J$2</f>
        <v>XP</v>
      </c>
      <c r="B10" s="19">
        <f ca="1">LOOKUP(B1,Attraction_List!$Z$3:$Z$9999,Attraction_List!$J$3:$J$9999)</f>
        <v>14</v>
      </c>
      <c r="C10" s="19"/>
      <c r="E10" s="21"/>
      <c r="G10" s="20"/>
      <c r="L10" s="26"/>
      <c r="AA10" s="120"/>
      <c r="AB10" s="218" t="s">
        <v>302</v>
      </c>
      <c r="AC10" s="219"/>
      <c r="AD10" s="39" t="s">
        <v>303</v>
      </c>
      <c r="AE10" s="219">
        <v>10</v>
      </c>
      <c r="AF10" s="219"/>
      <c r="AG10" s="218" t="s">
        <v>39</v>
      </c>
      <c r="AH10" s="219" t="s">
        <v>46</v>
      </c>
      <c r="AI10" s="39"/>
      <c r="AJ10" s="219">
        <v>20</v>
      </c>
      <c r="AK10" s="219">
        <v>210</v>
      </c>
      <c r="AL10" s="67"/>
      <c r="AN10" s="12">
        <f t="shared" si="0"/>
        <v>0</v>
      </c>
    </row>
    <row r="11" ht="21.75" spans="1:40">
      <c r="A11" s="13" t="str">
        <f>Attraction_List!$K$2</f>
        <v>Magic</v>
      </c>
      <c r="B11" s="19">
        <f ca="1">LOOKUP(B1,Attraction_List!$Z$3:$Z$9999,Attraction_List!$K$3:$K$9999)</f>
        <v>80</v>
      </c>
      <c r="C11" s="19"/>
      <c r="D11" s="22"/>
      <c r="E11" s="23"/>
      <c r="F11" s="24"/>
      <c r="G11" s="22"/>
      <c r="H11" s="24"/>
      <c r="I11" s="24"/>
      <c r="J11" s="24"/>
      <c r="K11" s="24"/>
      <c r="L11" s="27"/>
      <c r="AA11" s="186"/>
      <c r="AB11" s="184" t="s">
        <v>304</v>
      </c>
      <c r="AC11" s="185">
        <v>2</v>
      </c>
      <c r="AD11" s="41"/>
      <c r="AE11" s="185"/>
      <c r="AF11" s="185"/>
      <c r="AG11" s="184" t="s">
        <v>39</v>
      </c>
      <c r="AH11" s="185" t="s">
        <v>42</v>
      </c>
      <c r="AI11" s="185"/>
      <c r="AJ11" s="185">
        <v>20</v>
      </c>
      <c r="AK11" s="185">
        <v>200</v>
      </c>
      <c r="AL11" s="68" t="s">
        <v>305</v>
      </c>
      <c r="AN11" s="12">
        <f t="shared" si="0"/>
        <v>3</v>
      </c>
    </row>
    <row r="12" ht="25.5" spans="1:40">
      <c r="A12" s="13" t="str">
        <f>Attraction_List!$L$2</f>
        <v>Possible Tokens</v>
      </c>
      <c r="B12" s="19" t="str">
        <f ca="1">LOOKUP(B1,Attraction_List!$Z$3:$Z$9999,Attraction_List!$L$3:$L$9999)</f>
        <v>Jessie Ears ● Thimble ● Violet Ears</v>
      </c>
      <c r="C12" s="19"/>
      <c r="E12" s="21"/>
      <c r="G12" s="20"/>
      <c r="L12" s="28"/>
      <c r="AA12" s="178" t="s">
        <v>298</v>
      </c>
      <c r="AB12" s="182" t="s">
        <v>306</v>
      </c>
      <c r="AC12" s="183">
        <v>1</v>
      </c>
      <c r="AD12" s="43"/>
      <c r="AE12" s="183"/>
      <c r="AF12" s="183"/>
      <c r="AG12" s="182" t="s">
        <v>39</v>
      </c>
      <c r="AH12" s="183" t="s">
        <v>33</v>
      </c>
      <c r="AI12" s="183"/>
      <c r="AJ12" s="183">
        <v>10</v>
      </c>
      <c r="AK12" s="183">
        <v>75</v>
      </c>
      <c r="AL12" s="236" t="s">
        <v>307</v>
      </c>
      <c r="AN12" s="12">
        <f t="shared" si="0"/>
        <v>4</v>
      </c>
    </row>
    <row r="13" ht="21" spans="1:40">
      <c r="A13" s="13" t="str">
        <f>Attraction_List!$M$2</f>
        <v>Activity</v>
      </c>
      <c r="B13" s="19" t="str">
        <f ca="1">LOOKUP(B1,Attraction_List!$Z$3:$Z$9999,Attraction_List!$M$3:$M$9999)</f>
        <v>Stocking Shelves</v>
      </c>
      <c r="C13" s="19"/>
      <c r="E13" s="21"/>
      <c r="G13" s="20"/>
      <c r="L13" s="29"/>
      <c r="AA13" s="120"/>
      <c r="AB13" s="39" t="s">
        <v>297</v>
      </c>
      <c r="AC13" s="219">
        <v>2</v>
      </c>
      <c r="AD13" s="39" t="s">
        <v>294</v>
      </c>
      <c r="AE13" s="219">
        <v>1</v>
      </c>
      <c r="AF13" s="39"/>
      <c r="AG13" s="39" t="s">
        <v>39</v>
      </c>
      <c r="AH13" s="219" t="s">
        <v>46</v>
      </c>
      <c r="AI13" s="39"/>
      <c r="AJ13" s="219">
        <v>20</v>
      </c>
      <c r="AK13" s="219">
        <v>210</v>
      </c>
      <c r="AL13" s="67" t="s">
        <v>299</v>
      </c>
      <c r="AN13" s="12">
        <f t="shared" si="0"/>
        <v>3</v>
      </c>
    </row>
    <row r="14" ht="25.5" spans="1:40">
      <c r="A14" s="13" t="s">
        <v>308</v>
      </c>
      <c r="B14" s="22">
        <f>COUNTA($AB$4:$AB$9999)</f>
        <v>30</v>
      </c>
      <c r="C14" s="24"/>
      <c r="D14" s="22"/>
      <c r="E14" s="23"/>
      <c r="F14" s="24"/>
      <c r="G14" s="20"/>
      <c r="H14" s="24"/>
      <c r="I14" s="24"/>
      <c r="J14" s="24"/>
      <c r="K14" s="24"/>
      <c r="L14" s="28"/>
      <c r="AA14" s="120"/>
      <c r="AB14" s="218" t="s">
        <v>309</v>
      </c>
      <c r="AC14" s="219">
        <v>2</v>
      </c>
      <c r="AD14" s="39" t="s">
        <v>289</v>
      </c>
      <c r="AE14" s="219">
        <v>1</v>
      </c>
      <c r="AF14" s="219"/>
      <c r="AG14" s="218" t="s">
        <v>39</v>
      </c>
      <c r="AH14" s="219" t="s">
        <v>46</v>
      </c>
      <c r="AI14" s="39"/>
      <c r="AJ14" s="219">
        <v>20</v>
      </c>
      <c r="AK14" s="219">
        <v>210</v>
      </c>
      <c r="AL14" s="349" t="s">
        <v>310</v>
      </c>
      <c r="AN14" s="12">
        <f t="shared" si="0"/>
        <v>3</v>
      </c>
    </row>
    <row r="15" ht="21.75" spans="1:40">
      <c r="A15" s="13" t="s">
        <v>311</v>
      </c>
      <c r="B15" s="22">
        <f>COUNTA($AA$4:$AA$9999)</f>
        <v>8</v>
      </c>
      <c r="C15" s="24"/>
      <c r="D15" s="22"/>
      <c r="E15" s="23"/>
      <c r="F15" s="24"/>
      <c r="G15" s="20"/>
      <c r="H15" s="24"/>
      <c r="I15" s="24"/>
      <c r="J15" s="24"/>
      <c r="K15" s="24"/>
      <c r="L15" s="28"/>
      <c r="AA15" s="186"/>
      <c r="AB15" s="184" t="s">
        <v>312</v>
      </c>
      <c r="AC15" s="185">
        <v>5</v>
      </c>
      <c r="AD15" s="41" t="s">
        <v>291</v>
      </c>
      <c r="AE15" s="185">
        <v>6</v>
      </c>
      <c r="AF15" s="185"/>
      <c r="AG15" s="184" t="s">
        <v>39</v>
      </c>
      <c r="AH15" s="185" t="s">
        <v>42</v>
      </c>
      <c r="AI15" s="185"/>
      <c r="AJ15" s="185">
        <v>25</v>
      </c>
      <c r="AK15" s="185">
        <v>270</v>
      </c>
      <c r="AL15" s="68" t="s">
        <v>313</v>
      </c>
      <c r="AN15" s="12">
        <f t="shared" si="0"/>
        <v>2</v>
      </c>
    </row>
    <row r="16" spans="27:40">
      <c r="AA16" s="178" t="s">
        <v>296</v>
      </c>
      <c r="AB16" s="230" t="s">
        <v>295</v>
      </c>
      <c r="AC16" s="183"/>
      <c r="AD16" s="92" t="s">
        <v>294</v>
      </c>
      <c r="AE16" s="183">
        <v>10</v>
      </c>
      <c r="AF16" s="183"/>
      <c r="AG16" s="182" t="s">
        <v>39</v>
      </c>
      <c r="AH16" s="183" t="s">
        <v>33</v>
      </c>
      <c r="AI16" s="183"/>
      <c r="AJ16" s="183">
        <v>13</v>
      </c>
      <c r="AK16" s="183">
        <v>100</v>
      </c>
      <c r="AL16" s="69"/>
      <c r="AN16" s="12">
        <f t="shared" si="0"/>
        <v>0</v>
      </c>
    </row>
    <row r="17" ht="26.25" spans="27:40">
      <c r="AA17" s="186"/>
      <c r="AB17" s="231" t="s">
        <v>314</v>
      </c>
      <c r="AC17" s="185">
        <v>3</v>
      </c>
      <c r="AD17" s="41"/>
      <c r="AE17" s="185"/>
      <c r="AF17" s="185"/>
      <c r="AG17" s="184" t="s">
        <v>39</v>
      </c>
      <c r="AH17" s="185" t="s">
        <v>42</v>
      </c>
      <c r="AI17" s="185"/>
      <c r="AJ17" s="185">
        <v>20</v>
      </c>
      <c r="AK17" s="185">
        <v>200</v>
      </c>
      <c r="AL17" s="68" t="s">
        <v>315</v>
      </c>
      <c r="AN17" s="12">
        <f t="shared" si="0"/>
        <v>4</v>
      </c>
    </row>
    <row r="18" ht="25.5" spans="27:40">
      <c r="AA18" s="178" t="s">
        <v>291</v>
      </c>
      <c r="AB18" s="230" t="s">
        <v>316</v>
      </c>
      <c r="AC18" s="183">
        <v>4</v>
      </c>
      <c r="AD18" s="43"/>
      <c r="AE18" s="183"/>
      <c r="AF18" s="183"/>
      <c r="AG18" s="230" t="s">
        <v>39</v>
      </c>
      <c r="AH18" s="183" t="s">
        <v>35</v>
      </c>
      <c r="AI18" s="183"/>
      <c r="AJ18" s="183">
        <v>13</v>
      </c>
      <c r="AK18" s="183">
        <v>110</v>
      </c>
      <c r="AL18" s="236" t="s">
        <v>317</v>
      </c>
      <c r="AN18" s="12">
        <f t="shared" si="0"/>
        <v>4</v>
      </c>
    </row>
    <row r="19" spans="27:40">
      <c r="AA19" s="120"/>
      <c r="AB19" s="242" t="s">
        <v>318</v>
      </c>
      <c r="AC19" s="219">
        <v>2</v>
      </c>
      <c r="AD19" s="39" t="s">
        <v>303</v>
      </c>
      <c r="AE19" s="219">
        <v>1</v>
      </c>
      <c r="AF19" s="219"/>
      <c r="AG19" s="242" t="s">
        <v>39</v>
      </c>
      <c r="AH19" s="219" t="s">
        <v>35</v>
      </c>
      <c r="AI19" s="219"/>
      <c r="AJ19" s="219">
        <v>17</v>
      </c>
      <c r="AK19" s="219">
        <v>150</v>
      </c>
      <c r="AL19" s="67" t="s">
        <v>319</v>
      </c>
      <c r="AN19" s="12">
        <f t="shared" si="0"/>
        <v>1</v>
      </c>
    </row>
    <row r="20" ht="25.5" spans="27:40">
      <c r="AA20" s="120"/>
      <c r="AB20" s="242" t="s">
        <v>300</v>
      </c>
      <c r="AC20" s="219">
        <v>3</v>
      </c>
      <c r="AD20" s="95" t="s">
        <v>294</v>
      </c>
      <c r="AE20" s="219">
        <v>5</v>
      </c>
      <c r="AF20" s="219"/>
      <c r="AG20" s="242" t="s">
        <v>39</v>
      </c>
      <c r="AH20" s="219" t="s">
        <v>46</v>
      </c>
      <c r="AI20" s="219"/>
      <c r="AJ20" s="219">
        <v>20</v>
      </c>
      <c r="AK20" s="219">
        <v>210</v>
      </c>
      <c r="AL20" s="67" t="s">
        <v>320</v>
      </c>
      <c r="AN20" s="12">
        <f t="shared" si="0"/>
        <v>3</v>
      </c>
    </row>
    <row r="21" spans="27:40">
      <c r="AA21" s="120"/>
      <c r="AB21" s="242" t="s">
        <v>312</v>
      </c>
      <c r="AC21" s="219">
        <v>6</v>
      </c>
      <c r="AD21" s="39" t="s">
        <v>298</v>
      </c>
      <c r="AE21" s="219">
        <v>5</v>
      </c>
      <c r="AF21" s="219"/>
      <c r="AG21" s="242" t="s">
        <v>39</v>
      </c>
      <c r="AH21" s="219" t="s">
        <v>42</v>
      </c>
      <c r="AI21" s="219"/>
      <c r="AJ21" s="219">
        <v>25</v>
      </c>
      <c r="AK21" s="219">
        <v>270</v>
      </c>
      <c r="AL21" s="67" t="s">
        <v>313</v>
      </c>
      <c r="AN21" s="12">
        <f t="shared" si="0"/>
        <v>2</v>
      </c>
    </row>
    <row r="22" spans="27:40">
      <c r="AA22" s="120"/>
      <c r="AB22" s="242" t="s">
        <v>290</v>
      </c>
      <c r="AC22" s="219">
        <v>9</v>
      </c>
      <c r="AD22" s="39" t="s">
        <v>287</v>
      </c>
      <c r="AE22" s="219"/>
      <c r="AF22" s="219"/>
      <c r="AG22" s="242" t="s">
        <v>39</v>
      </c>
      <c r="AH22" s="219" t="s">
        <v>42</v>
      </c>
      <c r="AI22" s="219"/>
      <c r="AJ22" s="219">
        <v>25</v>
      </c>
      <c r="AK22" s="219">
        <v>270</v>
      </c>
      <c r="AL22" s="67"/>
      <c r="AN22" s="12">
        <f t="shared" si="0"/>
        <v>0</v>
      </c>
    </row>
    <row r="23" ht="15.75" spans="27:40">
      <c r="AA23" s="186"/>
      <c r="AB23" s="231" t="s">
        <v>321</v>
      </c>
      <c r="AC23" s="185"/>
      <c r="AD23" s="41" t="s">
        <v>289</v>
      </c>
      <c r="AE23" s="185">
        <v>7</v>
      </c>
      <c r="AF23" s="185"/>
      <c r="AG23" s="231" t="s">
        <v>39</v>
      </c>
      <c r="AH23" s="185" t="s">
        <v>41</v>
      </c>
      <c r="AI23" s="185"/>
      <c r="AJ23" s="185">
        <v>37</v>
      </c>
      <c r="AK23" s="185">
        <v>370</v>
      </c>
      <c r="AL23" s="68"/>
      <c r="AN23" s="12">
        <f t="shared" si="0"/>
        <v>0</v>
      </c>
    </row>
    <row r="24" ht="25.5" spans="27:40">
      <c r="AA24" s="178" t="s">
        <v>289</v>
      </c>
      <c r="AB24" s="182" t="s">
        <v>322</v>
      </c>
      <c r="AC24" s="183">
        <v>1</v>
      </c>
      <c r="AD24" s="43" t="s">
        <v>298</v>
      </c>
      <c r="AE24" s="183">
        <v>2</v>
      </c>
      <c r="AF24" s="183"/>
      <c r="AG24" s="182" t="s">
        <v>39</v>
      </c>
      <c r="AH24" s="183" t="s">
        <v>46</v>
      </c>
      <c r="AI24" s="183"/>
      <c r="AJ24" s="183">
        <v>20</v>
      </c>
      <c r="AK24" s="183">
        <v>210</v>
      </c>
      <c r="AL24" s="69" t="s">
        <v>310</v>
      </c>
      <c r="AN24" s="12">
        <f t="shared" si="0"/>
        <v>3</v>
      </c>
    </row>
    <row r="25" spans="27:40">
      <c r="AA25" s="120"/>
      <c r="AB25" s="218" t="s">
        <v>323</v>
      </c>
      <c r="AC25" s="219">
        <v>8</v>
      </c>
      <c r="AD25" s="95" t="s">
        <v>287</v>
      </c>
      <c r="AE25" s="219"/>
      <c r="AF25" s="219"/>
      <c r="AG25" s="218" t="s">
        <v>39</v>
      </c>
      <c r="AH25" s="219" t="s">
        <v>46</v>
      </c>
      <c r="AI25" s="219"/>
      <c r="AJ25" s="219">
        <v>20</v>
      </c>
      <c r="AK25" s="219">
        <v>210</v>
      </c>
      <c r="AL25" s="67"/>
      <c r="AN25" s="12">
        <f t="shared" si="0"/>
        <v>0</v>
      </c>
    </row>
    <row r="26" spans="27:40">
      <c r="AA26" s="120"/>
      <c r="AB26" s="218" t="s">
        <v>324</v>
      </c>
      <c r="AC26" s="219">
        <v>1</v>
      </c>
      <c r="AD26" s="39"/>
      <c r="AE26" s="219"/>
      <c r="AF26" s="219"/>
      <c r="AG26" s="218" t="s">
        <v>39</v>
      </c>
      <c r="AH26" s="219" t="s">
        <v>42</v>
      </c>
      <c r="AI26" s="219"/>
      <c r="AJ26" s="219">
        <v>20</v>
      </c>
      <c r="AK26" s="219">
        <v>200</v>
      </c>
      <c r="AL26" s="67" t="s">
        <v>325</v>
      </c>
      <c r="AN26" s="12">
        <f t="shared" si="0"/>
        <v>1</v>
      </c>
    </row>
    <row r="27" ht="15.75" spans="27:40">
      <c r="AA27" s="186"/>
      <c r="AB27" s="184" t="s">
        <v>326</v>
      </c>
      <c r="AC27" s="185">
        <v>7</v>
      </c>
      <c r="AD27" s="41" t="s">
        <v>291</v>
      </c>
      <c r="AE27" s="185"/>
      <c r="AF27" s="185"/>
      <c r="AG27" s="184" t="s">
        <v>39</v>
      </c>
      <c r="AH27" s="185" t="s">
        <v>41</v>
      </c>
      <c r="AI27" s="185"/>
      <c r="AJ27" s="185">
        <v>37</v>
      </c>
      <c r="AK27" s="185">
        <v>370</v>
      </c>
      <c r="AL27" s="68"/>
      <c r="AN27" s="12">
        <f t="shared" si="0"/>
        <v>0</v>
      </c>
    </row>
    <row r="28" spans="27:40">
      <c r="AA28" s="178" t="s">
        <v>327</v>
      </c>
      <c r="AB28" s="182" t="s">
        <v>328</v>
      </c>
      <c r="AC28" s="183"/>
      <c r="AD28" s="43" t="s">
        <v>303</v>
      </c>
      <c r="AE28" s="183">
        <v>1</v>
      </c>
      <c r="AF28" s="183"/>
      <c r="AG28" s="182" t="s">
        <v>39</v>
      </c>
      <c r="AH28" s="183" t="s">
        <v>33</v>
      </c>
      <c r="AI28" s="183"/>
      <c r="AJ28" s="183">
        <v>13</v>
      </c>
      <c r="AK28" s="183">
        <v>100</v>
      </c>
      <c r="AL28" s="236" t="s">
        <v>329</v>
      </c>
      <c r="AN28" s="12">
        <f t="shared" si="0"/>
        <v>2</v>
      </c>
    </row>
    <row r="29" ht="26.25" spans="27:40">
      <c r="AA29" s="186"/>
      <c r="AB29" s="184" t="s">
        <v>330</v>
      </c>
      <c r="AC29" s="185">
        <v>1</v>
      </c>
      <c r="AD29" s="41"/>
      <c r="AE29" s="185"/>
      <c r="AF29" s="185"/>
      <c r="AG29" s="184" t="s">
        <v>39</v>
      </c>
      <c r="AH29" s="185" t="s">
        <v>35</v>
      </c>
      <c r="AI29" s="185"/>
      <c r="AJ29" s="185">
        <v>13</v>
      </c>
      <c r="AK29" s="185">
        <v>110</v>
      </c>
      <c r="AL29" s="396" t="s">
        <v>331</v>
      </c>
      <c r="AN29" s="12">
        <f t="shared" si="0"/>
        <v>4</v>
      </c>
    </row>
    <row r="30" spans="27:40">
      <c r="AA30" s="178" t="s">
        <v>303</v>
      </c>
      <c r="AB30" s="182" t="s">
        <v>332</v>
      </c>
      <c r="AC30" s="183">
        <v>1</v>
      </c>
      <c r="AD30" s="43" t="s">
        <v>327</v>
      </c>
      <c r="AE30" s="183"/>
      <c r="AF30" s="183"/>
      <c r="AG30" s="182" t="s">
        <v>39</v>
      </c>
      <c r="AH30" s="183" t="s">
        <v>33</v>
      </c>
      <c r="AI30" s="183"/>
      <c r="AJ30" s="183">
        <v>13</v>
      </c>
      <c r="AK30" s="183">
        <v>100</v>
      </c>
      <c r="AL30" s="236" t="s">
        <v>329</v>
      </c>
      <c r="AN30" s="12">
        <f t="shared" si="0"/>
        <v>2</v>
      </c>
    </row>
    <row r="31" spans="27:40">
      <c r="AA31" s="120"/>
      <c r="AB31" s="218" t="s">
        <v>333</v>
      </c>
      <c r="AC31" s="219">
        <v>1</v>
      </c>
      <c r="AD31" s="39" t="s">
        <v>291</v>
      </c>
      <c r="AE31" s="219">
        <v>2</v>
      </c>
      <c r="AF31" s="219"/>
      <c r="AG31" s="218" t="s">
        <v>39</v>
      </c>
      <c r="AH31" s="219" t="s">
        <v>35</v>
      </c>
      <c r="AI31" s="219"/>
      <c r="AJ31" s="219">
        <v>17</v>
      </c>
      <c r="AK31" s="219">
        <v>150</v>
      </c>
      <c r="AL31" s="349" t="s">
        <v>319</v>
      </c>
      <c r="AN31" s="12">
        <f t="shared" si="0"/>
        <v>1</v>
      </c>
    </row>
    <row r="32" spans="27:40">
      <c r="AA32" s="120"/>
      <c r="AB32" s="218" t="s">
        <v>334</v>
      </c>
      <c r="AC32" s="219">
        <v>10</v>
      </c>
      <c r="AD32" s="39" t="s">
        <v>294</v>
      </c>
      <c r="AE32" s="219"/>
      <c r="AF32" s="219"/>
      <c r="AG32" s="218" t="s">
        <v>39</v>
      </c>
      <c r="AH32" s="219" t="s">
        <v>46</v>
      </c>
      <c r="AI32" s="219"/>
      <c r="AJ32" s="219">
        <v>20</v>
      </c>
      <c r="AK32" s="219">
        <v>210</v>
      </c>
      <c r="AL32" s="67"/>
      <c r="AN32" s="12">
        <f t="shared" si="0"/>
        <v>0</v>
      </c>
    </row>
    <row r="33" ht="15.75" spans="27:40">
      <c r="AA33" s="186"/>
      <c r="AB33" s="184" t="s">
        <v>335</v>
      </c>
      <c r="AC33" s="185">
        <v>4</v>
      </c>
      <c r="AD33" s="98"/>
      <c r="AE33" s="185"/>
      <c r="AF33" s="185"/>
      <c r="AG33" s="184" t="s">
        <v>39</v>
      </c>
      <c r="AH33" s="185" t="s">
        <v>42</v>
      </c>
      <c r="AI33" s="185"/>
      <c r="AJ33" s="185">
        <v>20</v>
      </c>
      <c r="AK33" s="185">
        <v>200</v>
      </c>
      <c r="AL33" s="68"/>
      <c r="AN33" s="12">
        <f t="shared" si="0"/>
        <v>0</v>
      </c>
    </row>
    <row r="34" spans="27:38">
      <c r="AA34" s="58"/>
      <c r="AB34" s="59"/>
      <c r="AC34" s="21"/>
      <c r="AD34" s="60"/>
      <c r="AE34" s="21"/>
      <c r="AF34" s="21"/>
      <c r="AG34" s="59"/>
      <c r="AH34" s="21"/>
      <c r="AI34" s="21"/>
      <c r="AJ34" s="21"/>
      <c r="AK34" s="21"/>
      <c r="AL34" s="74"/>
    </row>
    <row r="45" spans="27:40">
      <c r="AA45" s="52"/>
      <c r="AB45" s="53"/>
      <c r="AC45" s="54"/>
      <c r="AD45" s="50"/>
      <c r="AE45" s="54"/>
      <c r="AF45" s="54"/>
      <c r="AG45" s="53"/>
      <c r="AH45" s="54"/>
      <c r="AI45" s="54"/>
      <c r="AJ45" s="54"/>
      <c r="AK45" s="54"/>
      <c r="AL45" s="72"/>
      <c r="AM45" s="52"/>
      <c r="AN45" s="397"/>
    </row>
    <row r="46" spans="27:40">
      <c r="AA46" s="44"/>
      <c r="AB46" s="55"/>
      <c r="AC46" s="56"/>
      <c r="AD46" s="45"/>
      <c r="AE46" s="56"/>
      <c r="AF46" s="56"/>
      <c r="AG46" s="55"/>
      <c r="AH46" s="56"/>
      <c r="AI46" s="56"/>
      <c r="AJ46" s="56"/>
      <c r="AK46" s="56"/>
      <c r="AL46" s="73"/>
      <c r="AM46" s="52"/>
      <c r="AN46" s="397"/>
    </row>
    <row r="47" spans="27:40">
      <c r="AA47" s="44"/>
      <c r="AB47" s="55"/>
      <c r="AC47" s="56"/>
      <c r="AD47" s="45"/>
      <c r="AE47" s="56"/>
      <c r="AF47" s="56"/>
      <c r="AG47" s="55"/>
      <c r="AH47" s="56"/>
      <c r="AI47" s="56"/>
      <c r="AJ47" s="56"/>
      <c r="AK47" s="56"/>
      <c r="AL47" s="46"/>
      <c r="AM47" s="52"/>
      <c r="AN47" s="397"/>
    </row>
    <row r="48" spans="27:40">
      <c r="AA48" s="44"/>
      <c r="AB48" s="55"/>
      <c r="AC48" s="56"/>
      <c r="AD48" s="57"/>
      <c r="AE48" s="56"/>
      <c r="AF48" s="56"/>
      <c r="AG48" s="55"/>
      <c r="AH48" s="56"/>
      <c r="AI48" s="56"/>
      <c r="AJ48" s="56"/>
      <c r="AK48" s="56"/>
      <c r="AL48" s="46"/>
      <c r="AM48" s="52"/>
      <c r="AN48" s="397"/>
    </row>
    <row r="49" spans="27:38">
      <c r="AA49" s="58"/>
      <c r="AB49" s="59"/>
      <c r="AC49" s="21"/>
      <c r="AD49" s="60"/>
      <c r="AE49" s="21"/>
      <c r="AF49" s="21"/>
      <c r="AG49" s="59"/>
      <c r="AH49" s="21"/>
      <c r="AI49" s="21"/>
      <c r="AJ49" s="21"/>
      <c r="AK49" s="21"/>
      <c r="AL49" s="74"/>
    </row>
  </sheetData>
  <sheetProtection sheet="1" objects="1"/>
  <mergeCells count="19">
    <mergeCell ref="D1:F1"/>
    <mergeCell ref="AA1:AL1"/>
    <mergeCell ref="D2:F2"/>
    <mergeCell ref="AJ2:AK2"/>
    <mergeCell ref="D3:F3"/>
    <mergeCell ref="AA4:AA6"/>
    <mergeCell ref="AA7:AA11"/>
    <mergeCell ref="AA12:AA15"/>
    <mergeCell ref="AA16:AA17"/>
    <mergeCell ref="AA18:AA23"/>
    <mergeCell ref="AA24:AA27"/>
    <mergeCell ref="AA28:AA29"/>
    <mergeCell ref="AA30:AA33"/>
    <mergeCell ref="AB2:AB3"/>
    <mergeCell ref="AC2:AC3"/>
    <mergeCell ref="AD2:AD3"/>
    <mergeCell ref="AE2:AE3"/>
    <mergeCell ref="AF2:AF3"/>
    <mergeCell ref="AG2:AG3"/>
  </mergeCells>
  <pageMargins left="0.75" right="0.75" top="1" bottom="1" header="0.511805555555556" footer="0.511805555555556"/>
  <headerFooter/>
  <drawing r:id="rId1"/>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sheetPr>
    <pageSetUpPr autoPageBreaks="0"/>
  </sheetPr>
  <dimension ref="A1:AN99"/>
  <sheetViews>
    <sheetView showZeros="0" workbookViewId="0">
      <selection activeCell="A1" sqref="A1"/>
    </sheetView>
  </sheetViews>
  <sheetFormatPr defaultColWidth="9.14285714285714" defaultRowHeight="15"/>
  <cols>
    <col min="1" max="1" width="20.5714285714286" customWidth="1"/>
    <col min="2" max="2" width="29.7142857142857" style="8" customWidth="1"/>
    <col min="3" max="3" width="10.2857142857143" style="9" customWidth="1"/>
    <col min="4" max="4" width="10.2857142857143" style="10" customWidth="1"/>
    <col min="5" max="6" width="10.2857142857143" style="9" customWidth="1"/>
    <col min="7" max="7" width="10.2857142857143" style="8" customWidth="1"/>
    <col min="8" max="11" width="10.2857142857143" style="9" customWidth="1"/>
    <col min="12" max="12" width="10.2857142857143" style="11" customWidth="1"/>
    <col min="13" max="24" width="10.2857142857143" style="12" customWidth="1"/>
    <col min="26" max="26" width="0.990476190476191" customWidth="1"/>
    <col min="27" max="27" width="20.5714285714286" customWidth="1"/>
    <col min="28" max="28" width="29.7142857142857" style="8" customWidth="1"/>
    <col min="29" max="29" width="6.71428571428571" style="9" customWidth="1"/>
    <col min="30" max="30" width="19.1428571428571" style="10" customWidth="1"/>
    <col min="31" max="31" width="8.28571428571429" style="9" customWidth="1"/>
    <col min="32" max="32" width="7.42857142857143" style="9" customWidth="1"/>
    <col min="33" max="33" width="33.2857142857143" style="8" customWidth="1"/>
    <col min="34" max="34" width="9.28571428571429" style="9" customWidth="1"/>
    <col min="35" max="35" width="5.42857142857143" style="9" customWidth="1"/>
    <col min="36" max="36" width="3.85714285714286" style="9" customWidth="1"/>
    <col min="37" max="37" width="6.57142857142857" style="9" customWidth="1"/>
    <col min="38" max="38" width="36.2857142857143" style="11" customWidth="1"/>
    <col min="39" max="39" width="0.857142857142857" customWidth="1"/>
    <col min="40" max="40" width="9.14285714285714" style="12"/>
  </cols>
  <sheetData>
    <row r="1" ht="22.5" spans="1:40">
      <c r="A1" s="13" t="str">
        <f>Attraction_List!$Z$2</f>
        <v>Sheet Name</v>
      </c>
      <c r="B1" s="14" t="str">
        <f ca="1">MID(CELL("filename",B1),FIND("]",CELL("filename",B1))+1,255)</f>
        <v>Ancestors_Shrine</v>
      </c>
      <c r="C1" s="14"/>
      <c r="D1" s="15" t="str">
        <f ca="1">HYPERLINK("#"&amp;CELL("address",INDEX(Attraction_List!$A$3:$A$9999,MATCH($B$1,Attraction_List!$Z$3:$Z$9999,0),1)),"Back to Attraction List")</f>
        <v>Back to Attraction List</v>
      </c>
      <c r="E1" s="16"/>
      <c r="F1" s="17"/>
      <c r="G1" s="18"/>
      <c r="H1" s="18"/>
      <c r="I1" s="18"/>
      <c r="J1" s="18"/>
      <c r="K1" s="18"/>
      <c r="L1" s="25"/>
      <c r="AA1" s="30" t="str">
        <f ca="1">N($B$14)&amp;" Task(s) From "&amp;N($B$15)&amp;" Character(s) Use "&amp;CHAR(34)&amp;$B$2&amp;CHAR(34)&amp;" For "&amp;N($AN$1)&amp;" Token(s)"</f>
        <v>7 Task(s) From 3 Character(s) Use "Ancestor's Shrine" For 6 Token(s)</v>
      </c>
      <c r="AB1" s="31"/>
      <c r="AC1" s="31"/>
      <c r="AD1" s="31"/>
      <c r="AE1" s="31"/>
      <c r="AF1" s="31"/>
      <c r="AG1" s="31"/>
      <c r="AH1" s="31"/>
      <c r="AI1" s="31"/>
      <c r="AJ1" s="31"/>
      <c r="AK1" s="31"/>
      <c r="AL1" s="61"/>
      <c r="AN1" s="12">
        <f ca="1">SUM($AN$4:$AN$9999)</f>
        <v>6</v>
      </c>
    </row>
    <row r="2" ht="22.5" spans="1:40">
      <c r="A2" s="13" t="str">
        <f>Attraction_List!$A$2</f>
        <v>Name</v>
      </c>
      <c r="B2" s="19" t="str">
        <f ca="1">LOOKUP(B1,Attraction_List!$Z$3:$Z$9999,Attraction_List!$A$3:$A$9999)</f>
        <v>Ancestor's Shrine</v>
      </c>
      <c r="C2" s="19"/>
      <c r="D2" s="9"/>
      <c r="G2" s="20"/>
      <c r="AA2" s="32" t="str">
        <f>HYPERLINK("#$A$1","&lt;&lt;&lt; Attraction Info")</f>
        <v>&lt;&lt;&lt; Attraction Info</v>
      </c>
      <c r="AB2" s="33" t="s">
        <v>276</v>
      </c>
      <c r="AC2" s="34" t="s">
        <v>277</v>
      </c>
      <c r="AD2" s="35" t="s">
        <v>278</v>
      </c>
      <c r="AE2" s="34" t="s">
        <v>279</v>
      </c>
      <c r="AF2" s="34" t="s">
        <v>280</v>
      </c>
      <c r="AG2" s="33" t="s">
        <v>281</v>
      </c>
      <c r="AH2" s="62"/>
      <c r="AI2" s="63" t="s">
        <v>282</v>
      </c>
      <c r="AJ2" s="62" t="s">
        <v>283</v>
      </c>
      <c r="AK2" s="62"/>
      <c r="AL2" s="64" t="str">
        <f ca="1">HYPERLINK("#"&amp;CELL("address",INDEX(Attraction_List!$A$3:$A$9999,MATCH($B$1,Attraction_List!$Z$3:$Z$9999,0),1)),"Back to Attraction List")</f>
        <v>Back to Attraction List</v>
      </c>
      <c r="AN2" s="12">
        <f ca="1" t="shared" ref="AN2:AN66" si="0">IF(ISBLANK($AL2),0,1+LEN($AL2)-LEN(SUBSTITUTE($AL2,"●","")))</f>
        <v>1</v>
      </c>
    </row>
    <row r="3" ht="22.5" spans="1:38">
      <c r="A3" s="13" t="str">
        <f>Attraction_List!$C$2</f>
        <v>Cost</v>
      </c>
      <c r="B3" s="19">
        <f ca="1">LOOKUP(B1,Attraction_List!$Z$3:$Z$9999,Attraction_List!$C$3:$C$9999)</f>
        <v>15000</v>
      </c>
      <c r="C3" s="19"/>
      <c r="D3" s="15" t="str">
        <f>IF($B$14&gt;0,HYPERLINK("#$AL$1","Task List &gt;&gt;&gt;"),HYPERLINK("#$A$1","No Tasks"))</f>
        <v>Task List &gt;&gt;&gt;</v>
      </c>
      <c r="E3" s="17"/>
      <c r="F3" s="17"/>
      <c r="G3" s="20"/>
      <c r="AA3" s="75" t="s">
        <v>284</v>
      </c>
      <c r="AB3" s="76"/>
      <c r="AC3" s="77"/>
      <c r="AD3" s="78"/>
      <c r="AE3" s="77"/>
      <c r="AF3" s="77"/>
      <c r="AG3" s="76"/>
      <c r="AH3" s="82" t="s">
        <v>285</v>
      </c>
      <c r="AI3" s="82" t="s">
        <v>286</v>
      </c>
      <c r="AJ3" s="82" t="s">
        <v>28</v>
      </c>
      <c r="AK3" s="82" t="s">
        <v>29</v>
      </c>
      <c r="AL3" s="83" t="s">
        <v>30</v>
      </c>
    </row>
    <row r="4" ht="21.75" spans="1:40">
      <c r="A4" s="13" t="str">
        <f>Attraction_List!$D$2</f>
        <v>Cost Units</v>
      </c>
      <c r="B4" s="19" t="str">
        <f ca="1">LOOKUP(B1,Attraction_List!$Z$3:$Z$9999,Attraction_List!$D$3:$D$9999)</f>
        <v>Event</v>
      </c>
      <c r="C4" s="19"/>
      <c r="E4" s="21"/>
      <c r="G4" s="20"/>
      <c r="L4" s="26"/>
      <c r="AA4" s="178" t="s">
        <v>336</v>
      </c>
      <c r="AB4" s="92" t="s">
        <v>337</v>
      </c>
      <c r="AC4" s="93">
        <v>6</v>
      </c>
      <c r="AD4" s="43"/>
      <c r="AE4" s="93"/>
      <c r="AF4" s="93"/>
      <c r="AG4" s="92" t="s">
        <v>45</v>
      </c>
      <c r="AH4" s="93" t="s">
        <v>35</v>
      </c>
      <c r="AI4" s="93"/>
      <c r="AJ4" s="93">
        <v>13</v>
      </c>
      <c r="AK4" s="93">
        <v>110</v>
      </c>
      <c r="AL4" s="69" t="s">
        <v>338</v>
      </c>
      <c r="AN4" s="12">
        <f ca="1" t="shared" si="0"/>
        <v>2</v>
      </c>
    </row>
    <row r="5" ht="21.75" spans="1:40">
      <c r="A5" s="13" t="str">
        <f>Attraction_List!$E$2</f>
        <v>Limited Time</v>
      </c>
      <c r="B5" s="19" t="str">
        <f ca="1">IF(LOOKUP(B1,Attraction_List!$Z$3:$Z$9999,Attraction_List!$E$3:$E$9999)="Y","Yes","No")</f>
        <v>Yes</v>
      </c>
      <c r="C5" s="19"/>
      <c r="E5" s="21"/>
      <c r="G5" s="20"/>
      <c r="L5" s="26"/>
      <c r="AA5" s="186"/>
      <c r="AB5" s="184" t="s">
        <v>339</v>
      </c>
      <c r="AC5" s="185">
        <v>8</v>
      </c>
      <c r="AD5" s="41" t="s">
        <v>340</v>
      </c>
      <c r="AE5" s="185">
        <v>6</v>
      </c>
      <c r="AF5" s="185"/>
      <c r="AG5" s="184" t="s">
        <v>45</v>
      </c>
      <c r="AH5" s="185" t="s">
        <v>46</v>
      </c>
      <c r="AI5" s="185"/>
      <c r="AJ5" s="185">
        <v>20</v>
      </c>
      <c r="AK5" s="185">
        <v>210</v>
      </c>
      <c r="AL5" s="68" t="s">
        <v>341</v>
      </c>
      <c r="AN5" s="12">
        <f ca="1" t="shared" si="0"/>
        <v>1</v>
      </c>
    </row>
    <row r="6" ht="21" spans="1:40">
      <c r="A6" s="13" t="str">
        <f>Attraction_List!$F$2</f>
        <v>Build Time</v>
      </c>
      <c r="B6" s="19" t="str">
        <f ca="1">LOOKUP(B1,Attraction_List!$Z$3:$Z$9999,Attraction_List!$F$3:$F$9999)</f>
        <v>12h</v>
      </c>
      <c r="C6" s="19"/>
      <c r="E6" s="21"/>
      <c r="G6" s="20"/>
      <c r="L6" s="26"/>
      <c r="AA6" s="178" t="s">
        <v>340</v>
      </c>
      <c r="AB6" s="182" t="s">
        <v>342</v>
      </c>
      <c r="AC6" s="183">
        <v>8</v>
      </c>
      <c r="AD6" s="43"/>
      <c r="AE6" s="183"/>
      <c r="AF6" s="183"/>
      <c r="AG6" s="182" t="s">
        <v>45</v>
      </c>
      <c r="AH6" s="183" t="s">
        <v>35</v>
      </c>
      <c r="AI6" s="183"/>
      <c r="AJ6" s="183">
        <v>13</v>
      </c>
      <c r="AK6" s="183">
        <v>110</v>
      </c>
      <c r="AL6" s="69" t="s">
        <v>343</v>
      </c>
      <c r="AN6" s="12">
        <f ca="1" t="shared" si="0"/>
        <v>1</v>
      </c>
    </row>
    <row r="7" ht="21" spans="1:40">
      <c r="A7" s="13" t="str">
        <f>Attraction_List!$G$2</f>
        <v>Size</v>
      </c>
      <c r="B7" s="19" t="str">
        <f ca="1">LOOKUP(B1,Attraction_List!$Z$3:$Z$9999,Attraction_List!$G$3:$G$9999)</f>
        <v>11x11</v>
      </c>
      <c r="C7" s="19"/>
      <c r="E7" s="21"/>
      <c r="G7" s="20"/>
      <c r="L7" s="26"/>
      <c r="AA7" s="120"/>
      <c r="AB7" s="218" t="s">
        <v>339</v>
      </c>
      <c r="AC7" s="219">
        <v>6</v>
      </c>
      <c r="AD7" s="39" t="s">
        <v>336</v>
      </c>
      <c r="AE7" s="219">
        <v>8</v>
      </c>
      <c r="AF7" s="219"/>
      <c r="AG7" s="218" t="s">
        <v>45</v>
      </c>
      <c r="AH7" s="219" t="s">
        <v>46</v>
      </c>
      <c r="AI7" s="39"/>
      <c r="AJ7" s="219">
        <v>20</v>
      </c>
      <c r="AK7" s="219">
        <v>210</v>
      </c>
      <c r="AL7" s="67" t="s">
        <v>341</v>
      </c>
      <c r="AN7" s="12">
        <f ca="1" t="shared" si="0"/>
        <v>1</v>
      </c>
    </row>
    <row r="8" ht="21.75" spans="1:40">
      <c r="A8" s="13" t="str">
        <f>Attraction_List!$H$2</f>
        <v>Collect Time</v>
      </c>
      <c r="B8" s="19" t="str">
        <f ca="1">LOOKUP(B1,Attraction_List!$Z$3:$Z$9999,Attraction_List!$H$3:$H$9999)</f>
        <v>8h</v>
      </c>
      <c r="C8" s="19"/>
      <c r="E8" s="21"/>
      <c r="G8" s="20"/>
      <c r="L8" s="26"/>
      <c r="AA8" s="186"/>
      <c r="AB8" s="184" t="s">
        <v>344</v>
      </c>
      <c r="AC8" s="185">
        <v>10</v>
      </c>
      <c r="AD8" s="41"/>
      <c r="AE8" s="185"/>
      <c r="AF8" s="185"/>
      <c r="AG8" s="184" t="s">
        <v>45</v>
      </c>
      <c r="AH8" s="185" t="s">
        <v>42</v>
      </c>
      <c r="AI8" s="41"/>
      <c r="AJ8" s="185">
        <v>20</v>
      </c>
      <c r="AK8" s="185">
        <v>200</v>
      </c>
      <c r="AL8" s="68"/>
      <c r="AN8" s="12">
        <f ca="1" t="shared" si="0"/>
        <v>0</v>
      </c>
    </row>
    <row r="9" ht="21" spans="1:40">
      <c r="A9" s="13" t="str">
        <f>Attraction_List!$I$2</f>
        <v>Striking Gold</v>
      </c>
      <c r="B9" s="19" t="str">
        <f ca="1">IF(LOOKUP(B1,Attraction_List!$Z$3:$Z$9999,Attraction_List!$I$3:$I$9999)="Y","Yes","No")</f>
        <v>No</v>
      </c>
      <c r="C9" s="19"/>
      <c r="E9" s="21"/>
      <c r="G9" s="20"/>
      <c r="L9" s="26"/>
      <c r="AA9" s="178" t="s">
        <v>345</v>
      </c>
      <c r="AB9" s="182" t="s">
        <v>346</v>
      </c>
      <c r="AC9" s="183">
        <v>8</v>
      </c>
      <c r="AD9" s="43"/>
      <c r="AE9" s="183"/>
      <c r="AF9" s="183"/>
      <c r="AG9" s="182" t="s">
        <v>45</v>
      </c>
      <c r="AH9" s="183" t="s">
        <v>35</v>
      </c>
      <c r="AI9" s="183"/>
      <c r="AJ9" s="183">
        <v>13</v>
      </c>
      <c r="AK9" s="183">
        <v>110</v>
      </c>
      <c r="AL9" s="69" t="s">
        <v>347</v>
      </c>
      <c r="AN9" s="12">
        <f ca="1" t="shared" si="0"/>
        <v>1</v>
      </c>
    </row>
    <row r="10" ht="21.75" spans="1:40">
      <c r="A10" s="13" t="str">
        <f>Attraction_List!$J$2</f>
        <v>XP</v>
      </c>
      <c r="B10" s="19">
        <f ca="1">LOOKUP(B1,Attraction_List!$Z$3:$Z$9999,Attraction_List!$J$3:$J$9999)</f>
        <v>22</v>
      </c>
      <c r="C10" s="19"/>
      <c r="E10" s="21"/>
      <c r="G10" s="20"/>
      <c r="L10" s="26"/>
      <c r="AA10" s="186"/>
      <c r="AB10" s="184" t="s">
        <v>348</v>
      </c>
      <c r="AC10" s="185">
        <v>10</v>
      </c>
      <c r="AD10" s="41"/>
      <c r="AE10" s="185"/>
      <c r="AF10" s="185"/>
      <c r="AG10" s="184" t="s">
        <v>45</v>
      </c>
      <c r="AH10" s="185" t="s">
        <v>46</v>
      </c>
      <c r="AI10" s="185"/>
      <c r="AJ10" s="185">
        <v>16</v>
      </c>
      <c r="AK10" s="185">
        <v>155</v>
      </c>
      <c r="AL10" s="68"/>
      <c r="AN10" s="12">
        <f ca="1" t="shared" si="0"/>
        <v>0</v>
      </c>
    </row>
    <row r="11" ht="21" spans="1:40">
      <c r="A11" s="13" t="str">
        <f>Attraction_List!$K$2</f>
        <v>Magic</v>
      </c>
      <c r="B11" s="19">
        <f ca="1">LOOKUP(B1,Attraction_List!$Z$3:$Z$9999,Attraction_List!$K$3:$K$9999)</f>
        <v>130</v>
      </c>
      <c r="C11" s="19"/>
      <c r="D11" s="22"/>
      <c r="E11" s="23"/>
      <c r="F11" s="24"/>
      <c r="G11" s="22"/>
      <c r="H11" s="24"/>
      <c r="I11" s="24"/>
      <c r="J11" s="24"/>
      <c r="K11" s="24"/>
      <c r="L11" s="27"/>
      <c r="AA11" s="44"/>
      <c r="AB11" s="45"/>
      <c r="AC11" s="45"/>
      <c r="AD11" s="45"/>
      <c r="AE11" s="45"/>
      <c r="AF11" s="45"/>
      <c r="AG11" s="45"/>
      <c r="AH11" s="45"/>
      <c r="AI11" s="45"/>
      <c r="AJ11" s="45"/>
      <c r="AK11" s="45"/>
      <c r="AL11" s="46"/>
      <c r="AN11" s="12">
        <f ca="1" t="shared" si="0"/>
        <v>0</v>
      </c>
    </row>
    <row r="12" ht="21" spans="1:40">
      <c r="A12" s="13" t="str">
        <f>Attraction_List!$L$2</f>
        <v>Possible Tokens</v>
      </c>
      <c r="B12" s="19" t="str">
        <f ca="1">LOOKUP(B1,Attraction_List!$Z$3:$Z$9999,Attraction_List!$L$3:$L$9999)</f>
        <v>Great Stone Dragon ● Li Shang Ears ● Lotus Hairpiece</v>
      </c>
      <c r="C12" s="19"/>
      <c r="E12" s="21"/>
      <c r="G12" s="20"/>
      <c r="L12" s="28"/>
      <c r="AA12" s="44"/>
      <c r="AB12" s="45"/>
      <c r="AC12" s="45"/>
      <c r="AD12" s="45"/>
      <c r="AE12" s="45"/>
      <c r="AF12" s="45"/>
      <c r="AG12" s="45"/>
      <c r="AH12" s="45"/>
      <c r="AI12" s="45"/>
      <c r="AJ12" s="45"/>
      <c r="AK12" s="45"/>
      <c r="AL12" s="46"/>
      <c r="AN12" s="12">
        <f ca="1" t="shared" si="0"/>
        <v>0</v>
      </c>
    </row>
    <row r="13" ht="21" spans="1:40">
      <c r="A13" s="13" t="str">
        <f>Attraction_List!$M$2</f>
        <v>Activity</v>
      </c>
      <c r="B13" s="19" t="str">
        <f ca="1">LOOKUP(B1,Attraction_List!$Z$3:$Z$9999,Attraction_List!$M$3:$M$9999)</f>
        <v>Setting Up the Gong</v>
      </c>
      <c r="C13" s="19"/>
      <c r="E13" s="21"/>
      <c r="G13" s="20"/>
      <c r="L13" s="29"/>
      <c r="AA13" s="44"/>
      <c r="AB13" s="45"/>
      <c r="AC13" s="45"/>
      <c r="AD13" s="45"/>
      <c r="AE13" s="45"/>
      <c r="AF13" s="45"/>
      <c r="AG13" s="45"/>
      <c r="AH13" s="45"/>
      <c r="AI13" s="45"/>
      <c r="AJ13" s="45"/>
      <c r="AK13" s="45"/>
      <c r="AL13" s="46"/>
      <c r="AN13" s="12">
        <f ca="1" t="shared" si="0"/>
        <v>0</v>
      </c>
    </row>
    <row r="14" ht="21" spans="1:40">
      <c r="A14" s="13" t="s">
        <v>308</v>
      </c>
      <c r="B14" s="22">
        <f>COUNTA($AB$4:$AB$9999)</f>
        <v>7</v>
      </c>
      <c r="C14" s="24"/>
      <c r="D14" s="22"/>
      <c r="E14" s="23"/>
      <c r="F14" s="24"/>
      <c r="G14" s="20"/>
      <c r="H14" s="24"/>
      <c r="I14" s="24"/>
      <c r="J14" s="24"/>
      <c r="K14" s="24"/>
      <c r="L14" s="28"/>
      <c r="AA14" s="44"/>
      <c r="AB14" s="45"/>
      <c r="AC14" s="45"/>
      <c r="AD14" s="45"/>
      <c r="AE14" s="45"/>
      <c r="AF14" s="45"/>
      <c r="AG14" s="45"/>
      <c r="AH14" s="45"/>
      <c r="AI14" s="45"/>
      <c r="AJ14" s="45"/>
      <c r="AK14" s="45"/>
      <c r="AL14" s="46"/>
      <c r="AN14" s="12">
        <f ca="1" t="shared" si="0"/>
        <v>0</v>
      </c>
    </row>
    <row r="15" ht="21" spans="1:40">
      <c r="A15" s="13" t="s">
        <v>311</v>
      </c>
      <c r="B15" s="22">
        <f>COUNTA($AA$4:$AA$9999)</f>
        <v>3</v>
      </c>
      <c r="C15" s="24"/>
      <c r="D15" s="22"/>
      <c r="E15" s="23"/>
      <c r="F15" s="24"/>
      <c r="G15" s="20"/>
      <c r="H15" s="24"/>
      <c r="I15" s="24"/>
      <c r="J15" s="24"/>
      <c r="K15" s="24"/>
      <c r="L15" s="28"/>
      <c r="AA15" s="44"/>
      <c r="AB15" s="45"/>
      <c r="AC15" s="45"/>
      <c r="AD15" s="45"/>
      <c r="AE15" s="45"/>
      <c r="AF15" s="45"/>
      <c r="AG15" s="45"/>
      <c r="AH15" s="45"/>
      <c r="AI15" s="45"/>
      <c r="AJ15" s="45"/>
      <c r="AK15" s="45"/>
      <c r="AL15" s="46"/>
      <c r="AN15" s="12">
        <f ca="1" t="shared" si="0"/>
        <v>0</v>
      </c>
    </row>
    <row r="16" spans="27:40">
      <c r="AA16" s="44"/>
      <c r="AB16" s="46"/>
      <c r="AC16" s="45"/>
      <c r="AD16" s="47"/>
      <c r="AE16" s="45"/>
      <c r="AF16" s="45"/>
      <c r="AG16" s="45"/>
      <c r="AH16" s="45"/>
      <c r="AI16" s="45"/>
      <c r="AJ16" s="45"/>
      <c r="AK16" s="45"/>
      <c r="AL16" s="46"/>
      <c r="AN16" s="12">
        <f ca="1" t="shared" si="0"/>
        <v>0</v>
      </c>
    </row>
    <row r="17" spans="27:40">
      <c r="AA17" s="44"/>
      <c r="AB17" s="46"/>
      <c r="AC17" s="45"/>
      <c r="AD17" s="45"/>
      <c r="AE17" s="45"/>
      <c r="AF17" s="45"/>
      <c r="AG17" s="45"/>
      <c r="AH17" s="45"/>
      <c r="AI17" s="45"/>
      <c r="AJ17" s="45"/>
      <c r="AK17" s="45"/>
      <c r="AL17" s="46"/>
      <c r="AN17" s="12">
        <f ca="1" t="shared" si="0"/>
        <v>0</v>
      </c>
    </row>
    <row r="18" spans="27:40">
      <c r="AA18" s="44"/>
      <c r="AB18" s="46"/>
      <c r="AC18" s="45"/>
      <c r="AD18" s="45"/>
      <c r="AE18" s="45"/>
      <c r="AF18" s="45"/>
      <c r="AG18" s="46"/>
      <c r="AH18" s="45"/>
      <c r="AI18" s="45"/>
      <c r="AJ18" s="45"/>
      <c r="AK18" s="45"/>
      <c r="AL18" s="46"/>
      <c r="AN18" s="12">
        <f ca="1" t="shared" si="0"/>
        <v>0</v>
      </c>
    </row>
    <row r="19" spans="27:40">
      <c r="AA19" s="44"/>
      <c r="AB19" s="46"/>
      <c r="AC19" s="45"/>
      <c r="AD19" s="45"/>
      <c r="AE19" s="45"/>
      <c r="AF19" s="45"/>
      <c r="AG19" s="46"/>
      <c r="AH19" s="45"/>
      <c r="AI19" s="45"/>
      <c r="AJ19" s="45"/>
      <c r="AK19" s="45"/>
      <c r="AL19" s="46"/>
      <c r="AN19" s="12">
        <f ca="1" t="shared" si="0"/>
        <v>0</v>
      </c>
    </row>
    <row r="20" spans="27:40">
      <c r="AA20" s="44"/>
      <c r="AB20" s="46"/>
      <c r="AC20" s="45"/>
      <c r="AD20" s="47"/>
      <c r="AE20" s="45"/>
      <c r="AF20" s="45"/>
      <c r="AG20" s="46"/>
      <c r="AH20" s="45"/>
      <c r="AI20" s="45"/>
      <c r="AJ20" s="45"/>
      <c r="AK20" s="45"/>
      <c r="AL20" s="46"/>
      <c r="AN20" s="12">
        <f ca="1" t="shared" si="0"/>
        <v>0</v>
      </c>
    </row>
    <row r="21" spans="27:40">
      <c r="AA21" s="44"/>
      <c r="AB21" s="46"/>
      <c r="AC21" s="45"/>
      <c r="AD21" s="45"/>
      <c r="AE21" s="45"/>
      <c r="AF21" s="45"/>
      <c r="AG21" s="46"/>
      <c r="AH21" s="45"/>
      <c r="AI21" s="45"/>
      <c r="AJ21" s="45"/>
      <c r="AK21" s="45"/>
      <c r="AL21" s="46"/>
      <c r="AN21" s="12">
        <f ca="1" t="shared" si="0"/>
        <v>0</v>
      </c>
    </row>
    <row r="22" spans="27:40">
      <c r="AA22" s="44"/>
      <c r="AB22" s="46"/>
      <c r="AC22" s="45"/>
      <c r="AD22" s="45"/>
      <c r="AE22" s="45"/>
      <c r="AF22" s="45"/>
      <c r="AG22" s="46"/>
      <c r="AH22" s="45"/>
      <c r="AI22" s="45"/>
      <c r="AJ22" s="45"/>
      <c r="AK22" s="45"/>
      <c r="AL22" s="46"/>
      <c r="AN22" s="12">
        <f ca="1" t="shared" si="0"/>
        <v>0</v>
      </c>
    </row>
    <row r="23" spans="27:40">
      <c r="AA23" s="44"/>
      <c r="AB23" s="46"/>
      <c r="AC23" s="45"/>
      <c r="AD23" s="45"/>
      <c r="AE23" s="45"/>
      <c r="AF23" s="45"/>
      <c r="AG23" s="46"/>
      <c r="AH23" s="45"/>
      <c r="AI23" s="45"/>
      <c r="AJ23" s="45"/>
      <c r="AK23" s="45"/>
      <c r="AL23" s="46"/>
      <c r="AN23" s="12">
        <f ca="1" t="shared" si="0"/>
        <v>0</v>
      </c>
    </row>
    <row r="24" spans="27:40">
      <c r="AA24" s="44"/>
      <c r="AB24" s="45"/>
      <c r="AC24" s="45"/>
      <c r="AD24" s="45"/>
      <c r="AE24" s="45"/>
      <c r="AF24" s="45"/>
      <c r="AG24" s="45"/>
      <c r="AH24" s="45"/>
      <c r="AI24" s="45"/>
      <c r="AJ24" s="45"/>
      <c r="AK24" s="45"/>
      <c r="AL24" s="46"/>
      <c r="AN24" s="12">
        <f ca="1" t="shared" si="0"/>
        <v>0</v>
      </c>
    </row>
    <row r="25" spans="27:40">
      <c r="AA25" s="44"/>
      <c r="AB25" s="45"/>
      <c r="AC25" s="45"/>
      <c r="AD25" s="47"/>
      <c r="AE25" s="45"/>
      <c r="AF25" s="45"/>
      <c r="AG25" s="45"/>
      <c r="AH25" s="45"/>
      <c r="AI25" s="45"/>
      <c r="AJ25" s="45"/>
      <c r="AK25" s="45"/>
      <c r="AL25" s="46"/>
      <c r="AN25" s="12">
        <f ca="1" t="shared" si="0"/>
        <v>0</v>
      </c>
    </row>
    <row r="26" spans="27:40">
      <c r="AA26" s="44"/>
      <c r="AB26" s="45"/>
      <c r="AC26" s="45"/>
      <c r="AD26" s="45"/>
      <c r="AE26" s="45"/>
      <c r="AF26" s="45"/>
      <c r="AG26" s="45"/>
      <c r="AH26" s="45"/>
      <c r="AI26" s="45"/>
      <c r="AJ26" s="45"/>
      <c r="AK26" s="45"/>
      <c r="AL26" s="46"/>
      <c r="AN26" s="12">
        <f ca="1" t="shared" si="0"/>
        <v>0</v>
      </c>
    </row>
    <row r="27" spans="27:40">
      <c r="AA27" s="44"/>
      <c r="AB27" s="45"/>
      <c r="AC27" s="45"/>
      <c r="AD27" s="45"/>
      <c r="AE27" s="45"/>
      <c r="AF27" s="45"/>
      <c r="AG27" s="45"/>
      <c r="AH27" s="45"/>
      <c r="AI27" s="45"/>
      <c r="AJ27" s="45"/>
      <c r="AK27" s="45"/>
      <c r="AL27" s="46"/>
      <c r="AN27" s="12">
        <f ca="1" t="shared" si="0"/>
        <v>0</v>
      </c>
    </row>
    <row r="28" spans="27:40">
      <c r="AA28" s="44"/>
      <c r="AB28" s="45"/>
      <c r="AC28" s="45"/>
      <c r="AD28" s="45"/>
      <c r="AE28" s="45"/>
      <c r="AF28" s="45"/>
      <c r="AG28" s="45"/>
      <c r="AH28" s="45"/>
      <c r="AI28" s="45"/>
      <c r="AJ28" s="45"/>
      <c r="AK28" s="45"/>
      <c r="AL28" s="46"/>
      <c r="AN28" s="12">
        <f ca="1" t="shared" si="0"/>
        <v>0</v>
      </c>
    </row>
    <row r="29" spans="27:40">
      <c r="AA29" s="44"/>
      <c r="AB29" s="45"/>
      <c r="AC29" s="45"/>
      <c r="AD29" s="45"/>
      <c r="AE29" s="45"/>
      <c r="AF29" s="45"/>
      <c r="AG29" s="45"/>
      <c r="AH29" s="45"/>
      <c r="AI29" s="45"/>
      <c r="AJ29" s="45"/>
      <c r="AK29" s="45"/>
      <c r="AL29" s="46"/>
      <c r="AN29" s="12">
        <f ca="1" t="shared" si="0"/>
        <v>0</v>
      </c>
    </row>
    <row r="30" spans="27:40">
      <c r="AA30" s="44"/>
      <c r="AB30" s="45"/>
      <c r="AC30" s="45"/>
      <c r="AD30" s="45"/>
      <c r="AE30" s="45"/>
      <c r="AF30" s="45"/>
      <c r="AG30" s="45"/>
      <c r="AH30" s="45"/>
      <c r="AI30" s="45"/>
      <c r="AJ30" s="45"/>
      <c r="AK30" s="45"/>
      <c r="AL30" s="46"/>
      <c r="AN30" s="12">
        <f ca="1" t="shared" si="0"/>
        <v>0</v>
      </c>
    </row>
    <row r="31" spans="27:40">
      <c r="AA31" s="44"/>
      <c r="AB31" s="45"/>
      <c r="AC31" s="45"/>
      <c r="AD31" s="45"/>
      <c r="AE31" s="45"/>
      <c r="AF31" s="45"/>
      <c r="AG31" s="45"/>
      <c r="AH31" s="45"/>
      <c r="AI31" s="45"/>
      <c r="AJ31" s="45"/>
      <c r="AK31" s="45"/>
      <c r="AL31" s="46"/>
      <c r="AN31" s="12">
        <f ca="1" t="shared" si="0"/>
        <v>0</v>
      </c>
    </row>
    <row r="32" spans="27:40">
      <c r="AA32" s="44"/>
      <c r="AB32" s="45"/>
      <c r="AC32" s="45"/>
      <c r="AD32" s="45"/>
      <c r="AE32" s="45"/>
      <c r="AF32" s="45"/>
      <c r="AG32" s="45"/>
      <c r="AH32" s="45"/>
      <c r="AI32" s="45"/>
      <c r="AJ32" s="45"/>
      <c r="AK32" s="45"/>
      <c r="AL32" s="46"/>
      <c r="AN32" s="12">
        <f ca="1" t="shared" si="0"/>
        <v>0</v>
      </c>
    </row>
    <row r="33" spans="27:40">
      <c r="AA33" s="44"/>
      <c r="AB33" s="45"/>
      <c r="AC33" s="45"/>
      <c r="AD33" s="47"/>
      <c r="AE33" s="45"/>
      <c r="AF33" s="45"/>
      <c r="AG33" s="45"/>
      <c r="AH33" s="45"/>
      <c r="AI33" s="45"/>
      <c r="AJ33" s="45"/>
      <c r="AK33" s="45"/>
      <c r="AL33" s="46"/>
      <c r="AN33" s="12">
        <f ca="1" t="shared" si="0"/>
        <v>0</v>
      </c>
    </row>
    <row r="34" spans="27:40">
      <c r="AA34" s="44"/>
      <c r="AB34" s="46"/>
      <c r="AC34" s="45"/>
      <c r="AD34" s="45"/>
      <c r="AE34" s="45"/>
      <c r="AF34" s="45"/>
      <c r="AG34" s="46"/>
      <c r="AH34" s="45"/>
      <c r="AI34" s="45"/>
      <c r="AJ34" s="45"/>
      <c r="AK34" s="45"/>
      <c r="AL34" s="70"/>
      <c r="AN34" s="12">
        <f ca="1" t="shared" si="0"/>
        <v>0</v>
      </c>
    </row>
    <row r="35" spans="27:40">
      <c r="AA35" s="48"/>
      <c r="AB35" s="49"/>
      <c r="AC35" s="50"/>
      <c r="AD35" s="50"/>
      <c r="AE35" s="50"/>
      <c r="AF35" s="50"/>
      <c r="AG35" s="49"/>
      <c r="AH35" s="50"/>
      <c r="AI35" s="50"/>
      <c r="AJ35" s="50"/>
      <c r="AK35" s="50"/>
      <c r="AL35" s="71"/>
      <c r="AN35" s="12">
        <f ca="1" t="shared" si="0"/>
        <v>0</v>
      </c>
    </row>
    <row r="36" spans="27:40">
      <c r="AA36" s="48"/>
      <c r="AB36" s="49"/>
      <c r="AC36" s="50"/>
      <c r="AD36" s="50"/>
      <c r="AE36" s="50"/>
      <c r="AF36" s="50"/>
      <c r="AG36" s="49"/>
      <c r="AH36" s="50"/>
      <c r="AI36" s="50"/>
      <c r="AJ36" s="50"/>
      <c r="AK36" s="50"/>
      <c r="AL36" s="71"/>
      <c r="AN36" s="12">
        <f ca="1" t="shared" si="0"/>
        <v>0</v>
      </c>
    </row>
    <row r="37" spans="27:40">
      <c r="AA37" s="48"/>
      <c r="AB37" s="49"/>
      <c r="AC37" s="50"/>
      <c r="AD37" s="50"/>
      <c r="AE37" s="50"/>
      <c r="AF37" s="50"/>
      <c r="AG37" s="49"/>
      <c r="AH37" s="50"/>
      <c r="AI37" s="50"/>
      <c r="AJ37" s="50"/>
      <c r="AK37" s="50"/>
      <c r="AL37" s="71"/>
      <c r="AN37" s="12">
        <f ca="1" t="shared" si="0"/>
        <v>0</v>
      </c>
    </row>
    <row r="38" spans="27:40">
      <c r="AA38" s="51"/>
      <c r="AB38" s="29"/>
      <c r="AC38" s="10"/>
      <c r="AE38" s="10"/>
      <c r="AF38" s="10"/>
      <c r="AG38" s="29"/>
      <c r="AH38" s="10"/>
      <c r="AI38" s="10"/>
      <c r="AJ38" s="10"/>
      <c r="AK38" s="10"/>
      <c r="AL38" s="28"/>
      <c r="AN38" s="12">
        <f ca="1" t="shared" si="0"/>
        <v>0</v>
      </c>
    </row>
    <row r="39" spans="27:40">
      <c r="AA39" s="51"/>
      <c r="AB39" s="29"/>
      <c r="AC39" s="10"/>
      <c r="AE39" s="10"/>
      <c r="AF39" s="10"/>
      <c r="AG39" s="29"/>
      <c r="AH39" s="10"/>
      <c r="AI39" s="10"/>
      <c r="AJ39" s="10"/>
      <c r="AK39" s="10"/>
      <c r="AL39" s="28"/>
      <c r="AN39" s="12">
        <f ca="1" t="shared" si="0"/>
        <v>0</v>
      </c>
    </row>
    <row r="40" spans="27:40">
      <c r="AA40" s="51"/>
      <c r="AB40" s="29"/>
      <c r="AC40" s="10"/>
      <c r="AE40" s="10"/>
      <c r="AF40" s="10"/>
      <c r="AG40" s="29"/>
      <c r="AH40" s="10"/>
      <c r="AI40" s="10"/>
      <c r="AJ40" s="10"/>
      <c r="AK40" s="10"/>
      <c r="AL40" s="28"/>
      <c r="AN40" s="12">
        <f ca="1" t="shared" si="0"/>
        <v>0</v>
      </c>
    </row>
    <row r="41" spans="27:40">
      <c r="AA41" s="51"/>
      <c r="AB41" s="29"/>
      <c r="AC41" s="10"/>
      <c r="AE41" s="10"/>
      <c r="AF41" s="10"/>
      <c r="AG41" s="29"/>
      <c r="AH41" s="10"/>
      <c r="AI41" s="10"/>
      <c r="AJ41" s="10"/>
      <c r="AK41" s="10"/>
      <c r="AL41" s="28"/>
      <c r="AN41" s="12">
        <f ca="1" t="shared" si="0"/>
        <v>0</v>
      </c>
    </row>
    <row r="42" spans="27:40">
      <c r="AA42" s="51"/>
      <c r="AB42" s="29"/>
      <c r="AC42" s="10"/>
      <c r="AE42" s="10"/>
      <c r="AF42" s="10"/>
      <c r="AG42" s="29"/>
      <c r="AH42" s="10"/>
      <c r="AI42" s="10"/>
      <c r="AJ42" s="10"/>
      <c r="AK42" s="10"/>
      <c r="AL42" s="28"/>
      <c r="AN42" s="12">
        <f ca="1" t="shared" si="0"/>
        <v>0</v>
      </c>
    </row>
    <row r="43" spans="27:40">
      <c r="AA43" s="51"/>
      <c r="AB43" s="29"/>
      <c r="AC43" s="10"/>
      <c r="AE43" s="10"/>
      <c r="AF43" s="10"/>
      <c r="AG43" s="29"/>
      <c r="AH43" s="10"/>
      <c r="AI43" s="10"/>
      <c r="AJ43" s="10"/>
      <c r="AK43" s="10"/>
      <c r="AL43" s="28"/>
      <c r="AN43" s="12">
        <f ca="1" t="shared" si="0"/>
        <v>0</v>
      </c>
    </row>
    <row r="44" spans="40:40">
      <c r="AN44" s="12">
        <f ca="1" t="shared" si="0"/>
        <v>0</v>
      </c>
    </row>
    <row r="45" spans="27:40">
      <c r="AA45" s="52"/>
      <c r="AB45" s="53"/>
      <c r="AC45" s="54"/>
      <c r="AD45" s="50"/>
      <c r="AE45" s="54"/>
      <c r="AF45" s="54"/>
      <c r="AG45" s="53"/>
      <c r="AH45" s="54"/>
      <c r="AI45" s="54"/>
      <c r="AJ45" s="54"/>
      <c r="AK45" s="54"/>
      <c r="AL45" s="72"/>
      <c r="AM45" s="52"/>
      <c r="AN45" s="12">
        <f ca="1" t="shared" si="0"/>
        <v>0</v>
      </c>
    </row>
    <row r="46" spans="27:40">
      <c r="AA46" s="44"/>
      <c r="AB46" s="55"/>
      <c r="AC46" s="56"/>
      <c r="AD46" s="45"/>
      <c r="AE46" s="56"/>
      <c r="AF46" s="56"/>
      <c r="AG46" s="55"/>
      <c r="AH46" s="56"/>
      <c r="AI46" s="56"/>
      <c r="AJ46" s="56"/>
      <c r="AK46" s="56"/>
      <c r="AL46" s="73"/>
      <c r="AM46" s="52"/>
      <c r="AN46" s="12">
        <f ca="1" t="shared" si="0"/>
        <v>0</v>
      </c>
    </row>
    <row r="47" spans="27:40">
      <c r="AA47" s="44"/>
      <c r="AB47" s="55"/>
      <c r="AC47" s="56"/>
      <c r="AD47" s="45"/>
      <c r="AE47" s="56"/>
      <c r="AF47" s="56"/>
      <c r="AG47" s="55"/>
      <c r="AH47" s="56"/>
      <c r="AI47" s="56"/>
      <c r="AJ47" s="56"/>
      <c r="AK47" s="56"/>
      <c r="AL47" s="46"/>
      <c r="AM47" s="52"/>
      <c r="AN47" s="12">
        <f ca="1" t="shared" si="0"/>
        <v>0</v>
      </c>
    </row>
    <row r="48" spans="27:40">
      <c r="AA48" s="44"/>
      <c r="AB48" s="55"/>
      <c r="AC48" s="56"/>
      <c r="AD48" s="57"/>
      <c r="AE48" s="56"/>
      <c r="AF48" s="56"/>
      <c r="AG48" s="55"/>
      <c r="AH48" s="56"/>
      <c r="AI48" s="56"/>
      <c r="AJ48" s="56"/>
      <c r="AK48" s="56"/>
      <c r="AL48" s="46"/>
      <c r="AM48" s="52"/>
      <c r="AN48" s="12">
        <f ca="1" t="shared" si="0"/>
        <v>0</v>
      </c>
    </row>
    <row r="49" spans="27:40">
      <c r="AA49" s="58"/>
      <c r="AB49" s="59"/>
      <c r="AC49" s="21"/>
      <c r="AD49" s="60"/>
      <c r="AE49" s="21"/>
      <c r="AF49" s="21"/>
      <c r="AG49" s="59"/>
      <c r="AH49" s="21"/>
      <c r="AI49" s="21"/>
      <c r="AJ49" s="21"/>
      <c r="AK49" s="21"/>
      <c r="AL49" s="74"/>
      <c r="AN49" s="12">
        <f ca="1" t="shared" si="0"/>
        <v>0</v>
      </c>
    </row>
    <row r="50" spans="40:40">
      <c r="AN50" s="12">
        <f ca="1" t="shared" si="0"/>
        <v>0</v>
      </c>
    </row>
    <row r="51" spans="40:40">
      <c r="AN51" s="12">
        <f ca="1" t="shared" si="0"/>
        <v>0</v>
      </c>
    </row>
    <row r="52" spans="40:40">
      <c r="AN52" s="12">
        <f ca="1" t="shared" si="0"/>
        <v>0</v>
      </c>
    </row>
    <row r="53" spans="40:40">
      <c r="AN53" s="12">
        <f ca="1" t="shared" si="0"/>
        <v>0</v>
      </c>
    </row>
    <row r="54" spans="40:40">
      <c r="AN54" s="12">
        <f ca="1" t="shared" si="0"/>
        <v>0</v>
      </c>
    </row>
    <row r="55" spans="40:40">
      <c r="AN55" s="12">
        <f ca="1" t="shared" si="0"/>
        <v>0</v>
      </c>
    </row>
    <row r="56" spans="40:40">
      <c r="AN56" s="12">
        <f ca="1" t="shared" si="0"/>
        <v>0</v>
      </c>
    </row>
    <row r="57" spans="40:40">
      <c r="AN57" s="12">
        <f ca="1" t="shared" si="0"/>
        <v>0</v>
      </c>
    </row>
    <row r="58" spans="40:40">
      <c r="AN58" s="12">
        <f ca="1" t="shared" si="0"/>
        <v>0</v>
      </c>
    </row>
    <row r="59" spans="40:40">
      <c r="AN59" s="12">
        <f ca="1" t="shared" si="0"/>
        <v>0</v>
      </c>
    </row>
    <row r="60" spans="40:40">
      <c r="AN60" s="12">
        <f ca="1" t="shared" si="0"/>
        <v>0</v>
      </c>
    </row>
    <row r="61" spans="40:40">
      <c r="AN61" s="12">
        <f ca="1" t="shared" si="0"/>
        <v>0</v>
      </c>
    </row>
    <row r="62" spans="40:40">
      <c r="AN62" s="12">
        <f ca="1" t="shared" si="0"/>
        <v>0</v>
      </c>
    </row>
    <row r="63" spans="40:40">
      <c r="AN63" s="12">
        <f ca="1" t="shared" si="0"/>
        <v>0</v>
      </c>
    </row>
    <row r="64" spans="40:40">
      <c r="AN64" s="12">
        <f ca="1" t="shared" si="0"/>
        <v>0</v>
      </c>
    </row>
    <row r="65" spans="40:40">
      <c r="AN65" s="12">
        <f ca="1" t="shared" si="0"/>
        <v>0</v>
      </c>
    </row>
    <row r="66" spans="40:40">
      <c r="AN66" s="12">
        <f ca="1" t="shared" si="0"/>
        <v>0</v>
      </c>
    </row>
    <row r="67" spans="40:40">
      <c r="AN67" s="12">
        <f t="shared" ref="AN67:AN99" si="1">IF(ISBLANK($AL67),0,1+LEN($AL67)-LEN(SUBSTITUTE($AL67,"●","")))</f>
        <v>0</v>
      </c>
    </row>
    <row r="68" spans="40:40">
      <c r="AN68" s="12">
        <f t="shared" si="1"/>
        <v>0</v>
      </c>
    </row>
    <row r="69" spans="40:40">
      <c r="AN69" s="12">
        <f t="shared" si="1"/>
        <v>0</v>
      </c>
    </row>
    <row r="70" spans="40:40">
      <c r="AN70" s="12">
        <f t="shared" si="1"/>
        <v>0</v>
      </c>
    </row>
    <row r="71" spans="40:40">
      <c r="AN71" s="12">
        <f t="shared" si="1"/>
        <v>0</v>
      </c>
    </row>
    <row r="72" spans="40:40">
      <c r="AN72" s="12">
        <f t="shared" si="1"/>
        <v>0</v>
      </c>
    </row>
    <row r="73" spans="40:40">
      <c r="AN73" s="12">
        <f t="shared" si="1"/>
        <v>0</v>
      </c>
    </row>
    <row r="74" spans="40:40">
      <c r="AN74" s="12">
        <f t="shared" si="1"/>
        <v>0</v>
      </c>
    </row>
    <row r="75" spans="40:40">
      <c r="AN75" s="12">
        <f t="shared" si="1"/>
        <v>0</v>
      </c>
    </row>
    <row r="76" spans="40:40">
      <c r="AN76" s="12">
        <f t="shared" si="1"/>
        <v>0</v>
      </c>
    </row>
    <row r="77" spans="40:40">
      <c r="AN77" s="12">
        <f t="shared" si="1"/>
        <v>0</v>
      </c>
    </row>
    <row r="78" spans="40:40">
      <c r="AN78" s="12">
        <f t="shared" si="1"/>
        <v>0</v>
      </c>
    </row>
    <row r="79" spans="40:40">
      <c r="AN79" s="12">
        <f t="shared" si="1"/>
        <v>0</v>
      </c>
    </row>
    <row r="80" spans="40:40">
      <c r="AN80" s="12">
        <f t="shared" si="1"/>
        <v>0</v>
      </c>
    </row>
    <row r="81" spans="40:40">
      <c r="AN81" s="12">
        <f t="shared" si="1"/>
        <v>0</v>
      </c>
    </row>
    <row r="82" spans="40:40">
      <c r="AN82" s="12">
        <f t="shared" si="1"/>
        <v>0</v>
      </c>
    </row>
    <row r="83" spans="40:40">
      <c r="AN83" s="12">
        <f t="shared" si="1"/>
        <v>0</v>
      </c>
    </row>
    <row r="84" spans="40:40">
      <c r="AN84" s="12">
        <f t="shared" si="1"/>
        <v>0</v>
      </c>
    </row>
    <row r="85" spans="40:40">
      <c r="AN85" s="12">
        <f t="shared" si="1"/>
        <v>0</v>
      </c>
    </row>
    <row r="86" spans="40:40">
      <c r="AN86" s="12">
        <f t="shared" si="1"/>
        <v>0</v>
      </c>
    </row>
    <row r="87" spans="40:40">
      <c r="AN87" s="12">
        <f t="shared" si="1"/>
        <v>0</v>
      </c>
    </row>
    <row r="88" spans="40:40">
      <c r="AN88" s="12">
        <f t="shared" si="1"/>
        <v>0</v>
      </c>
    </row>
    <row r="89" spans="40:40">
      <c r="AN89" s="12">
        <f t="shared" si="1"/>
        <v>0</v>
      </c>
    </row>
    <row r="90" spans="40:40">
      <c r="AN90" s="12">
        <f t="shared" si="1"/>
        <v>0</v>
      </c>
    </row>
    <row r="91" spans="40:40">
      <c r="AN91" s="12">
        <f t="shared" si="1"/>
        <v>0</v>
      </c>
    </row>
    <row r="92" spans="40:40">
      <c r="AN92" s="12">
        <f t="shared" si="1"/>
        <v>0</v>
      </c>
    </row>
    <row r="93" spans="40:40">
      <c r="AN93" s="12">
        <f t="shared" si="1"/>
        <v>0</v>
      </c>
    </row>
    <row r="94" spans="40:40">
      <c r="AN94" s="12">
        <f t="shared" si="1"/>
        <v>0</v>
      </c>
    </row>
    <row r="95" spans="40:40">
      <c r="AN95" s="12">
        <f t="shared" si="1"/>
        <v>0</v>
      </c>
    </row>
    <row r="96" spans="40:40">
      <c r="AN96" s="12">
        <f t="shared" si="1"/>
        <v>0</v>
      </c>
    </row>
    <row r="97" spans="40:40">
      <c r="AN97" s="12">
        <f t="shared" si="1"/>
        <v>0</v>
      </c>
    </row>
    <row r="98" spans="40:40">
      <c r="AN98" s="12">
        <f t="shared" si="1"/>
        <v>0</v>
      </c>
    </row>
    <row r="99" spans="40:40">
      <c r="AN99" s="12">
        <f t="shared" si="1"/>
        <v>0</v>
      </c>
    </row>
  </sheetData>
  <sheetProtection sheet="1" objects="1"/>
  <mergeCells count="14">
    <mergeCell ref="D1:F1"/>
    <mergeCell ref="AA1:AL1"/>
    <mergeCell ref="D2:F2"/>
    <mergeCell ref="AJ2:AK2"/>
    <mergeCell ref="D3:F3"/>
    <mergeCell ref="AA4:AA5"/>
    <mergeCell ref="AA6:AA8"/>
    <mergeCell ref="AA9:AA10"/>
    <mergeCell ref="AB2:AB3"/>
    <mergeCell ref="AC2:AC3"/>
    <mergeCell ref="AD2:AD3"/>
    <mergeCell ref="AE2:AE3"/>
    <mergeCell ref="AF2:AF3"/>
    <mergeCell ref="AG2:AG3"/>
  </mergeCells>
  <pageMargins left="0.75" right="0.75" top="1" bottom="1" header="0.511805555555556" footer="0.511805555555556"/>
  <headerFooter/>
  <drawing r:id="rId1"/>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sheetPr>
    <pageSetUpPr autoPageBreaks="0"/>
  </sheetPr>
  <dimension ref="A1:AN99"/>
  <sheetViews>
    <sheetView showZeros="0" workbookViewId="0">
      <selection activeCell="A1" sqref="A1"/>
    </sheetView>
  </sheetViews>
  <sheetFormatPr defaultColWidth="9.14285714285714" defaultRowHeight="15"/>
  <cols>
    <col min="1" max="1" width="20.5714285714286" customWidth="1"/>
    <col min="2" max="2" width="29.7142857142857" style="8" customWidth="1"/>
    <col min="3" max="3" width="10.2857142857143" style="9" customWidth="1"/>
    <col min="4" max="4" width="10.2857142857143" style="10" customWidth="1"/>
    <col min="5" max="6" width="10.2857142857143" style="9" customWidth="1"/>
    <col min="7" max="7" width="10.2857142857143" style="8" customWidth="1"/>
    <col min="8" max="11" width="10.2857142857143" style="9" customWidth="1"/>
    <col min="12" max="12" width="10.2857142857143" style="11" customWidth="1"/>
    <col min="13" max="24" width="10.2857142857143" style="12" customWidth="1"/>
    <col min="26" max="26" width="0.990476190476191" customWidth="1"/>
    <col min="27" max="27" width="20.5714285714286" customWidth="1"/>
    <col min="28" max="28" width="29.7142857142857" style="8" customWidth="1"/>
    <col min="29" max="29" width="6.71428571428571" style="9" customWidth="1"/>
    <col min="30" max="30" width="19.1428571428571" style="10" customWidth="1"/>
    <col min="31" max="31" width="8.28571428571429" style="9" customWidth="1"/>
    <col min="32" max="32" width="7.42857142857143" style="9" customWidth="1"/>
    <col min="33" max="33" width="33.2857142857143" style="8" customWidth="1"/>
    <col min="34" max="34" width="9.28571428571429" style="9" customWidth="1"/>
    <col min="35" max="35" width="5.42857142857143" style="9" customWidth="1"/>
    <col min="36" max="36" width="3.85714285714286" style="9" customWidth="1"/>
    <col min="37" max="37" width="6.57142857142857" style="9" customWidth="1"/>
    <col min="38" max="38" width="36.2857142857143" style="11" customWidth="1"/>
    <col min="39" max="39" width="0.857142857142857" customWidth="1"/>
    <col min="40" max="40" width="9.14285714285714" style="12"/>
  </cols>
  <sheetData>
    <row r="1" ht="22.5" spans="1:40">
      <c r="A1" s="13" t="str">
        <f>Attraction_List!$Z$2</f>
        <v>Sheet Name</v>
      </c>
      <c r="B1" s="14" t="str">
        <f ca="1">MID(CELL("filename",B1),FIND("]",CELL("filename",B1))+1,255)</f>
        <v>Arendelle_Courtyard_Rink</v>
      </c>
      <c r="C1" s="14"/>
      <c r="D1" s="15" t="str">
        <f ca="1">HYPERLINK("#"&amp;CELL("address",INDEX(Attraction_List!$A$3:$A$9999,MATCH($B$1,Attraction_List!$Z$3:$Z$9999,0),1)),"Back to Attraction List")</f>
        <v>Back to Attraction List</v>
      </c>
      <c r="E1" s="16"/>
      <c r="F1" s="17"/>
      <c r="G1" s="18"/>
      <c r="H1" s="18"/>
      <c r="I1" s="18"/>
      <c r="J1" s="18"/>
      <c r="K1" s="18"/>
      <c r="L1" s="25"/>
      <c r="AA1" s="30" t="str">
        <f ca="1">N($B$14)&amp;" Task(s) From "&amp;N($B$15)&amp;" Character(s) Use "&amp;CHAR(34)&amp;$B$2&amp;CHAR(34)&amp;" For "&amp;N($AN$1)&amp;" Token(s)"</f>
        <v>10 Task(s) From 6 Character(s) Use "Arendelle Courtyard Rink" For 17 Token(s)</v>
      </c>
      <c r="AB1" s="31"/>
      <c r="AC1" s="31"/>
      <c r="AD1" s="31"/>
      <c r="AE1" s="31"/>
      <c r="AF1" s="31"/>
      <c r="AG1" s="31"/>
      <c r="AH1" s="31"/>
      <c r="AI1" s="31"/>
      <c r="AJ1" s="31"/>
      <c r="AK1" s="31"/>
      <c r="AL1" s="61"/>
      <c r="AN1" s="12">
        <f ca="1">SUM($AN$4:$AN$9999)</f>
        <v>17</v>
      </c>
    </row>
    <row r="2" ht="22.5" spans="1:40">
      <c r="A2" s="13" t="str">
        <f>Attraction_List!$A$2</f>
        <v>Name</v>
      </c>
      <c r="B2" s="19" t="str">
        <f ca="1">LOOKUP(B1,Attraction_List!$Z$3:$Z$9999,Attraction_List!$A$3:$A$9999)</f>
        <v>Arendelle Courtyard Rink</v>
      </c>
      <c r="C2" s="19"/>
      <c r="D2" s="9"/>
      <c r="G2" s="20"/>
      <c r="AA2" s="32" t="str">
        <f>HYPERLINK("#$A$1","&lt;&lt;&lt; Attraction Info")</f>
        <v>&lt;&lt;&lt; Attraction Info</v>
      </c>
      <c r="AB2" s="33" t="s">
        <v>276</v>
      </c>
      <c r="AC2" s="34" t="s">
        <v>277</v>
      </c>
      <c r="AD2" s="35" t="s">
        <v>278</v>
      </c>
      <c r="AE2" s="34" t="s">
        <v>279</v>
      </c>
      <c r="AF2" s="34" t="s">
        <v>280</v>
      </c>
      <c r="AG2" s="33" t="s">
        <v>281</v>
      </c>
      <c r="AH2" s="62"/>
      <c r="AI2" s="63" t="s">
        <v>282</v>
      </c>
      <c r="AJ2" s="62" t="s">
        <v>283</v>
      </c>
      <c r="AK2" s="62"/>
      <c r="AL2" s="64" t="str">
        <f ca="1">HYPERLINK("#"&amp;CELL("address",INDEX(Attraction_List!$A$3:$A$9999,MATCH($B$1,Attraction_List!$Z$3:$Z$9999,0),1)),"Back to Attraction List")</f>
        <v>Back to Attraction List</v>
      </c>
      <c r="AN2" s="12">
        <f ca="1" t="shared" ref="AN2:AN66" si="0">IF(ISBLANK($AL2),0,1+LEN($AL2)-LEN(SUBSTITUTE($AL2,"●","")))</f>
        <v>1</v>
      </c>
    </row>
    <row r="3" ht="22.5" spans="1:38">
      <c r="A3" s="13" t="str">
        <f>Attraction_List!$C$2</f>
        <v>Cost</v>
      </c>
      <c r="B3" s="19">
        <f ca="1">LOOKUP(B1,Attraction_List!$Z$3:$Z$9999,Attraction_List!$C$3:$C$9999)</f>
        <v>1500</v>
      </c>
      <c r="C3" s="19"/>
      <c r="D3" s="15" t="str">
        <f>IF($B$14&gt;0,HYPERLINK("#$AL$1","Task List &gt;&gt;&gt;"),HYPERLINK("#$A$1","No Tasks"))</f>
        <v>Task List &gt;&gt;&gt;</v>
      </c>
      <c r="E3" s="17"/>
      <c r="F3" s="17"/>
      <c r="G3" s="20"/>
      <c r="AA3" s="75" t="s">
        <v>284</v>
      </c>
      <c r="AB3" s="76"/>
      <c r="AC3" s="77"/>
      <c r="AD3" s="78"/>
      <c r="AE3" s="77"/>
      <c r="AF3" s="77"/>
      <c r="AG3" s="76"/>
      <c r="AH3" s="82" t="s">
        <v>285</v>
      </c>
      <c r="AI3" s="82" t="s">
        <v>286</v>
      </c>
      <c r="AJ3" s="82" t="s">
        <v>28</v>
      </c>
      <c r="AK3" s="82" t="s">
        <v>29</v>
      </c>
      <c r="AL3" s="83" t="s">
        <v>30</v>
      </c>
    </row>
    <row r="4" ht="21.75" spans="1:40">
      <c r="A4" s="13" t="str">
        <f>Attraction_List!$D$2</f>
        <v>Cost Units</v>
      </c>
      <c r="B4" s="19" t="str">
        <f ca="1">LOOKUP(B1,Attraction_List!$Z$3:$Z$9999,Attraction_List!$D$3:$D$9999)</f>
        <v>Event</v>
      </c>
      <c r="C4" s="19"/>
      <c r="E4" s="21"/>
      <c r="G4" s="20"/>
      <c r="L4" s="26"/>
      <c r="AA4" s="178" t="s">
        <v>349</v>
      </c>
      <c r="AB4" s="182" t="s">
        <v>350</v>
      </c>
      <c r="AC4" s="183">
        <v>2</v>
      </c>
      <c r="AD4" s="43"/>
      <c r="AE4" s="183"/>
      <c r="AF4" s="183"/>
      <c r="AG4" s="182" t="s">
        <v>50</v>
      </c>
      <c r="AH4" s="183" t="s">
        <v>58</v>
      </c>
      <c r="AI4" s="183"/>
      <c r="AJ4" s="183">
        <v>7</v>
      </c>
      <c r="AK4" s="183">
        <v>40</v>
      </c>
      <c r="AL4" s="227" t="s">
        <v>351</v>
      </c>
      <c r="AN4" s="12">
        <f ca="1" t="shared" si="0"/>
        <v>2</v>
      </c>
    </row>
    <row r="5" ht="21.75" spans="1:40">
      <c r="A5" s="13" t="str">
        <f>Attraction_List!$E$2</f>
        <v>Limited Time</v>
      </c>
      <c r="B5" s="19" t="str">
        <f ca="1">IF(LOOKUP(B1,Attraction_List!$Z$3:$Z$9999,Attraction_List!$E$3:$E$9999)="Y","Yes","No")</f>
        <v>Yes</v>
      </c>
      <c r="C5" s="19"/>
      <c r="E5" s="21"/>
      <c r="G5" s="20"/>
      <c r="L5" s="26"/>
      <c r="AA5" s="186"/>
      <c r="AB5" s="98" t="s">
        <v>352</v>
      </c>
      <c r="AC5" s="99">
        <v>7</v>
      </c>
      <c r="AD5" s="41" t="s">
        <v>353</v>
      </c>
      <c r="AE5" s="99">
        <v>3</v>
      </c>
      <c r="AF5" s="99"/>
      <c r="AG5" s="98" t="s">
        <v>50</v>
      </c>
      <c r="AH5" s="99" t="s">
        <v>33</v>
      </c>
      <c r="AI5" s="99"/>
      <c r="AJ5" s="99">
        <v>13</v>
      </c>
      <c r="AK5" s="99">
        <v>100</v>
      </c>
      <c r="AL5" s="68" t="s">
        <v>354</v>
      </c>
      <c r="AN5" s="12">
        <f ca="1" t="shared" si="0"/>
        <v>1</v>
      </c>
    </row>
    <row r="6" ht="21" spans="1:40">
      <c r="A6" s="13" t="str">
        <f>Attraction_List!$F$2</f>
        <v>Build Time</v>
      </c>
      <c r="B6" s="19" t="str">
        <f ca="1">LOOKUP(B1,Attraction_List!$Z$3:$Z$9999,Attraction_List!$F$3:$F$9999)</f>
        <v>6h</v>
      </c>
      <c r="C6" s="19"/>
      <c r="E6" s="21"/>
      <c r="G6" s="20"/>
      <c r="L6" s="26"/>
      <c r="AA6" s="178" t="s">
        <v>353</v>
      </c>
      <c r="AB6" s="182" t="s">
        <v>355</v>
      </c>
      <c r="AC6" s="183">
        <v>2</v>
      </c>
      <c r="AD6" s="43"/>
      <c r="AE6" s="183"/>
      <c r="AF6" s="183"/>
      <c r="AG6" s="182" t="s">
        <v>50</v>
      </c>
      <c r="AH6" s="183" t="s">
        <v>33</v>
      </c>
      <c r="AI6" s="183"/>
      <c r="AJ6" s="183">
        <v>10</v>
      </c>
      <c r="AK6" s="183">
        <v>75</v>
      </c>
      <c r="AL6" s="69" t="s">
        <v>356</v>
      </c>
      <c r="AN6" s="12">
        <f ca="1" t="shared" si="0"/>
        <v>2</v>
      </c>
    </row>
    <row r="7" ht="21" spans="1:40">
      <c r="A7" s="13" t="str">
        <f>Attraction_List!$G$2</f>
        <v>Size</v>
      </c>
      <c r="B7" s="19" t="str">
        <f ca="1">LOOKUP(B1,Attraction_List!$Z$3:$Z$9999,Attraction_List!$G$3:$G$9999)</f>
        <v>18x12</v>
      </c>
      <c r="C7" s="19"/>
      <c r="E7" s="21"/>
      <c r="G7" s="20"/>
      <c r="L7" s="26"/>
      <c r="AA7" s="120"/>
      <c r="AB7" s="95" t="s">
        <v>352</v>
      </c>
      <c r="AC7" s="96">
        <v>3</v>
      </c>
      <c r="AD7" s="97" t="s">
        <v>349</v>
      </c>
      <c r="AE7" s="96">
        <v>7</v>
      </c>
      <c r="AF7" s="96"/>
      <c r="AG7" s="95" t="s">
        <v>50</v>
      </c>
      <c r="AH7" s="96" t="s">
        <v>33</v>
      </c>
      <c r="AI7" s="96"/>
      <c r="AJ7" s="219">
        <v>13</v>
      </c>
      <c r="AK7" s="219">
        <v>100</v>
      </c>
      <c r="AL7" s="67" t="s">
        <v>354</v>
      </c>
      <c r="AN7" s="12">
        <f ca="1" t="shared" si="0"/>
        <v>1</v>
      </c>
    </row>
    <row r="8" ht="21.75" spans="1:40">
      <c r="A8" s="13" t="str">
        <f>Attraction_List!$H$2</f>
        <v>Collect Time</v>
      </c>
      <c r="B8" s="19" t="str">
        <f ca="1">LOOKUP(B1,Attraction_List!$Z$3:$Z$9999,Attraction_List!$H$3:$H$9999)</f>
        <v>6h</v>
      </c>
      <c r="C8" s="19"/>
      <c r="E8" s="21"/>
      <c r="G8" s="20"/>
      <c r="L8" s="26"/>
      <c r="AA8" s="186"/>
      <c r="AB8" s="98" t="s">
        <v>357</v>
      </c>
      <c r="AC8" s="99">
        <v>9</v>
      </c>
      <c r="AD8" s="98" t="s">
        <v>358</v>
      </c>
      <c r="AE8" s="99">
        <v>10</v>
      </c>
      <c r="AF8" s="99"/>
      <c r="AG8" s="184" t="s">
        <v>50</v>
      </c>
      <c r="AH8" s="99" t="s">
        <v>41</v>
      </c>
      <c r="AI8" s="99"/>
      <c r="AJ8" s="99">
        <v>37</v>
      </c>
      <c r="AK8" s="99">
        <v>370</v>
      </c>
      <c r="AL8" s="108" t="s">
        <v>359</v>
      </c>
      <c r="AN8" s="12">
        <f ca="1" t="shared" si="0"/>
        <v>2</v>
      </c>
    </row>
    <row r="9" ht="21.75" spans="1:40">
      <c r="A9" s="13" t="str">
        <f>Attraction_List!$I$2</f>
        <v>Striking Gold</v>
      </c>
      <c r="B9" s="19" t="str">
        <f ca="1">IF(LOOKUP(B1,Attraction_List!$Z$3:$Z$9999,Attraction_List!$I$3:$I$9999)="Y","Yes","No")</f>
        <v>No</v>
      </c>
      <c r="C9" s="19"/>
      <c r="E9" s="21"/>
      <c r="G9" s="20"/>
      <c r="L9" s="26"/>
      <c r="AA9" s="84" t="s">
        <v>360</v>
      </c>
      <c r="AB9" s="88" t="s">
        <v>361</v>
      </c>
      <c r="AC9" s="89">
        <v>1</v>
      </c>
      <c r="AD9" s="90"/>
      <c r="AE9" s="89"/>
      <c r="AF9" s="89"/>
      <c r="AG9" s="88" t="s">
        <v>50</v>
      </c>
      <c r="AH9" s="89" t="s">
        <v>58</v>
      </c>
      <c r="AI9" s="89"/>
      <c r="AJ9" s="89">
        <v>7</v>
      </c>
      <c r="AK9" s="89">
        <v>40</v>
      </c>
      <c r="AL9" s="91" t="s">
        <v>362</v>
      </c>
      <c r="AN9" s="12">
        <f ca="1" t="shared" si="0"/>
        <v>2</v>
      </c>
    </row>
    <row r="10" ht="21" spans="1:40">
      <c r="A10" s="13" t="str">
        <f>Attraction_List!$J$2</f>
        <v>XP</v>
      </c>
      <c r="B10" s="19">
        <f ca="1">LOOKUP(B1,Attraction_List!$Z$3:$Z$9999,Attraction_List!$J$3:$J$9999)</f>
        <v>18</v>
      </c>
      <c r="C10" s="19"/>
      <c r="E10" s="21"/>
      <c r="G10" s="20"/>
      <c r="L10" s="26"/>
      <c r="AA10" s="178" t="s">
        <v>358</v>
      </c>
      <c r="AB10" s="182" t="s">
        <v>363</v>
      </c>
      <c r="AC10" s="183">
        <v>1</v>
      </c>
      <c r="AD10" s="43"/>
      <c r="AE10" s="183"/>
      <c r="AF10" s="183"/>
      <c r="AG10" s="182" t="s">
        <v>50</v>
      </c>
      <c r="AH10" s="183" t="s">
        <v>58</v>
      </c>
      <c r="AI10" s="183"/>
      <c r="AJ10" s="183">
        <v>7</v>
      </c>
      <c r="AK10" s="183">
        <v>40</v>
      </c>
      <c r="AL10" s="69"/>
      <c r="AN10" s="12">
        <f ca="1" t="shared" si="0"/>
        <v>0</v>
      </c>
    </row>
    <row r="11" ht="21.75" spans="1:40">
      <c r="A11" s="13" t="str">
        <f>Attraction_List!$K$2</f>
        <v>Magic</v>
      </c>
      <c r="B11" s="19">
        <f ca="1">LOOKUP(B1,Attraction_List!$Z$3:$Z$9999,Attraction_List!$K$3:$K$9999)</f>
        <v>105</v>
      </c>
      <c r="C11" s="19"/>
      <c r="D11" s="22"/>
      <c r="E11" s="23"/>
      <c r="F11" s="24"/>
      <c r="G11" s="22"/>
      <c r="H11" s="24"/>
      <c r="I11" s="24"/>
      <c r="J11" s="24"/>
      <c r="K11" s="24"/>
      <c r="L11" s="27"/>
      <c r="AA11" s="186"/>
      <c r="AB11" s="184" t="s">
        <v>357</v>
      </c>
      <c r="AC11" s="185">
        <v>10</v>
      </c>
      <c r="AD11" s="41" t="s">
        <v>353</v>
      </c>
      <c r="AE11" s="185">
        <v>9</v>
      </c>
      <c r="AF11" s="185"/>
      <c r="AG11" s="184" t="s">
        <v>50</v>
      </c>
      <c r="AH11" s="185" t="s">
        <v>41</v>
      </c>
      <c r="AI11" s="185"/>
      <c r="AJ11" s="185">
        <v>37</v>
      </c>
      <c r="AK11" s="185">
        <v>370</v>
      </c>
      <c r="AL11" s="68" t="s">
        <v>359</v>
      </c>
      <c r="AN11" s="12">
        <f ca="1" t="shared" si="0"/>
        <v>2</v>
      </c>
    </row>
    <row r="12" ht="21.75" spans="1:40">
      <c r="A12" s="13" t="str">
        <f>Attraction_List!$L$2</f>
        <v>Possible Tokens</v>
      </c>
      <c r="B12" s="19" t="str">
        <f ca="1">LOOKUP(B1,Attraction_List!$Z$3:$Z$9999,Attraction_List!$L$3:$L$9999)</f>
        <v>Anna Ears</v>
      </c>
      <c r="C12" s="19"/>
      <c r="E12" s="21"/>
      <c r="G12" s="20"/>
      <c r="L12" s="28"/>
      <c r="AA12" s="84" t="s">
        <v>364</v>
      </c>
      <c r="AB12" s="85" t="s">
        <v>365</v>
      </c>
      <c r="AC12" s="86">
        <v>2</v>
      </c>
      <c r="AD12" s="87"/>
      <c r="AE12" s="86"/>
      <c r="AF12" s="86"/>
      <c r="AG12" s="85" t="s">
        <v>50</v>
      </c>
      <c r="AH12" s="86" t="s">
        <v>33</v>
      </c>
      <c r="AI12" s="86"/>
      <c r="AJ12" s="89">
        <v>10</v>
      </c>
      <c r="AK12" s="89">
        <v>75</v>
      </c>
      <c r="AL12" s="91" t="s">
        <v>366</v>
      </c>
      <c r="AN12" s="12">
        <f ca="1" t="shared" si="0"/>
        <v>2</v>
      </c>
    </row>
    <row r="13" ht="21.75" spans="1:40">
      <c r="A13" s="13" t="str">
        <f>Attraction_List!$M$2</f>
        <v>Activity</v>
      </c>
      <c r="B13" s="19" t="str">
        <f ca="1">LOOKUP(B1,Attraction_List!$Z$3:$Z$9999,Attraction_List!$M$3:$M$9999)</f>
        <v>Forming Ice</v>
      </c>
      <c r="C13" s="19"/>
      <c r="E13" s="21"/>
      <c r="G13" s="20"/>
      <c r="L13" s="29"/>
      <c r="AA13" s="84" t="s">
        <v>367</v>
      </c>
      <c r="AB13" s="88" t="s">
        <v>368</v>
      </c>
      <c r="AC13" s="89">
        <v>1</v>
      </c>
      <c r="AD13" s="90"/>
      <c r="AE13" s="89"/>
      <c r="AF13" s="89"/>
      <c r="AG13" s="88" t="s">
        <v>50</v>
      </c>
      <c r="AH13" s="89" t="s">
        <v>58</v>
      </c>
      <c r="AI13" s="89"/>
      <c r="AJ13" s="89">
        <v>7</v>
      </c>
      <c r="AK13" s="89">
        <v>40</v>
      </c>
      <c r="AL13" s="91" t="s">
        <v>369</v>
      </c>
      <c r="AN13" s="12">
        <f ca="1" t="shared" si="0"/>
        <v>3</v>
      </c>
    </row>
    <row r="14" ht="21" spans="1:40">
      <c r="A14" s="13" t="s">
        <v>308</v>
      </c>
      <c r="B14" s="22">
        <f>COUNTA($AB$4:$AB$9999)</f>
        <v>10</v>
      </c>
      <c r="C14" s="24"/>
      <c r="D14" s="22"/>
      <c r="E14" s="23"/>
      <c r="F14" s="24"/>
      <c r="G14" s="20"/>
      <c r="H14" s="24"/>
      <c r="I14" s="24"/>
      <c r="J14" s="24"/>
      <c r="K14" s="24"/>
      <c r="L14" s="28"/>
      <c r="AA14" s="44"/>
      <c r="AB14" s="45"/>
      <c r="AC14" s="45"/>
      <c r="AD14" s="45"/>
      <c r="AE14" s="45"/>
      <c r="AF14" s="45"/>
      <c r="AG14" s="45"/>
      <c r="AH14" s="45"/>
      <c r="AI14" s="45"/>
      <c r="AJ14" s="45"/>
      <c r="AK14" s="45"/>
      <c r="AL14" s="46"/>
      <c r="AN14" s="12">
        <f ca="1" t="shared" si="0"/>
        <v>0</v>
      </c>
    </row>
    <row r="15" ht="21" spans="1:40">
      <c r="A15" s="13" t="s">
        <v>311</v>
      </c>
      <c r="B15" s="22">
        <f>COUNTA($AA$4:$AA$9999)</f>
        <v>6</v>
      </c>
      <c r="C15" s="24"/>
      <c r="D15" s="22"/>
      <c r="E15" s="23"/>
      <c r="F15" s="24"/>
      <c r="G15" s="20"/>
      <c r="H15" s="24"/>
      <c r="I15" s="24"/>
      <c r="J15" s="24"/>
      <c r="K15" s="24"/>
      <c r="L15" s="28"/>
      <c r="AA15" s="44"/>
      <c r="AB15" s="45"/>
      <c r="AC15" s="45"/>
      <c r="AD15" s="45"/>
      <c r="AE15" s="45"/>
      <c r="AF15" s="45"/>
      <c r="AG15" s="45"/>
      <c r="AH15" s="45"/>
      <c r="AI15" s="45"/>
      <c r="AJ15" s="45"/>
      <c r="AK15" s="45"/>
      <c r="AL15" s="46"/>
      <c r="AN15" s="12">
        <f ca="1" t="shared" si="0"/>
        <v>0</v>
      </c>
    </row>
    <row r="16" spans="27:40">
      <c r="AA16" s="44"/>
      <c r="AB16" s="46"/>
      <c r="AC16" s="45"/>
      <c r="AD16" s="47"/>
      <c r="AE16" s="45"/>
      <c r="AF16" s="45"/>
      <c r="AG16" s="45"/>
      <c r="AH16" s="45"/>
      <c r="AI16" s="45"/>
      <c r="AJ16" s="45"/>
      <c r="AK16" s="45"/>
      <c r="AL16" s="46"/>
      <c r="AN16" s="12">
        <f ca="1" t="shared" si="0"/>
        <v>0</v>
      </c>
    </row>
    <row r="17" spans="27:40">
      <c r="AA17" s="44"/>
      <c r="AB17" s="46"/>
      <c r="AC17" s="45"/>
      <c r="AD17" s="45"/>
      <c r="AE17" s="45"/>
      <c r="AF17" s="45"/>
      <c r="AG17" s="45"/>
      <c r="AH17" s="45"/>
      <c r="AI17" s="45"/>
      <c r="AJ17" s="45"/>
      <c r="AK17" s="45"/>
      <c r="AL17" s="46"/>
      <c r="AN17" s="12">
        <f ca="1" t="shared" si="0"/>
        <v>0</v>
      </c>
    </row>
    <row r="18" spans="27:40">
      <c r="AA18" s="44"/>
      <c r="AB18" s="46"/>
      <c r="AC18" s="45"/>
      <c r="AD18" s="45"/>
      <c r="AE18" s="45"/>
      <c r="AF18" s="45"/>
      <c r="AG18" s="46"/>
      <c r="AH18" s="45"/>
      <c r="AI18" s="45"/>
      <c r="AJ18" s="45"/>
      <c r="AK18" s="45"/>
      <c r="AL18" s="46"/>
      <c r="AN18" s="12">
        <f ca="1" t="shared" si="0"/>
        <v>0</v>
      </c>
    </row>
    <row r="19" spans="27:40">
      <c r="AA19" s="44"/>
      <c r="AB19" s="46"/>
      <c r="AC19" s="45"/>
      <c r="AD19" s="45"/>
      <c r="AE19" s="45"/>
      <c r="AF19" s="45"/>
      <c r="AG19" s="46"/>
      <c r="AH19" s="45"/>
      <c r="AI19" s="45"/>
      <c r="AJ19" s="45"/>
      <c r="AK19" s="45"/>
      <c r="AL19" s="46"/>
      <c r="AN19" s="12">
        <f ca="1" t="shared" si="0"/>
        <v>0</v>
      </c>
    </row>
    <row r="20" spans="27:40">
      <c r="AA20" s="44"/>
      <c r="AB20" s="46"/>
      <c r="AC20" s="45"/>
      <c r="AD20" s="47"/>
      <c r="AE20" s="45"/>
      <c r="AF20" s="45"/>
      <c r="AG20" s="46"/>
      <c r="AH20" s="45"/>
      <c r="AI20" s="45"/>
      <c r="AJ20" s="45"/>
      <c r="AK20" s="45"/>
      <c r="AL20" s="46"/>
      <c r="AN20" s="12">
        <f ca="1" t="shared" si="0"/>
        <v>0</v>
      </c>
    </row>
    <row r="21" spans="27:40">
      <c r="AA21" s="44"/>
      <c r="AB21" s="46"/>
      <c r="AC21" s="45"/>
      <c r="AD21" s="45"/>
      <c r="AE21" s="45"/>
      <c r="AF21" s="45"/>
      <c r="AG21" s="46"/>
      <c r="AH21" s="45"/>
      <c r="AI21" s="45"/>
      <c r="AJ21" s="45"/>
      <c r="AK21" s="45"/>
      <c r="AL21" s="46"/>
      <c r="AN21" s="12">
        <f ca="1" t="shared" si="0"/>
        <v>0</v>
      </c>
    </row>
    <row r="22" spans="27:40">
      <c r="AA22" s="44"/>
      <c r="AB22" s="46"/>
      <c r="AC22" s="45"/>
      <c r="AD22" s="45"/>
      <c r="AE22" s="45"/>
      <c r="AF22" s="45"/>
      <c r="AG22" s="46"/>
      <c r="AH22" s="45"/>
      <c r="AI22" s="45"/>
      <c r="AJ22" s="45"/>
      <c r="AK22" s="45"/>
      <c r="AL22" s="46"/>
      <c r="AN22" s="12">
        <f ca="1" t="shared" si="0"/>
        <v>0</v>
      </c>
    </row>
    <row r="23" spans="27:40">
      <c r="AA23" s="44"/>
      <c r="AB23" s="46"/>
      <c r="AC23" s="45"/>
      <c r="AD23" s="45"/>
      <c r="AE23" s="45"/>
      <c r="AF23" s="45"/>
      <c r="AG23" s="46"/>
      <c r="AH23" s="45"/>
      <c r="AI23" s="45"/>
      <c r="AJ23" s="45"/>
      <c r="AK23" s="45"/>
      <c r="AL23" s="46"/>
      <c r="AN23" s="12">
        <f ca="1" t="shared" si="0"/>
        <v>0</v>
      </c>
    </row>
    <row r="24" spans="27:40">
      <c r="AA24" s="44"/>
      <c r="AB24" s="45"/>
      <c r="AC24" s="45"/>
      <c r="AD24" s="45"/>
      <c r="AE24" s="45"/>
      <c r="AF24" s="45"/>
      <c r="AG24" s="45"/>
      <c r="AH24" s="45"/>
      <c r="AI24" s="45"/>
      <c r="AJ24" s="45"/>
      <c r="AK24" s="45"/>
      <c r="AL24" s="46"/>
      <c r="AN24" s="12">
        <f ca="1" t="shared" si="0"/>
        <v>0</v>
      </c>
    </row>
    <row r="25" spans="27:40">
      <c r="AA25" s="44"/>
      <c r="AB25" s="45"/>
      <c r="AC25" s="45"/>
      <c r="AD25" s="47"/>
      <c r="AE25" s="45"/>
      <c r="AF25" s="45"/>
      <c r="AG25" s="45"/>
      <c r="AH25" s="45"/>
      <c r="AI25" s="45"/>
      <c r="AJ25" s="45"/>
      <c r="AK25" s="45"/>
      <c r="AL25" s="46"/>
      <c r="AN25" s="12">
        <f ca="1" t="shared" si="0"/>
        <v>0</v>
      </c>
    </row>
    <row r="26" spans="27:40">
      <c r="AA26" s="44"/>
      <c r="AB26" s="45"/>
      <c r="AC26" s="45"/>
      <c r="AD26" s="45"/>
      <c r="AE26" s="45"/>
      <c r="AF26" s="45"/>
      <c r="AG26" s="45"/>
      <c r="AH26" s="45"/>
      <c r="AI26" s="45"/>
      <c r="AJ26" s="45"/>
      <c r="AK26" s="45"/>
      <c r="AL26" s="46"/>
      <c r="AN26" s="12">
        <f ca="1" t="shared" si="0"/>
        <v>0</v>
      </c>
    </row>
    <row r="27" spans="27:40">
      <c r="AA27" s="44"/>
      <c r="AB27" s="45"/>
      <c r="AC27" s="45"/>
      <c r="AD27" s="45"/>
      <c r="AE27" s="45"/>
      <c r="AF27" s="45"/>
      <c r="AG27" s="45"/>
      <c r="AH27" s="45"/>
      <c r="AI27" s="45"/>
      <c r="AJ27" s="45"/>
      <c r="AK27" s="45"/>
      <c r="AL27" s="46"/>
      <c r="AN27" s="12">
        <f ca="1" t="shared" si="0"/>
        <v>0</v>
      </c>
    </row>
    <row r="28" spans="27:40">
      <c r="AA28" s="44"/>
      <c r="AB28" s="45"/>
      <c r="AC28" s="45"/>
      <c r="AD28" s="45"/>
      <c r="AE28" s="45"/>
      <c r="AF28" s="45"/>
      <c r="AG28" s="45"/>
      <c r="AH28" s="45"/>
      <c r="AI28" s="45"/>
      <c r="AJ28" s="45"/>
      <c r="AK28" s="45"/>
      <c r="AL28" s="46"/>
      <c r="AN28" s="12">
        <f ca="1" t="shared" si="0"/>
        <v>0</v>
      </c>
    </row>
    <row r="29" spans="27:40">
      <c r="AA29" s="44"/>
      <c r="AB29" s="45"/>
      <c r="AC29" s="45"/>
      <c r="AD29" s="45"/>
      <c r="AE29" s="45"/>
      <c r="AF29" s="45"/>
      <c r="AG29" s="45"/>
      <c r="AH29" s="45"/>
      <c r="AI29" s="45"/>
      <c r="AJ29" s="45"/>
      <c r="AK29" s="45"/>
      <c r="AL29" s="46"/>
      <c r="AN29" s="12">
        <f ca="1" t="shared" si="0"/>
        <v>0</v>
      </c>
    </row>
    <row r="30" spans="27:40">
      <c r="AA30" s="44"/>
      <c r="AB30" s="45"/>
      <c r="AC30" s="45"/>
      <c r="AD30" s="45"/>
      <c r="AE30" s="45"/>
      <c r="AF30" s="45"/>
      <c r="AG30" s="45"/>
      <c r="AH30" s="45"/>
      <c r="AI30" s="45"/>
      <c r="AJ30" s="45"/>
      <c r="AK30" s="45"/>
      <c r="AL30" s="46"/>
      <c r="AN30" s="12">
        <f ca="1" t="shared" si="0"/>
        <v>0</v>
      </c>
    </row>
    <row r="31" spans="27:40">
      <c r="AA31" s="44"/>
      <c r="AB31" s="45"/>
      <c r="AC31" s="45"/>
      <c r="AD31" s="45"/>
      <c r="AE31" s="45"/>
      <c r="AF31" s="45"/>
      <c r="AG31" s="45"/>
      <c r="AH31" s="45"/>
      <c r="AI31" s="45"/>
      <c r="AJ31" s="45"/>
      <c r="AK31" s="45"/>
      <c r="AL31" s="46"/>
      <c r="AN31" s="12">
        <f ca="1" t="shared" si="0"/>
        <v>0</v>
      </c>
    </row>
    <row r="32" spans="27:40">
      <c r="AA32" s="44"/>
      <c r="AB32" s="45"/>
      <c r="AC32" s="45"/>
      <c r="AD32" s="45"/>
      <c r="AE32" s="45"/>
      <c r="AF32" s="45"/>
      <c r="AG32" s="45"/>
      <c r="AH32" s="45"/>
      <c r="AI32" s="45"/>
      <c r="AJ32" s="45"/>
      <c r="AK32" s="45"/>
      <c r="AL32" s="46"/>
      <c r="AN32" s="12">
        <f ca="1" t="shared" si="0"/>
        <v>0</v>
      </c>
    </row>
    <row r="33" spans="27:40">
      <c r="AA33" s="44"/>
      <c r="AB33" s="45"/>
      <c r="AC33" s="45"/>
      <c r="AD33" s="47"/>
      <c r="AE33" s="45"/>
      <c r="AF33" s="45"/>
      <c r="AG33" s="45"/>
      <c r="AH33" s="45"/>
      <c r="AI33" s="45"/>
      <c r="AJ33" s="45"/>
      <c r="AK33" s="45"/>
      <c r="AL33" s="46"/>
      <c r="AN33" s="12">
        <f ca="1" t="shared" si="0"/>
        <v>0</v>
      </c>
    </row>
    <row r="34" spans="27:40">
      <c r="AA34" s="44"/>
      <c r="AB34" s="46"/>
      <c r="AC34" s="45"/>
      <c r="AD34" s="45"/>
      <c r="AE34" s="45"/>
      <c r="AF34" s="45"/>
      <c r="AG34" s="46"/>
      <c r="AH34" s="45"/>
      <c r="AI34" s="45"/>
      <c r="AJ34" s="45"/>
      <c r="AK34" s="45"/>
      <c r="AL34" s="70"/>
      <c r="AN34" s="12">
        <f ca="1" t="shared" si="0"/>
        <v>0</v>
      </c>
    </row>
    <row r="35" spans="27:40">
      <c r="AA35" s="48"/>
      <c r="AB35" s="49"/>
      <c r="AC35" s="50"/>
      <c r="AD35" s="50"/>
      <c r="AE35" s="50"/>
      <c r="AF35" s="50"/>
      <c r="AG35" s="49"/>
      <c r="AH35" s="50"/>
      <c r="AI35" s="50"/>
      <c r="AJ35" s="50"/>
      <c r="AK35" s="50"/>
      <c r="AL35" s="71"/>
      <c r="AN35" s="12">
        <f ca="1" t="shared" si="0"/>
        <v>0</v>
      </c>
    </row>
    <row r="36" spans="27:40">
      <c r="AA36" s="48"/>
      <c r="AB36" s="49"/>
      <c r="AC36" s="50"/>
      <c r="AD36" s="50"/>
      <c r="AE36" s="50"/>
      <c r="AF36" s="50"/>
      <c r="AG36" s="49"/>
      <c r="AH36" s="50"/>
      <c r="AI36" s="50"/>
      <c r="AJ36" s="50"/>
      <c r="AK36" s="50"/>
      <c r="AL36" s="71"/>
      <c r="AN36" s="12">
        <f ca="1" t="shared" si="0"/>
        <v>0</v>
      </c>
    </row>
    <row r="37" spans="27:40">
      <c r="AA37" s="48"/>
      <c r="AB37" s="49"/>
      <c r="AC37" s="50"/>
      <c r="AD37" s="50"/>
      <c r="AE37" s="50"/>
      <c r="AF37" s="50"/>
      <c r="AG37" s="49"/>
      <c r="AH37" s="50"/>
      <c r="AI37" s="50"/>
      <c r="AJ37" s="50"/>
      <c r="AK37" s="50"/>
      <c r="AL37" s="71"/>
      <c r="AN37" s="12">
        <f ca="1" t="shared" si="0"/>
        <v>0</v>
      </c>
    </row>
    <row r="38" spans="27:40">
      <c r="AA38" s="51"/>
      <c r="AB38" s="29"/>
      <c r="AC38" s="10"/>
      <c r="AE38" s="10"/>
      <c r="AF38" s="10"/>
      <c r="AG38" s="29"/>
      <c r="AH38" s="10"/>
      <c r="AI38" s="10"/>
      <c r="AJ38" s="10"/>
      <c r="AK38" s="10"/>
      <c r="AL38" s="28"/>
      <c r="AN38" s="12">
        <f ca="1" t="shared" si="0"/>
        <v>0</v>
      </c>
    </row>
    <row r="39" spans="27:40">
      <c r="AA39" s="51"/>
      <c r="AB39" s="29"/>
      <c r="AC39" s="10"/>
      <c r="AE39" s="10"/>
      <c r="AF39" s="10"/>
      <c r="AG39" s="29"/>
      <c r="AH39" s="10"/>
      <c r="AI39" s="10"/>
      <c r="AJ39" s="10"/>
      <c r="AK39" s="10"/>
      <c r="AL39" s="28"/>
      <c r="AN39" s="12">
        <f ca="1" t="shared" si="0"/>
        <v>0</v>
      </c>
    </row>
    <row r="40" spans="27:40">
      <c r="AA40" s="51"/>
      <c r="AB40" s="29"/>
      <c r="AC40" s="10"/>
      <c r="AE40" s="10"/>
      <c r="AF40" s="10"/>
      <c r="AG40" s="29"/>
      <c r="AH40" s="10"/>
      <c r="AI40" s="10"/>
      <c r="AJ40" s="10"/>
      <c r="AK40" s="10"/>
      <c r="AL40" s="28"/>
      <c r="AN40" s="12">
        <f ca="1" t="shared" si="0"/>
        <v>0</v>
      </c>
    </row>
    <row r="41" spans="27:40">
      <c r="AA41" s="51"/>
      <c r="AB41" s="29"/>
      <c r="AC41" s="10"/>
      <c r="AE41" s="10"/>
      <c r="AF41" s="10"/>
      <c r="AG41" s="29"/>
      <c r="AH41" s="10"/>
      <c r="AI41" s="10"/>
      <c r="AJ41" s="10"/>
      <c r="AK41" s="10"/>
      <c r="AL41" s="28"/>
      <c r="AN41" s="12">
        <f ca="1" t="shared" si="0"/>
        <v>0</v>
      </c>
    </row>
    <row r="42" spans="27:40">
      <c r="AA42" s="51"/>
      <c r="AB42" s="29"/>
      <c r="AC42" s="10"/>
      <c r="AE42" s="10"/>
      <c r="AF42" s="10"/>
      <c r="AG42" s="29"/>
      <c r="AH42" s="10"/>
      <c r="AI42" s="10"/>
      <c r="AJ42" s="10"/>
      <c r="AK42" s="10"/>
      <c r="AL42" s="28"/>
      <c r="AN42" s="12">
        <f ca="1" t="shared" si="0"/>
        <v>0</v>
      </c>
    </row>
    <row r="43" spans="27:40">
      <c r="AA43" s="51"/>
      <c r="AB43" s="29"/>
      <c r="AC43" s="10"/>
      <c r="AE43" s="10"/>
      <c r="AF43" s="10"/>
      <c r="AG43" s="29"/>
      <c r="AH43" s="10"/>
      <c r="AI43" s="10"/>
      <c r="AJ43" s="10"/>
      <c r="AK43" s="10"/>
      <c r="AL43" s="28"/>
      <c r="AN43" s="12">
        <f ca="1" t="shared" si="0"/>
        <v>0</v>
      </c>
    </row>
    <row r="44" spans="40:40">
      <c r="AN44" s="12">
        <f ca="1" t="shared" si="0"/>
        <v>0</v>
      </c>
    </row>
    <row r="45" spans="27:40">
      <c r="AA45" s="52"/>
      <c r="AB45" s="53"/>
      <c r="AC45" s="54"/>
      <c r="AD45" s="50"/>
      <c r="AE45" s="54"/>
      <c r="AF45" s="54"/>
      <c r="AG45" s="53"/>
      <c r="AH45" s="54"/>
      <c r="AI45" s="54"/>
      <c r="AJ45" s="54"/>
      <c r="AK45" s="54"/>
      <c r="AL45" s="72"/>
      <c r="AM45" s="52"/>
      <c r="AN45" s="12">
        <f ca="1" t="shared" si="0"/>
        <v>0</v>
      </c>
    </row>
    <row r="46" spans="27:40">
      <c r="AA46" s="44"/>
      <c r="AB46" s="55"/>
      <c r="AC46" s="56"/>
      <c r="AD46" s="45"/>
      <c r="AE46" s="56"/>
      <c r="AF46" s="56"/>
      <c r="AG46" s="55"/>
      <c r="AH46" s="56"/>
      <c r="AI46" s="56"/>
      <c r="AJ46" s="56"/>
      <c r="AK46" s="56"/>
      <c r="AL46" s="73"/>
      <c r="AM46" s="52"/>
      <c r="AN46" s="12">
        <f ca="1" t="shared" si="0"/>
        <v>0</v>
      </c>
    </row>
    <row r="47" spans="27:40">
      <c r="AA47" s="44"/>
      <c r="AB47" s="55"/>
      <c r="AC47" s="56"/>
      <c r="AD47" s="45"/>
      <c r="AE47" s="56"/>
      <c r="AF47" s="56"/>
      <c r="AG47" s="55"/>
      <c r="AH47" s="56"/>
      <c r="AI47" s="56"/>
      <c r="AJ47" s="56"/>
      <c r="AK47" s="56"/>
      <c r="AL47" s="46"/>
      <c r="AM47" s="52"/>
      <c r="AN47" s="12">
        <f ca="1" t="shared" si="0"/>
        <v>0</v>
      </c>
    </row>
    <row r="48" spans="27:40">
      <c r="AA48" s="44"/>
      <c r="AB48" s="55"/>
      <c r="AC48" s="56"/>
      <c r="AD48" s="57"/>
      <c r="AE48" s="56"/>
      <c r="AF48" s="56"/>
      <c r="AG48" s="55"/>
      <c r="AH48" s="56"/>
      <c r="AI48" s="56"/>
      <c r="AJ48" s="56"/>
      <c r="AK48" s="56"/>
      <c r="AL48" s="46"/>
      <c r="AM48" s="52"/>
      <c r="AN48" s="12">
        <f ca="1" t="shared" si="0"/>
        <v>0</v>
      </c>
    </row>
    <row r="49" spans="27:40">
      <c r="AA49" s="58"/>
      <c r="AB49" s="59"/>
      <c r="AC49" s="21"/>
      <c r="AD49" s="60"/>
      <c r="AE49" s="21"/>
      <c r="AF49" s="21"/>
      <c r="AG49" s="59"/>
      <c r="AH49" s="21"/>
      <c r="AI49" s="21"/>
      <c r="AJ49" s="21"/>
      <c r="AK49" s="21"/>
      <c r="AL49" s="74"/>
      <c r="AN49" s="12">
        <f ca="1" t="shared" si="0"/>
        <v>0</v>
      </c>
    </row>
    <row r="50" spans="40:40">
      <c r="AN50" s="12">
        <f ca="1" t="shared" si="0"/>
        <v>0</v>
      </c>
    </row>
    <row r="51" spans="40:40">
      <c r="AN51" s="12">
        <f ca="1" t="shared" si="0"/>
        <v>0</v>
      </c>
    </row>
    <row r="52" spans="40:40">
      <c r="AN52" s="12">
        <f ca="1" t="shared" si="0"/>
        <v>0</v>
      </c>
    </row>
    <row r="53" spans="40:40">
      <c r="AN53" s="12">
        <f ca="1" t="shared" si="0"/>
        <v>0</v>
      </c>
    </row>
    <row r="54" spans="40:40">
      <c r="AN54" s="12">
        <f ca="1" t="shared" si="0"/>
        <v>0</v>
      </c>
    </row>
    <row r="55" spans="40:40">
      <c r="AN55" s="12">
        <f ca="1" t="shared" si="0"/>
        <v>0</v>
      </c>
    </row>
    <row r="56" spans="40:40">
      <c r="AN56" s="12">
        <f ca="1" t="shared" si="0"/>
        <v>0</v>
      </c>
    </row>
    <row r="57" spans="40:40">
      <c r="AN57" s="12">
        <f ca="1" t="shared" si="0"/>
        <v>0</v>
      </c>
    </row>
    <row r="58" spans="40:40">
      <c r="AN58" s="12">
        <f ca="1" t="shared" si="0"/>
        <v>0</v>
      </c>
    </row>
    <row r="59" spans="40:40">
      <c r="AN59" s="12">
        <f ca="1" t="shared" si="0"/>
        <v>0</v>
      </c>
    </row>
    <row r="60" spans="40:40">
      <c r="AN60" s="12">
        <f ca="1" t="shared" si="0"/>
        <v>0</v>
      </c>
    </row>
    <row r="61" spans="40:40">
      <c r="AN61" s="12">
        <f ca="1" t="shared" si="0"/>
        <v>0</v>
      </c>
    </row>
    <row r="62" spans="40:40">
      <c r="AN62" s="12">
        <f ca="1" t="shared" si="0"/>
        <v>0</v>
      </c>
    </row>
    <row r="63" spans="40:40">
      <c r="AN63" s="12">
        <f ca="1" t="shared" si="0"/>
        <v>0</v>
      </c>
    </row>
    <row r="64" spans="40:40">
      <c r="AN64" s="12">
        <f ca="1" t="shared" si="0"/>
        <v>0</v>
      </c>
    </row>
    <row r="65" spans="40:40">
      <c r="AN65" s="12">
        <f ca="1" t="shared" si="0"/>
        <v>0</v>
      </c>
    </row>
    <row r="66" spans="40:40">
      <c r="AN66" s="12">
        <f ca="1" t="shared" si="0"/>
        <v>0</v>
      </c>
    </row>
    <row r="67" spans="40:40">
      <c r="AN67" s="12">
        <f t="shared" ref="AN67:AN99" si="1">IF(ISBLANK($AL67),0,1+LEN($AL67)-LEN(SUBSTITUTE($AL67,"●","")))</f>
        <v>0</v>
      </c>
    </row>
    <row r="68" spans="40:40">
      <c r="AN68" s="12">
        <f t="shared" si="1"/>
        <v>0</v>
      </c>
    </row>
    <row r="69" spans="40:40">
      <c r="AN69" s="12">
        <f t="shared" si="1"/>
        <v>0</v>
      </c>
    </row>
    <row r="70" spans="40:40">
      <c r="AN70" s="12">
        <f t="shared" si="1"/>
        <v>0</v>
      </c>
    </row>
    <row r="71" spans="40:40">
      <c r="AN71" s="12">
        <f t="shared" si="1"/>
        <v>0</v>
      </c>
    </row>
    <row r="72" spans="40:40">
      <c r="AN72" s="12">
        <f t="shared" si="1"/>
        <v>0</v>
      </c>
    </row>
    <row r="73" spans="40:40">
      <c r="AN73" s="12">
        <f t="shared" si="1"/>
        <v>0</v>
      </c>
    </row>
    <row r="74" spans="40:40">
      <c r="AN74" s="12">
        <f t="shared" si="1"/>
        <v>0</v>
      </c>
    </row>
    <row r="75" spans="40:40">
      <c r="AN75" s="12">
        <f t="shared" si="1"/>
        <v>0</v>
      </c>
    </row>
    <row r="76" spans="40:40">
      <c r="AN76" s="12">
        <f t="shared" si="1"/>
        <v>0</v>
      </c>
    </row>
    <row r="77" spans="40:40">
      <c r="AN77" s="12">
        <f t="shared" si="1"/>
        <v>0</v>
      </c>
    </row>
    <row r="78" spans="40:40">
      <c r="AN78" s="12">
        <f t="shared" si="1"/>
        <v>0</v>
      </c>
    </row>
    <row r="79" spans="40:40">
      <c r="AN79" s="12">
        <f t="shared" si="1"/>
        <v>0</v>
      </c>
    </row>
    <row r="80" spans="40:40">
      <c r="AN80" s="12">
        <f t="shared" si="1"/>
        <v>0</v>
      </c>
    </row>
    <row r="81" spans="40:40">
      <c r="AN81" s="12">
        <f t="shared" si="1"/>
        <v>0</v>
      </c>
    </row>
    <row r="82" spans="40:40">
      <c r="AN82" s="12">
        <f t="shared" si="1"/>
        <v>0</v>
      </c>
    </row>
    <row r="83" spans="40:40">
      <c r="AN83" s="12">
        <f t="shared" si="1"/>
        <v>0</v>
      </c>
    </row>
    <row r="84" spans="40:40">
      <c r="AN84" s="12">
        <f t="shared" si="1"/>
        <v>0</v>
      </c>
    </row>
    <row r="85" spans="40:40">
      <c r="AN85" s="12">
        <f t="shared" si="1"/>
        <v>0</v>
      </c>
    </row>
    <row r="86" spans="40:40">
      <c r="AN86" s="12">
        <f t="shared" si="1"/>
        <v>0</v>
      </c>
    </row>
    <row r="87" spans="40:40">
      <c r="AN87" s="12">
        <f t="shared" si="1"/>
        <v>0</v>
      </c>
    </row>
    <row r="88" spans="40:40">
      <c r="AN88" s="12">
        <f t="shared" si="1"/>
        <v>0</v>
      </c>
    </row>
    <row r="89" spans="40:40">
      <c r="AN89" s="12">
        <f t="shared" si="1"/>
        <v>0</v>
      </c>
    </row>
    <row r="90" spans="40:40">
      <c r="AN90" s="12">
        <f t="shared" si="1"/>
        <v>0</v>
      </c>
    </row>
    <row r="91" spans="40:40">
      <c r="AN91" s="12">
        <f t="shared" si="1"/>
        <v>0</v>
      </c>
    </row>
    <row r="92" spans="40:40">
      <c r="AN92" s="12">
        <f t="shared" si="1"/>
        <v>0</v>
      </c>
    </row>
    <row r="93" spans="40:40">
      <c r="AN93" s="12">
        <f t="shared" si="1"/>
        <v>0</v>
      </c>
    </row>
    <row r="94" spans="40:40">
      <c r="AN94" s="12">
        <f t="shared" si="1"/>
        <v>0</v>
      </c>
    </row>
    <row r="95" spans="40:40">
      <c r="AN95" s="12">
        <f t="shared" si="1"/>
        <v>0</v>
      </c>
    </row>
    <row r="96" spans="40:40">
      <c r="AN96" s="12">
        <f t="shared" si="1"/>
        <v>0</v>
      </c>
    </row>
    <row r="97" spans="40:40">
      <c r="AN97" s="12">
        <f t="shared" si="1"/>
        <v>0</v>
      </c>
    </row>
    <row r="98" spans="40:40">
      <c r="AN98" s="12">
        <f t="shared" si="1"/>
        <v>0</v>
      </c>
    </row>
    <row r="99" spans="40:40">
      <c r="AN99" s="12">
        <f t="shared" si="1"/>
        <v>0</v>
      </c>
    </row>
  </sheetData>
  <sheetProtection sheet="1" objects="1"/>
  <mergeCells count="14">
    <mergeCell ref="D1:F1"/>
    <mergeCell ref="AA1:AL1"/>
    <mergeCell ref="D2:F2"/>
    <mergeCell ref="AJ2:AK2"/>
    <mergeCell ref="D3:F3"/>
    <mergeCell ref="AA4:AA5"/>
    <mergeCell ref="AA6:AA8"/>
    <mergeCell ref="AA10:AA11"/>
    <mergeCell ref="AB2:AB3"/>
    <mergeCell ref="AC2:AC3"/>
    <mergeCell ref="AD2:AD3"/>
    <mergeCell ref="AE2:AE3"/>
    <mergeCell ref="AF2:AF3"/>
    <mergeCell ref="AG2:AG3"/>
  </mergeCells>
  <pageMargins left="0.75" right="0.75" top="1" bottom="1" header="0.511805555555556" footer="0.511805555555556"/>
  <headerFooter/>
  <drawing r:id="rId1"/>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sheetPr>
    <pageSetUpPr autoPageBreaks="0"/>
  </sheetPr>
  <dimension ref="A1:AN99"/>
  <sheetViews>
    <sheetView showZeros="0" workbookViewId="0">
      <selection activeCell="A1" sqref="A1"/>
    </sheetView>
  </sheetViews>
  <sheetFormatPr defaultColWidth="9.14285714285714" defaultRowHeight="15"/>
  <cols>
    <col min="1" max="1" width="20.5714285714286" customWidth="1"/>
    <col min="2" max="2" width="29.7142857142857" style="8" customWidth="1"/>
    <col min="3" max="3" width="10.2857142857143" style="9" customWidth="1"/>
    <col min="4" max="4" width="10.2857142857143" style="10" customWidth="1"/>
    <col min="5" max="6" width="10.2857142857143" style="9" customWidth="1"/>
    <col min="7" max="7" width="10.2857142857143" style="8" customWidth="1"/>
    <col min="8" max="11" width="10.2857142857143" style="9" customWidth="1"/>
    <col min="12" max="12" width="10.2857142857143" style="11" customWidth="1"/>
    <col min="13" max="24" width="10.2857142857143" style="12" customWidth="1"/>
    <col min="26" max="26" width="0.990476190476191" customWidth="1"/>
    <col min="27" max="27" width="20.5714285714286" customWidth="1"/>
    <col min="28" max="28" width="29.7142857142857" style="8" customWidth="1"/>
    <col min="29" max="29" width="6.71428571428571" style="9" customWidth="1"/>
    <col min="30" max="30" width="19.1428571428571" style="10" customWidth="1"/>
    <col min="31" max="31" width="8.28571428571429" style="9" customWidth="1"/>
    <col min="32" max="32" width="7.42857142857143" style="9" customWidth="1"/>
    <col min="33" max="33" width="33.2857142857143" style="8" customWidth="1"/>
    <col min="34" max="34" width="9.28571428571429" style="9" customWidth="1"/>
    <col min="35" max="35" width="5.42857142857143" style="9" customWidth="1"/>
    <col min="36" max="36" width="3.85714285714286" style="9" customWidth="1"/>
    <col min="37" max="37" width="6.57142857142857" style="9" customWidth="1"/>
    <col min="38" max="38" width="36.2857142857143" style="11" customWidth="1"/>
    <col min="39" max="39" width="0.857142857142857" customWidth="1"/>
    <col min="40" max="40" width="9.14285714285714" style="12"/>
  </cols>
  <sheetData>
    <row r="1" ht="22.5" spans="1:40">
      <c r="A1" s="13" t="str">
        <f>Attraction_List!$Z$2</f>
        <v>Sheet Name</v>
      </c>
      <c r="B1" s="14" t="str">
        <f ca="1">MID(CELL("filename",B1),FIND("]",CELL("filename",B1))+1,255)</f>
        <v>Astro_Orbiters</v>
      </c>
      <c r="C1" s="14"/>
      <c r="D1" s="15" t="str">
        <f ca="1">HYPERLINK("#"&amp;CELL("address",INDEX(Attraction_List!$A$3:$A$9999,MATCH($B$1,Attraction_List!$Z$3:$Z$9999,0),1)),"Back to Attraction List")</f>
        <v>Back to Attraction List</v>
      </c>
      <c r="E1" s="16"/>
      <c r="F1" s="17"/>
      <c r="G1" s="18"/>
      <c r="H1" s="18"/>
      <c r="I1" s="18"/>
      <c r="J1" s="18"/>
      <c r="K1" s="18"/>
      <c r="L1" s="25"/>
      <c r="AA1" s="30" t="str">
        <f ca="1">N($B$14)&amp;" Task(s) From "&amp;N($B$15)&amp;" Character(s) Use "&amp;CHAR(34)&amp;$B$2&amp;CHAR(34)&amp;" For "&amp;N($AN$1)&amp;" Token(s)"</f>
        <v>8 Task(s) From 4 Character(s) Use "Astro Orbiters" For 14 Token(s)</v>
      </c>
      <c r="AB1" s="31"/>
      <c r="AC1" s="31"/>
      <c r="AD1" s="31"/>
      <c r="AE1" s="31"/>
      <c r="AF1" s="31"/>
      <c r="AG1" s="31"/>
      <c r="AH1" s="31"/>
      <c r="AI1" s="31"/>
      <c r="AJ1" s="31"/>
      <c r="AK1" s="31"/>
      <c r="AL1" s="61"/>
      <c r="AN1" s="12">
        <f ca="1">SUM($AN$4:$AN$9999)</f>
        <v>14</v>
      </c>
    </row>
    <row r="2" ht="22.5" spans="1:40">
      <c r="A2" s="13" t="str">
        <f>Attraction_List!$A$2</f>
        <v>Name</v>
      </c>
      <c r="B2" s="19" t="str">
        <f ca="1">LOOKUP(B1,Attraction_List!$Z$3:$Z$9999,Attraction_List!$A$3:$A$9999)</f>
        <v>Astro Orbiters</v>
      </c>
      <c r="C2" s="19"/>
      <c r="D2" s="9"/>
      <c r="G2" s="20"/>
      <c r="AA2" s="32" t="str">
        <f>HYPERLINK("#$A$1","&lt;&lt;&lt; Attraction Info")</f>
        <v>&lt;&lt;&lt; Attraction Info</v>
      </c>
      <c r="AB2" s="33" t="s">
        <v>276</v>
      </c>
      <c r="AC2" s="34" t="s">
        <v>277</v>
      </c>
      <c r="AD2" s="35" t="s">
        <v>278</v>
      </c>
      <c r="AE2" s="34" t="s">
        <v>279</v>
      </c>
      <c r="AF2" s="34" t="s">
        <v>280</v>
      </c>
      <c r="AG2" s="33" t="s">
        <v>281</v>
      </c>
      <c r="AH2" s="62"/>
      <c r="AI2" s="63" t="s">
        <v>282</v>
      </c>
      <c r="AJ2" s="62" t="s">
        <v>283</v>
      </c>
      <c r="AK2" s="62"/>
      <c r="AL2" s="64" t="str">
        <f ca="1">HYPERLINK("#"&amp;CELL("address",INDEX(Attraction_List!$A$3:$A$9999,MATCH($B$1,Attraction_List!$Z$3:$Z$9999,0),1)),"Back to Attraction List")</f>
        <v>Back to Attraction List</v>
      </c>
      <c r="AN2" s="12">
        <f ca="1" t="shared" ref="AN2:AN66" si="0">IF(ISBLANK($AL2),0,1+LEN($AL2)-LEN(SUBSTITUTE($AL2,"●","")))</f>
        <v>1</v>
      </c>
    </row>
    <row r="3" ht="22.5" spans="1:38">
      <c r="A3" s="13" t="str">
        <f>Attraction_List!$C$2</f>
        <v>Cost</v>
      </c>
      <c r="B3" s="19">
        <f ca="1">LOOKUP(B1,Attraction_List!$Z$3:$Z$9999,Attraction_List!$C$3:$C$9999)</f>
        <v>5250</v>
      </c>
      <c r="C3" s="19"/>
      <c r="D3" s="15" t="str">
        <f>IF($B$14&gt;0,HYPERLINK("#$AL$1","Task List &gt;&gt;&gt;"),HYPERLINK("#$A$1","No Tasks"))</f>
        <v>Task List &gt;&gt;&gt;</v>
      </c>
      <c r="E3" s="17"/>
      <c r="F3" s="17"/>
      <c r="G3" s="20"/>
      <c r="AA3" s="75" t="s">
        <v>284</v>
      </c>
      <c r="AB3" s="76"/>
      <c r="AC3" s="77"/>
      <c r="AD3" s="78"/>
      <c r="AE3" s="77"/>
      <c r="AF3" s="77"/>
      <c r="AG3" s="76"/>
      <c r="AH3" s="82" t="s">
        <v>285</v>
      </c>
      <c r="AI3" s="82" t="s">
        <v>286</v>
      </c>
      <c r="AJ3" s="82" t="s">
        <v>28</v>
      </c>
      <c r="AK3" s="82" t="s">
        <v>29</v>
      </c>
      <c r="AL3" s="83" t="s">
        <v>30</v>
      </c>
    </row>
    <row r="4" ht="21.75" spans="1:40">
      <c r="A4" s="13" t="str">
        <f>Attraction_List!$D$2</f>
        <v>Cost Units</v>
      </c>
      <c r="B4" s="19" t="str">
        <f ca="1">LOOKUP(B1,Attraction_List!$Z$3:$Z$9999,Attraction_List!$D$3:$D$9999)</f>
        <v>Magic</v>
      </c>
      <c r="C4" s="19"/>
      <c r="E4" s="21"/>
      <c r="G4" s="20"/>
      <c r="L4" s="26"/>
      <c r="AA4" s="178" t="s">
        <v>298</v>
      </c>
      <c r="AB4" s="182" t="s">
        <v>370</v>
      </c>
      <c r="AC4" s="183">
        <v>4</v>
      </c>
      <c r="AD4" s="92"/>
      <c r="AE4" s="183"/>
      <c r="AF4" s="183"/>
      <c r="AG4" s="182" t="s">
        <v>54</v>
      </c>
      <c r="AH4" s="183" t="s">
        <v>46</v>
      </c>
      <c r="AI4" s="183"/>
      <c r="AJ4" s="183">
        <v>16</v>
      </c>
      <c r="AK4" s="183">
        <v>155</v>
      </c>
      <c r="AL4" s="392" t="s">
        <v>371</v>
      </c>
      <c r="AN4" s="12">
        <f ca="1" t="shared" si="0"/>
        <v>2</v>
      </c>
    </row>
    <row r="5" ht="21.75" spans="1:40">
      <c r="A5" s="13" t="str">
        <f>Attraction_List!$E$2</f>
        <v>Limited Time</v>
      </c>
      <c r="B5" s="19" t="str">
        <f ca="1">IF(LOOKUP(B1,Attraction_List!$Z$3:$Z$9999,Attraction_List!$E$3:$E$9999)="Y","Yes","No")</f>
        <v>No</v>
      </c>
      <c r="C5" s="19"/>
      <c r="E5" s="21"/>
      <c r="G5" s="20"/>
      <c r="L5" s="26"/>
      <c r="AA5" s="186"/>
      <c r="AB5" s="184" t="s">
        <v>372</v>
      </c>
      <c r="AC5" s="185">
        <v>3</v>
      </c>
      <c r="AD5" s="41" t="s">
        <v>296</v>
      </c>
      <c r="AE5" s="185">
        <v>3</v>
      </c>
      <c r="AF5" s="185"/>
      <c r="AG5" s="184" t="s">
        <v>54</v>
      </c>
      <c r="AH5" s="185" t="s">
        <v>42</v>
      </c>
      <c r="AI5" s="185"/>
      <c r="AJ5" s="185">
        <v>25</v>
      </c>
      <c r="AK5" s="185">
        <v>270</v>
      </c>
      <c r="AL5" s="347" t="s">
        <v>373</v>
      </c>
      <c r="AN5" s="12">
        <f ca="1" t="shared" si="0"/>
        <v>2</v>
      </c>
    </row>
    <row r="6" ht="21" spans="1:40">
      <c r="A6" s="13" t="str">
        <f>Attraction_List!$F$2</f>
        <v>Build Time</v>
      </c>
      <c r="B6" s="19" t="str">
        <f ca="1">LOOKUP(B1,Attraction_List!$Z$3:$Z$9999,Attraction_List!$F$3:$F$9999)</f>
        <v>6h</v>
      </c>
      <c r="C6" s="19"/>
      <c r="E6" s="21"/>
      <c r="G6" s="20"/>
      <c r="L6" s="26"/>
      <c r="AA6" s="178" t="s">
        <v>296</v>
      </c>
      <c r="AB6" s="230" t="s">
        <v>374</v>
      </c>
      <c r="AC6" s="183">
        <v>2</v>
      </c>
      <c r="AD6" s="43"/>
      <c r="AE6" s="183"/>
      <c r="AF6" s="183"/>
      <c r="AG6" s="182" t="s">
        <v>54</v>
      </c>
      <c r="AH6" s="183" t="s">
        <v>33</v>
      </c>
      <c r="AI6" s="183"/>
      <c r="AJ6" s="183">
        <v>10</v>
      </c>
      <c r="AK6" s="183">
        <v>75</v>
      </c>
      <c r="AL6" s="348" t="s">
        <v>375</v>
      </c>
      <c r="AN6" s="12">
        <f ca="1" t="shared" si="0"/>
        <v>3</v>
      </c>
    </row>
    <row r="7" ht="21.75" spans="1:40">
      <c r="A7" s="13" t="str">
        <f>Attraction_List!$G$2</f>
        <v>Size</v>
      </c>
      <c r="B7" s="19" t="str">
        <f ca="1">LOOKUP(B1,Attraction_List!$Z$3:$Z$9999,Attraction_List!$G$3:$G$9999)</f>
        <v>13x13</v>
      </c>
      <c r="C7" s="19"/>
      <c r="E7" s="21"/>
      <c r="G7" s="20"/>
      <c r="L7" s="26"/>
      <c r="AA7" s="186"/>
      <c r="AB7" s="231" t="s">
        <v>372</v>
      </c>
      <c r="AC7" s="185">
        <v>3</v>
      </c>
      <c r="AD7" s="41" t="s">
        <v>298</v>
      </c>
      <c r="AE7" s="185">
        <v>3</v>
      </c>
      <c r="AF7" s="185"/>
      <c r="AG7" s="184" t="s">
        <v>54</v>
      </c>
      <c r="AH7" s="185" t="s">
        <v>42</v>
      </c>
      <c r="AI7" s="185"/>
      <c r="AJ7" s="185">
        <v>25</v>
      </c>
      <c r="AK7" s="185">
        <v>270</v>
      </c>
      <c r="AL7" s="347" t="s">
        <v>373</v>
      </c>
      <c r="AN7" s="12">
        <f ca="1" t="shared" si="0"/>
        <v>2</v>
      </c>
    </row>
    <row r="8" ht="21" spans="1:40">
      <c r="A8" s="13" t="str">
        <f>Attraction_List!$H$2</f>
        <v>Collect Time</v>
      </c>
      <c r="B8" s="19" t="str">
        <f ca="1">LOOKUP(B1,Attraction_List!$Z$3:$Z$9999,Attraction_List!$H$3:$H$9999)</f>
        <v>6h</v>
      </c>
      <c r="C8" s="19"/>
      <c r="E8" s="21"/>
      <c r="G8" s="20"/>
      <c r="L8" s="26"/>
      <c r="AA8" s="178" t="s">
        <v>376</v>
      </c>
      <c r="AB8" s="92" t="s">
        <v>377</v>
      </c>
      <c r="AC8" s="93">
        <v>2</v>
      </c>
      <c r="AD8" s="94"/>
      <c r="AE8" s="93"/>
      <c r="AF8" s="93"/>
      <c r="AG8" s="92" t="s">
        <v>54</v>
      </c>
      <c r="AH8" s="93" t="s">
        <v>35</v>
      </c>
      <c r="AI8" s="93"/>
      <c r="AJ8" s="93">
        <v>13</v>
      </c>
      <c r="AK8" s="93">
        <v>110</v>
      </c>
      <c r="AL8" s="339" t="s">
        <v>378</v>
      </c>
      <c r="AN8" s="12">
        <f ca="1" t="shared" si="0"/>
        <v>2</v>
      </c>
    </row>
    <row r="9" ht="21.75" spans="1:40">
      <c r="A9" s="13" t="str">
        <f>Attraction_List!$I$2</f>
        <v>Striking Gold</v>
      </c>
      <c r="B9" s="19" t="str">
        <f ca="1">IF(LOOKUP(B1,Attraction_List!$Z$3:$Z$9999,Attraction_List!$I$3:$I$9999)="Y","Yes","No")</f>
        <v>No</v>
      </c>
      <c r="C9" s="19"/>
      <c r="E9" s="21"/>
      <c r="G9" s="20"/>
      <c r="L9" s="26"/>
      <c r="AA9" s="186"/>
      <c r="AB9" s="98" t="s">
        <v>379</v>
      </c>
      <c r="AC9" s="99"/>
      <c r="AD9" s="98" t="s">
        <v>380</v>
      </c>
      <c r="AE9" s="99">
        <v>5</v>
      </c>
      <c r="AF9" s="99"/>
      <c r="AG9" s="98" t="s">
        <v>54</v>
      </c>
      <c r="AH9" s="99" t="s">
        <v>41</v>
      </c>
      <c r="AI9" s="99"/>
      <c r="AJ9" s="99">
        <v>37</v>
      </c>
      <c r="AK9" s="99">
        <v>370</v>
      </c>
      <c r="AL9" s="108"/>
      <c r="AN9" s="12">
        <f ca="1" t="shared" si="0"/>
        <v>0</v>
      </c>
    </row>
    <row r="10" ht="21" spans="1:40">
      <c r="A10" s="13" t="str">
        <f>Attraction_List!$J$2</f>
        <v>XP</v>
      </c>
      <c r="B10" s="19">
        <f ca="1">LOOKUP(B1,Attraction_List!$Z$3:$Z$9999,Attraction_List!$J$3:$J$9999)</f>
        <v>21</v>
      </c>
      <c r="C10" s="19"/>
      <c r="E10" s="21"/>
      <c r="G10" s="20"/>
      <c r="L10" s="26"/>
      <c r="AA10" s="178" t="s">
        <v>380</v>
      </c>
      <c r="AB10" s="92" t="s">
        <v>381</v>
      </c>
      <c r="AC10" s="93">
        <v>2</v>
      </c>
      <c r="AD10" s="94"/>
      <c r="AE10" s="93"/>
      <c r="AF10" s="93"/>
      <c r="AG10" s="92" t="s">
        <v>54</v>
      </c>
      <c r="AH10" s="93" t="s">
        <v>35</v>
      </c>
      <c r="AI10" s="93"/>
      <c r="AJ10" s="93">
        <v>13</v>
      </c>
      <c r="AK10" s="93">
        <v>110</v>
      </c>
      <c r="AL10" s="339" t="s">
        <v>382</v>
      </c>
      <c r="AN10" s="12">
        <f ca="1" t="shared" si="0"/>
        <v>3</v>
      </c>
    </row>
    <row r="11" ht="21.75" spans="1:40">
      <c r="A11" s="13" t="str">
        <f>Attraction_List!$K$2</f>
        <v>Magic</v>
      </c>
      <c r="B11" s="19">
        <f ca="1">LOOKUP(B1,Attraction_List!$Z$3:$Z$9999,Attraction_List!$K$3:$K$9999)</f>
        <v>115</v>
      </c>
      <c r="C11" s="19"/>
      <c r="D11" s="22"/>
      <c r="E11" s="23"/>
      <c r="F11" s="24"/>
      <c r="G11" s="22"/>
      <c r="H11" s="24"/>
      <c r="I11" s="24"/>
      <c r="J11" s="24"/>
      <c r="K11" s="24"/>
      <c r="L11" s="27"/>
      <c r="AA11" s="186"/>
      <c r="AB11" s="98" t="s">
        <v>383</v>
      </c>
      <c r="AC11" s="99">
        <v>5</v>
      </c>
      <c r="AD11" s="98" t="s">
        <v>376</v>
      </c>
      <c r="AE11" s="99"/>
      <c r="AF11" s="99"/>
      <c r="AG11" s="98" t="s">
        <v>54</v>
      </c>
      <c r="AH11" s="99" t="s">
        <v>41</v>
      </c>
      <c r="AI11" s="99"/>
      <c r="AJ11" s="99">
        <v>37</v>
      </c>
      <c r="AK11" s="99">
        <v>370</v>
      </c>
      <c r="AL11" s="108"/>
      <c r="AN11" s="12">
        <f ca="1" t="shared" si="0"/>
        <v>0</v>
      </c>
    </row>
    <row r="12" ht="21" spans="1:40">
      <c r="A12" s="13" t="str">
        <f>Attraction_List!$L$2</f>
        <v>Possible Tokens</v>
      </c>
      <c r="B12" s="19" t="str">
        <f ca="1">LOOKUP(B1,Attraction_List!$Z$3:$Z$9999,Attraction_List!$L$3:$L$9999)</f>
        <v>Buzz's Blaster ● Sarge's Bucket ● Fire Extinguisher</v>
      </c>
      <c r="C12" s="19"/>
      <c r="E12" s="21"/>
      <c r="G12" s="20"/>
      <c r="L12" s="28"/>
      <c r="AA12" s="44"/>
      <c r="AB12" s="45"/>
      <c r="AC12" s="45"/>
      <c r="AD12" s="45"/>
      <c r="AE12" s="45"/>
      <c r="AF12" s="45"/>
      <c r="AG12" s="45"/>
      <c r="AH12" s="45"/>
      <c r="AI12" s="45"/>
      <c r="AJ12" s="45"/>
      <c r="AK12" s="45"/>
      <c r="AL12" s="46"/>
      <c r="AN12" s="12">
        <f ca="1" t="shared" si="0"/>
        <v>0</v>
      </c>
    </row>
    <row r="13" ht="21" spans="1:40">
      <c r="A13" s="13" t="str">
        <f>Attraction_List!$M$2</f>
        <v>Activity</v>
      </c>
      <c r="B13" s="19" t="str">
        <f ca="1">LOOKUP(B1,Attraction_List!$Z$3:$Z$9999,Attraction_List!$M$3:$M$9999)</f>
        <v>Navigating the Galaxy</v>
      </c>
      <c r="C13" s="19"/>
      <c r="E13" s="21"/>
      <c r="G13" s="20"/>
      <c r="L13" s="29"/>
      <c r="AA13" s="44"/>
      <c r="AB13" s="45"/>
      <c r="AC13" s="45"/>
      <c r="AD13" s="45"/>
      <c r="AE13" s="45"/>
      <c r="AF13" s="45"/>
      <c r="AG13" s="45"/>
      <c r="AH13" s="45"/>
      <c r="AI13" s="45"/>
      <c r="AJ13" s="45"/>
      <c r="AK13" s="45"/>
      <c r="AL13" s="46"/>
      <c r="AN13" s="12">
        <f ca="1" t="shared" si="0"/>
        <v>0</v>
      </c>
    </row>
    <row r="14" ht="21" spans="1:40">
      <c r="A14" s="13" t="s">
        <v>308</v>
      </c>
      <c r="B14" s="22">
        <f>COUNTA($AB$4:$AB$9999)</f>
        <v>8</v>
      </c>
      <c r="C14" s="24"/>
      <c r="D14" s="22"/>
      <c r="E14" s="23"/>
      <c r="F14" s="24"/>
      <c r="G14" s="20"/>
      <c r="H14" s="24"/>
      <c r="I14" s="24"/>
      <c r="J14" s="24"/>
      <c r="K14" s="24"/>
      <c r="L14" s="28"/>
      <c r="AA14" s="44"/>
      <c r="AB14" s="45"/>
      <c r="AC14" s="45"/>
      <c r="AD14" s="45"/>
      <c r="AE14" s="45"/>
      <c r="AF14" s="45"/>
      <c r="AG14" s="45"/>
      <c r="AH14" s="45"/>
      <c r="AI14" s="45"/>
      <c r="AJ14" s="45"/>
      <c r="AK14" s="45"/>
      <c r="AL14" s="46"/>
      <c r="AN14" s="12">
        <f ca="1" t="shared" si="0"/>
        <v>0</v>
      </c>
    </row>
    <row r="15" ht="21" spans="1:40">
      <c r="A15" s="13" t="s">
        <v>311</v>
      </c>
      <c r="B15" s="22">
        <f>COUNTA($AA$4:$AA$9999)</f>
        <v>4</v>
      </c>
      <c r="C15" s="24"/>
      <c r="D15" s="22"/>
      <c r="E15" s="23"/>
      <c r="F15" s="24"/>
      <c r="G15" s="20"/>
      <c r="H15" s="24"/>
      <c r="I15" s="24"/>
      <c r="J15" s="24"/>
      <c r="K15" s="24"/>
      <c r="L15" s="28"/>
      <c r="AA15" s="44"/>
      <c r="AB15" s="45"/>
      <c r="AC15" s="45"/>
      <c r="AD15" s="45"/>
      <c r="AE15" s="45"/>
      <c r="AF15" s="45"/>
      <c r="AG15" s="45"/>
      <c r="AH15" s="45"/>
      <c r="AI15" s="45"/>
      <c r="AJ15" s="45"/>
      <c r="AK15" s="45"/>
      <c r="AL15" s="46"/>
      <c r="AN15" s="12">
        <f ca="1" t="shared" si="0"/>
        <v>0</v>
      </c>
    </row>
    <row r="16" spans="27:40">
      <c r="AA16" s="44"/>
      <c r="AB16" s="46"/>
      <c r="AC16" s="45"/>
      <c r="AD16" s="47"/>
      <c r="AE16" s="45"/>
      <c r="AF16" s="45"/>
      <c r="AG16" s="45"/>
      <c r="AH16" s="45"/>
      <c r="AI16" s="45"/>
      <c r="AJ16" s="45"/>
      <c r="AK16" s="45"/>
      <c r="AL16" s="46"/>
      <c r="AN16" s="12">
        <f ca="1" t="shared" si="0"/>
        <v>0</v>
      </c>
    </row>
    <row r="17" spans="27:40">
      <c r="AA17" s="44"/>
      <c r="AB17" s="46"/>
      <c r="AC17" s="45"/>
      <c r="AD17" s="45"/>
      <c r="AE17" s="45"/>
      <c r="AF17" s="45"/>
      <c r="AG17" s="45"/>
      <c r="AH17" s="45"/>
      <c r="AI17" s="45"/>
      <c r="AJ17" s="45"/>
      <c r="AK17" s="45"/>
      <c r="AL17" s="46"/>
      <c r="AN17" s="12">
        <f ca="1" t="shared" si="0"/>
        <v>0</v>
      </c>
    </row>
    <row r="18" spans="27:40">
      <c r="AA18" s="44"/>
      <c r="AB18" s="46"/>
      <c r="AC18" s="45"/>
      <c r="AD18" s="45"/>
      <c r="AE18" s="45"/>
      <c r="AF18" s="45"/>
      <c r="AG18" s="46"/>
      <c r="AH18" s="45"/>
      <c r="AI18" s="45"/>
      <c r="AJ18" s="45"/>
      <c r="AK18" s="45"/>
      <c r="AL18" s="46"/>
      <c r="AN18" s="12">
        <f ca="1" t="shared" si="0"/>
        <v>0</v>
      </c>
    </row>
    <row r="19" spans="27:40">
      <c r="AA19" s="44"/>
      <c r="AB19" s="46"/>
      <c r="AC19" s="45"/>
      <c r="AD19" s="45"/>
      <c r="AE19" s="45"/>
      <c r="AF19" s="45"/>
      <c r="AG19" s="46"/>
      <c r="AH19" s="45"/>
      <c r="AI19" s="45"/>
      <c r="AJ19" s="45"/>
      <c r="AK19" s="45"/>
      <c r="AL19" s="46"/>
      <c r="AN19" s="12">
        <f ca="1" t="shared" si="0"/>
        <v>0</v>
      </c>
    </row>
    <row r="20" spans="27:40">
      <c r="AA20" s="44"/>
      <c r="AB20" s="46"/>
      <c r="AC20" s="45"/>
      <c r="AD20" s="47"/>
      <c r="AE20" s="45"/>
      <c r="AF20" s="45"/>
      <c r="AG20" s="46"/>
      <c r="AH20" s="45"/>
      <c r="AI20" s="45"/>
      <c r="AJ20" s="45"/>
      <c r="AK20" s="45"/>
      <c r="AL20" s="46"/>
      <c r="AN20" s="12">
        <f ca="1" t="shared" si="0"/>
        <v>0</v>
      </c>
    </row>
    <row r="21" spans="27:40">
      <c r="AA21" s="44"/>
      <c r="AB21" s="46"/>
      <c r="AC21" s="45"/>
      <c r="AD21" s="45"/>
      <c r="AE21" s="45"/>
      <c r="AF21" s="45"/>
      <c r="AG21" s="46"/>
      <c r="AH21" s="45"/>
      <c r="AI21" s="45"/>
      <c r="AJ21" s="45"/>
      <c r="AK21" s="45"/>
      <c r="AL21" s="46"/>
      <c r="AN21" s="12">
        <f ca="1" t="shared" si="0"/>
        <v>0</v>
      </c>
    </row>
    <row r="22" spans="27:40">
      <c r="AA22" s="44"/>
      <c r="AB22" s="46"/>
      <c r="AC22" s="45"/>
      <c r="AD22" s="45"/>
      <c r="AE22" s="45"/>
      <c r="AF22" s="45"/>
      <c r="AG22" s="46"/>
      <c r="AH22" s="45"/>
      <c r="AI22" s="45"/>
      <c r="AJ22" s="45"/>
      <c r="AK22" s="45"/>
      <c r="AL22" s="46"/>
      <c r="AN22" s="12">
        <f ca="1" t="shared" si="0"/>
        <v>0</v>
      </c>
    </row>
    <row r="23" spans="27:40">
      <c r="AA23" s="44"/>
      <c r="AB23" s="46"/>
      <c r="AC23" s="45"/>
      <c r="AD23" s="45"/>
      <c r="AE23" s="45"/>
      <c r="AF23" s="45"/>
      <c r="AG23" s="46"/>
      <c r="AH23" s="45"/>
      <c r="AI23" s="45"/>
      <c r="AJ23" s="45"/>
      <c r="AK23" s="45"/>
      <c r="AL23" s="46"/>
      <c r="AN23" s="12">
        <f ca="1" t="shared" si="0"/>
        <v>0</v>
      </c>
    </row>
    <row r="24" spans="27:40">
      <c r="AA24" s="44"/>
      <c r="AB24" s="45"/>
      <c r="AC24" s="45"/>
      <c r="AD24" s="45"/>
      <c r="AE24" s="45"/>
      <c r="AF24" s="45"/>
      <c r="AG24" s="45"/>
      <c r="AH24" s="45"/>
      <c r="AI24" s="45"/>
      <c r="AJ24" s="45"/>
      <c r="AK24" s="45"/>
      <c r="AL24" s="46"/>
      <c r="AN24" s="12">
        <f ca="1" t="shared" si="0"/>
        <v>0</v>
      </c>
    </row>
    <row r="25" spans="27:40">
      <c r="AA25" s="44"/>
      <c r="AB25" s="45"/>
      <c r="AC25" s="45"/>
      <c r="AD25" s="47"/>
      <c r="AE25" s="45"/>
      <c r="AF25" s="45"/>
      <c r="AG25" s="45"/>
      <c r="AH25" s="45"/>
      <c r="AI25" s="45"/>
      <c r="AJ25" s="45"/>
      <c r="AK25" s="45"/>
      <c r="AL25" s="46"/>
      <c r="AN25" s="12">
        <f ca="1" t="shared" si="0"/>
        <v>0</v>
      </c>
    </row>
    <row r="26" spans="27:40">
      <c r="AA26" s="44"/>
      <c r="AB26" s="45"/>
      <c r="AC26" s="45"/>
      <c r="AD26" s="45"/>
      <c r="AE26" s="45"/>
      <c r="AF26" s="45"/>
      <c r="AG26" s="45"/>
      <c r="AH26" s="45"/>
      <c r="AI26" s="45"/>
      <c r="AJ26" s="45"/>
      <c r="AK26" s="45"/>
      <c r="AL26" s="46"/>
      <c r="AN26" s="12">
        <f ca="1" t="shared" si="0"/>
        <v>0</v>
      </c>
    </row>
    <row r="27" spans="27:40">
      <c r="AA27" s="44"/>
      <c r="AB27" s="45"/>
      <c r="AC27" s="45"/>
      <c r="AD27" s="45"/>
      <c r="AE27" s="45"/>
      <c r="AF27" s="45"/>
      <c r="AG27" s="45"/>
      <c r="AH27" s="45"/>
      <c r="AI27" s="45"/>
      <c r="AJ27" s="45"/>
      <c r="AK27" s="45"/>
      <c r="AL27" s="46"/>
      <c r="AN27" s="12">
        <f ca="1" t="shared" si="0"/>
        <v>0</v>
      </c>
    </row>
    <row r="28" spans="27:40">
      <c r="AA28" s="44"/>
      <c r="AB28" s="45"/>
      <c r="AC28" s="45"/>
      <c r="AD28" s="45"/>
      <c r="AE28" s="45"/>
      <c r="AF28" s="45"/>
      <c r="AG28" s="45"/>
      <c r="AH28" s="45"/>
      <c r="AI28" s="45"/>
      <c r="AJ28" s="45"/>
      <c r="AK28" s="45"/>
      <c r="AL28" s="46"/>
      <c r="AN28" s="12">
        <f ca="1" t="shared" si="0"/>
        <v>0</v>
      </c>
    </row>
    <row r="29" spans="27:40">
      <c r="AA29" s="44"/>
      <c r="AB29" s="45"/>
      <c r="AC29" s="45"/>
      <c r="AD29" s="45"/>
      <c r="AE29" s="45"/>
      <c r="AF29" s="45"/>
      <c r="AG29" s="45"/>
      <c r="AH29" s="45"/>
      <c r="AI29" s="45"/>
      <c r="AJ29" s="45"/>
      <c r="AK29" s="45"/>
      <c r="AL29" s="46"/>
      <c r="AN29" s="12">
        <f ca="1" t="shared" si="0"/>
        <v>0</v>
      </c>
    </row>
    <row r="30" spans="27:40">
      <c r="AA30" s="44"/>
      <c r="AB30" s="45"/>
      <c r="AC30" s="45"/>
      <c r="AD30" s="45"/>
      <c r="AE30" s="45"/>
      <c r="AF30" s="45"/>
      <c r="AG30" s="45"/>
      <c r="AH30" s="45"/>
      <c r="AI30" s="45"/>
      <c r="AJ30" s="45"/>
      <c r="AK30" s="45"/>
      <c r="AL30" s="46"/>
      <c r="AN30" s="12">
        <f ca="1" t="shared" si="0"/>
        <v>0</v>
      </c>
    </row>
    <row r="31" spans="27:40">
      <c r="AA31" s="44"/>
      <c r="AB31" s="45"/>
      <c r="AC31" s="45"/>
      <c r="AD31" s="45"/>
      <c r="AE31" s="45"/>
      <c r="AF31" s="45"/>
      <c r="AG31" s="45"/>
      <c r="AH31" s="45"/>
      <c r="AI31" s="45"/>
      <c r="AJ31" s="45"/>
      <c r="AK31" s="45"/>
      <c r="AL31" s="46"/>
      <c r="AN31" s="12">
        <f ca="1" t="shared" si="0"/>
        <v>0</v>
      </c>
    </row>
    <row r="32" spans="27:40">
      <c r="AA32" s="44"/>
      <c r="AB32" s="45"/>
      <c r="AC32" s="45"/>
      <c r="AD32" s="45"/>
      <c r="AE32" s="45"/>
      <c r="AF32" s="45"/>
      <c r="AG32" s="45"/>
      <c r="AH32" s="45"/>
      <c r="AI32" s="45"/>
      <c r="AJ32" s="45"/>
      <c r="AK32" s="45"/>
      <c r="AL32" s="46"/>
      <c r="AN32" s="12">
        <f ca="1" t="shared" si="0"/>
        <v>0</v>
      </c>
    </row>
    <row r="33" spans="27:40">
      <c r="AA33" s="44"/>
      <c r="AB33" s="45"/>
      <c r="AC33" s="45"/>
      <c r="AD33" s="47"/>
      <c r="AE33" s="45"/>
      <c r="AF33" s="45"/>
      <c r="AG33" s="45"/>
      <c r="AH33" s="45"/>
      <c r="AI33" s="45"/>
      <c r="AJ33" s="45"/>
      <c r="AK33" s="45"/>
      <c r="AL33" s="46"/>
      <c r="AN33" s="12">
        <f ca="1" t="shared" si="0"/>
        <v>0</v>
      </c>
    </row>
    <row r="34" spans="27:40">
      <c r="AA34" s="44"/>
      <c r="AB34" s="46"/>
      <c r="AC34" s="45"/>
      <c r="AD34" s="45"/>
      <c r="AE34" s="45"/>
      <c r="AF34" s="45"/>
      <c r="AG34" s="46"/>
      <c r="AH34" s="45"/>
      <c r="AI34" s="45"/>
      <c r="AJ34" s="45"/>
      <c r="AK34" s="45"/>
      <c r="AL34" s="70"/>
      <c r="AN34" s="12">
        <f ca="1" t="shared" si="0"/>
        <v>0</v>
      </c>
    </row>
    <row r="35" spans="27:40">
      <c r="AA35" s="48"/>
      <c r="AB35" s="49"/>
      <c r="AC35" s="50"/>
      <c r="AD35" s="50"/>
      <c r="AE35" s="50"/>
      <c r="AF35" s="50"/>
      <c r="AG35" s="49"/>
      <c r="AH35" s="50"/>
      <c r="AI35" s="50"/>
      <c r="AJ35" s="50"/>
      <c r="AK35" s="50"/>
      <c r="AL35" s="71"/>
      <c r="AN35" s="12">
        <f ca="1" t="shared" si="0"/>
        <v>0</v>
      </c>
    </row>
    <row r="36" spans="27:40">
      <c r="AA36" s="48"/>
      <c r="AB36" s="49"/>
      <c r="AC36" s="50"/>
      <c r="AD36" s="50"/>
      <c r="AE36" s="50"/>
      <c r="AF36" s="50"/>
      <c r="AG36" s="49"/>
      <c r="AH36" s="50"/>
      <c r="AI36" s="50"/>
      <c r="AJ36" s="50"/>
      <c r="AK36" s="50"/>
      <c r="AL36" s="71"/>
      <c r="AN36" s="12">
        <f ca="1" t="shared" si="0"/>
        <v>0</v>
      </c>
    </row>
    <row r="37" spans="27:40">
      <c r="AA37" s="48"/>
      <c r="AB37" s="49"/>
      <c r="AC37" s="50"/>
      <c r="AD37" s="50"/>
      <c r="AE37" s="50"/>
      <c r="AF37" s="50"/>
      <c r="AG37" s="49"/>
      <c r="AH37" s="50"/>
      <c r="AI37" s="50"/>
      <c r="AJ37" s="50"/>
      <c r="AK37" s="50"/>
      <c r="AL37" s="71"/>
      <c r="AN37" s="12">
        <f ca="1" t="shared" si="0"/>
        <v>0</v>
      </c>
    </row>
    <row r="38" spans="27:40">
      <c r="AA38" s="51"/>
      <c r="AB38" s="29"/>
      <c r="AC38" s="10"/>
      <c r="AE38" s="10"/>
      <c r="AF38" s="10"/>
      <c r="AG38" s="29"/>
      <c r="AH38" s="10"/>
      <c r="AI38" s="10"/>
      <c r="AJ38" s="10"/>
      <c r="AK38" s="10"/>
      <c r="AL38" s="28"/>
      <c r="AN38" s="12">
        <f ca="1" t="shared" si="0"/>
        <v>0</v>
      </c>
    </row>
    <row r="39" spans="27:40">
      <c r="AA39" s="51"/>
      <c r="AB39" s="29"/>
      <c r="AC39" s="10"/>
      <c r="AE39" s="10"/>
      <c r="AF39" s="10"/>
      <c r="AG39" s="29"/>
      <c r="AH39" s="10"/>
      <c r="AI39" s="10"/>
      <c r="AJ39" s="10"/>
      <c r="AK39" s="10"/>
      <c r="AL39" s="28"/>
      <c r="AN39" s="12">
        <f ca="1" t="shared" si="0"/>
        <v>0</v>
      </c>
    </row>
    <row r="40" spans="27:40">
      <c r="AA40" s="51"/>
      <c r="AB40" s="29"/>
      <c r="AC40" s="10"/>
      <c r="AE40" s="10"/>
      <c r="AF40" s="10"/>
      <c r="AG40" s="29"/>
      <c r="AH40" s="10"/>
      <c r="AI40" s="10"/>
      <c r="AJ40" s="10"/>
      <c r="AK40" s="10"/>
      <c r="AL40" s="28"/>
      <c r="AN40" s="12">
        <f ca="1" t="shared" si="0"/>
        <v>0</v>
      </c>
    </row>
    <row r="41" spans="27:40">
      <c r="AA41" s="51"/>
      <c r="AB41" s="29"/>
      <c r="AC41" s="10"/>
      <c r="AE41" s="10"/>
      <c r="AF41" s="10"/>
      <c r="AG41" s="29"/>
      <c r="AH41" s="10"/>
      <c r="AI41" s="10"/>
      <c r="AJ41" s="10"/>
      <c r="AK41" s="10"/>
      <c r="AL41" s="28"/>
      <c r="AN41" s="12">
        <f ca="1" t="shared" si="0"/>
        <v>0</v>
      </c>
    </row>
    <row r="42" spans="27:40">
      <c r="AA42" s="51"/>
      <c r="AB42" s="29"/>
      <c r="AC42" s="10"/>
      <c r="AE42" s="10"/>
      <c r="AF42" s="10"/>
      <c r="AG42" s="29"/>
      <c r="AH42" s="10"/>
      <c r="AI42" s="10"/>
      <c r="AJ42" s="10"/>
      <c r="AK42" s="10"/>
      <c r="AL42" s="28"/>
      <c r="AN42" s="12">
        <f ca="1" t="shared" si="0"/>
        <v>0</v>
      </c>
    </row>
    <row r="43" spans="27:40">
      <c r="AA43" s="51"/>
      <c r="AB43" s="29"/>
      <c r="AC43" s="10"/>
      <c r="AE43" s="10"/>
      <c r="AF43" s="10"/>
      <c r="AG43" s="29"/>
      <c r="AH43" s="10"/>
      <c r="AI43" s="10"/>
      <c r="AJ43" s="10"/>
      <c r="AK43" s="10"/>
      <c r="AL43" s="28"/>
      <c r="AN43" s="12">
        <f ca="1" t="shared" si="0"/>
        <v>0</v>
      </c>
    </row>
    <row r="44" spans="40:40">
      <c r="AN44" s="12">
        <f ca="1" t="shared" si="0"/>
        <v>0</v>
      </c>
    </row>
    <row r="45" spans="27:40">
      <c r="AA45" s="52"/>
      <c r="AB45" s="53"/>
      <c r="AC45" s="54"/>
      <c r="AD45" s="50"/>
      <c r="AE45" s="54"/>
      <c r="AF45" s="54"/>
      <c r="AG45" s="53"/>
      <c r="AH45" s="54"/>
      <c r="AI45" s="54"/>
      <c r="AJ45" s="54"/>
      <c r="AK45" s="54"/>
      <c r="AL45" s="72"/>
      <c r="AM45" s="52"/>
      <c r="AN45" s="12">
        <f ca="1" t="shared" si="0"/>
        <v>0</v>
      </c>
    </row>
    <row r="46" spans="27:40">
      <c r="AA46" s="44"/>
      <c r="AB46" s="55"/>
      <c r="AC46" s="56"/>
      <c r="AD46" s="45"/>
      <c r="AE46" s="56"/>
      <c r="AF46" s="56"/>
      <c r="AG46" s="55"/>
      <c r="AH46" s="56"/>
      <c r="AI46" s="56"/>
      <c r="AJ46" s="56"/>
      <c r="AK46" s="56"/>
      <c r="AL46" s="73"/>
      <c r="AM46" s="52"/>
      <c r="AN46" s="12">
        <f ca="1" t="shared" si="0"/>
        <v>0</v>
      </c>
    </row>
    <row r="47" spans="27:40">
      <c r="AA47" s="44"/>
      <c r="AB47" s="55"/>
      <c r="AC47" s="56"/>
      <c r="AD47" s="45"/>
      <c r="AE47" s="56"/>
      <c r="AF47" s="56"/>
      <c r="AG47" s="55"/>
      <c r="AH47" s="56"/>
      <c r="AI47" s="56"/>
      <c r="AJ47" s="56"/>
      <c r="AK47" s="56"/>
      <c r="AL47" s="46"/>
      <c r="AM47" s="52"/>
      <c r="AN47" s="12">
        <f ca="1" t="shared" si="0"/>
        <v>0</v>
      </c>
    </row>
    <row r="48" spans="27:40">
      <c r="AA48" s="44"/>
      <c r="AB48" s="55"/>
      <c r="AC48" s="56"/>
      <c r="AD48" s="57"/>
      <c r="AE48" s="56"/>
      <c r="AF48" s="56"/>
      <c r="AG48" s="55"/>
      <c r="AH48" s="56"/>
      <c r="AI48" s="56"/>
      <c r="AJ48" s="56"/>
      <c r="AK48" s="56"/>
      <c r="AL48" s="46"/>
      <c r="AM48" s="52"/>
      <c r="AN48" s="12">
        <f ca="1" t="shared" si="0"/>
        <v>0</v>
      </c>
    </row>
    <row r="49" spans="27:40">
      <c r="AA49" s="58"/>
      <c r="AB49" s="59"/>
      <c r="AC49" s="21"/>
      <c r="AD49" s="60"/>
      <c r="AE49" s="21"/>
      <c r="AF49" s="21"/>
      <c r="AG49" s="59"/>
      <c r="AH49" s="21"/>
      <c r="AI49" s="21"/>
      <c r="AJ49" s="21"/>
      <c r="AK49" s="21"/>
      <c r="AL49" s="74"/>
      <c r="AN49" s="12">
        <f ca="1" t="shared" si="0"/>
        <v>0</v>
      </c>
    </row>
    <row r="50" spans="40:40">
      <c r="AN50" s="12">
        <f ca="1" t="shared" si="0"/>
        <v>0</v>
      </c>
    </row>
    <row r="51" spans="40:40">
      <c r="AN51" s="12">
        <f ca="1" t="shared" si="0"/>
        <v>0</v>
      </c>
    </row>
    <row r="52" spans="40:40">
      <c r="AN52" s="12">
        <f ca="1" t="shared" si="0"/>
        <v>0</v>
      </c>
    </row>
    <row r="53" spans="40:40">
      <c r="AN53" s="12">
        <f ca="1" t="shared" si="0"/>
        <v>0</v>
      </c>
    </row>
    <row r="54" spans="40:40">
      <c r="AN54" s="12">
        <f ca="1" t="shared" si="0"/>
        <v>0</v>
      </c>
    </row>
    <row r="55" spans="40:40">
      <c r="AN55" s="12">
        <f ca="1" t="shared" si="0"/>
        <v>0</v>
      </c>
    </row>
    <row r="56" spans="40:40">
      <c r="AN56" s="12">
        <f ca="1" t="shared" si="0"/>
        <v>0</v>
      </c>
    </row>
    <row r="57" spans="40:40">
      <c r="AN57" s="12">
        <f ca="1" t="shared" si="0"/>
        <v>0</v>
      </c>
    </row>
    <row r="58" spans="40:40">
      <c r="AN58" s="12">
        <f ca="1" t="shared" si="0"/>
        <v>0</v>
      </c>
    </row>
    <row r="59" spans="40:40">
      <c r="AN59" s="12">
        <f ca="1" t="shared" si="0"/>
        <v>0</v>
      </c>
    </row>
    <row r="60" spans="40:40">
      <c r="AN60" s="12">
        <f ca="1" t="shared" si="0"/>
        <v>0</v>
      </c>
    </row>
    <row r="61" spans="40:40">
      <c r="AN61" s="12">
        <f ca="1" t="shared" si="0"/>
        <v>0</v>
      </c>
    </row>
    <row r="62" spans="40:40">
      <c r="AN62" s="12">
        <f ca="1" t="shared" si="0"/>
        <v>0</v>
      </c>
    </row>
    <row r="63" spans="40:40">
      <c r="AN63" s="12">
        <f ca="1" t="shared" si="0"/>
        <v>0</v>
      </c>
    </row>
    <row r="64" spans="40:40">
      <c r="AN64" s="12">
        <f ca="1" t="shared" si="0"/>
        <v>0</v>
      </c>
    </row>
    <row r="65" spans="40:40">
      <c r="AN65" s="12">
        <f ca="1" t="shared" si="0"/>
        <v>0</v>
      </c>
    </row>
    <row r="66" spans="40:40">
      <c r="AN66" s="12">
        <f ca="1" t="shared" si="0"/>
        <v>0</v>
      </c>
    </row>
    <row r="67" spans="40:40">
      <c r="AN67" s="12">
        <f t="shared" ref="AN67:AN99" si="1">IF(ISBLANK($AL67),0,1+LEN($AL67)-LEN(SUBSTITUTE($AL67,"●","")))</f>
        <v>0</v>
      </c>
    </row>
    <row r="68" spans="40:40">
      <c r="AN68" s="12">
        <f t="shared" si="1"/>
        <v>0</v>
      </c>
    </row>
    <row r="69" spans="40:40">
      <c r="AN69" s="12">
        <f t="shared" si="1"/>
        <v>0</v>
      </c>
    </row>
    <row r="70" spans="40:40">
      <c r="AN70" s="12">
        <f t="shared" si="1"/>
        <v>0</v>
      </c>
    </row>
    <row r="71" spans="40:40">
      <c r="AN71" s="12">
        <f t="shared" si="1"/>
        <v>0</v>
      </c>
    </row>
    <row r="72" spans="40:40">
      <c r="AN72" s="12">
        <f t="shared" si="1"/>
        <v>0</v>
      </c>
    </row>
    <row r="73" spans="40:40">
      <c r="AN73" s="12">
        <f t="shared" si="1"/>
        <v>0</v>
      </c>
    </row>
    <row r="74" spans="40:40">
      <c r="AN74" s="12">
        <f t="shared" si="1"/>
        <v>0</v>
      </c>
    </row>
    <row r="75" spans="40:40">
      <c r="AN75" s="12">
        <f t="shared" si="1"/>
        <v>0</v>
      </c>
    </row>
    <row r="76" spans="40:40">
      <c r="AN76" s="12">
        <f t="shared" si="1"/>
        <v>0</v>
      </c>
    </row>
    <row r="77" spans="40:40">
      <c r="AN77" s="12">
        <f t="shared" si="1"/>
        <v>0</v>
      </c>
    </row>
    <row r="78" spans="40:40">
      <c r="AN78" s="12">
        <f t="shared" si="1"/>
        <v>0</v>
      </c>
    </row>
    <row r="79" spans="40:40">
      <c r="AN79" s="12">
        <f t="shared" si="1"/>
        <v>0</v>
      </c>
    </row>
    <row r="80" spans="40:40">
      <c r="AN80" s="12">
        <f t="shared" si="1"/>
        <v>0</v>
      </c>
    </row>
    <row r="81" spans="40:40">
      <c r="AN81" s="12">
        <f t="shared" si="1"/>
        <v>0</v>
      </c>
    </row>
    <row r="82" spans="40:40">
      <c r="AN82" s="12">
        <f t="shared" si="1"/>
        <v>0</v>
      </c>
    </row>
    <row r="83" spans="40:40">
      <c r="AN83" s="12">
        <f t="shared" si="1"/>
        <v>0</v>
      </c>
    </row>
    <row r="84" spans="40:40">
      <c r="AN84" s="12">
        <f t="shared" si="1"/>
        <v>0</v>
      </c>
    </row>
    <row r="85" spans="40:40">
      <c r="AN85" s="12">
        <f t="shared" si="1"/>
        <v>0</v>
      </c>
    </row>
    <row r="86" spans="40:40">
      <c r="AN86" s="12">
        <f t="shared" si="1"/>
        <v>0</v>
      </c>
    </row>
    <row r="87" spans="40:40">
      <c r="AN87" s="12">
        <f t="shared" si="1"/>
        <v>0</v>
      </c>
    </row>
    <row r="88" spans="40:40">
      <c r="AN88" s="12">
        <f t="shared" si="1"/>
        <v>0</v>
      </c>
    </row>
    <row r="89" spans="40:40">
      <c r="AN89" s="12">
        <f t="shared" si="1"/>
        <v>0</v>
      </c>
    </row>
    <row r="90" spans="40:40">
      <c r="AN90" s="12">
        <f t="shared" si="1"/>
        <v>0</v>
      </c>
    </row>
    <row r="91" spans="40:40">
      <c r="AN91" s="12">
        <f t="shared" si="1"/>
        <v>0</v>
      </c>
    </row>
    <row r="92" spans="40:40">
      <c r="AN92" s="12">
        <f t="shared" si="1"/>
        <v>0</v>
      </c>
    </row>
    <row r="93" spans="40:40">
      <c r="AN93" s="12">
        <f t="shared" si="1"/>
        <v>0</v>
      </c>
    </row>
    <row r="94" spans="40:40">
      <c r="AN94" s="12">
        <f t="shared" si="1"/>
        <v>0</v>
      </c>
    </row>
    <row r="95" spans="40:40">
      <c r="AN95" s="12">
        <f t="shared" si="1"/>
        <v>0</v>
      </c>
    </row>
    <row r="96" spans="40:40">
      <c r="AN96" s="12">
        <f t="shared" si="1"/>
        <v>0</v>
      </c>
    </row>
    <row r="97" spans="40:40">
      <c r="AN97" s="12">
        <f t="shared" si="1"/>
        <v>0</v>
      </c>
    </row>
    <row r="98" spans="40:40">
      <c r="AN98" s="12">
        <f t="shared" si="1"/>
        <v>0</v>
      </c>
    </row>
    <row r="99" spans="40:40">
      <c r="AN99" s="12">
        <f t="shared" si="1"/>
        <v>0</v>
      </c>
    </row>
  </sheetData>
  <sheetProtection sheet="1" objects="1"/>
  <mergeCells count="15">
    <mergeCell ref="D1:F1"/>
    <mergeCell ref="AA1:AL1"/>
    <mergeCell ref="D2:F2"/>
    <mergeCell ref="AJ2:AK2"/>
    <mergeCell ref="D3:F3"/>
    <mergeCell ref="AA4:AA5"/>
    <mergeCell ref="AA6:AA7"/>
    <mergeCell ref="AA8:AA9"/>
    <mergeCell ref="AA10:AA11"/>
    <mergeCell ref="AB2:AB3"/>
    <mergeCell ref="AC2:AC3"/>
    <mergeCell ref="AD2:AD3"/>
    <mergeCell ref="AE2:AE3"/>
    <mergeCell ref="AF2:AF3"/>
    <mergeCell ref="AG2:AG3"/>
  </mergeCells>
  <pageMargins left="0.75" right="0.75" top="1" bottom="1" header="0.511805555555556" footer="0.511805555555556"/>
  <headerFooter/>
  <drawing r:id="rId1"/>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sheetPr>
    <pageSetUpPr autoPageBreaks="0"/>
  </sheetPr>
  <dimension ref="A1:AN99"/>
  <sheetViews>
    <sheetView showZeros="0" workbookViewId="0">
      <selection activeCell="A1" sqref="A1"/>
    </sheetView>
  </sheetViews>
  <sheetFormatPr defaultColWidth="9.14285714285714" defaultRowHeight="15"/>
  <cols>
    <col min="1" max="1" width="20.5714285714286" customWidth="1"/>
    <col min="2" max="2" width="29.7142857142857" style="8" customWidth="1"/>
    <col min="3" max="3" width="10.2857142857143" style="9" customWidth="1"/>
    <col min="4" max="4" width="10.2857142857143" style="10" customWidth="1"/>
    <col min="5" max="6" width="10.2857142857143" style="9" customWidth="1"/>
    <col min="7" max="7" width="10.2857142857143" style="8" customWidth="1"/>
    <col min="8" max="11" width="10.2857142857143" style="9" customWidth="1"/>
    <col min="12" max="12" width="10.2857142857143" style="11" customWidth="1"/>
    <col min="13" max="24" width="10.2857142857143" style="12" customWidth="1"/>
    <col min="26" max="26" width="0.990476190476191" customWidth="1"/>
    <col min="27" max="27" width="20.5714285714286" customWidth="1"/>
    <col min="28" max="28" width="29.7142857142857" style="8" customWidth="1"/>
    <col min="29" max="29" width="6.71428571428571" style="9" customWidth="1"/>
    <col min="30" max="30" width="19.1428571428571" style="10" customWidth="1"/>
    <col min="31" max="31" width="8.28571428571429" style="9" customWidth="1"/>
    <col min="32" max="32" width="7.42857142857143" style="9" customWidth="1"/>
    <col min="33" max="33" width="33.2857142857143" style="8" customWidth="1"/>
    <col min="34" max="34" width="9.28571428571429" style="9" customWidth="1"/>
    <col min="35" max="35" width="5.42857142857143" style="9" customWidth="1"/>
    <col min="36" max="36" width="3.85714285714286" style="9" customWidth="1"/>
    <col min="37" max="37" width="6.57142857142857" style="9" customWidth="1"/>
    <col min="38" max="38" width="36.2857142857143" style="11" customWidth="1"/>
    <col min="39" max="39" width="0.857142857142857" customWidth="1"/>
    <col min="40" max="40" width="9.14285714285714" style="12"/>
  </cols>
  <sheetData>
    <row r="1" ht="22.5" spans="1:40">
      <c r="A1" s="13" t="str">
        <f>Attraction_List!$Z$2</f>
        <v>Sheet Name</v>
      </c>
      <c r="B1" s="14" t="str">
        <f ca="1">MID(CELL("filename",B1),FIND("]",CELL("filename",B1))+1,255)</f>
        <v>Auroras_Spinning_Wheel</v>
      </c>
      <c r="C1" s="14"/>
      <c r="D1" s="15" t="str">
        <f ca="1">HYPERLINK("#"&amp;CELL("address",INDEX(Attraction_List!$A$3:$A$9999,MATCH($B$1,Attraction_List!$Z$3:$Z$9999,0),1)),"Back to Attraction List")</f>
        <v>Back to Attraction List</v>
      </c>
      <c r="E1" s="16"/>
      <c r="F1" s="17"/>
      <c r="G1" s="18"/>
      <c r="H1" s="18"/>
      <c r="I1" s="18"/>
      <c r="J1" s="18"/>
      <c r="K1" s="18"/>
      <c r="L1" s="25"/>
      <c r="AA1" s="30" t="str">
        <f ca="1">N($B$14)&amp;" Task(s) From "&amp;N($B$15)&amp;" Character(s) Use "&amp;CHAR(34)&amp;$B$2&amp;CHAR(34)&amp;" For "&amp;N($AN$1)&amp;" Token(s)"</f>
        <v>13 Task(s) From 5 Character(s) Use "Aurora's Spinning Wheel" For 0 Token(s)</v>
      </c>
      <c r="AB1" s="31"/>
      <c r="AC1" s="31"/>
      <c r="AD1" s="31"/>
      <c r="AE1" s="31"/>
      <c r="AF1" s="31"/>
      <c r="AG1" s="31"/>
      <c r="AH1" s="31"/>
      <c r="AI1" s="31"/>
      <c r="AJ1" s="31"/>
      <c r="AK1" s="31"/>
      <c r="AL1" s="61"/>
      <c r="AN1" s="12">
        <f ca="1">SUM($AN$4:$AN$9999)</f>
        <v>0</v>
      </c>
    </row>
    <row r="2" ht="22.5" spans="1:40">
      <c r="A2" s="13" t="str">
        <f>Attraction_List!$A$2</f>
        <v>Name</v>
      </c>
      <c r="B2" s="19" t="str">
        <f ca="1">LOOKUP(B1,Attraction_List!$Z$3:$Z$9999,Attraction_List!$A$3:$A$9999)</f>
        <v>Aurora's Spinning Wheel</v>
      </c>
      <c r="C2" s="19"/>
      <c r="D2" s="9"/>
      <c r="G2" s="20"/>
      <c r="AA2" s="32" t="str">
        <f>HYPERLINK("#$A$1","&lt;&lt;&lt; Attraction Info")</f>
        <v>&lt;&lt;&lt; Attraction Info</v>
      </c>
      <c r="AB2" s="33" t="s">
        <v>276</v>
      </c>
      <c r="AC2" s="34" t="s">
        <v>277</v>
      </c>
      <c r="AD2" s="35" t="s">
        <v>278</v>
      </c>
      <c r="AE2" s="34" t="s">
        <v>279</v>
      </c>
      <c r="AF2" s="34" t="s">
        <v>280</v>
      </c>
      <c r="AG2" s="33" t="s">
        <v>281</v>
      </c>
      <c r="AH2" s="62"/>
      <c r="AI2" s="63" t="s">
        <v>282</v>
      </c>
      <c r="AJ2" s="62" t="s">
        <v>283</v>
      </c>
      <c r="AK2" s="62"/>
      <c r="AL2" s="64" t="str">
        <f ca="1">HYPERLINK("#"&amp;CELL("address",INDEX(Attraction_List!$A$3:$A$9999,MATCH($B$1,Attraction_List!$Z$3:$Z$9999,0),1)),"Back to Attraction List")</f>
        <v>Back to Attraction List</v>
      </c>
      <c r="AN2" s="12">
        <f ca="1" t="shared" ref="AN2:AN66" si="0">IF(ISBLANK($AL2),0,1+LEN($AL2)-LEN(SUBSTITUTE($AL2,"●","")))</f>
        <v>1</v>
      </c>
    </row>
    <row r="3" ht="22.5" spans="1:38">
      <c r="A3" s="13" t="str">
        <f>Attraction_List!$C$2</f>
        <v>Cost</v>
      </c>
      <c r="B3" s="19">
        <f ca="1">LOOKUP(B1,Attraction_List!$Z$3:$Z$9999,Attraction_List!$C$3:$C$9999)</f>
        <v>65</v>
      </c>
      <c r="C3" s="19"/>
      <c r="D3" s="15" t="str">
        <f>IF($B$14&gt;0,HYPERLINK("#$AL$1","Task List &gt;&gt;&gt;"),HYPERLINK("#$A$1","No Tasks"))</f>
        <v>Task List &gt;&gt;&gt;</v>
      </c>
      <c r="E3" s="17"/>
      <c r="F3" s="17"/>
      <c r="G3" s="20"/>
      <c r="AA3" s="75" t="s">
        <v>284</v>
      </c>
      <c r="AB3" s="76"/>
      <c r="AC3" s="77"/>
      <c r="AD3" s="78"/>
      <c r="AE3" s="77"/>
      <c r="AF3" s="77"/>
      <c r="AG3" s="76"/>
      <c r="AH3" s="82" t="s">
        <v>285</v>
      </c>
      <c r="AI3" s="82" t="s">
        <v>286</v>
      </c>
      <c r="AJ3" s="82" t="s">
        <v>28</v>
      </c>
      <c r="AK3" s="82" t="s">
        <v>29</v>
      </c>
      <c r="AL3" s="83" t="s">
        <v>30</v>
      </c>
    </row>
    <row r="4" ht="21.75" spans="1:40">
      <c r="A4" s="13" t="str">
        <f>Attraction_List!$D$2</f>
        <v>Cost Units</v>
      </c>
      <c r="B4" s="19" t="str">
        <f ca="1">LOOKUP(B1,Attraction_List!$Z$3:$Z$9999,Attraction_List!$D$3:$D$9999)</f>
        <v>Gems</v>
      </c>
      <c r="C4" s="19"/>
      <c r="E4" s="21"/>
      <c r="G4" s="20"/>
      <c r="L4" s="26"/>
      <c r="AA4" s="79" t="s">
        <v>384</v>
      </c>
      <c r="AB4" s="92" t="s">
        <v>385</v>
      </c>
      <c r="AC4" s="93"/>
      <c r="AD4" s="94"/>
      <c r="AE4" s="93"/>
      <c r="AF4" s="93"/>
      <c r="AG4" s="92" t="s">
        <v>61</v>
      </c>
      <c r="AH4" s="93" t="s">
        <v>35</v>
      </c>
      <c r="AI4" s="93"/>
      <c r="AJ4" s="93">
        <v>13</v>
      </c>
      <c r="AK4" s="93">
        <v>110</v>
      </c>
      <c r="AL4" s="339"/>
      <c r="AN4" s="12">
        <f ca="1" t="shared" si="0"/>
        <v>0</v>
      </c>
    </row>
    <row r="5" ht="21.75" spans="1:40">
      <c r="A5" s="13" t="str">
        <f>Attraction_List!$E$2</f>
        <v>Limited Time</v>
      </c>
      <c r="B5" s="19" t="str">
        <f ca="1">IF(LOOKUP(B1,Attraction_List!$Z$3:$Z$9999,Attraction_List!$E$3:$E$9999)="Y","Yes","No")</f>
        <v>No</v>
      </c>
      <c r="C5" s="19"/>
      <c r="E5" s="21"/>
      <c r="G5" s="20"/>
      <c r="L5" s="26"/>
      <c r="AA5" s="80"/>
      <c r="AB5" s="184" t="s">
        <v>386</v>
      </c>
      <c r="AC5" s="41"/>
      <c r="AD5" s="41" t="s">
        <v>387</v>
      </c>
      <c r="AE5" s="41"/>
      <c r="AF5" s="41"/>
      <c r="AG5" s="184" t="s">
        <v>61</v>
      </c>
      <c r="AH5" s="185" t="s">
        <v>100</v>
      </c>
      <c r="AI5" s="41"/>
      <c r="AJ5" s="185">
        <v>57</v>
      </c>
      <c r="AK5" s="185">
        <v>500</v>
      </c>
      <c r="AL5" s="347"/>
      <c r="AN5" s="12">
        <f ca="1" t="shared" si="0"/>
        <v>0</v>
      </c>
    </row>
    <row r="6" ht="21" spans="1:40">
      <c r="A6" s="13" t="str">
        <f>Attraction_List!$F$2</f>
        <v>Build Time</v>
      </c>
      <c r="B6" s="19" t="str">
        <f ca="1">LOOKUP(B1,Attraction_List!$Z$3:$Z$9999,Attraction_List!$F$3:$F$9999)</f>
        <v>0s</v>
      </c>
      <c r="C6" s="19"/>
      <c r="E6" s="21"/>
      <c r="G6" s="20"/>
      <c r="L6" s="26"/>
      <c r="AA6" s="79" t="s">
        <v>387</v>
      </c>
      <c r="AB6" s="182" t="s">
        <v>388</v>
      </c>
      <c r="AC6" s="183">
        <v>2</v>
      </c>
      <c r="AD6" s="43"/>
      <c r="AE6" s="43"/>
      <c r="AF6" s="43"/>
      <c r="AG6" s="182" t="s">
        <v>61</v>
      </c>
      <c r="AH6" s="183" t="s">
        <v>35</v>
      </c>
      <c r="AI6" s="43"/>
      <c r="AJ6" s="183">
        <v>13</v>
      </c>
      <c r="AK6" s="183">
        <v>110</v>
      </c>
      <c r="AL6" s="392"/>
      <c r="AN6" s="12">
        <f ca="1" t="shared" si="0"/>
        <v>0</v>
      </c>
    </row>
    <row r="7" ht="21.75" spans="1:40">
      <c r="A7" s="13" t="str">
        <f>Attraction_List!$G$2</f>
        <v>Size</v>
      </c>
      <c r="B7" s="19" t="str">
        <f ca="1">LOOKUP(B1,Attraction_List!$Z$3:$Z$9999,Attraction_List!$G$3:$G$9999)</f>
        <v>9x9</v>
      </c>
      <c r="C7" s="19"/>
      <c r="E7" s="21"/>
      <c r="G7" s="20"/>
      <c r="L7" s="26"/>
      <c r="AA7" s="80"/>
      <c r="AB7" s="184" t="s">
        <v>386</v>
      </c>
      <c r="AC7" s="41"/>
      <c r="AD7" s="41" t="s">
        <v>384</v>
      </c>
      <c r="AE7" s="41"/>
      <c r="AF7" s="41"/>
      <c r="AG7" s="184" t="s">
        <v>61</v>
      </c>
      <c r="AH7" s="185" t="s">
        <v>100</v>
      </c>
      <c r="AI7" s="41"/>
      <c r="AJ7" s="185">
        <v>57</v>
      </c>
      <c r="AK7" s="185">
        <v>500</v>
      </c>
      <c r="AL7" s="347"/>
      <c r="AN7" s="12">
        <f ca="1" t="shared" si="0"/>
        <v>0</v>
      </c>
    </row>
    <row r="8" ht="21" spans="1:40">
      <c r="A8" s="13" t="str">
        <f>Attraction_List!$H$2</f>
        <v>Collect Time</v>
      </c>
      <c r="B8" s="19" t="str">
        <f ca="1">LOOKUP(B1,Attraction_List!$Z$3:$Z$9999,Attraction_List!$H$3:$H$9999)</f>
        <v>60m</v>
      </c>
      <c r="C8" s="19"/>
      <c r="E8" s="21"/>
      <c r="G8" s="20"/>
      <c r="L8" s="26"/>
      <c r="AA8" s="79" t="s">
        <v>389</v>
      </c>
      <c r="AB8" s="182" t="s">
        <v>390</v>
      </c>
      <c r="AC8" s="183">
        <v>1</v>
      </c>
      <c r="AD8" s="43" t="s">
        <v>391</v>
      </c>
      <c r="AE8" s="43"/>
      <c r="AF8" s="43"/>
      <c r="AG8" s="182" t="s">
        <v>61</v>
      </c>
      <c r="AH8" s="183" t="s">
        <v>41</v>
      </c>
      <c r="AI8" s="43"/>
      <c r="AJ8" s="183">
        <v>37</v>
      </c>
      <c r="AK8" s="183">
        <v>370</v>
      </c>
      <c r="AL8" s="392"/>
      <c r="AN8" s="12">
        <f ca="1" t="shared" si="0"/>
        <v>0</v>
      </c>
    </row>
    <row r="9" ht="21" spans="1:40">
      <c r="A9" s="13" t="str">
        <f>Attraction_List!$I$2</f>
        <v>Striking Gold</v>
      </c>
      <c r="B9" s="19" t="str">
        <f ca="1">IF(LOOKUP(B1,Attraction_List!$Z$3:$Z$9999,Attraction_List!$I$3:$I$9999)="Y","Yes","No")</f>
        <v>Yes</v>
      </c>
      <c r="C9" s="19"/>
      <c r="E9" s="21"/>
      <c r="G9" s="20"/>
      <c r="L9" s="26"/>
      <c r="AA9" s="81"/>
      <c r="AB9" s="218" t="s">
        <v>392</v>
      </c>
      <c r="AC9" s="39"/>
      <c r="AD9" s="39" t="s">
        <v>393</v>
      </c>
      <c r="AE9" s="39"/>
      <c r="AF9" s="39"/>
      <c r="AG9" s="218" t="s">
        <v>61</v>
      </c>
      <c r="AH9" s="219" t="s">
        <v>41</v>
      </c>
      <c r="AI9" s="39"/>
      <c r="AJ9" s="219">
        <v>37</v>
      </c>
      <c r="AK9" s="219">
        <v>370</v>
      </c>
      <c r="AL9" s="389"/>
      <c r="AN9" s="12">
        <f ca="1" t="shared" si="0"/>
        <v>0</v>
      </c>
    </row>
    <row r="10" ht="21.75" spans="1:40">
      <c r="A10" s="13" t="str">
        <f>Attraction_List!$J$2</f>
        <v>XP</v>
      </c>
      <c r="B10" s="19">
        <f ca="1">LOOKUP(B1,Attraction_List!$Z$3:$Z$9999,Attraction_List!$J$3:$J$9999)</f>
        <v>18</v>
      </c>
      <c r="C10" s="19"/>
      <c r="E10" s="21"/>
      <c r="G10" s="20"/>
      <c r="L10" s="26"/>
      <c r="AA10" s="80"/>
      <c r="AB10" s="184" t="s">
        <v>394</v>
      </c>
      <c r="AC10" s="41"/>
      <c r="AD10" s="41"/>
      <c r="AE10" s="41"/>
      <c r="AF10" s="41"/>
      <c r="AG10" s="184" t="s">
        <v>61</v>
      </c>
      <c r="AH10" s="185" t="s">
        <v>100</v>
      </c>
      <c r="AI10" s="41"/>
      <c r="AJ10" s="185">
        <v>45</v>
      </c>
      <c r="AK10" s="185">
        <v>375</v>
      </c>
      <c r="AL10" s="347"/>
      <c r="AN10" s="12">
        <f ca="1" t="shared" si="0"/>
        <v>0</v>
      </c>
    </row>
    <row r="11" ht="21" spans="1:40">
      <c r="A11" s="13" t="str">
        <f>Attraction_List!$K$2</f>
        <v>Magic</v>
      </c>
      <c r="B11" s="19">
        <f ca="1">LOOKUP(B1,Attraction_List!$Z$3:$Z$9999,Attraction_List!$K$3:$K$9999)</f>
        <v>75</v>
      </c>
      <c r="C11" s="19"/>
      <c r="D11" s="22"/>
      <c r="E11" s="23"/>
      <c r="F11" s="24"/>
      <c r="G11" s="22"/>
      <c r="H11" s="24"/>
      <c r="I11" s="24"/>
      <c r="J11" s="24"/>
      <c r="K11" s="24"/>
      <c r="L11" s="27"/>
      <c r="AA11" s="79" t="s">
        <v>393</v>
      </c>
      <c r="AB11" s="182" t="s">
        <v>395</v>
      </c>
      <c r="AC11" s="183">
        <v>1</v>
      </c>
      <c r="AD11" s="43" t="s">
        <v>391</v>
      </c>
      <c r="AE11" s="43"/>
      <c r="AF11" s="43"/>
      <c r="AG11" s="182" t="s">
        <v>61</v>
      </c>
      <c r="AH11" s="183" t="s">
        <v>42</v>
      </c>
      <c r="AI11" s="43"/>
      <c r="AJ11" s="183">
        <v>25</v>
      </c>
      <c r="AK11" s="183">
        <v>270</v>
      </c>
      <c r="AL11" s="392"/>
      <c r="AN11" s="12">
        <f ca="1" t="shared" si="0"/>
        <v>0</v>
      </c>
    </row>
    <row r="12" ht="21" spans="1:40">
      <c r="A12" s="13" t="str">
        <f>Attraction_List!$L$2</f>
        <v>Possible Tokens</v>
      </c>
      <c r="B12" s="19" t="str">
        <f ca="1">LOOKUP(B1,Attraction_List!$Z$3:$Z$9999,Attraction_List!$L$3:$L$9999)</f>
        <v>Corona Kingdom Flag ● Spinning Wheel Figure ● Pawpsicle</v>
      </c>
      <c r="C12" s="19"/>
      <c r="E12" s="21"/>
      <c r="G12" s="20"/>
      <c r="L12" s="28"/>
      <c r="AA12" s="81"/>
      <c r="AB12" s="218" t="s">
        <v>392</v>
      </c>
      <c r="AC12" s="219">
        <v>1</v>
      </c>
      <c r="AD12" s="39" t="s">
        <v>389</v>
      </c>
      <c r="AE12" s="219"/>
      <c r="AF12" s="39"/>
      <c r="AG12" s="218" t="s">
        <v>61</v>
      </c>
      <c r="AH12" s="219" t="s">
        <v>41</v>
      </c>
      <c r="AI12" s="39"/>
      <c r="AJ12" s="219">
        <v>37</v>
      </c>
      <c r="AK12" s="219">
        <v>370</v>
      </c>
      <c r="AL12" s="389"/>
      <c r="AN12" s="12">
        <f ca="1" t="shared" si="0"/>
        <v>0</v>
      </c>
    </row>
    <row r="13" ht="21.75" spans="1:40">
      <c r="A13" s="13" t="str">
        <f>Attraction_List!$M$2</f>
        <v>Activity</v>
      </c>
      <c r="B13" s="19" t="str">
        <f ca="1">LOOKUP(B1,Attraction_List!$Z$3:$Z$9999,Attraction_List!$M$3:$M$9999)</f>
        <v>Spinning Magic</v>
      </c>
      <c r="C13" s="19"/>
      <c r="E13" s="21"/>
      <c r="G13" s="20"/>
      <c r="L13" s="29"/>
      <c r="AA13" s="80"/>
      <c r="AB13" s="184" t="s">
        <v>396</v>
      </c>
      <c r="AC13" s="185">
        <v>1</v>
      </c>
      <c r="AD13" s="41"/>
      <c r="AE13" s="41"/>
      <c r="AF13" s="41"/>
      <c r="AG13" s="184" t="s">
        <v>61</v>
      </c>
      <c r="AH13" s="185" t="s">
        <v>397</v>
      </c>
      <c r="AI13" s="41"/>
      <c r="AJ13" s="185">
        <v>39</v>
      </c>
      <c r="AK13" s="185">
        <v>325</v>
      </c>
      <c r="AL13" s="347"/>
      <c r="AN13" s="12">
        <f ca="1" t="shared" si="0"/>
        <v>0</v>
      </c>
    </row>
    <row r="14" ht="21" spans="1:40">
      <c r="A14" s="13" t="s">
        <v>308</v>
      </c>
      <c r="B14" s="22">
        <f>COUNTA($AB$4:$AB$9999)</f>
        <v>13</v>
      </c>
      <c r="C14" s="24"/>
      <c r="D14" s="22"/>
      <c r="E14" s="23"/>
      <c r="F14" s="24"/>
      <c r="G14" s="20"/>
      <c r="H14" s="24"/>
      <c r="I14" s="24"/>
      <c r="J14" s="24"/>
      <c r="K14" s="24"/>
      <c r="L14" s="28"/>
      <c r="AA14" s="79" t="s">
        <v>391</v>
      </c>
      <c r="AB14" s="182" t="s">
        <v>395</v>
      </c>
      <c r="AC14" s="43"/>
      <c r="AD14" s="43" t="s">
        <v>393</v>
      </c>
      <c r="AE14" s="43"/>
      <c r="AF14" s="43"/>
      <c r="AG14" s="182" t="s">
        <v>61</v>
      </c>
      <c r="AH14" s="183" t="s">
        <v>42</v>
      </c>
      <c r="AI14" s="43"/>
      <c r="AJ14" s="183">
        <v>25</v>
      </c>
      <c r="AK14" s="183">
        <v>270</v>
      </c>
      <c r="AL14" s="392"/>
      <c r="AN14" s="12">
        <f ca="1" t="shared" si="0"/>
        <v>0</v>
      </c>
    </row>
    <row r="15" ht="21" spans="1:40">
      <c r="A15" s="13" t="s">
        <v>311</v>
      </c>
      <c r="B15" s="22">
        <f>COUNTA($AA$4:$AA$9999)</f>
        <v>5</v>
      </c>
      <c r="C15" s="24"/>
      <c r="D15" s="22"/>
      <c r="E15" s="23"/>
      <c r="F15" s="24"/>
      <c r="G15" s="20"/>
      <c r="H15" s="24"/>
      <c r="I15" s="24"/>
      <c r="J15" s="24"/>
      <c r="K15" s="24"/>
      <c r="L15" s="28"/>
      <c r="AA15" s="81"/>
      <c r="AB15" s="394" t="s">
        <v>398</v>
      </c>
      <c r="AC15" s="221"/>
      <c r="AD15" s="221"/>
      <c r="AE15" s="221"/>
      <c r="AF15" s="221"/>
      <c r="AG15" s="220" t="s">
        <v>61</v>
      </c>
      <c r="AH15" s="214" t="s">
        <v>399</v>
      </c>
      <c r="AI15" s="221"/>
      <c r="AJ15" s="214">
        <v>24</v>
      </c>
      <c r="AK15" s="214">
        <v>240</v>
      </c>
      <c r="AL15" s="395"/>
      <c r="AN15" s="12">
        <f ca="1" t="shared" si="0"/>
        <v>0</v>
      </c>
    </row>
    <row r="16" ht="15.75" spans="27:40">
      <c r="AA16" s="80"/>
      <c r="AB16" s="336" t="s">
        <v>390</v>
      </c>
      <c r="AC16" s="41"/>
      <c r="AD16" s="41" t="s">
        <v>389</v>
      </c>
      <c r="AE16" s="41"/>
      <c r="AF16" s="41"/>
      <c r="AG16" s="184" t="s">
        <v>61</v>
      </c>
      <c r="AH16" s="185" t="s">
        <v>41</v>
      </c>
      <c r="AI16" s="41"/>
      <c r="AJ16" s="185">
        <v>37</v>
      </c>
      <c r="AK16" s="185">
        <v>370</v>
      </c>
      <c r="AL16" s="347"/>
      <c r="AN16" s="12">
        <f ca="1" t="shared" si="0"/>
        <v>0</v>
      </c>
    </row>
    <row r="17" spans="27:40">
      <c r="AA17" s="44"/>
      <c r="AB17" s="46"/>
      <c r="AC17" s="45"/>
      <c r="AD17" s="45"/>
      <c r="AE17" s="45"/>
      <c r="AF17" s="45"/>
      <c r="AG17" s="45"/>
      <c r="AH17" s="45"/>
      <c r="AI17" s="45"/>
      <c r="AJ17" s="45"/>
      <c r="AK17" s="45"/>
      <c r="AL17" s="46"/>
      <c r="AN17" s="12">
        <f ca="1" t="shared" si="0"/>
        <v>0</v>
      </c>
    </row>
    <row r="18" spans="27:40">
      <c r="AA18" s="44"/>
      <c r="AB18" s="46"/>
      <c r="AC18" s="45"/>
      <c r="AD18" s="45"/>
      <c r="AE18" s="45"/>
      <c r="AF18" s="45"/>
      <c r="AG18" s="46"/>
      <c r="AH18" s="45"/>
      <c r="AI18" s="45"/>
      <c r="AJ18" s="45"/>
      <c r="AK18" s="45"/>
      <c r="AL18" s="46"/>
      <c r="AN18" s="12">
        <f ca="1" t="shared" si="0"/>
        <v>0</v>
      </c>
    </row>
    <row r="19" spans="27:40">
      <c r="AA19" s="44"/>
      <c r="AB19" s="46"/>
      <c r="AC19" s="45"/>
      <c r="AD19" s="45"/>
      <c r="AE19" s="45"/>
      <c r="AF19" s="45"/>
      <c r="AG19" s="46"/>
      <c r="AH19" s="45"/>
      <c r="AI19" s="45"/>
      <c r="AJ19" s="45"/>
      <c r="AK19" s="45"/>
      <c r="AL19" s="46"/>
      <c r="AN19" s="12">
        <f ca="1" t="shared" si="0"/>
        <v>0</v>
      </c>
    </row>
    <row r="20" spans="27:40">
      <c r="AA20" s="44"/>
      <c r="AB20" s="46"/>
      <c r="AC20" s="45"/>
      <c r="AD20" s="47"/>
      <c r="AE20" s="45"/>
      <c r="AF20" s="45"/>
      <c r="AG20" s="46"/>
      <c r="AH20" s="45"/>
      <c r="AI20" s="45"/>
      <c r="AJ20" s="45"/>
      <c r="AK20" s="45"/>
      <c r="AL20" s="46"/>
      <c r="AN20" s="12">
        <f ca="1" t="shared" si="0"/>
        <v>0</v>
      </c>
    </row>
    <row r="21" spans="27:40">
      <c r="AA21" s="44"/>
      <c r="AB21" s="46"/>
      <c r="AC21" s="45"/>
      <c r="AD21" s="45"/>
      <c r="AE21" s="45"/>
      <c r="AF21" s="45"/>
      <c r="AG21" s="46"/>
      <c r="AH21" s="45"/>
      <c r="AI21" s="45"/>
      <c r="AJ21" s="45"/>
      <c r="AK21" s="45"/>
      <c r="AL21" s="46"/>
      <c r="AN21" s="12">
        <f ca="1" t="shared" si="0"/>
        <v>0</v>
      </c>
    </row>
    <row r="22" spans="27:40">
      <c r="AA22" s="44"/>
      <c r="AB22" s="46"/>
      <c r="AC22" s="45"/>
      <c r="AD22" s="45"/>
      <c r="AE22" s="45"/>
      <c r="AF22" s="45"/>
      <c r="AG22" s="46"/>
      <c r="AH22" s="45"/>
      <c r="AI22" s="45"/>
      <c r="AJ22" s="45"/>
      <c r="AK22" s="45"/>
      <c r="AL22" s="46"/>
      <c r="AN22" s="12">
        <f ca="1" t="shared" si="0"/>
        <v>0</v>
      </c>
    </row>
    <row r="23" spans="27:40">
      <c r="AA23" s="44"/>
      <c r="AB23" s="46"/>
      <c r="AC23" s="45"/>
      <c r="AD23" s="45"/>
      <c r="AE23" s="45"/>
      <c r="AF23" s="45"/>
      <c r="AG23" s="46"/>
      <c r="AH23" s="45"/>
      <c r="AI23" s="45"/>
      <c r="AJ23" s="45"/>
      <c r="AK23" s="45"/>
      <c r="AL23" s="46"/>
      <c r="AN23" s="12">
        <f ca="1" t="shared" si="0"/>
        <v>0</v>
      </c>
    </row>
    <row r="24" spans="27:40">
      <c r="AA24" s="44"/>
      <c r="AB24" s="45"/>
      <c r="AC24" s="45"/>
      <c r="AD24" s="45"/>
      <c r="AE24" s="45"/>
      <c r="AF24" s="45"/>
      <c r="AG24" s="45"/>
      <c r="AH24" s="45"/>
      <c r="AI24" s="45"/>
      <c r="AJ24" s="45"/>
      <c r="AK24" s="45"/>
      <c r="AL24" s="46"/>
      <c r="AN24" s="12">
        <f ca="1" t="shared" si="0"/>
        <v>0</v>
      </c>
    </row>
    <row r="25" spans="27:40">
      <c r="AA25" s="44"/>
      <c r="AB25" s="45"/>
      <c r="AC25" s="45"/>
      <c r="AD25" s="47"/>
      <c r="AE25" s="45"/>
      <c r="AF25" s="45"/>
      <c r="AG25" s="45"/>
      <c r="AH25" s="45"/>
      <c r="AI25" s="45"/>
      <c r="AJ25" s="45"/>
      <c r="AK25" s="45"/>
      <c r="AL25" s="46"/>
      <c r="AN25" s="12">
        <f ca="1" t="shared" si="0"/>
        <v>0</v>
      </c>
    </row>
    <row r="26" spans="27:40">
      <c r="AA26" s="44"/>
      <c r="AB26" s="45"/>
      <c r="AC26" s="45"/>
      <c r="AD26" s="45"/>
      <c r="AE26" s="45"/>
      <c r="AF26" s="45"/>
      <c r="AG26" s="45"/>
      <c r="AH26" s="45"/>
      <c r="AI26" s="45"/>
      <c r="AJ26" s="45"/>
      <c r="AK26" s="45"/>
      <c r="AL26" s="46"/>
      <c r="AN26" s="12">
        <f ca="1" t="shared" si="0"/>
        <v>0</v>
      </c>
    </row>
    <row r="27" spans="27:40">
      <c r="AA27" s="44"/>
      <c r="AB27" s="45"/>
      <c r="AC27" s="45"/>
      <c r="AD27" s="45"/>
      <c r="AE27" s="45"/>
      <c r="AF27" s="45"/>
      <c r="AG27" s="45"/>
      <c r="AH27" s="45"/>
      <c r="AI27" s="45"/>
      <c r="AJ27" s="45"/>
      <c r="AK27" s="45"/>
      <c r="AL27" s="46"/>
      <c r="AN27" s="12">
        <f ca="1" t="shared" si="0"/>
        <v>0</v>
      </c>
    </row>
    <row r="28" spans="27:40">
      <c r="AA28" s="44"/>
      <c r="AB28" s="45"/>
      <c r="AC28" s="45"/>
      <c r="AD28" s="45"/>
      <c r="AE28" s="45"/>
      <c r="AF28" s="45"/>
      <c r="AG28" s="45"/>
      <c r="AH28" s="45"/>
      <c r="AI28" s="45"/>
      <c r="AJ28" s="45"/>
      <c r="AK28" s="45"/>
      <c r="AL28" s="46"/>
      <c r="AN28" s="12">
        <f ca="1" t="shared" si="0"/>
        <v>0</v>
      </c>
    </row>
    <row r="29" spans="27:40">
      <c r="AA29" s="44"/>
      <c r="AB29" s="45"/>
      <c r="AC29" s="45"/>
      <c r="AD29" s="45"/>
      <c r="AE29" s="45"/>
      <c r="AF29" s="45"/>
      <c r="AG29" s="45"/>
      <c r="AH29" s="45"/>
      <c r="AI29" s="45"/>
      <c r="AJ29" s="45"/>
      <c r="AK29" s="45"/>
      <c r="AL29" s="46"/>
      <c r="AN29" s="12">
        <f ca="1" t="shared" si="0"/>
        <v>0</v>
      </c>
    </row>
    <row r="30" spans="27:40">
      <c r="AA30" s="44"/>
      <c r="AB30" s="45"/>
      <c r="AC30" s="45"/>
      <c r="AD30" s="45"/>
      <c r="AE30" s="45"/>
      <c r="AF30" s="45"/>
      <c r="AG30" s="45"/>
      <c r="AH30" s="45"/>
      <c r="AI30" s="45"/>
      <c r="AJ30" s="45"/>
      <c r="AK30" s="45"/>
      <c r="AL30" s="46"/>
      <c r="AN30" s="12">
        <f ca="1" t="shared" si="0"/>
        <v>0</v>
      </c>
    </row>
    <row r="31" spans="27:40">
      <c r="AA31" s="44"/>
      <c r="AB31" s="45"/>
      <c r="AC31" s="45"/>
      <c r="AD31" s="45"/>
      <c r="AE31" s="45"/>
      <c r="AF31" s="45"/>
      <c r="AG31" s="45"/>
      <c r="AH31" s="45"/>
      <c r="AI31" s="45"/>
      <c r="AJ31" s="45"/>
      <c r="AK31" s="45"/>
      <c r="AL31" s="46"/>
      <c r="AN31" s="12">
        <f ca="1" t="shared" si="0"/>
        <v>0</v>
      </c>
    </row>
    <row r="32" spans="27:40">
      <c r="AA32" s="44"/>
      <c r="AB32" s="45"/>
      <c r="AC32" s="45"/>
      <c r="AD32" s="45"/>
      <c r="AE32" s="45"/>
      <c r="AF32" s="45"/>
      <c r="AG32" s="45"/>
      <c r="AH32" s="45"/>
      <c r="AI32" s="45"/>
      <c r="AJ32" s="45"/>
      <c r="AK32" s="45"/>
      <c r="AL32" s="46"/>
      <c r="AN32" s="12">
        <f ca="1" t="shared" si="0"/>
        <v>0</v>
      </c>
    </row>
    <row r="33" spans="27:40">
      <c r="AA33" s="44"/>
      <c r="AB33" s="45"/>
      <c r="AC33" s="45"/>
      <c r="AD33" s="47"/>
      <c r="AE33" s="45"/>
      <c r="AF33" s="45"/>
      <c r="AG33" s="45"/>
      <c r="AH33" s="45"/>
      <c r="AI33" s="45"/>
      <c r="AJ33" s="45"/>
      <c r="AK33" s="45"/>
      <c r="AL33" s="46"/>
      <c r="AN33" s="12">
        <f ca="1" t="shared" si="0"/>
        <v>0</v>
      </c>
    </row>
    <row r="34" spans="27:40">
      <c r="AA34" s="44"/>
      <c r="AB34" s="46"/>
      <c r="AC34" s="45"/>
      <c r="AD34" s="45"/>
      <c r="AE34" s="45"/>
      <c r="AF34" s="45"/>
      <c r="AG34" s="46"/>
      <c r="AH34" s="45"/>
      <c r="AI34" s="45"/>
      <c r="AJ34" s="45"/>
      <c r="AK34" s="45"/>
      <c r="AL34" s="70"/>
      <c r="AN34" s="12">
        <f ca="1" t="shared" si="0"/>
        <v>0</v>
      </c>
    </row>
    <row r="35" spans="27:40">
      <c r="AA35" s="48"/>
      <c r="AB35" s="49"/>
      <c r="AC35" s="50"/>
      <c r="AD35" s="50"/>
      <c r="AE35" s="50"/>
      <c r="AF35" s="50"/>
      <c r="AG35" s="49"/>
      <c r="AH35" s="50"/>
      <c r="AI35" s="50"/>
      <c r="AJ35" s="50"/>
      <c r="AK35" s="50"/>
      <c r="AL35" s="71"/>
      <c r="AN35" s="12">
        <f ca="1" t="shared" si="0"/>
        <v>0</v>
      </c>
    </row>
    <row r="36" spans="27:40">
      <c r="AA36" s="48"/>
      <c r="AB36" s="49"/>
      <c r="AC36" s="50"/>
      <c r="AD36" s="50"/>
      <c r="AE36" s="50"/>
      <c r="AF36" s="50"/>
      <c r="AG36" s="49"/>
      <c r="AH36" s="50"/>
      <c r="AI36" s="50"/>
      <c r="AJ36" s="50"/>
      <c r="AK36" s="50"/>
      <c r="AL36" s="71"/>
      <c r="AN36" s="12">
        <f ca="1" t="shared" si="0"/>
        <v>0</v>
      </c>
    </row>
    <row r="37" spans="27:40">
      <c r="AA37" s="48"/>
      <c r="AB37" s="49"/>
      <c r="AC37" s="50"/>
      <c r="AD37" s="50"/>
      <c r="AE37" s="50"/>
      <c r="AF37" s="50"/>
      <c r="AG37" s="49"/>
      <c r="AH37" s="50"/>
      <c r="AI37" s="50"/>
      <c r="AJ37" s="50"/>
      <c r="AK37" s="50"/>
      <c r="AL37" s="71"/>
      <c r="AN37" s="12">
        <f ca="1" t="shared" si="0"/>
        <v>0</v>
      </c>
    </row>
    <row r="38" spans="27:40">
      <c r="AA38" s="51"/>
      <c r="AB38" s="29"/>
      <c r="AC38" s="10"/>
      <c r="AE38" s="10"/>
      <c r="AF38" s="10"/>
      <c r="AG38" s="29"/>
      <c r="AH38" s="10"/>
      <c r="AI38" s="10"/>
      <c r="AJ38" s="10"/>
      <c r="AK38" s="10"/>
      <c r="AL38" s="28"/>
      <c r="AN38" s="12">
        <f ca="1" t="shared" si="0"/>
        <v>0</v>
      </c>
    </row>
    <row r="39" spans="27:40">
      <c r="AA39" s="51"/>
      <c r="AB39" s="29"/>
      <c r="AC39" s="10"/>
      <c r="AE39" s="10"/>
      <c r="AF39" s="10"/>
      <c r="AG39" s="29"/>
      <c r="AH39" s="10"/>
      <c r="AI39" s="10"/>
      <c r="AJ39" s="10"/>
      <c r="AK39" s="10"/>
      <c r="AL39" s="28"/>
      <c r="AN39" s="12">
        <f ca="1" t="shared" si="0"/>
        <v>0</v>
      </c>
    </row>
    <row r="40" spans="27:40">
      <c r="AA40" s="51"/>
      <c r="AB40" s="29"/>
      <c r="AC40" s="10"/>
      <c r="AE40" s="10"/>
      <c r="AF40" s="10"/>
      <c r="AG40" s="29"/>
      <c r="AH40" s="10"/>
      <c r="AI40" s="10"/>
      <c r="AJ40" s="10"/>
      <c r="AK40" s="10"/>
      <c r="AL40" s="28"/>
      <c r="AN40" s="12">
        <f ca="1" t="shared" si="0"/>
        <v>0</v>
      </c>
    </row>
    <row r="41" spans="27:40">
      <c r="AA41" s="51"/>
      <c r="AB41" s="29"/>
      <c r="AC41" s="10"/>
      <c r="AE41" s="10"/>
      <c r="AF41" s="10"/>
      <c r="AG41" s="29"/>
      <c r="AH41" s="10"/>
      <c r="AI41" s="10"/>
      <c r="AJ41" s="10"/>
      <c r="AK41" s="10"/>
      <c r="AL41" s="28"/>
      <c r="AN41" s="12">
        <f ca="1" t="shared" si="0"/>
        <v>0</v>
      </c>
    </row>
    <row r="42" spans="27:40">
      <c r="AA42" s="51"/>
      <c r="AB42" s="29"/>
      <c r="AC42" s="10"/>
      <c r="AE42" s="10"/>
      <c r="AF42" s="10"/>
      <c r="AG42" s="29"/>
      <c r="AH42" s="10"/>
      <c r="AI42" s="10"/>
      <c r="AJ42" s="10"/>
      <c r="AK42" s="10"/>
      <c r="AL42" s="28"/>
      <c r="AN42" s="12">
        <f ca="1" t="shared" si="0"/>
        <v>0</v>
      </c>
    </row>
    <row r="43" spans="27:40">
      <c r="AA43" s="51"/>
      <c r="AB43" s="29"/>
      <c r="AC43" s="10"/>
      <c r="AE43" s="10"/>
      <c r="AF43" s="10"/>
      <c r="AG43" s="29"/>
      <c r="AH43" s="10"/>
      <c r="AI43" s="10"/>
      <c r="AJ43" s="10"/>
      <c r="AK43" s="10"/>
      <c r="AL43" s="28"/>
      <c r="AN43" s="12">
        <f ca="1" t="shared" si="0"/>
        <v>0</v>
      </c>
    </row>
    <row r="44" spans="40:40">
      <c r="AN44" s="12">
        <f ca="1" t="shared" si="0"/>
        <v>0</v>
      </c>
    </row>
    <row r="45" spans="27:40">
      <c r="AA45" s="52"/>
      <c r="AB45" s="53"/>
      <c r="AC45" s="54"/>
      <c r="AD45" s="50"/>
      <c r="AE45" s="54"/>
      <c r="AF45" s="54"/>
      <c r="AG45" s="53"/>
      <c r="AH45" s="54"/>
      <c r="AI45" s="54"/>
      <c r="AJ45" s="54"/>
      <c r="AK45" s="54"/>
      <c r="AL45" s="72"/>
      <c r="AM45" s="52"/>
      <c r="AN45" s="12">
        <f ca="1" t="shared" si="0"/>
        <v>0</v>
      </c>
    </row>
    <row r="46" spans="27:40">
      <c r="AA46" s="44"/>
      <c r="AB46" s="55"/>
      <c r="AC46" s="56"/>
      <c r="AD46" s="45"/>
      <c r="AE46" s="56"/>
      <c r="AF46" s="56"/>
      <c r="AG46" s="55"/>
      <c r="AH46" s="56"/>
      <c r="AI46" s="56"/>
      <c r="AJ46" s="56"/>
      <c r="AK46" s="56"/>
      <c r="AL46" s="73"/>
      <c r="AM46" s="52"/>
      <c r="AN46" s="12">
        <f ca="1" t="shared" si="0"/>
        <v>0</v>
      </c>
    </row>
    <row r="47" spans="27:40">
      <c r="AA47" s="44"/>
      <c r="AB47" s="55"/>
      <c r="AC47" s="56"/>
      <c r="AD47" s="45"/>
      <c r="AE47" s="56"/>
      <c r="AF47" s="56"/>
      <c r="AG47" s="55"/>
      <c r="AH47" s="56"/>
      <c r="AI47" s="56"/>
      <c r="AJ47" s="56"/>
      <c r="AK47" s="56"/>
      <c r="AL47" s="46"/>
      <c r="AM47" s="52"/>
      <c r="AN47" s="12">
        <f ca="1" t="shared" si="0"/>
        <v>0</v>
      </c>
    </row>
    <row r="48" spans="27:40">
      <c r="AA48" s="44"/>
      <c r="AB48" s="55"/>
      <c r="AC48" s="56"/>
      <c r="AD48" s="57"/>
      <c r="AE48" s="56"/>
      <c r="AF48" s="56"/>
      <c r="AG48" s="55"/>
      <c r="AH48" s="56"/>
      <c r="AI48" s="56"/>
      <c r="AJ48" s="56"/>
      <c r="AK48" s="56"/>
      <c r="AL48" s="46"/>
      <c r="AM48" s="52"/>
      <c r="AN48" s="12">
        <f ca="1" t="shared" si="0"/>
        <v>0</v>
      </c>
    </row>
    <row r="49" spans="27:40">
      <c r="AA49" s="58"/>
      <c r="AB49" s="59"/>
      <c r="AC49" s="21"/>
      <c r="AD49" s="60"/>
      <c r="AE49" s="21"/>
      <c r="AF49" s="21"/>
      <c r="AG49" s="59"/>
      <c r="AH49" s="21"/>
      <c r="AI49" s="21"/>
      <c r="AJ49" s="21"/>
      <c r="AK49" s="21"/>
      <c r="AL49" s="74"/>
      <c r="AN49" s="12">
        <f ca="1" t="shared" si="0"/>
        <v>0</v>
      </c>
    </row>
    <row r="50" spans="40:40">
      <c r="AN50" s="12">
        <f ca="1" t="shared" si="0"/>
        <v>0</v>
      </c>
    </row>
    <row r="51" spans="40:40">
      <c r="AN51" s="12">
        <f ca="1" t="shared" si="0"/>
        <v>0</v>
      </c>
    </row>
    <row r="52" spans="40:40">
      <c r="AN52" s="12">
        <f ca="1" t="shared" si="0"/>
        <v>0</v>
      </c>
    </row>
    <row r="53" spans="40:40">
      <c r="AN53" s="12">
        <f ca="1" t="shared" si="0"/>
        <v>0</v>
      </c>
    </row>
    <row r="54" spans="40:40">
      <c r="AN54" s="12">
        <f ca="1" t="shared" si="0"/>
        <v>0</v>
      </c>
    </row>
    <row r="55" spans="40:40">
      <c r="AN55" s="12">
        <f ca="1" t="shared" si="0"/>
        <v>0</v>
      </c>
    </row>
    <row r="56" spans="40:40">
      <c r="AN56" s="12">
        <f ca="1" t="shared" si="0"/>
        <v>0</v>
      </c>
    </row>
    <row r="57" spans="40:40">
      <c r="AN57" s="12">
        <f ca="1" t="shared" si="0"/>
        <v>0</v>
      </c>
    </row>
    <row r="58" spans="40:40">
      <c r="AN58" s="12">
        <f ca="1" t="shared" si="0"/>
        <v>0</v>
      </c>
    </row>
    <row r="59" spans="40:40">
      <c r="AN59" s="12">
        <f ca="1" t="shared" si="0"/>
        <v>0</v>
      </c>
    </row>
    <row r="60" spans="40:40">
      <c r="AN60" s="12">
        <f ca="1" t="shared" si="0"/>
        <v>0</v>
      </c>
    </row>
    <row r="61" spans="40:40">
      <c r="AN61" s="12">
        <f ca="1" t="shared" si="0"/>
        <v>0</v>
      </c>
    </row>
    <row r="62" spans="40:40">
      <c r="AN62" s="12">
        <f ca="1" t="shared" si="0"/>
        <v>0</v>
      </c>
    </row>
    <row r="63" spans="40:40">
      <c r="AN63" s="12">
        <f ca="1" t="shared" si="0"/>
        <v>0</v>
      </c>
    </row>
    <row r="64" spans="40:40">
      <c r="AN64" s="12">
        <f ca="1" t="shared" si="0"/>
        <v>0</v>
      </c>
    </row>
    <row r="65" spans="40:40">
      <c r="AN65" s="12">
        <f ca="1" t="shared" si="0"/>
        <v>0</v>
      </c>
    </row>
    <row r="66" spans="40:40">
      <c r="AN66" s="12">
        <f ca="1" t="shared" si="0"/>
        <v>0</v>
      </c>
    </row>
    <row r="67" spans="40:40">
      <c r="AN67" s="12">
        <f t="shared" ref="AN67:AN99" si="1">IF(ISBLANK($AL67),0,1+LEN($AL67)-LEN(SUBSTITUTE($AL67,"●","")))</f>
        <v>0</v>
      </c>
    </row>
    <row r="68" spans="40:40">
      <c r="AN68" s="12">
        <f t="shared" si="1"/>
        <v>0</v>
      </c>
    </row>
    <row r="69" spans="40:40">
      <c r="AN69" s="12">
        <f t="shared" si="1"/>
        <v>0</v>
      </c>
    </row>
    <row r="70" spans="40:40">
      <c r="AN70" s="12">
        <f t="shared" si="1"/>
        <v>0</v>
      </c>
    </row>
    <row r="71" spans="40:40">
      <c r="AN71" s="12">
        <f t="shared" si="1"/>
        <v>0</v>
      </c>
    </row>
    <row r="72" spans="40:40">
      <c r="AN72" s="12">
        <f t="shared" si="1"/>
        <v>0</v>
      </c>
    </row>
    <row r="73" spans="40:40">
      <c r="AN73" s="12">
        <f t="shared" si="1"/>
        <v>0</v>
      </c>
    </row>
    <row r="74" spans="40:40">
      <c r="AN74" s="12">
        <f t="shared" si="1"/>
        <v>0</v>
      </c>
    </row>
    <row r="75" spans="40:40">
      <c r="AN75" s="12">
        <f t="shared" si="1"/>
        <v>0</v>
      </c>
    </row>
    <row r="76" spans="40:40">
      <c r="AN76" s="12">
        <f t="shared" si="1"/>
        <v>0</v>
      </c>
    </row>
    <row r="77" spans="40:40">
      <c r="AN77" s="12">
        <f t="shared" si="1"/>
        <v>0</v>
      </c>
    </row>
    <row r="78" spans="40:40">
      <c r="AN78" s="12">
        <f t="shared" si="1"/>
        <v>0</v>
      </c>
    </row>
    <row r="79" spans="40:40">
      <c r="AN79" s="12">
        <f t="shared" si="1"/>
        <v>0</v>
      </c>
    </row>
    <row r="80" spans="40:40">
      <c r="AN80" s="12">
        <f t="shared" si="1"/>
        <v>0</v>
      </c>
    </row>
    <row r="81" spans="40:40">
      <c r="AN81" s="12">
        <f t="shared" si="1"/>
        <v>0</v>
      </c>
    </row>
    <row r="82" spans="40:40">
      <c r="AN82" s="12">
        <f t="shared" si="1"/>
        <v>0</v>
      </c>
    </row>
    <row r="83" spans="40:40">
      <c r="AN83" s="12">
        <f t="shared" si="1"/>
        <v>0</v>
      </c>
    </row>
    <row r="84" spans="40:40">
      <c r="AN84" s="12">
        <f t="shared" si="1"/>
        <v>0</v>
      </c>
    </row>
    <row r="85" spans="40:40">
      <c r="AN85" s="12">
        <f t="shared" si="1"/>
        <v>0</v>
      </c>
    </row>
    <row r="86" spans="40:40">
      <c r="AN86" s="12">
        <f t="shared" si="1"/>
        <v>0</v>
      </c>
    </row>
    <row r="87" spans="40:40">
      <c r="AN87" s="12">
        <f t="shared" si="1"/>
        <v>0</v>
      </c>
    </row>
    <row r="88" spans="40:40">
      <c r="AN88" s="12">
        <f t="shared" si="1"/>
        <v>0</v>
      </c>
    </row>
    <row r="89" spans="40:40">
      <c r="AN89" s="12">
        <f t="shared" si="1"/>
        <v>0</v>
      </c>
    </row>
    <row r="90" spans="40:40">
      <c r="AN90" s="12">
        <f t="shared" si="1"/>
        <v>0</v>
      </c>
    </row>
    <row r="91" spans="40:40">
      <c r="AN91" s="12">
        <f t="shared" si="1"/>
        <v>0</v>
      </c>
    </row>
    <row r="92" spans="40:40">
      <c r="AN92" s="12">
        <f t="shared" si="1"/>
        <v>0</v>
      </c>
    </row>
    <row r="93" spans="40:40">
      <c r="AN93" s="12">
        <f t="shared" si="1"/>
        <v>0</v>
      </c>
    </row>
    <row r="94" spans="40:40">
      <c r="AN94" s="12">
        <f t="shared" si="1"/>
        <v>0</v>
      </c>
    </row>
    <row r="95" spans="40:40">
      <c r="AN95" s="12">
        <f t="shared" si="1"/>
        <v>0</v>
      </c>
    </row>
    <row r="96" spans="40:40">
      <c r="AN96" s="12">
        <f t="shared" si="1"/>
        <v>0</v>
      </c>
    </row>
    <row r="97" spans="40:40">
      <c r="AN97" s="12">
        <f t="shared" si="1"/>
        <v>0</v>
      </c>
    </row>
    <row r="98" spans="40:40">
      <c r="AN98" s="12">
        <f t="shared" si="1"/>
        <v>0</v>
      </c>
    </row>
    <row r="99" spans="40:40">
      <c r="AN99" s="12">
        <f t="shared" si="1"/>
        <v>0</v>
      </c>
    </row>
  </sheetData>
  <sheetProtection sheet="1" objects="1"/>
  <mergeCells count="16">
    <mergeCell ref="D1:F1"/>
    <mergeCell ref="AA1:AL1"/>
    <mergeCell ref="D2:F2"/>
    <mergeCell ref="AJ2:AK2"/>
    <mergeCell ref="D3:F3"/>
    <mergeCell ref="AA4:AA5"/>
    <mergeCell ref="AA6:AA7"/>
    <mergeCell ref="AA8:AA10"/>
    <mergeCell ref="AA11:AA13"/>
    <mergeCell ref="AA14:AA16"/>
    <mergeCell ref="AB2:AB3"/>
    <mergeCell ref="AC2:AC3"/>
    <mergeCell ref="AD2:AD3"/>
    <mergeCell ref="AE2:AE3"/>
    <mergeCell ref="AF2:AF3"/>
    <mergeCell ref="AG2:AG3"/>
  </mergeCells>
  <pageMargins left="0.75" right="0.75" top="1" bottom="1" header="0.511805555555556" footer="0.511805555555556"/>
  <headerFooter/>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sheetPr>
    <pageSetUpPr autoPageBreaks="0"/>
  </sheetPr>
  <dimension ref="A1:AN99"/>
  <sheetViews>
    <sheetView showZeros="0" workbookViewId="0">
      <selection activeCell="A1" sqref="A1"/>
    </sheetView>
  </sheetViews>
  <sheetFormatPr defaultColWidth="9.14285714285714" defaultRowHeight="15"/>
  <cols>
    <col min="1" max="1" width="20.5714285714286" customWidth="1"/>
    <col min="2" max="2" width="29.7142857142857" style="8" customWidth="1"/>
    <col min="3" max="3" width="10.2857142857143" style="9" customWidth="1"/>
    <col min="4" max="4" width="10.2857142857143" style="10" customWidth="1"/>
    <col min="5" max="6" width="10.2857142857143" style="9" customWidth="1"/>
    <col min="7" max="7" width="10.2857142857143" style="8" customWidth="1"/>
    <col min="8" max="11" width="10.2857142857143" style="9" customWidth="1"/>
    <col min="12" max="12" width="10.2857142857143" style="11" customWidth="1"/>
    <col min="13" max="24" width="10.2857142857143" style="12" customWidth="1"/>
    <col min="26" max="26" width="0.990476190476191" customWidth="1"/>
    <col min="27" max="27" width="20.5714285714286" customWidth="1"/>
    <col min="28" max="28" width="29.7142857142857" style="8" customWidth="1"/>
    <col min="29" max="29" width="6.71428571428571" style="9" customWidth="1"/>
    <col min="30" max="30" width="19.1428571428571" style="10" customWidth="1"/>
    <col min="31" max="31" width="8.28571428571429" style="9" customWidth="1"/>
    <col min="32" max="32" width="7.42857142857143" style="9" customWidth="1"/>
    <col min="33" max="33" width="33.2857142857143" style="8" customWidth="1"/>
    <col min="34" max="34" width="9.28571428571429" style="9" customWidth="1"/>
    <col min="35" max="35" width="5.42857142857143" style="9" customWidth="1"/>
    <col min="36" max="36" width="3.85714285714286" style="9" customWidth="1"/>
    <col min="37" max="37" width="6.57142857142857" style="9" customWidth="1"/>
    <col min="38" max="38" width="36.2857142857143" style="11" customWidth="1"/>
    <col min="39" max="39" width="0.857142857142857" customWidth="1"/>
    <col min="40" max="40" width="9.14285714285714" style="12"/>
  </cols>
  <sheetData>
    <row r="1" ht="22.5" spans="1:40">
      <c r="A1" s="13" t="str">
        <f>Attraction_List!$Z$2</f>
        <v>Sheet Name</v>
      </c>
      <c r="B1" s="14" t="str">
        <f ca="1">MID(CELL("filename",B1),FIND("]",CELL("filename",B1))+1,255)</f>
        <v>Be_Our_Guest_Restaurant</v>
      </c>
      <c r="C1" s="14"/>
      <c r="D1" s="15" t="str">
        <f ca="1">HYPERLINK("#"&amp;CELL("address",INDEX(Attraction_List!$A$3:$A$9999,MATCH($B$1,Attraction_List!$Z$3:$Z$9999,0),1)),"Back to Attraction List")</f>
        <v>Back to Attraction List</v>
      </c>
      <c r="E1" s="16"/>
      <c r="F1" s="17"/>
      <c r="G1" s="18"/>
      <c r="H1" s="18"/>
      <c r="I1" s="18"/>
      <c r="J1" s="18"/>
      <c r="K1" s="18"/>
      <c r="L1" s="25"/>
      <c r="AA1" s="30" t="str">
        <f ca="1">N($B$14)&amp;" Task(s) From "&amp;N($B$15)&amp;" Character(s) Use "&amp;CHAR(34)&amp;$B$2&amp;CHAR(34)&amp;" For "&amp;N($AN$1)&amp;" Token(s)"</f>
        <v>9 Task(s) From 7 Character(s) Use "Be Our Guest Restaurant" For 8 Token(s)</v>
      </c>
      <c r="AB1" s="31"/>
      <c r="AC1" s="31"/>
      <c r="AD1" s="31"/>
      <c r="AE1" s="31"/>
      <c r="AF1" s="31"/>
      <c r="AG1" s="31"/>
      <c r="AH1" s="31"/>
      <c r="AI1" s="31"/>
      <c r="AJ1" s="31"/>
      <c r="AK1" s="31"/>
      <c r="AL1" s="61"/>
      <c r="AN1" s="12">
        <f ca="1">SUM($AN$4:$AN$9999)</f>
        <v>8</v>
      </c>
    </row>
    <row r="2" ht="22.5" spans="1:40">
      <c r="A2" s="13" t="str">
        <f>Attraction_List!$A$2</f>
        <v>Name</v>
      </c>
      <c r="B2" s="19" t="str">
        <f ca="1">LOOKUP(B1,Attraction_List!$Z$3:$Z$9999,Attraction_List!$A$3:$A$9999)</f>
        <v>Be Our Guest Restaurant</v>
      </c>
      <c r="C2" s="19"/>
      <c r="D2" s="9"/>
      <c r="G2" s="20"/>
      <c r="AA2" s="32" t="str">
        <f>HYPERLINK("#$A$1","&lt;&lt;&lt; Attraction Info")</f>
        <v>&lt;&lt;&lt; Attraction Info</v>
      </c>
      <c r="AB2" s="33" t="s">
        <v>276</v>
      </c>
      <c r="AC2" s="34" t="s">
        <v>277</v>
      </c>
      <c r="AD2" s="35" t="s">
        <v>278</v>
      </c>
      <c r="AE2" s="34" t="s">
        <v>279</v>
      </c>
      <c r="AF2" s="34" t="s">
        <v>280</v>
      </c>
      <c r="AG2" s="33" t="s">
        <v>281</v>
      </c>
      <c r="AH2" s="62"/>
      <c r="AI2" s="63" t="s">
        <v>282</v>
      </c>
      <c r="AJ2" s="62" t="s">
        <v>283</v>
      </c>
      <c r="AK2" s="62"/>
      <c r="AL2" s="64" t="str">
        <f ca="1">HYPERLINK("#"&amp;CELL("address",INDEX(Attraction_List!$A$3:$A$9999,MATCH($B$1,Attraction_List!$Z$3:$Z$9999,0),1)),"Back to Attraction List")</f>
        <v>Back to Attraction List</v>
      </c>
      <c r="AN2" s="12">
        <f ca="1" t="shared" ref="AN2:AN66" si="0">IF(ISBLANK($AL2),0,1+LEN($AL2)-LEN(SUBSTITUTE($AL2,"●","")))</f>
        <v>1</v>
      </c>
    </row>
    <row r="3" ht="22.5" spans="1:38">
      <c r="A3" s="13" t="str">
        <f>Attraction_List!$C$2</f>
        <v>Cost</v>
      </c>
      <c r="B3" s="19">
        <f ca="1">LOOKUP(B1,Attraction_List!$Z$3:$Z$9999,Attraction_List!$C$3:$C$9999)</f>
        <v>150</v>
      </c>
      <c r="C3" s="19"/>
      <c r="D3" s="15" t="str">
        <f>IF($B$14&gt;0,HYPERLINK("#$AL$1","Task List &gt;&gt;&gt;"),HYPERLINK("#$A$1","No Tasks"))</f>
        <v>Task List &gt;&gt;&gt;</v>
      </c>
      <c r="E3" s="17"/>
      <c r="F3" s="17"/>
      <c r="G3" s="20"/>
      <c r="AA3" s="75" t="s">
        <v>284</v>
      </c>
      <c r="AB3" s="76"/>
      <c r="AC3" s="77"/>
      <c r="AD3" s="78"/>
      <c r="AE3" s="77"/>
      <c r="AF3" s="77"/>
      <c r="AG3" s="76"/>
      <c r="AH3" s="82" t="s">
        <v>285</v>
      </c>
      <c r="AI3" s="82" t="s">
        <v>286</v>
      </c>
      <c r="AJ3" s="82" t="s">
        <v>28</v>
      </c>
      <c r="AK3" s="82" t="s">
        <v>29</v>
      </c>
      <c r="AL3" s="83" t="s">
        <v>30</v>
      </c>
    </row>
    <row r="4" ht="21.75" spans="1:40">
      <c r="A4" s="13" t="str">
        <f>Attraction_List!$D$2</f>
        <v>Cost Units</v>
      </c>
      <c r="B4" s="19" t="str">
        <f ca="1">LOOKUP(B1,Attraction_List!$Z$3:$Z$9999,Attraction_List!$D$3:$D$9999)</f>
        <v>Gems</v>
      </c>
      <c r="C4" s="19"/>
      <c r="E4" s="21"/>
      <c r="G4" s="20"/>
      <c r="L4" s="26"/>
      <c r="AA4" s="79" t="s">
        <v>400</v>
      </c>
      <c r="AB4" s="182" t="s">
        <v>401</v>
      </c>
      <c r="AC4" s="183">
        <v>1</v>
      </c>
      <c r="AD4" s="43"/>
      <c r="AE4" s="43"/>
      <c r="AF4" s="43"/>
      <c r="AG4" s="182" t="s">
        <v>65</v>
      </c>
      <c r="AH4" s="183" t="s">
        <v>58</v>
      </c>
      <c r="AI4" s="43"/>
      <c r="AJ4" s="183">
        <v>7</v>
      </c>
      <c r="AK4" s="183">
        <v>40</v>
      </c>
      <c r="AL4" s="227" t="s">
        <v>402</v>
      </c>
      <c r="AN4" s="12">
        <f ca="1" t="shared" si="0"/>
        <v>1</v>
      </c>
    </row>
    <row r="5" ht="21.75" spans="1:40">
      <c r="A5" s="13" t="str">
        <f>Attraction_List!$E$2</f>
        <v>Limited Time</v>
      </c>
      <c r="B5" s="19" t="str">
        <f ca="1">IF(LOOKUP(B1,Attraction_List!$Z$3:$Z$9999,Attraction_List!$E$3:$E$9999)="Y","Yes","No")</f>
        <v>Yes</v>
      </c>
      <c r="C5" s="19"/>
      <c r="E5" s="21"/>
      <c r="G5" s="20"/>
      <c r="L5" s="26"/>
      <c r="AA5" s="80"/>
      <c r="AB5" s="184" t="s">
        <v>403</v>
      </c>
      <c r="AC5" s="185">
        <v>6</v>
      </c>
      <c r="AD5" s="41" t="s">
        <v>404</v>
      </c>
      <c r="AE5" s="41">
        <v>6</v>
      </c>
      <c r="AF5" s="41"/>
      <c r="AG5" s="184" t="s">
        <v>65</v>
      </c>
      <c r="AH5" s="185" t="s">
        <v>58</v>
      </c>
      <c r="AI5" s="41"/>
      <c r="AJ5" s="185">
        <v>9</v>
      </c>
      <c r="AK5" s="185">
        <v>55</v>
      </c>
      <c r="AL5" s="347"/>
      <c r="AN5" s="12">
        <f ca="1" t="shared" si="0"/>
        <v>0</v>
      </c>
    </row>
    <row r="6" ht="21" spans="1:40">
      <c r="A6" s="13" t="str">
        <f>Attraction_List!$F$2</f>
        <v>Build Time</v>
      </c>
      <c r="B6" s="19" t="str">
        <f ca="1">LOOKUP(B1,Attraction_List!$Z$3:$Z$9999,Attraction_List!$F$3:$F$9999)</f>
        <v>0s</v>
      </c>
      <c r="C6" s="19"/>
      <c r="E6" s="21"/>
      <c r="G6" s="20"/>
      <c r="L6" s="26"/>
      <c r="AA6" s="79" t="s">
        <v>405</v>
      </c>
      <c r="AB6" s="182" t="s">
        <v>406</v>
      </c>
      <c r="AC6" s="183">
        <v>1</v>
      </c>
      <c r="AD6" s="43"/>
      <c r="AE6" s="43"/>
      <c r="AF6" s="43"/>
      <c r="AG6" s="182" t="s">
        <v>65</v>
      </c>
      <c r="AH6" s="183" t="s">
        <v>58</v>
      </c>
      <c r="AI6" s="43"/>
      <c r="AJ6" s="183">
        <v>7</v>
      </c>
      <c r="AK6" s="183">
        <v>40</v>
      </c>
      <c r="AL6" s="392"/>
      <c r="AN6" s="12">
        <f ca="1" t="shared" si="0"/>
        <v>0</v>
      </c>
    </row>
    <row r="7" ht="21.75" spans="1:40">
      <c r="A7" s="13" t="str">
        <f>Attraction_List!$G$2</f>
        <v>Size</v>
      </c>
      <c r="B7" s="19" t="str">
        <f ca="1">LOOKUP(B1,Attraction_List!$Z$3:$Z$9999,Attraction_List!$G$3:$G$9999)</f>
        <v>12x12</v>
      </c>
      <c r="C7" s="19"/>
      <c r="E7" s="21"/>
      <c r="G7" s="20"/>
      <c r="L7" s="26"/>
      <c r="AA7" s="80"/>
      <c r="AB7" s="184" t="s">
        <v>407</v>
      </c>
      <c r="AC7" s="185">
        <v>8</v>
      </c>
      <c r="AD7" s="41"/>
      <c r="AE7" s="41"/>
      <c r="AF7" s="41"/>
      <c r="AG7" s="184" t="s">
        <v>65</v>
      </c>
      <c r="AH7" s="185" t="s">
        <v>42</v>
      </c>
      <c r="AI7" s="41"/>
      <c r="AJ7" s="185">
        <v>20</v>
      </c>
      <c r="AK7" s="185">
        <v>200</v>
      </c>
      <c r="AL7" s="347"/>
      <c r="AN7" s="12">
        <f ca="1" t="shared" si="0"/>
        <v>0</v>
      </c>
    </row>
    <row r="8" ht="21.75" spans="1:40">
      <c r="A8" s="13" t="str">
        <f>Attraction_List!$H$2</f>
        <v>Collect Time</v>
      </c>
      <c r="B8" s="19" t="str">
        <f ca="1">LOOKUP(B1,Attraction_List!$Z$3:$Z$9999,Attraction_List!$H$3:$H$9999)</f>
        <v>4h</v>
      </c>
      <c r="C8" s="19"/>
      <c r="E8" s="21"/>
      <c r="G8" s="20"/>
      <c r="L8" s="26"/>
      <c r="AA8" s="84" t="s">
        <v>408</v>
      </c>
      <c r="AB8" s="88" t="s">
        <v>409</v>
      </c>
      <c r="AC8" s="89">
        <v>1</v>
      </c>
      <c r="AD8" s="90"/>
      <c r="AE8" s="90"/>
      <c r="AF8" s="90"/>
      <c r="AG8" s="88" t="s">
        <v>65</v>
      </c>
      <c r="AH8" s="89" t="s">
        <v>58</v>
      </c>
      <c r="AI8" s="90"/>
      <c r="AJ8" s="89">
        <v>7</v>
      </c>
      <c r="AK8" s="89">
        <v>40</v>
      </c>
      <c r="AL8" s="393"/>
      <c r="AN8" s="12">
        <f ca="1" t="shared" si="0"/>
        <v>0</v>
      </c>
    </row>
    <row r="9" ht="21.75" spans="1:40">
      <c r="A9" s="13" t="str">
        <f>Attraction_List!$I$2</f>
        <v>Striking Gold</v>
      </c>
      <c r="B9" s="19" t="str">
        <f ca="1">IF(LOOKUP(B1,Attraction_List!$Z$3:$Z$9999,Attraction_List!$I$3:$I$9999)="Y","Yes","No")</f>
        <v>No</v>
      </c>
      <c r="C9" s="19"/>
      <c r="E9" s="21"/>
      <c r="G9" s="20"/>
      <c r="L9" s="26"/>
      <c r="AA9" s="84" t="s">
        <v>410</v>
      </c>
      <c r="AB9" s="88" t="s">
        <v>411</v>
      </c>
      <c r="AC9" s="89">
        <v>1</v>
      </c>
      <c r="AD9" s="90"/>
      <c r="AE9" s="90"/>
      <c r="AF9" s="90"/>
      <c r="AG9" s="88" t="s">
        <v>65</v>
      </c>
      <c r="AH9" s="89" t="s">
        <v>58</v>
      </c>
      <c r="AI9" s="90"/>
      <c r="AJ9" s="89">
        <v>7</v>
      </c>
      <c r="AK9" s="89">
        <v>40</v>
      </c>
      <c r="AL9" s="228" t="s">
        <v>402</v>
      </c>
      <c r="AN9" s="12">
        <f ca="1" t="shared" si="0"/>
        <v>1</v>
      </c>
    </row>
    <row r="10" ht="21.75" spans="1:40">
      <c r="A10" s="13" t="str">
        <f>Attraction_List!$J$2</f>
        <v>XP</v>
      </c>
      <c r="B10" s="19">
        <f ca="1">LOOKUP(B1,Attraction_List!$Z$3:$Z$9999,Attraction_List!$J$3:$J$9999)</f>
        <v>23</v>
      </c>
      <c r="C10" s="19"/>
      <c r="E10" s="21"/>
      <c r="G10" s="20"/>
      <c r="L10" s="26"/>
      <c r="AA10" s="84" t="s">
        <v>404</v>
      </c>
      <c r="AB10" s="88" t="s">
        <v>412</v>
      </c>
      <c r="AC10" s="89">
        <v>1</v>
      </c>
      <c r="AD10" s="90"/>
      <c r="AE10" s="90"/>
      <c r="AF10" s="90"/>
      <c r="AG10" s="88" t="s">
        <v>65</v>
      </c>
      <c r="AH10" s="89" t="s">
        <v>58</v>
      </c>
      <c r="AI10" s="90"/>
      <c r="AJ10" s="89">
        <v>7</v>
      </c>
      <c r="AK10" s="89">
        <v>40</v>
      </c>
      <c r="AL10" s="228" t="s">
        <v>413</v>
      </c>
      <c r="AN10" s="12">
        <f ca="1" t="shared" si="0"/>
        <v>2</v>
      </c>
    </row>
    <row r="11" ht="21.75" spans="1:40">
      <c r="A11" s="13" t="str">
        <f>Attraction_List!$K$2</f>
        <v>Magic</v>
      </c>
      <c r="B11" s="19">
        <f ca="1">LOOKUP(B1,Attraction_List!$Z$3:$Z$9999,Attraction_List!$K$3:$K$9999)</f>
        <v>115</v>
      </c>
      <c r="C11" s="19"/>
      <c r="D11" s="22"/>
      <c r="E11" s="23"/>
      <c r="F11" s="24"/>
      <c r="G11" s="22"/>
      <c r="H11" s="24"/>
      <c r="I11" s="24"/>
      <c r="J11" s="24"/>
      <c r="K11" s="24"/>
      <c r="L11" s="27"/>
      <c r="AA11" s="84" t="s">
        <v>414</v>
      </c>
      <c r="AB11" s="88" t="s">
        <v>415</v>
      </c>
      <c r="AC11" s="89">
        <v>1</v>
      </c>
      <c r="AD11" s="90"/>
      <c r="AE11" s="89"/>
      <c r="AF11" s="89"/>
      <c r="AG11" s="88" t="s">
        <v>65</v>
      </c>
      <c r="AH11" s="89" t="s">
        <v>58</v>
      </c>
      <c r="AI11" s="89"/>
      <c r="AJ11" s="89">
        <v>7</v>
      </c>
      <c r="AK11" s="89">
        <v>40</v>
      </c>
      <c r="AL11" s="228" t="s">
        <v>416</v>
      </c>
      <c r="AN11" s="12">
        <f ca="1" t="shared" si="0"/>
        <v>3</v>
      </c>
    </row>
    <row r="12" ht="21.75" spans="1:40">
      <c r="A12" s="13" t="str">
        <f>Attraction_List!$L$2</f>
        <v>Possible Tokens</v>
      </c>
      <c r="B12" s="19" t="str">
        <f ca="1">LOOKUP(B1,Attraction_List!$Z$3:$Z$9999,Attraction_List!$L$3:$L$9999)</f>
        <v>Rose ● Golden Gloves ● Chip Potts Ears</v>
      </c>
      <c r="C12" s="19"/>
      <c r="E12" s="21"/>
      <c r="G12" s="20"/>
      <c r="L12" s="28"/>
      <c r="AA12" s="84" t="s">
        <v>417</v>
      </c>
      <c r="AB12" s="88" t="s">
        <v>418</v>
      </c>
      <c r="AC12" s="89">
        <v>1</v>
      </c>
      <c r="AD12" s="90"/>
      <c r="AE12" s="89"/>
      <c r="AF12" s="89"/>
      <c r="AG12" s="88" t="s">
        <v>65</v>
      </c>
      <c r="AH12" s="89" t="s">
        <v>58</v>
      </c>
      <c r="AI12" s="89"/>
      <c r="AJ12" s="89">
        <v>7</v>
      </c>
      <c r="AK12" s="89">
        <v>40</v>
      </c>
      <c r="AL12" s="228" t="s">
        <v>402</v>
      </c>
      <c r="AN12" s="12">
        <f ca="1" t="shared" si="0"/>
        <v>1</v>
      </c>
    </row>
    <row r="13" ht="21" spans="1:40">
      <c r="A13" s="13" t="str">
        <f>Attraction_List!$M$2</f>
        <v>Activity</v>
      </c>
      <c r="B13" s="19" t="str">
        <f ca="1">LOOKUP(B1,Attraction_List!$Z$3:$Z$9999,Attraction_List!$M$3:$M$9999)</f>
        <v>Pressing the Napkins</v>
      </c>
      <c r="C13" s="19"/>
      <c r="E13" s="21"/>
      <c r="G13" s="20"/>
      <c r="L13" s="29"/>
      <c r="AA13" s="44"/>
      <c r="AB13" s="45"/>
      <c r="AC13" s="45"/>
      <c r="AD13" s="45"/>
      <c r="AE13" s="45"/>
      <c r="AF13" s="45"/>
      <c r="AG13" s="45"/>
      <c r="AH13" s="45"/>
      <c r="AI13" s="45"/>
      <c r="AJ13" s="45"/>
      <c r="AK13" s="45"/>
      <c r="AL13" s="46"/>
      <c r="AN13" s="12">
        <f ca="1" t="shared" si="0"/>
        <v>0</v>
      </c>
    </row>
    <row r="14" ht="21" spans="1:40">
      <c r="A14" s="13" t="s">
        <v>308</v>
      </c>
      <c r="B14" s="22">
        <f>COUNTA($AB$4:$AB$9999)</f>
        <v>9</v>
      </c>
      <c r="C14" s="24"/>
      <c r="D14" s="22"/>
      <c r="E14" s="23"/>
      <c r="F14" s="24"/>
      <c r="G14" s="20"/>
      <c r="H14" s="24"/>
      <c r="I14" s="24"/>
      <c r="J14" s="24"/>
      <c r="K14" s="24"/>
      <c r="L14" s="28"/>
      <c r="AA14" s="44"/>
      <c r="AB14" s="45"/>
      <c r="AC14" s="45"/>
      <c r="AD14" s="45"/>
      <c r="AE14" s="45"/>
      <c r="AF14" s="45"/>
      <c r="AG14" s="45"/>
      <c r="AH14" s="45"/>
      <c r="AI14" s="45"/>
      <c r="AJ14" s="45"/>
      <c r="AK14" s="45"/>
      <c r="AL14" s="46"/>
      <c r="AN14" s="12">
        <f ca="1" t="shared" si="0"/>
        <v>0</v>
      </c>
    </row>
    <row r="15" ht="21" spans="1:40">
      <c r="A15" s="13" t="s">
        <v>311</v>
      </c>
      <c r="B15" s="22">
        <f>COUNTA($AA$4:$AA$9999)</f>
        <v>7</v>
      </c>
      <c r="C15" s="24"/>
      <c r="D15" s="22"/>
      <c r="E15" s="23"/>
      <c r="F15" s="24"/>
      <c r="G15" s="20"/>
      <c r="H15" s="24"/>
      <c r="I15" s="24"/>
      <c r="J15" s="24"/>
      <c r="K15" s="24"/>
      <c r="L15" s="28"/>
      <c r="AA15" s="44"/>
      <c r="AB15" s="45"/>
      <c r="AC15" s="45"/>
      <c r="AD15" s="45"/>
      <c r="AE15" s="45"/>
      <c r="AF15" s="45"/>
      <c r="AG15" s="45"/>
      <c r="AH15" s="45"/>
      <c r="AI15" s="45"/>
      <c r="AJ15" s="45"/>
      <c r="AK15" s="45"/>
      <c r="AL15" s="46"/>
      <c r="AN15" s="12">
        <f ca="1" t="shared" si="0"/>
        <v>0</v>
      </c>
    </row>
    <row r="16" spans="27:40">
      <c r="AA16" s="44"/>
      <c r="AB16" s="46"/>
      <c r="AC16" s="45"/>
      <c r="AD16" s="47"/>
      <c r="AE16" s="45"/>
      <c r="AF16" s="45"/>
      <c r="AG16" s="45"/>
      <c r="AH16" s="45"/>
      <c r="AI16" s="45"/>
      <c r="AJ16" s="45"/>
      <c r="AK16" s="45"/>
      <c r="AL16" s="46"/>
      <c r="AN16" s="12">
        <f ca="1" t="shared" si="0"/>
        <v>0</v>
      </c>
    </row>
    <row r="17" spans="27:40">
      <c r="AA17" s="44"/>
      <c r="AB17" s="46"/>
      <c r="AC17" s="45"/>
      <c r="AD17" s="45"/>
      <c r="AE17" s="45"/>
      <c r="AF17" s="45"/>
      <c r="AG17" s="45"/>
      <c r="AH17" s="45"/>
      <c r="AI17" s="45"/>
      <c r="AJ17" s="45"/>
      <c r="AK17" s="45"/>
      <c r="AL17" s="46"/>
      <c r="AN17" s="12">
        <f ca="1" t="shared" si="0"/>
        <v>0</v>
      </c>
    </row>
    <row r="18" spans="27:40">
      <c r="AA18" s="44"/>
      <c r="AB18" s="46"/>
      <c r="AC18" s="45"/>
      <c r="AD18" s="45"/>
      <c r="AE18" s="45"/>
      <c r="AF18" s="45"/>
      <c r="AG18" s="46"/>
      <c r="AH18" s="45"/>
      <c r="AI18" s="45"/>
      <c r="AJ18" s="45"/>
      <c r="AK18" s="45"/>
      <c r="AL18" s="46"/>
      <c r="AN18" s="12">
        <f ca="1" t="shared" si="0"/>
        <v>0</v>
      </c>
    </row>
    <row r="19" spans="27:40">
      <c r="AA19" s="44"/>
      <c r="AB19" s="46"/>
      <c r="AC19" s="45"/>
      <c r="AD19" s="45"/>
      <c r="AE19" s="45"/>
      <c r="AF19" s="45"/>
      <c r="AG19" s="46"/>
      <c r="AH19" s="45"/>
      <c r="AI19" s="45"/>
      <c r="AJ19" s="45"/>
      <c r="AK19" s="45"/>
      <c r="AL19" s="46"/>
      <c r="AN19" s="12">
        <f ca="1" t="shared" si="0"/>
        <v>0</v>
      </c>
    </row>
    <row r="20" spans="27:40">
      <c r="AA20" s="44"/>
      <c r="AB20" s="46"/>
      <c r="AC20" s="45"/>
      <c r="AD20" s="47"/>
      <c r="AE20" s="45"/>
      <c r="AF20" s="45"/>
      <c r="AG20" s="46"/>
      <c r="AH20" s="45"/>
      <c r="AI20" s="45"/>
      <c r="AJ20" s="45"/>
      <c r="AK20" s="45"/>
      <c r="AL20" s="46"/>
      <c r="AN20" s="12">
        <f ca="1" t="shared" si="0"/>
        <v>0</v>
      </c>
    </row>
    <row r="21" spans="27:40">
      <c r="AA21" s="44"/>
      <c r="AB21" s="46"/>
      <c r="AC21" s="45"/>
      <c r="AD21" s="45"/>
      <c r="AE21" s="45"/>
      <c r="AF21" s="45"/>
      <c r="AG21" s="46"/>
      <c r="AH21" s="45"/>
      <c r="AI21" s="45"/>
      <c r="AJ21" s="45"/>
      <c r="AK21" s="45"/>
      <c r="AL21" s="46"/>
      <c r="AN21" s="12">
        <f ca="1" t="shared" si="0"/>
        <v>0</v>
      </c>
    </row>
    <row r="22" spans="27:40">
      <c r="AA22" s="44"/>
      <c r="AB22" s="46"/>
      <c r="AC22" s="45"/>
      <c r="AD22" s="45"/>
      <c r="AE22" s="45"/>
      <c r="AF22" s="45"/>
      <c r="AG22" s="46"/>
      <c r="AH22" s="45"/>
      <c r="AI22" s="45"/>
      <c r="AJ22" s="45"/>
      <c r="AK22" s="45"/>
      <c r="AL22" s="46"/>
      <c r="AN22" s="12">
        <f ca="1" t="shared" si="0"/>
        <v>0</v>
      </c>
    </row>
    <row r="23" spans="27:40">
      <c r="AA23" s="44"/>
      <c r="AB23" s="46"/>
      <c r="AC23" s="45"/>
      <c r="AD23" s="45"/>
      <c r="AE23" s="45"/>
      <c r="AF23" s="45"/>
      <c r="AG23" s="46"/>
      <c r="AH23" s="45"/>
      <c r="AI23" s="45"/>
      <c r="AJ23" s="45"/>
      <c r="AK23" s="45"/>
      <c r="AL23" s="46"/>
      <c r="AN23" s="12">
        <f ca="1" t="shared" si="0"/>
        <v>0</v>
      </c>
    </row>
    <row r="24" spans="27:40">
      <c r="AA24" s="44"/>
      <c r="AB24" s="45"/>
      <c r="AC24" s="45"/>
      <c r="AD24" s="45"/>
      <c r="AE24" s="45"/>
      <c r="AF24" s="45"/>
      <c r="AG24" s="45"/>
      <c r="AH24" s="45"/>
      <c r="AI24" s="45"/>
      <c r="AJ24" s="45"/>
      <c r="AK24" s="45"/>
      <c r="AL24" s="46"/>
      <c r="AN24" s="12">
        <f ca="1" t="shared" si="0"/>
        <v>0</v>
      </c>
    </row>
    <row r="25" spans="27:40">
      <c r="AA25" s="44"/>
      <c r="AB25" s="45"/>
      <c r="AC25" s="45"/>
      <c r="AD25" s="47"/>
      <c r="AE25" s="45"/>
      <c r="AF25" s="45"/>
      <c r="AG25" s="45"/>
      <c r="AH25" s="45"/>
      <c r="AI25" s="45"/>
      <c r="AJ25" s="45"/>
      <c r="AK25" s="45"/>
      <c r="AL25" s="46"/>
      <c r="AN25" s="12">
        <f ca="1" t="shared" si="0"/>
        <v>0</v>
      </c>
    </row>
    <row r="26" spans="27:40">
      <c r="AA26" s="44"/>
      <c r="AB26" s="45"/>
      <c r="AC26" s="45"/>
      <c r="AD26" s="45"/>
      <c r="AE26" s="45"/>
      <c r="AF26" s="45"/>
      <c r="AG26" s="45"/>
      <c r="AH26" s="45"/>
      <c r="AI26" s="45"/>
      <c r="AJ26" s="45"/>
      <c r="AK26" s="45"/>
      <c r="AL26" s="46"/>
      <c r="AN26" s="12">
        <f ca="1" t="shared" si="0"/>
        <v>0</v>
      </c>
    </row>
    <row r="27" spans="27:40">
      <c r="AA27" s="44"/>
      <c r="AB27" s="45"/>
      <c r="AC27" s="45"/>
      <c r="AD27" s="45"/>
      <c r="AE27" s="45"/>
      <c r="AF27" s="45"/>
      <c r="AG27" s="45"/>
      <c r="AH27" s="45"/>
      <c r="AI27" s="45"/>
      <c r="AJ27" s="45"/>
      <c r="AK27" s="45"/>
      <c r="AL27" s="46"/>
      <c r="AN27" s="12">
        <f ca="1" t="shared" si="0"/>
        <v>0</v>
      </c>
    </row>
    <row r="28" spans="27:40">
      <c r="AA28" s="44"/>
      <c r="AB28" s="45"/>
      <c r="AC28" s="45"/>
      <c r="AD28" s="45"/>
      <c r="AE28" s="45"/>
      <c r="AF28" s="45"/>
      <c r="AG28" s="45"/>
      <c r="AH28" s="45"/>
      <c r="AI28" s="45"/>
      <c r="AJ28" s="45"/>
      <c r="AK28" s="45"/>
      <c r="AL28" s="46"/>
      <c r="AN28" s="12">
        <f ca="1" t="shared" si="0"/>
        <v>0</v>
      </c>
    </row>
    <row r="29" spans="27:40">
      <c r="AA29" s="44"/>
      <c r="AB29" s="45"/>
      <c r="AC29" s="45"/>
      <c r="AD29" s="45"/>
      <c r="AE29" s="45"/>
      <c r="AF29" s="45"/>
      <c r="AG29" s="45"/>
      <c r="AH29" s="45"/>
      <c r="AI29" s="45"/>
      <c r="AJ29" s="45"/>
      <c r="AK29" s="45"/>
      <c r="AL29" s="46"/>
      <c r="AN29" s="12">
        <f ca="1" t="shared" si="0"/>
        <v>0</v>
      </c>
    </row>
    <row r="30" spans="27:40">
      <c r="AA30" s="44"/>
      <c r="AB30" s="45"/>
      <c r="AC30" s="45"/>
      <c r="AD30" s="45"/>
      <c r="AE30" s="45"/>
      <c r="AF30" s="45"/>
      <c r="AG30" s="45"/>
      <c r="AH30" s="45"/>
      <c r="AI30" s="45"/>
      <c r="AJ30" s="45"/>
      <c r="AK30" s="45"/>
      <c r="AL30" s="46"/>
      <c r="AN30" s="12">
        <f ca="1" t="shared" si="0"/>
        <v>0</v>
      </c>
    </row>
    <row r="31" spans="27:40">
      <c r="AA31" s="44"/>
      <c r="AB31" s="45"/>
      <c r="AC31" s="45"/>
      <c r="AD31" s="45"/>
      <c r="AE31" s="45"/>
      <c r="AF31" s="45"/>
      <c r="AG31" s="45"/>
      <c r="AH31" s="45"/>
      <c r="AI31" s="45"/>
      <c r="AJ31" s="45"/>
      <c r="AK31" s="45"/>
      <c r="AL31" s="46"/>
      <c r="AN31" s="12">
        <f ca="1" t="shared" si="0"/>
        <v>0</v>
      </c>
    </row>
    <row r="32" spans="27:40">
      <c r="AA32" s="44"/>
      <c r="AB32" s="45"/>
      <c r="AC32" s="45"/>
      <c r="AD32" s="45"/>
      <c r="AE32" s="45"/>
      <c r="AF32" s="45"/>
      <c r="AG32" s="45"/>
      <c r="AH32" s="45"/>
      <c r="AI32" s="45"/>
      <c r="AJ32" s="45"/>
      <c r="AK32" s="45"/>
      <c r="AL32" s="46"/>
      <c r="AN32" s="12">
        <f ca="1" t="shared" si="0"/>
        <v>0</v>
      </c>
    </row>
    <row r="33" spans="27:40">
      <c r="AA33" s="44"/>
      <c r="AB33" s="45"/>
      <c r="AC33" s="45"/>
      <c r="AD33" s="47"/>
      <c r="AE33" s="45"/>
      <c r="AF33" s="45"/>
      <c r="AG33" s="45"/>
      <c r="AH33" s="45"/>
      <c r="AI33" s="45"/>
      <c r="AJ33" s="45"/>
      <c r="AK33" s="45"/>
      <c r="AL33" s="46"/>
      <c r="AN33" s="12">
        <f ca="1" t="shared" si="0"/>
        <v>0</v>
      </c>
    </row>
    <row r="34" spans="27:40">
      <c r="AA34" s="44"/>
      <c r="AB34" s="46"/>
      <c r="AC34" s="45"/>
      <c r="AD34" s="45"/>
      <c r="AE34" s="45"/>
      <c r="AF34" s="45"/>
      <c r="AG34" s="46"/>
      <c r="AH34" s="45"/>
      <c r="AI34" s="45"/>
      <c r="AJ34" s="45"/>
      <c r="AK34" s="45"/>
      <c r="AL34" s="70"/>
      <c r="AN34" s="12">
        <f ca="1" t="shared" si="0"/>
        <v>0</v>
      </c>
    </row>
    <row r="35" spans="27:40">
      <c r="AA35" s="48"/>
      <c r="AB35" s="49"/>
      <c r="AC35" s="50"/>
      <c r="AD35" s="50"/>
      <c r="AE35" s="50"/>
      <c r="AF35" s="50"/>
      <c r="AG35" s="49"/>
      <c r="AH35" s="50"/>
      <c r="AI35" s="50"/>
      <c r="AJ35" s="50"/>
      <c r="AK35" s="50"/>
      <c r="AL35" s="71"/>
      <c r="AN35" s="12">
        <f ca="1" t="shared" si="0"/>
        <v>0</v>
      </c>
    </row>
    <row r="36" spans="27:40">
      <c r="AA36" s="48"/>
      <c r="AB36" s="49"/>
      <c r="AC36" s="50"/>
      <c r="AD36" s="50"/>
      <c r="AE36" s="50"/>
      <c r="AF36" s="50"/>
      <c r="AG36" s="49"/>
      <c r="AH36" s="50"/>
      <c r="AI36" s="50"/>
      <c r="AJ36" s="50"/>
      <c r="AK36" s="50"/>
      <c r="AL36" s="71"/>
      <c r="AN36" s="12">
        <f ca="1" t="shared" si="0"/>
        <v>0</v>
      </c>
    </row>
    <row r="37" spans="27:40">
      <c r="AA37" s="48"/>
      <c r="AB37" s="49"/>
      <c r="AC37" s="50"/>
      <c r="AD37" s="50"/>
      <c r="AE37" s="50"/>
      <c r="AF37" s="50"/>
      <c r="AG37" s="49"/>
      <c r="AH37" s="50"/>
      <c r="AI37" s="50"/>
      <c r="AJ37" s="50"/>
      <c r="AK37" s="50"/>
      <c r="AL37" s="71"/>
      <c r="AN37" s="12">
        <f ca="1" t="shared" si="0"/>
        <v>0</v>
      </c>
    </row>
    <row r="38" spans="27:40">
      <c r="AA38" s="51"/>
      <c r="AB38" s="29"/>
      <c r="AC38" s="10"/>
      <c r="AE38" s="10"/>
      <c r="AF38" s="10"/>
      <c r="AG38" s="29"/>
      <c r="AH38" s="10"/>
      <c r="AI38" s="10"/>
      <c r="AJ38" s="10"/>
      <c r="AK38" s="10"/>
      <c r="AL38" s="28"/>
      <c r="AN38" s="12">
        <f ca="1" t="shared" si="0"/>
        <v>0</v>
      </c>
    </row>
    <row r="39" spans="27:40">
      <c r="AA39" s="51"/>
      <c r="AB39" s="29"/>
      <c r="AC39" s="10"/>
      <c r="AE39" s="10"/>
      <c r="AF39" s="10"/>
      <c r="AG39" s="29"/>
      <c r="AH39" s="10"/>
      <c r="AI39" s="10"/>
      <c r="AJ39" s="10"/>
      <c r="AK39" s="10"/>
      <c r="AL39" s="28"/>
      <c r="AN39" s="12">
        <f ca="1" t="shared" si="0"/>
        <v>0</v>
      </c>
    </row>
    <row r="40" spans="27:40">
      <c r="AA40" s="51"/>
      <c r="AB40" s="29"/>
      <c r="AC40" s="10"/>
      <c r="AE40" s="10"/>
      <c r="AF40" s="10"/>
      <c r="AG40" s="29"/>
      <c r="AH40" s="10"/>
      <c r="AI40" s="10"/>
      <c r="AJ40" s="10"/>
      <c r="AK40" s="10"/>
      <c r="AL40" s="28"/>
      <c r="AN40" s="12">
        <f ca="1" t="shared" si="0"/>
        <v>0</v>
      </c>
    </row>
    <row r="41" spans="27:40">
      <c r="AA41" s="51"/>
      <c r="AB41" s="29"/>
      <c r="AC41" s="10"/>
      <c r="AE41" s="10"/>
      <c r="AF41" s="10"/>
      <c r="AG41" s="29"/>
      <c r="AH41" s="10"/>
      <c r="AI41" s="10"/>
      <c r="AJ41" s="10"/>
      <c r="AK41" s="10"/>
      <c r="AL41" s="28"/>
      <c r="AN41" s="12">
        <f ca="1" t="shared" si="0"/>
        <v>0</v>
      </c>
    </row>
    <row r="42" spans="27:40">
      <c r="AA42" s="51"/>
      <c r="AB42" s="29"/>
      <c r="AC42" s="10"/>
      <c r="AE42" s="10"/>
      <c r="AF42" s="10"/>
      <c r="AG42" s="29"/>
      <c r="AH42" s="10"/>
      <c r="AI42" s="10"/>
      <c r="AJ42" s="10"/>
      <c r="AK42" s="10"/>
      <c r="AL42" s="28"/>
      <c r="AN42" s="12">
        <f ca="1" t="shared" si="0"/>
        <v>0</v>
      </c>
    </row>
    <row r="43" spans="27:40">
      <c r="AA43" s="51"/>
      <c r="AB43" s="29"/>
      <c r="AC43" s="10"/>
      <c r="AE43" s="10"/>
      <c r="AF43" s="10"/>
      <c r="AG43" s="29"/>
      <c r="AH43" s="10"/>
      <c r="AI43" s="10"/>
      <c r="AJ43" s="10"/>
      <c r="AK43" s="10"/>
      <c r="AL43" s="28"/>
      <c r="AN43" s="12">
        <f ca="1" t="shared" si="0"/>
        <v>0</v>
      </c>
    </row>
    <row r="44" spans="40:40">
      <c r="AN44" s="12">
        <f ca="1" t="shared" si="0"/>
        <v>0</v>
      </c>
    </row>
    <row r="45" spans="27:40">
      <c r="AA45" s="52"/>
      <c r="AB45" s="53"/>
      <c r="AC45" s="54"/>
      <c r="AD45" s="50"/>
      <c r="AE45" s="54"/>
      <c r="AF45" s="54"/>
      <c r="AG45" s="53"/>
      <c r="AH45" s="54"/>
      <c r="AI45" s="54"/>
      <c r="AJ45" s="54"/>
      <c r="AK45" s="54"/>
      <c r="AL45" s="72"/>
      <c r="AM45" s="52"/>
      <c r="AN45" s="12">
        <f ca="1" t="shared" si="0"/>
        <v>0</v>
      </c>
    </row>
    <row r="46" spans="27:40">
      <c r="AA46" s="44"/>
      <c r="AB46" s="55"/>
      <c r="AC46" s="56"/>
      <c r="AD46" s="45"/>
      <c r="AE46" s="56"/>
      <c r="AF46" s="56"/>
      <c r="AG46" s="55"/>
      <c r="AH46" s="56"/>
      <c r="AI46" s="56"/>
      <c r="AJ46" s="56"/>
      <c r="AK46" s="56"/>
      <c r="AL46" s="73"/>
      <c r="AM46" s="52"/>
      <c r="AN46" s="12">
        <f ca="1" t="shared" si="0"/>
        <v>0</v>
      </c>
    </row>
    <row r="47" spans="27:40">
      <c r="AA47" s="44"/>
      <c r="AB47" s="55"/>
      <c r="AC47" s="56"/>
      <c r="AD47" s="45"/>
      <c r="AE47" s="56"/>
      <c r="AF47" s="56"/>
      <c r="AG47" s="55"/>
      <c r="AH47" s="56"/>
      <c r="AI47" s="56"/>
      <c r="AJ47" s="56"/>
      <c r="AK47" s="56"/>
      <c r="AL47" s="46"/>
      <c r="AM47" s="52"/>
      <c r="AN47" s="12">
        <f ca="1" t="shared" si="0"/>
        <v>0</v>
      </c>
    </row>
    <row r="48" spans="27:40">
      <c r="AA48" s="44"/>
      <c r="AB48" s="55"/>
      <c r="AC48" s="56"/>
      <c r="AD48" s="57"/>
      <c r="AE48" s="56"/>
      <c r="AF48" s="56"/>
      <c r="AG48" s="55"/>
      <c r="AH48" s="56"/>
      <c r="AI48" s="56"/>
      <c r="AJ48" s="56"/>
      <c r="AK48" s="56"/>
      <c r="AL48" s="46"/>
      <c r="AM48" s="52"/>
      <c r="AN48" s="12">
        <f ca="1" t="shared" si="0"/>
        <v>0</v>
      </c>
    </row>
    <row r="49" spans="27:40">
      <c r="AA49" s="58"/>
      <c r="AB49" s="59"/>
      <c r="AC49" s="21"/>
      <c r="AD49" s="60"/>
      <c r="AE49" s="21"/>
      <c r="AF49" s="21"/>
      <c r="AG49" s="59"/>
      <c r="AH49" s="21"/>
      <c r="AI49" s="21"/>
      <c r="AJ49" s="21"/>
      <c r="AK49" s="21"/>
      <c r="AL49" s="74"/>
      <c r="AN49" s="12">
        <f ca="1" t="shared" si="0"/>
        <v>0</v>
      </c>
    </row>
    <row r="50" spans="40:40">
      <c r="AN50" s="12">
        <f ca="1" t="shared" si="0"/>
        <v>0</v>
      </c>
    </row>
    <row r="51" spans="40:40">
      <c r="AN51" s="12">
        <f ca="1" t="shared" si="0"/>
        <v>0</v>
      </c>
    </row>
    <row r="52" spans="40:40">
      <c r="AN52" s="12">
        <f ca="1" t="shared" si="0"/>
        <v>0</v>
      </c>
    </row>
    <row r="53" spans="40:40">
      <c r="AN53" s="12">
        <f ca="1" t="shared" si="0"/>
        <v>0</v>
      </c>
    </row>
    <row r="54" spans="40:40">
      <c r="AN54" s="12">
        <f ca="1" t="shared" si="0"/>
        <v>0</v>
      </c>
    </row>
    <row r="55" spans="40:40">
      <c r="AN55" s="12">
        <f ca="1" t="shared" si="0"/>
        <v>0</v>
      </c>
    </row>
    <row r="56" spans="40:40">
      <c r="AN56" s="12">
        <f ca="1" t="shared" si="0"/>
        <v>0</v>
      </c>
    </row>
    <row r="57" spans="40:40">
      <c r="AN57" s="12">
        <f ca="1" t="shared" si="0"/>
        <v>0</v>
      </c>
    </row>
    <row r="58" spans="40:40">
      <c r="AN58" s="12">
        <f ca="1" t="shared" si="0"/>
        <v>0</v>
      </c>
    </row>
    <row r="59" spans="40:40">
      <c r="AN59" s="12">
        <f ca="1" t="shared" si="0"/>
        <v>0</v>
      </c>
    </row>
    <row r="60" spans="40:40">
      <c r="AN60" s="12">
        <f ca="1" t="shared" si="0"/>
        <v>0</v>
      </c>
    </row>
    <row r="61" spans="40:40">
      <c r="AN61" s="12">
        <f ca="1" t="shared" si="0"/>
        <v>0</v>
      </c>
    </row>
    <row r="62" spans="40:40">
      <c r="AN62" s="12">
        <f ca="1" t="shared" si="0"/>
        <v>0</v>
      </c>
    </row>
    <row r="63" spans="40:40">
      <c r="AN63" s="12">
        <f ca="1" t="shared" si="0"/>
        <v>0</v>
      </c>
    </row>
    <row r="64" spans="40:40">
      <c r="AN64" s="12">
        <f ca="1" t="shared" si="0"/>
        <v>0</v>
      </c>
    </row>
    <row r="65" spans="40:40">
      <c r="AN65" s="12">
        <f ca="1" t="shared" si="0"/>
        <v>0</v>
      </c>
    </row>
    <row r="66" spans="40:40">
      <c r="AN66" s="12">
        <f ca="1" t="shared" si="0"/>
        <v>0</v>
      </c>
    </row>
    <row r="67" spans="40:40">
      <c r="AN67" s="12">
        <f t="shared" ref="AN67:AN99" si="1">IF(ISBLANK($AL67),0,1+LEN($AL67)-LEN(SUBSTITUTE($AL67,"●","")))</f>
        <v>0</v>
      </c>
    </row>
    <row r="68" spans="40:40">
      <c r="AN68" s="12">
        <f t="shared" si="1"/>
        <v>0</v>
      </c>
    </row>
    <row r="69" spans="40:40">
      <c r="AN69" s="12">
        <f t="shared" si="1"/>
        <v>0</v>
      </c>
    </row>
    <row r="70" spans="40:40">
      <c r="AN70" s="12">
        <f t="shared" si="1"/>
        <v>0</v>
      </c>
    </row>
    <row r="71" spans="40:40">
      <c r="AN71" s="12">
        <f t="shared" si="1"/>
        <v>0</v>
      </c>
    </row>
    <row r="72" spans="40:40">
      <c r="AN72" s="12">
        <f t="shared" si="1"/>
        <v>0</v>
      </c>
    </row>
    <row r="73" spans="40:40">
      <c r="AN73" s="12">
        <f t="shared" si="1"/>
        <v>0</v>
      </c>
    </row>
    <row r="74" spans="40:40">
      <c r="AN74" s="12">
        <f t="shared" si="1"/>
        <v>0</v>
      </c>
    </row>
    <row r="75" spans="40:40">
      <c r="AN75" s="12">
        <f t="shared" si="1"/>
        <v>0</v>
      </c>
    </row>
    <row r="76" spans="40:40">
      <c r="AN76" s="12">
        <f t="shared" si="1"/>
        <v>0</v>
      </c>
    </row>
    <row r="77" spans="40:40">
      <c r="AN77" s="12">
        <f t="shared" si="1"/>
        <v>0</v>
      </c>
    </row>
    <row r="78" spans="40:40">
      <c r="AN78" s="12">
        <f t="shared" si="1"/>
        <v>0</v>
      </c>
    </row>
    <row r="79" spans="40:40">
      <c r="AN79" s="12">
        <f t="shared" si="1"/>
        <v>0</v>
      </c>
    </row>
    <row r="80" spans="40:40">
      <c r="AN80" s="12">
        <f t="shared" si="1"/>
        <v>0</v>
      </c>
    </row>
    <row r="81" spans="40:40">
      <c r="AN81" s="12">
        <f t="shared" si="1"/>
        <v>0</v>
      </c>
    </row>
    <row r="82" spans="40:40">
      <c r="AN82" s="12">
        <f t="shared" si="1"/>
        <v>0</v>
      </c>
    </row>
    <row r="83" spans="40:40">
      <c r="AN83" s="12">
        <f t="shared" si="1"/>
        <v>0</v>
      </c>
    </row>
    <row r="84" spans="40:40">
      <c r="AN84" s="12">
        <f t="shared" si="1"/>
        <v>0</v>
      </c>
    </row>
    <row r="85" spans="40:40">
      <c r="AN85" s="12">
        <f t="shared" si="1"/>
        <v>0</v>
      </c>
    </row>
    <row r="86" spans="40:40">
      <c r="AN86" s="12">
        <f t="shared" si="1"/>
        <v>0</v>
      </c>
    </row>
    <row r="87" spans="40:40">
      <c r="AN87" s="12">
        <f t="shared" si="1"/>
        <v>0</v>
      </c>
    </row>
    <row r="88" spans="40:40">
      <c r="AN88" s="12">
        <f t="shared" si="1"/>
        <v>0</v>
      </c>
    </row>
    <row r="89" spans="40:40">
      <c r="AN89" s="12">
        <f t="shared" si="1"/>
        <v>0</v>
      </c>
    </row>
    <row r="90" spans="40:40">
      <c r="AN90" s="12">
        <f t="shared" si="1"/>
        <v>0</v>
      </c>
    </row>
    <row r="91" spans="40:40">
      <c r="AN91" s="12">
        <f t="shared" si="1"/>
        <v>0</v>
      </c>
    </row>
    <row r="92" spans="40:40">
      <c r="AN92" s="12">
        <f t="shared" si="1"/>
        <v>0</v>
      </c>
    </row>
    <row r="93" spans="40:40">
      <c r="AN93" s="12">
        <f t="shared" si="1"/>
        <v>0</v>
      </c>
    </row>
    <row r="94" spans="40:40">
      <c r="AN94" s="12">
        <f t="shared" si="1"/>
        <v>0</v>
      </c>
    </row>
    <row r="95" spans="40:40">
      <c r="AN95" s="12">
        <f t="shared" si="1"/>
        <v>0</v>
      </c>
    </row>
    <row r="96" spans="40:40">
      <c r="AN96" s="12">
        <f t="shared" si="1"/>
        <v>0</v>
      </c>
    </row>
    <row r="97" spans="40:40">
      <c r="AN97" s="12">
        <f t="shared" si="1"/>
        <v>0</v>
      </c>
    </row>
    <row r="98" spans="40:40">
      <c r="AN98" s="12">
        <f t="shared" si="1"/>
        <v>0</v>
      </c>
    </row>
    <row r="99" spans="40:40">
      <c r="AN99" s="12">
        <f t="shared" si="1"/>
        <v>0</v>
      </c>
    </row>
  </sheetData>
  <sheetProtection sheet="1" objects="1"/>
  <mergeCells count="13">
    <mergeCell ref="D1:F1"/>
    <mergeCell ref="AA1:AL1"/>
    <mergeCell ref="D2:F2"/>
    <mergeCell ref="AJ2:AK2"/>
    <mergeCell ref="D3:F3"/>
    <mergeCell ref="AA4:AA5"/>
    <mergeCell ref="AA6:AA7"/>
    <mergeCell ref="AB2:AB3"/>
    <mergeCell ref="AC2:AC3"/>
    <mergeCell ref="AD2:AD3"/>
    <mergeCell ref="AE2:AE3"/>
    <mergeCell ref="AF2:AF3"/>
    <mergeCell ref="AG2:AG3"/>
  </mergeCells>
  <pageMargins left="0.75" right="0.75" top="1" bottom="1" header="0.511805555555556" footer="0.511805555555556"/>
  <headerFooter/>
  <drawing r:id="rId1"/>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sheetPr>
    <pageSetUpPr autoPageBreaks="0"/>
  </sheetPr>
  <dimension ref="A1:AN99"/>
  <sheetViews>
    <sheetView showZeros="0" workbookViewId="0">
      <selection activeCell="A1" sqref="A1"/>
    </sheetView>
  </sheetViews>
  <sheetFormatPr defaultColWidth="9.14285714285714" defaultRowHeight="15"/>
  <cols>
    <col min="1" max="1" width="20.5714285714286" customWidth="1"/>
    <col min="2" max="2" width="29.7142857142857" style="8" customWidth="1"/>
    <col min="3" max="3" width="10.2857142857143" style="9" customWidth="1"/>
    <col min="4" max="4" width="10.2857142857143" style="10" customWidth="1"/>
    <col min="5" max="6" width="10.2857142857143" style="9" customWidth="1"/>
    <col min="7" max="7" width="10.2857142857143" style="8" customWidth="1"/>
    <col min="8" max="11" width="10.2857142857143" style="9" customWidth="1"/>
    <col min="12" max="12" width="10.2857142857143" style="11" customWidth="1"/>
    <col min="13" max="24" width="10.2857142857143" style="12" customWidth="1"/>
    <col min="26" max="26" width="0.990476190476191" customWidth="1"/>
    <col min="27" max="27" width="20.5714285714286" customWidth="1"/>
    <col min="28" max="28" width="29.7142857142857" style="8" customWidth="1"/>
    <col min="29" max="29" width="6.71428571428571" style="9" customWidth="1"/>
    <col min="30" max="30" width="19.1428571428571" style="10" customWidth="1"/>
    <col min="31" max="31" width="8.28571428571429" style="9" customWidth="1"/>
    <col min="32" max="32" width="7.42857142857143" style="9" customWidth="1"/>
    <col min="33" max="33" width="33.2857142857143" style="8" customWidth="1"/>
    <col min="34" max="34" width="9.28571428571429" style="9" customWidth="1"/>
    <col min="35" max="35" width="5.42857142857143" style="9" customWidth="1"/>
    <col min="36" max="36" width="3.85714285714286" style="9" customWidth="1"/>
    <col min="37" max="37" width="6.57142857142857" style="9" customWidth="1"/>
    <col min="38" max="38" width="36.2857142857143" style="11" customWidth="1"/>
    <col min="39" max="39" width="0.857142857142857" customWidth="1"/>
    <col min="40" max="40" width="9.14285714285714" style="12"/>
  </cols>
  <sheetData>
    <row r="1" ht="22.5" spans="1:40">
      <c r="A1" s="13" t="str">
        <f>Attraction_List!$Z$2</f>
        <v>Sheet Name</v>
      </c>
      <c r="B1" s="14" t="str">
        <f ca="1">MID(CELL("filename",B1),FIND("]",CELL("filename",B1))+1,255)</f>
        <v>Beasts_Castle</v>
      </c>
      <c r="C1" s="14"/>
      <c r="D1" s="15" t="str">
        <f ca="1">HYPERLINK("#"&amp;CELL("address",INDEX(Attraction_List!$A$3:$A$9999,MATCH($B$1,Attraction_List!$Z$3:$Z$9999,0),1)),"Back to Attraction List")</f>
        <v>Back to Attraction List</v>
      </c>
      <c r="E1" s="16"/>
      <c r="F1" s="17"/>
      <c r="G1" s="18"/>
      <c r="H1" s="18"/>
      <c r="I1" s="18"/>
      <c r="J1" s="18"/>
      <c r="K1" s="18"/>
      <c r="L1" s="25"/>
      <c r="AA1" s="30" t="str">
        <f ca="1">N($B$14)&amp;" Task(s) From "&amp;N($B$15)&amp;" Character(s) Use "&amp;CHAR(34)&amp;$B$2&amp;CHAR(34)&amp;" For "&amp;N($AN$1)&amp;" Token(s)"</f>
        <v>29 Task(s) From 7 Character(s) Use "Beast's Castle" For 32 Token(s)</v>
      </c>
      <c r="AB1" s="31"/>
      <c r="AC1" s="31"/>
      <c r="AD1" s="31"/>
      <c r="AE1" s="31"/>
      <c r="AF1" s="31"/>
      <c r="AG1" s="31"/>
      <c r="AH1" s="31"/>
      <c r="AI1" s="31"/>
      <c r="AJ1" s="31"/>
      <c r="AK1" s="31"/>
      <c r="AL1" s="61"/>
      <c r="AN1" s="12">
        <f ca="1">SUM($AN$4:$AN$9999)</f>
        <v>32</v>
      </c>
    </row>
    <row r="2" ht="22.5" spans="1:40">
      <c r="A2" s="13" t="str">
        <f>Attraction_List!$A$2</f>
        <v>Name</v>
      </c>
      <c r="B2" s="19" t="str">
        <f ca="1">LOOKUP(B1,Attraction_List!$Z$3:$Z$9999,Attraction_List!$A$3:$A$9999)</f>
        <v>Beast's Castle</v>
      </c>
      <c r="C2" s="19"/>
      <c r="D2" s="9"/>
      <c r="G2" s="20"/>
      <c r="AA2" s="32" t="str">
        <f>HYPERLINK("#$A$1","&lt;&lt;&lt; Attraction Info")</f>
        <v>&lt;&lt;&lt; Attraction Info</v>
      </c>
      <c r="AB2" s="33" t="s">
        <v>276</v>
      </c>
      <c r="AC2" s="34" t="s">
        <v>277</v>
      </c>
      <c r="AD2" s="35" t="s">
        <v>278</v>
      </c>
      <c r="AE2" s="34" t="s">
        <v>279</v>
      </c>
      <c r="AF2" s="34" t="s">
        <v>280</v>
      </c>
      <c r="AG2" s="33" t="s">
        <v>281</v>
      </c>
      <c r="AH2" s="62"/>
      <c r="AI2" s="63" t="s">
        <v>282</v>
      </c>
      <c r="AJ2" s="62" t="s">
        <v>283</v>
      </c>
      <c r="AK2" s="62"/>
      <c r="AL2" s="64" t="str">
        <f ca="1">HYPERLINK("#"&amp;CELL("address",INDEX(Attraction_List!$A$3:$A$9999,MATCH($B$1,Attraction_List!$Z$3:$Z$9999,0),1)),"Back to Attraction List")</f>
        <v>Back to Attraction List</v>
      </c>
      <c r="AN2" s="12">
        <f ca="1" t="shared" ref="AN2:AN66" si="0">IF(ISBLANK($AL2),0,1+LEN($AL2)-LEN(SUBSTITUTE($AL2,"●","")))</f>
        <v>1</v>
      </c>
    </row>
    <row r="3" ht="22.5" spans="1:38">
      <c r="A3" s="13" t="str">
        <f>Attraction_List!$C$2</f>
        <v>Cost</v>
      </c>
      <c r="B3" s="19">
        <f ca="1">LOOKUP(B1,Attraction_List!$Z$3:$Z$9999,Attraction_List!$C$3:$C$9999)</f>
        <v>750</v>
      </c>
      <c r="C3" s="19"/>
      <c r="D3" s="15" t="str">
        <f>IF($B$14&gt;0,HYPERLINK("#$AL$1","Task List &gt;&gt;&gt;"),HYPERLINK("#$A$1","No Tasks"))</f>
        <v>Task List &gt;&gt;&gt;</v>
      </c>
      <c r="E3" s="17"/>
      <c r="F3" s="17"/>
      <c r="G3" s="20"/>
      <c r="AA3" s="75" t="s">
        <v>284</v>
      </c>
      <c r="AB3" s="76"/>
      <c r="AC3" s="77"/>
      <c r="AD3" s="78"/>
      <c r="AE3" s="77"/>
      <c r="AF3" s="77"/>
      <c r="AG3" s="76"/>
      <c r="AH3" s="82" t="s">
        <v>285</v>
      </c>
      <c r="AI3" s="82" t="s">
        <v>286</v>
      </c>
      <c r="AJ3" s="82" t="s">
        <v>28</v>
      </c>
      <c r="AK3" s="82" t="s">
        <v>29</v>
      </c>
      <c r="AL3" s="83" t="s">
        <v>30</v>
      </c>
    </row>
    <row r="4" ht="21.75" spans="1:40">
      <c r="A4" s="13" t="str">
        <f>Attraction_List!$D$2</f>
        <v>Cost Units</v>
      </c>
      <c r="B4" s="19" t="str">
        <f ca="1">LOOKUP(B1,Attraction_List!$Z$3:$Z$9999,Attraction_List!$D$3:$D$9999)</f>
        <v>Event</v>
      </c>
      <c r="C4" s="19"/>
      <c r="E4" s="21"/>
      <c r="G4" s="20"/>
      <c r="L4" s="26"/>
      <c r="AA4" s="79" t="s">
        <v>400</v>
      </c>
      <c r="AB4" s="92" t="s">
        <v>419</v>
      </c>
      <c r="AC4" s="93">
        <v>2</v>
      </c>
      <c r="AD4" s="94" t="s">
        <v>410</v>
      </c>
      <c r="AE4" s="93">
        <v>4</v>
      </c>
      <c r="AF4" s="93"/>
      <c r="AG4" s="92" t="s">
        <v>69</v>
      </c>
      <c r="AH4" s="93" t="s">
        <v>33</v>
      </c>
      <c r="AI4" s="93"/>
      <c r="AJ4" s="93">
        <v>13</v>
      </c>
      <c r="AK4" s="93">
        <v>100</v>
      </c>
      <c r="AL4" s="227" t="s">
        <v>420</v>
      </c>
      <c r="AN4" s="12">
        <f ca="1" t="shared" si="0"/>
        <v>1</v>
      </c>
    </row>
    <row r="5" ht="21" spans="1:40">
      <c r="A5" s="13" t="str">
        <f>Attraction_List!$E$2</f>
        <v>Limited Time</v>
      </c>
      <c r="B5" s="19" t="str">
        <f ca="1">IF(LOOKUP(B1,Attraction_List!$Z$3:$Z$9999,Attraction_List!$E$3:$E$9999)="Y","Yes","No")</f>
        <v>Yes</v>
      </c>
      <c r="C5" s="19"/>
      <c r="E5" s="21"/>
      <c r="G5" s="20"/>
      <c r="L5" s="26"/>
      <c r="AA5" s="81"/>
      <c r="AB5" s="218" t="s">
        <v>421</v>
      </c>
      <c r="AC5" s="219">
        <v>2</v>
      </c>
      <c r="AD5" s="39"/>
      <c r="AE5" s="39"/>
      <c r="AF5" s="39"/>
      <c r="AG5" s="39" t="s">
        <v>69</v>
      </c>
      <c r="AH5" s="219" t="s">
        <v>35</v>
      </c>
      <c r="AI5" s="39"/>
      <c r="AJ5" s="219">
        <v>13</v>
      </c>
      <c r="AK5" s="219">
        <v>110</v>
      </c>
      <c r="AL5" s="245" t="s">
        <v>422</v>
      </c>
      <c r="AN5" s="12">
        <f ca="1" t="shared" si="0"/>
        <v>3</v>
      </c>
    </row>
    <row r="6" ht="21" spans="1:40">
      <c r="A6" s="13" t="str">
        <f>Attraction_List!$F$2</f>
        <v>Build Time</v>
      </c>
      <c r="B6" s="19" t="str">
        <f ca="1">LOOKUP(B1,Attraction_List!$Z$3:$Z$9999,Attraction_List!$F$3:$F$9999)</f>
        <v>4h</v>
      </c>
      <c r="C6" s="19"/>
      <c r="E6" s="21"/>
      <c r="G6" s="20"/>
      <c r="L6" s="26"/>
      <c r="AA6" s="81"/>
      <c r="AB6" s="218" t="s">
        <v>423</v>
      </c>
      <c r="AC6" s="219">
        <v>5</v>
      </c>
      <c r="AD6" s="39" t="s">
        <v>405</v>
      </c>
      <c r="AE6" s="219">
        <v>5</v>
      </c>
      <c r="AF6" s="39"/>
      <c r="AG6" s="218" t="s">
        <v>69</v>
      </c>
      <c r="AH6" s="219" t="s">
        <v>46</v>
      </c>
      <c r="AI6" s="39"/>
      <c r="AJ6" s="219">
        <v>20</v>
      </c>
      <c r="AK6" s="219">
        <v>210</v>
      </c>
      <c r="AL6" s="67"/>
      <c r="AN6" s="12">
        <f ca="1" t="shared" si="0"/>
        <v>0</v>
      </c>
    </row>
    <row r="7" ht="21" spans="1:40">
      <c r="A7" s="13" t="str">
        <f>Attraction_List!$G$2</f>
        <v>Size</v>
      </c>
      <c r="B7" s="19" t="str">
        <f ca="1">LOOKUP(B1,Attraction_List!$Z$3:$Z$9999,Attraction_List!$G$3:$G$9999)</f>
        <v>15x11</v>
      </c>
      <c r="C7" s="19"/>
      <c r="E7" s="21"/>
      <c r="G7" s="20"/>
      <c r="L7" s="26"/>
      <c r="AA7" s="81"/>
      <c r="AB7" s="218" t="s">
        <v>424</v>
      </c>
      <c r="AC7" s="219">
        <v>5</v>
      </c>
      <c r="AD7" s="39" t="s">
        <v>408</v>
      </c>
      <c r="AE7" s="39"/>
      <c r="AF7" s="39"/>
      <c r="AG7" s="218" t="s">
        <v>69</v>
      </c>
      <c r="AH7" s="219" t="s">
        <v>42</v>
      </c>
      <c r="AI7" s="39"/>
      <c r="AJ7" s="219">
        <v>25</v>
      </c>
      <c r="AK7" s="219">
        <v>270</v>
      </c>
      <c r="AL7" s="67"/>
      <c r="AN7" s="12">
        <f ca="1" t="shared" si="0"/>
        <v>0</v>
      </c>
    </row>
    <row r="8" ht="21.75" spans="1:40">
      <c r="A8" s="13" t="str">
        <f>Attraction_List!$H$2</f>
        <v>Collect Time</v>
      </c>
      <c r="B8" s="19" t="str">
        <f ca="1">LOOKUP(B1,Attraction_List!$Z$3:$Z$9999,Attraction_List!$H$3:$H$9999)</f>
        <v>6h</v>
      </c>
      <c r="C8" s="19"/>
      <c r="E8" s="21"/>
      <c r="G8" s="20"/>
      <c r="L8" s="26"/>
      <c r="AA8" s="80"/>
      <c r="AB8" s="98" t="s">
        <v>425</v>
      </c>
      <c r="AC8" s="99">
        <v>10</v>
      </c>
      <c r="AD8" s="100"/>
      <c r="AE8" s="99"/>
      <c r="AF8" s="99"/>
      <c r="AG8" s="98" t="s">
        <v>69</v>
      </c>
      <c r="AH8" s="99" t="s">
        <v>100</v>
      </c>
      <c r="AI8" s="99"/>
      <c r="AJ8" s="99">
        <v>45</v>
      </c>
      <c r="AK8" s="99">
        <v>375</v>
      </c>
      <c r="AL8" s="108"/>
      <c r="AN8" s="12">
        <f ca="1" t="shared" si="0"/>
        <v>0</v>
      </c>
    </row>
    <row r="9" ht="25.5" spans="1:40">
      <c r="A9" s="13" t="str">
        <f>Attraction_List!$I$2</f>
        <v>Striking Gold</v>
      </c>
      <c r="B9" s="19" t="str">
        <f ca="1">IF(LOOKUP(B1,Attraction_List!$Z$3:$Z$9999,Attraction_List!$I$3:$I$9999)="Y","Yes","No")</f>
        <v>No</v>
      </c>
      <c r="C9" s="19"/>
      <c r="E9" s="21"/>
      <c r="G9" s="20"/>
      <c r="L9" s="26"/>
      <c r="AA9" s="79" t="s">
        <v>405</v>
      </c>
      <c r="AB9" s="182" t="s">
        <v>426</v>
      </c>
      <c r="AC9" s="183">
        <v>1</v>
      </c>
      <c r="AD9" s="43"/>
      <c r="AE9" s="43"/>
      <c r="AF9" s="43"/>
      <c r="AG9" s="182" t="s">
        <v>69</v>
      </c>
      <c r="AH9" s="183" t="s">
        <v>33</v>
      </c>
      <c r="AI9" s="43"/>
      <c r="AJ9" s="183">
        <v>10</v>
      </c>
      <c r="AK9" s="183">
        <v>75</v>
      </c>
      <c r="AL9" s="227" t="s">
        <v>427</v>
      </c>
      <c r="AN9" s="12">
        <f ca="1" t="shared" si="0"/>
        <v>3</v>
      </c>
    </row>
    <row r="10" ht="21.75" spans="1:40">
      <c r="A10" s="13" t="str">
        <f>Attraction_List!$J$2</f>
        <v>XP</v>
      </c>
      <c r="B10" s="19">
        <f ca="1">LOOKUP(B1,Attraction_List!$Z$3:$Z$9999,Attraction_List!$J$3:$J$9999)</f>
        <v>18</v>
      </c>
      <c r="C10" s="19"/>
      <c r="E10" s="21"/>
      <c r="G10" s="20"/>
      <c r="L10" s="26"/>
      <c r="AA10" s="80"/>
      <c r="AB10" s="184" t="s">
        <v>423</v>
      </c>
      <c r="AC10" s="185">
        <v>5</v>
      </c>
      <c r="AD10" s="41" t="s">
        <v>400</v>
      </c>
      <c r="AE10" s="185">
        <v>5</v>
      </c>
      <c r="AF10" s="41"/>
      <c r="AG10" s="184" t="s">
        <v>69</v>
      </c>
      <c r="AH10" s="185" t="s">
        <v>46</v>
      </c>
      <c r="AI10" s="41"/>
      <c r="AJ10" s="185">
        <v>20</v>
      </c>
      <c r="AK10" s="185">
        <v>210</v>
      </c>
      <c r="AL10" s="68"/>
      <c r="AN10" s="12">
        <f ca="1" t="shared" si="0"/>
        <v>0</v>
      </c>
    </row>
    <row r="11" ht="21" spans="1:40">
      <c r="A11" s="13" t="str">
        <f>Attraction_List!$K$2</f>
        <v>Magic</v>
      </c>
      <c r="B11" s="19">
        <f ca="1">LOOKUP(B1,Attraction_List!$Z$3:$Z$9999,Attraction_List!$K$3:$K$9999)</f>
        <v>105</v>
      </c>
      <c r="C11" s="19"/>
      <c r="D11" s="22"/>
      <c r="E11" s="23"/>
      <c r="F11" s="24"/>
      <c r="G11" s="22"/>
      <c r="H11" s="24"/>
      <c r="I11" s="24"/>
      <c r="J11" s="24"/>
      <c r="K11" s="24"/>
      <c r="L11" s="27"/>
      <c r="AA11" s="79" t="s">
        <v>408</v>
      </c>
      <c r="AB11" s="182" t="s">
        <v>428</v>
      </c>
      <c r="AC11" s="183">
        <v>2</v>
      </c>
      <c r="AD11" s="43"/>
      <c r="AE11" s="43"/>
      <c r="AF11" s="43"/>
      <c r="AG11" s="182" t="s">
        <v>69</v>
      </c>
      <c r="AH11" s="183" t="s">
        <v>33</v>
      </c>
      <c r="AI11" s="43"/>
      <c r="AJ11" s="183">
        <v>10</v>
      </c>
      <c r="AK11" s="183">
        <v>75</v>
      </c>
      <c r="AL11" s="227" t="s">
        <v>429</v>
      </c>
      <c r="AN11" s="12">
        <f ca="1" t="shared" si="0"/>
        <v>2</v>
      </c>
    </row>
    <row r="12" ht="21" spans="1:40">
      <c r="A12" s="13" t="str">
        <f>Attraction_List!$L$2</f>
        <v>Possible Tokens</v>
      </c>
      <c r="B12" s="19" t="str">
        <f ca="1">LOOKUP(B1,Attraction_List!$Z$3:$Z$9999,Attraction_List!$L$3:$L$9999)</f>
        <v>Rose ● Cogsworth Ears ● Matchsticks</v>
      </c>
      <c r="C12" s="19"/>
      <c r="E12" s="21"/>
      <c r="G12" s="20"/>
      <c r="L12" s="28"/>
      <c r="AA12" s="81"/>
      <c r="AB12" s="218" t="s">
        <v>430</v>
      </c>
      <c r="AC12" s="219">
        <v>5</v>
      </c>
      <c r="AD12" s="39" t="s">
        <v>414</v>
      </c>
      <c r="AE12" s="219">
        <v>8</v>
      </c>
      <c r="AF12" s="39"/>
      <c r="AG12" s="218" t="s">
        <v>69</v>
      </c>
      <c r="AH12" s="219" t="s">
        <v>33</v>
      </c>
      <c r="AI12" s="39"/>
      <c r="AJ12" s="219">
        <v>13</v>
      </c>
      <c r="AK12" s="96">
        <v>100</v>
      </c>
      <c r="AL12" s="67"/>
      <c r="AN12" s="12">
        <f ca="1" t="shared" si="0"/>
        <v>0</v>
      </c>
    </row>
    <row r="13" ht="21" spans="1:40">
      <c r="A13" s="13" t="str">
        <f>Attraction_List!$M$2</f>
        <v>Activity</v>
      </c>
      <c r="B13" s="19" t="str">
        <f ca="1">LOOKUP(B1,Attraction_List!$Z$3:$Z$9999,Attraction_List!$M$3:$M$9999)</f>
        <v>Dusting the Bookshelves</v>
      </c>
      <c r="C13" s="19"/>
      <c r="E13" s="21"/>
      <c r="G13" s="20"/>
      <c r="L13" s="29"/>
      <c r="AA13" s="81"/>
      <c r="AB13" s="218" t="s">
        <v>431</v>
      </c>
      <c r="AC13" s="219">
        <v>2</v>
      </c>
      <c r="AD13" s="39" t="s">
        <v>404</v>
      </c>
      <c r="AE13" s="219">
        <v>4</v>
      </c>
      <c r="AF13" s="39"/>
      <c r="AG13" s="218" t="s">
        <v>69</v>
      </c>
      <c r="AH13" s="219" t="s">
        <v>33</v>
      </c>
      <c r="AI13" s="39"/>
      <c r="AJ13" s="219">
        <v>13</v>
      </c>
      <c r="AK13" s="96">
        <v>100</v>
      </c>
      <c r="AL13" s="245" t="s">
        <v>432</v>
      </c>
      <c r="AN13" s="12">
        <f ca="1" t="shared" si="0"/>
        <v>2</v>
      </c>
    </row>
    <row r="14" ht="21" spans="1:40">
      <c r="A14" s="13" t="s">
        <v>308</v>
      </c>
      <c r="B14" s="22">
        <f>COUNTA($AB$4:$AB$9999)</f>
        <v>29</v>
      </c>
      <c r="C14" s="24"/>
      <c r="D14" s="22"/>
      <c r="E14" s="23"/>
      <c r="F14" s="24"/>
      <c r="G14" s="20"/>
      <c r="H14" s="24"/>
      <c r="I14" s="24"/>
      <c r="J14" s="24"/>
      <c r="K14" s="24"/>
      <c r="L14" s="28"/>
      <c r="AA14" s="81"/>
      <c r="AB14" s="95" t="s">
        <v>433</v>
      </c>
      <c r="AC14" s="96">
        <v>1</v>
      </c>
      <c r="AD14" s="97" t="s">
        <v>410</v>
      </c>
      <c r="AE14" s="96">
        <v>2</v>
      </c>
      <c r="AF14" s="96"/>
      <c r="AG14" s="95" t="s">
        <v>69</v>
      </c>
      <c r="AH14" s="96" t="s">
        <v>33</v>
      </c>
      <c r="AI14" s="96"/>
      <c r="AJ14" s="96">
        <v>13</v>
      </c>
      <c r="AK14" s="219">
        <v>100</v>
      </c>
      <c r="AL14" s="67"/>
      <c r="AN14" s="12">
        <f ca="1" t="shared" si="0"/>
        <v>0</v>
      </c>
    </row>
    <row r="15" ht="25.5" spans="1:40">
      <c r="A15" s="13" t="s">
        <v>311</v>
      </c>
      <c r="B15" s="22">
        <f>COUNTA($AA$4:$AA$9999)</f>
        <v>7</v>
      </c>
      <c r="C15" s="24"/>
      <c r="D15" s="22"/>
      <c r="E15" s="23"/>
      <c r="F15" s="24"/>
      <c r="G15" s="20"/>
      <c r="H15" s="24"/>
      <c r="I15" s="24"/>
      <c r="J15" s="24"/>
      <c r="K15" s="24"/>
      <c r="L15" s="28"/>
      <c r="AA15" s="81"/>
      <c r="AB15" s="218" t="s">
        <v>434</v>
      </c>
      <c r="AC15" s="219">
        <v>2</v>
      </c>
      <c r="AD15" s="39"/>
      <c r="AE15" s="39"/>
      <c r="AF15" s="39"/>
      <c r="AG15" s="95" t="s">
        <v>69</v>
      </c>
      <c r="AH15" s="219" t="s">
        <v>35</v>
      </c>
      <c r="AI15" s="39"/>
      <c r="AJ15" s="219">
        <v>13</v>
      </c>
      <c r="AK15" s="96">
        <v>110</v>
      </c>
      <c r="AL15" s="67" t="s">
        <v>435</v>
      </c>
      <c r="AN15" s="12">
        <f ca="1" t="shared" si="0"/>
        <v>3</v>
      </c>
    </row>
    <row r="16" spans="27:40">
      <c r="AA16" s="81"/>
      <c r="AB16" s="218" t="s">
        <v>436</v>
      </c>
      <c r="AC16" s="219">
        <v>4</v>
      </c>
      <c r="AD16" s="39" t="s">
        <v>410</v>
      </c>
      <c r="AE16" s="219">
        <v>6</v>
      </c>
      <c r="AF16" s="39"/>
      <c r="AG16" s="218" t="s">
        <v>69</v>
      </c>
      <c r="AH16" s="219" t="s">
        <v>46</v>
      </c>
      <c r="AI16" s="39"/>
      <c r="AJ16" s="219">
        <v>20</v>
      </c>
      <c r="AK16" s="219">
        <v>210</v>
      </c>
      <c r="AL16" s="67"/>
      <c r="AN16" s="12">
        <f ca="1" t="shared" si="0"/>
        <v>0</v>
      </c>
    </row>
    <row r="17" ht="15.75" spans="27:40">
      <c r="AA17" s="80"/>
      <c r="AB17" s="98" t="s">
        <v>424</v>
      </c>
      <c r="AC17" s="99"/>
      <c r="AD17" s="100" t="s">
        <v>400</v>
      </c>
      <c r="AE17" s="99">
        <v>5</v>
      </c>
      <c r="AF17" s="99"/>
      <c r="AG17" s="98" t="s">
        <v>69</v>
      </c>
      <c r="AH17" s="99" t="s">
        <v>42</v>
      </c>
      <c r="AI17" s="99"/>
      <c r="AJ17" s="99">
        <v>25</v>
      </c>
      <c r="AK17" s="99">
        <v>270</v>
      </c>
      <c r="AL17" s="108"/>
      <c r="AN17" s="12">
        <f ca="1" t="shared" si="0"/>
        <v>0</v>
      </c>
    </row>
    <row r="18" ht="25.5" spans="27:40">
      <c r="AA18" s="79" t="s">
        <v>410</v>
      </c>
      <c r="AB18" s="182" t="s">
        <v>437</v>
      </c>
      <c r="AC18" s="183">
        <v>2</v>
      </c>
      <c r="AD18" s="43"/>
      <c r="AE18" s="43"/>
      <c r="AF18" s="43"/>
      <c r="AG18" s="182" t="s">
        <v>69</v>
      </c>
      <c r="AH18" s="183" t="s">
        <v>33</v>
      </c>
      <c r="AI18" s="43"/>
      <c r="AJ18" s="183">
        <v>10</v>
      </c>
      <c r="AK18" s="183">
        <v>75</v>
      </c>
      <c r="AL18" s="227" t="s">
        <v>438</v>
      </c>
      <c r="AN18" s="12">
        <f ca="1" t="shared" si="0"/>
        <v>3</v>
      </c>
    </row>
    <row r="19" spans="27:40">
      <c r="AA19" s="81"/>
      <c r="AB19" s="95" t="s">
        <v>419</v>
      </c>
      <c r="AC19" s="96">
        <v>4</v>
      </c>
      <c r="AD19" s="97" t="s">
        <v>400</v>
      </c>
      <c r="AE19" s="96">
        <v>2</v>
      </c>
      <c r="AF19" s="96"/>
      <c r="AG19" s="95" t="s">
        <v>69</v>
      </c>
      <c r="AH19" s="96" t="s">
        <v>33</v>
      </c>
      <c r="AI19" s="96"/>
      <c r="AJ19" s="96">
        <v>13</v>
      </c>
      <c r="AK19" s="219">
        <v>100</v>
      </c>
      <c r="AL19" s="67" t="s">
        <v>420</v>
      </c>
      <c r="AN19" s="12">
        <f ca="1" t="shared" si="0"/>
        <v>1</v>
      </c>
    </row>
    <row r="20" spans="27:40">
      <c r="AA20" s="81"/>
      <c r="AB20" s="218" t="s">
        <v>433</v>
      </c>
      <c r="AC20" s="219">
        <v>2</v>
      </c>
      <c r="AD20" s="39" t="s">
        <v>408</v>
      </c>
      <c r="AE20" s="219">
        <v>1</v>
      </c>
      <c r="AF20" s="39"/>
      <c r="AG20" s="95" t="s">
        <v>69</v>
      </c>
      <c r="AH20" s="96" t="s">
        <v>33</v>
      </c>
      <c r="AI20" s="96"/>
      <c r="AJ20" s="96">
        <v>13</v>
      </c>
      <c r="AK20" s="219">
        <v>100</v>
      </c>
      <c r="AL20" s="67"/>
      <c r="AN20" s="12">
        <f ca="1" t="shared" si="0"/>
        <v>0</v>
      </c>
    </row>
    <row r="21" spans="27:40">
      <c r="AA21" s="81"/>
      <c r="AB21" s="218" t="s">
        <v>436</v>
      </c>
      <c r="AC21" s="219">
        <v>6</v>
      </c>
      <c r="AD21" s="39" t="s">
        <v>408</v>
      </c>
      <c r="AE21" s="219">
        <v>4</v>
      </c>
      <c r="AF21" s="39"/>
      <c r="AG21" s="218" t="s">
        <v>69</v>
      </c>
      <c r="AH21" s="219" t="s">
        <v>46</v>
      </c>
      <c r="AI21" s="39"/>
      <c r="AJ21" s="219">
        <v>20</v>
      </c>
      <c r="AK21" s="219">
        <v>210</v>
      </c>
      <c r="AL21" s="67"/>
      <c r="AN21" s="12">
        <f ca="1" t="shared" si="0"/>
        <v>0</v>
      </c>
    </row>
    <row r="22" spans="27:40">
      <c r="AA22" s="81"/>
      <c r="AB22" s="95" t="s">
        <v>439</v>
      </c>
      <c r="AC22" s="96">
        <v>2</v>
      </c>
      <c r="AD22" s="95" t="s">
        <v>404</v>
      </c>
      <c r="AE22" s="96">
        <v>2</v>
      </c>
      <c r="AF22" s="96"/>
      <c r="AG22" s="218" t="s">
        <v>69</v>
      </c>
      <c r="AH22" s="96" t="s">
        <v>42</v>
      </c>
      <c r="AI22" s="96"/>
      <c r="AJ22" s="96">
        <v>25</v>
      </c>
      <c r="AK22" s="96">
        <v>270</v>
      </c>
      <c r="AL22" s="107"/>
      <c r="AN22" s="12">
        <f ca="1" t="shared" si="0"/>
        <v>0</v>
      </c>
    </row>
    <row r="23" ht="15.75" spans="27:40">
      <c r="AA23" s="80"/>
      <c r="AB23" s="98" t="s">
        <v>440</v>
      </c>
      <c r="AC23" s="99">
        <v>5</v>
      </c>
      <c r="AD23" s="100" t="s">
        <v>414</v>
      </c>
      <c r="AE23" s="99">
        <v>3</v>
      </c>
      <c r="AF23" s="99"/>
      <c r="AG23" s="98" t="s">
        <v>69</v>
      </c>
      <c r="AH23" s="99" t="s">
        <v>42</v>
      </c>
      <c r="AI23" s="99"/>
      <c r="AJ23" s="99">
        <v>25</v>
      </c>
      <c r="AK23" s="99">
        <v>270</v>
      </c>
      <c r="AL23" s="108"/>
      <c r="AN23" s="12">
        <f ca="1" t="shared" si="0"/>
        <v>0</v>
      </c>
    </row>
    <row r="24" ht="25.5" spans="27:40">
      <c r="AA24" s="79" t="s">
        <v>404</v>
      </c>
      <c r="AB24" s="182" t="s">
        <v>441</v>
      </c>
      <c r="AC24" s="183">
        <v>2</v>
      </c>
      <c r="AD24" s="43"/>
      <c r="AE24" s="43"/>
      <c r="AF24" s="43"/>
      <c r="AG24" s="182" t="s">
        <v>69</v>
      </c>
      <c r="AH24" s="183" t="s">
        <v>33</v>
      </c>
      <c r="AI24" s="43"/>
      <c r="AJ24" s="183">
        <v>10</v>
      </c>
      <c r="AK24" s="93">
        <v>75</v>
      </c>
      <c r="AL24" s="227" t="s">
        <v>442</v>
      </c>
      <c r="AN24" s="12">
        <f ca="1" t="shared" si="0"/>
        <v>4</v>
      </c>
    </row>
    <row r="25" spans="27:40">
      <c r="AA25" s="81"/>
      <c r="AB25" s="95" t="s">
        <v>431</v>
      </c>
      <c r="AC25" s="96">
        <v>4</v>
      </c>
      <c r="AD25" s="97" t="s">
        <v>408</v>
      </c>
      <c r="AE25" s="96">
        <v>2</v>
      </c>
      <c r="AF25" s="96"/>
      <c r="AG25" s="95" t="s">
        <v>69</v>
      </c>
      <c r="AH25" s="96" t="s">
        <v>33</v>
      </c>
      <c r="AI25" s="96"/>
      <c r="AJ25" s="96">
        <v>13</v>
      </c>
      <c r="AK25" s="219">
        <v>100</v>
      </c>
      <c r="AL25" s="67" t="s">
        <v>432</v>
      </c>
      <c r="AN25" s="12">
        <f ca="1" t="shared" si="0"/>
        <v>2</v>
      </c>
    </row>
    <row r="26" spans="27:40">
      <c r="AA26" s="81"/>
      <c r="AB26" s="95" t="s">
        <v>443</v>
      </c>
      <c r="AC26" s="96">
        <v>5</v>
      </c>
      <c r="AD26" s="95" t="s">
        <v>414</v>
      </c>
      <c r="AE26" s="96">
        <v>5</v>
      </c>
      <c r="AF26" s="96"/>
      <c r="AG26" s="95" t="s">
        <v>69</v>
      </c>
      <c r="AH26" s="96" t="s">
        <v>35</v>
      </c>
      <c r="AI26" s="96"/>
      <c r="AJ26" s="96">
        <v>17</v>
      </c>
      <c r="AK26" s="219">
        <v>150</v>
      </c>
      <c r="AL26" s="67" t="s">
        <v>444</v>
      </c>
      <c r="AN26" s="12">
        <f ca="1" t="shared" si="0"/>
        <v>1</v>
      </c>
    </row>
    <row r="27" ht="15.75" spans="27:40">
      <c r="AA27" s="80"/>
      <c r="AB27" s="184" t="s">
        <v>439</v>
      </c>
      <c r="AC27" s="185">
        <v>2</v>
      </c>
      <c r="AD27" s="41" t="s">
        <v>410</v>
      </c>
      <c r="AE27" s="185">
        <v>2</v>
      </c>
      <c r="AF27" s="41"/>
      <c r="AG27" s="184" t="s">
        <v>69</v>
      </c>
      <c r="AH27" s="185" t="s">
        <v>42</v>
      </c>
      <c r="AI27" s="41"/>
      <c r="AJ27" s="185">
        <v>25</v>
      </c>
      <c r="AK27" s="185">
        <v>270</v>
      </c>
      <c r="AL27" s="68"/>
      <c r="AN27" s="12">
        <f ca="1" t="shared" si="0"/>
        <v>0</v>
      </c>
    </row>
    <row r="28" spans="27:40">
      <c r="AA28" s="79" t="s">
        <v>414</v>
      </c>
      <c r="AB28" s="182" t="s">
        <v>430</v>
      </c>
      <c r="AC28" s="183">
        <v>8</v>
      </c>
      <c r="AD28" s="43" t="s">
        <v>408</v>
      </c>
      <c r="AE28" s="183">
        <v>5</v>
      </c>
      <c r="AF28" s="183"/>
      <c r="AG28" s="182" t="s">
        <v>69</v>
      </c>
      <c r="AH28" s="183" t="s">
        <v>33</v>
      </c>
      <c r="AI28" s="183"/>
      <c r="AJ28" s="183">
        <v>13</v>
      </c>
      <c r="AK28" s="183">
        <v>100</v>
      </c>
      <c r="AL28" s="69"/>
      <c r="AN28" s="12">
        <f ca="1" t="shared" si="0"/>
        <v>0</v>
      </c>
    </row>
    <row r="29" spans="27:40">
      <c r="AA29" s="81"/>
      <c r="AB29" s="218" t="s">
        <v>445</v>
      </c>
      <c r="AC29" s="219">
        <v>1</v>
      </c>
      <c r="AD29" s="39"/>
      <c r="AE29" s="219"/>
      <c r="AF29" s="219"/>
      <c r="AG29" s="218" t="s">
        <v>69</v>
      </c>
      <c r="AH29" s="219" t="s">
        <v>35</v>
      </c>
      <c r="AI29" s="219"/>
      <c r="AJ29" s="219">
        <v>13</v>
      </c>
      <c r="AK29" s="96">
        <v>110</v>
      </c>
      <c r="AL29" s="245" t="s">
        <v>446</v>
      </c>
      <c r="AN29" s="12">
        <f ca="1" t="shared" si="0"/>
        <v>3</v>
      </c>
    </row>
    <row r="30" spans="27:40">
      <c r="AA30" s="81"/>
      <c r="AB30" s="95" t="s">
        <v>443</v>
      </c>
      <c r="AC30" s="96">
        <v>5</v>
      </c>
      <c r="AD30" s="97" t="s">
        <v>404</v>
      </c>
      <c r="AE30" s="96">
        <v>5</v>
      </c>
      <c r="AF30" s="96"/>
      <c r="AG30" s="95" t="s">
        <v>69</v>
      </c>
      <c r="AH30" s="96" t="s">
        <v>35</v>
      </c>
      <c r="AI30" s="96"/>
      <c r="AJ30" s="96">
        <v>17</v>
      </c>
      <c r="AK30" s="219">
        <v>150</v>
      </c>
      <c r="AL30" s="67" t="s">
        <v>444</v>
      </c>
      <c r="AN30" s="12">
        <f ca="1" t="shared" si="0"/>
        <v>1</v>
      </c>
    </row>
    <row r="31" ht="15.75" spans="27:40">
      <c r="AA31" s="80"/>
      <c r="AB31" s="184" t="s">
        <v>440</v>
      </c>
      <c r="AC31" s="185">
        <v>3</v>
      </c>
      <c r="AD31" s="41" t="s">
        <v>410</v>
      </c>
      <c r="AE31" s="185">
        <v>5</v>
      </c>
      <c r="AF31" s="185"/>
      <c r="AG31" s="184" t="s">
        <v>69</v>
      </c>
      <c r="AH31" s="185" t="s">
        <v>42</v>
      </c>
      <c r="AI31" s="185"/>
      <c r="AJ31" s="185">
        <v>25</v>
      </c>
      <c r="AK31" s="185">
        <v>270</v>
      </c>
      <c r="AL31" s="68"/>
      <c r="AN31" s="12">
        <f ca="1" t="shared" si="0"/>
        <v>0</v>
      </c>
    </row>
    <row r="32" ht="26.25" spans="27:40">
      <c r="AA32" s="84" t="s">
        <v>417</v>
      </c>
      <c r="AB32" s="88" t="s">
        <v>447</v>
      </c>
      <c r="AC32" s="89">
        <v>2</v>
      </c>
      <c r="AD32" s="90"/>
      <c r="AE32" s="89"/>
      <c r="AF32" s="89"/>
      <c r="AG32" s="85" t="s">
        <v>69</v>
      </c>
      <c r="AH32" s="86" t="s">
        <v>46</v>
      </c>
      <c r="AI32" s="86"/>
      <c r="AJ32" s="86">
        <v>16</v>
      </c>
      <c r="AK32" s="89">
        <v>155</v>
      </c>
      <c r="AL32" s="91" t="s">
        <v>448</v>
      </c>
      <c r="AN32" s="12">
        <f ca="1" t="shared" si="0"/>
        <v>3</v>
      </c>
    </row>
    <row r="33" spans="27:40">
      <c r="AA33" s="44"/>
      <c r="AB33" s="45"/>
      <c r="AC33" s="45"/>
      <c r="AD33" s="47"/>
      <c r="AE33" s="45"/>
      <c r="AF33" s="45"/>
      <c r="AG33" s="45"/>
      <c r="AH33" s="45"/>
      <c r="AI33" s="45"/>
      <c r="AJ33" s="45"/>
      <c r="AK33" s="45"/>
      <c r="AL33" s="46"/>
      <c r="AN33" s="12">
        <f ca="1" t="shared" si="0"/>
        <v>0</v>
      </c>
    </row>
    <row r="34" spans="27:40">
      <c r="AA34" s="44"/>
      <c r="AB34" s="46"/>
      <c r="AC34" s="45"/>
      <c r="AD34" s="45"/>
      <c r="AE34" s="45"/>
      <c r="AF34" s="45"/>
      <c r="AG34" s="46"/>
      <c r="AH34" s="45"/>
      <c r="AI34" s="45"/>
      <c r="AJ34" s="45"/>
      <c r="AK34" s="45"/>
      <c r="AL34" s="70"/>
      <c r="AN34" s="12">
        <f ca="1" t="shared" si="0"/>
        <v>0</v>
      </c>
    </row>
    <row r="35" spans="27:40">
      <c r="AA35" s="48"/>
      <c r="AB35" s="49"/>
      <c r="AC35" s="50"/>
      <c r="AD35" s="50"/>
      <c r="AE35" s="50"/>
      <c r="AF35" s="50"/>
      <c r="AG35" s="49"/>
      <c r="AH35" s="50"/>
      <c r="AI35" s="50"/>
      <c r="AJ35" s="50"/>
      <c r="AK35" s="50"/>
      <c r="AL35" s="71"/>
      <c r="AN35" s="12">
        <f ca="1" t="shared" si="0"/>
        <v>0</v>
      </c>
    </row>
    <row r="36" spans="27:40">
      <c r="AA36" s="48"/>
      <c r="AB36" s="49"/>
      <c r="AC36" s="50"/>
      <c r="AD36" s="50"/>
      <c r="AE36" s="50"/>
      <c r="AF36" s="50"/>
      <c r="AG36" s="49"/>
      <c r="AH36" s="50"/>
      <c r="AI36" s="50"/>
      <c r="AJ36" s="50"/>
      <c r="AK36" s="50"/>
      <c r="AL36" s="71"/>
      <c r="AN36" s="12">
        <f ca="1" t="shared" si="0"/>
        <v>0</v>
      </c>
    </row>
    <row r="37" spans="27:40">
      <c r="AA37" s="48"/>
      <c r="AB37" s="49"/>
      <c r="AC37" s="50"/>
      <c r="AD37" s="50"/>
      <c r="AE37" s="50"/>
      <c r="AF37" s="50"/>
      <c r="AG37" s="49"/>
      <c r="AH37" s="50"/>
      <c r="AI37" s="50"/>
      <c r="AJ37" s="50"/>
      <c r="AK37" s="50"/>
      <c r="AL37" s="71"/>
      <c r="AN37" s="12">
        <f ca="1" t="shared" si="0"/>
        <v>0</v>
      </c>
    </row>
    <row r="38" spans="27:40">
      <c r="AA38" s="51"/>
      <c r="AB38" s="29"/>
      <c r="AC38" s="10"/>
      <c r="AE38" s="10"/>
      <c r="AF38" s="10"/>
      <c r="AG38" s="29"/>
      <c r="AH38" s="10"/>
      <c r="AI38" s="10"/>
      <c r="AJ38" s="10"/>
      <c r="AK38" s="10"/>
      <c r="AL38" s="28"/>
      <c r="AN38" s="12">
        <f ca="1" t="shared" si="0"/>
        <v>0</v>
      </c>
    </row>
    <row r="39" spans="27:40">
      <c r="AA39" s="51"/>
      <c r="AB39" s="29"/>
      <c r="AC39" s="10"/>
      <c r="AE39" s="10"/>
      <c r="AF39" s="10"/>
      <c r="AG39" s="29"/>
      <c r="AH39" s="10"/>
      <c r="AI39" s="10"/>
      <c r="AJ39" s="10"/>
      <c r="AK39" s="10"/>
      <c r="AL39" s="28"/>
      <c r="AN39" s="12">
        <f ca="1" t="shared" si="0"/>
        <v>0</v>
      </c>
    </row>
    <row r="40" spans="27:40">
      <c r="AA40" s="51"/>
      <c r="AB40" s="29"/>
      <c r="AC40" s="10"/>
      <c r="AE40" s="10"/>
      <c r="AF40" s="10"/>
      <c r="AG40" s="29"/>
      <c r="AH40" s="10"/>
      <c r="AI40" s="10"/>
      <c r="AJ40" s="10"/>
      <c r="AK40" s="10"/>
      <c r="AL40" s="28"/>
      <c r="AN40" s="12">
        <f ca="1" t="shared" si="0"/>
        <v>0</v>
      </c>
    </row>
    <row r="41" spans="27:40">
      <c r="AA41" s="51"/>
      <c r="AB41" s="29"/>
      <c r="AC41" s="10"/>
      <c r="AE41" s="10"/>
      <c r="AF41" s="10"/>
      <c r="AG41" s="29"/>
      <c r="AH41" s="10"/>
      <c r="AI41" s="10"/>
      <c r="AJ41" s="10"/>
      <c r="AK41" s="10"/>
      <c r="AL41" s="28"/>
      <c r="AN41" s="12">
        <f ca="1" t="shared" si="0"/>
        <v>0</v>
      </c>
    </row>
    <row r="42" spans="27:40">
      <c r="AA42" s="51"/>
      <c r="AB42" s="29"/>
      <c r="AC42" s="10"/>
      <c r="AE42" s="10"/>
      <c r="AF42" s="10"/>
      <c r="AG42" s="29"/>
      <c r="AH42" s="10"/>
      <c r="AI42" s="10"/>
      <c r="AJ42" s="10"/>
      <c r="AK42" s="10"/>
      <c r="AL42" s="28"/>
      <c r="AN42" s="12">
        <f ca="1" t="shared" si="0"/>
        <v>0</v>
      </c>
    </row>
    <row r="43" spans="27:40">
      <c r="AA43" s="51"/>
      <c r="AB43" s="29"/>
      <c r="AC43" s="10"/>
      <c r="AE43" s="10"/>
      <c r="AF43" s="10"/>
      <c r="AG43" s="29"/>
      <c r="AH43" s="10"/>
      <c r="AI43" s="10"/>
      <c r="AJ43" s="10"/>
      <c r="AK43" s="10"/>
      <c r="AL43" s="28"/>
      <c r="AN43" s="12">
        <f ca="1" t="shared" si="0"/>
        <v>0</v>
      </c>
    </row>
    <row r="44" spans="40:40">
      <c r="AN44" s="12">
        <f ca="1" t="shared" si="0"/>
        <v>0</v>
      </c>
    </row>
    <row r="45" spans="27:40">
      <c r="AA45" s="52"/>
      <c r="AB45" s="53"/>
      <c r="AC45" s="54"/>
      <c r="AD45" s="50"/>
      <c r="AE45" s="54"/>
      <c r="AF45" s="54"/>
      <c r="AG45" s="53"/>
      <c r="AH45" s="54"/>
      <c r="AI45" s="54"/>
      <c r="AJ45" s="54"/>
      <c r="AK45" s="54"/>
      <c r="AL45" s="72"/>
      <c r="AM45" s="52"/>
      <c r="AN45" s="12">
        <f ca="1" t="shared" si="0"/>
        <v>0</v>
      </c>
    </row>
    <row r="46" spans="27:40">
      <c r="AA46" s="44"/>
      <c r="AB46" s="55"/>
      <c r="AC46" s="56"/>
      <c r="AD46" s="45"/>
      <c r="AE46" s="56"/>
      <c r="AF46" s="56"/>
      <c r="AG46" s="55"/>
      <c r="AH46" s="56"/>
      <c r="AI46" s="56"/>
      <c r="AJ46" s="56"/>
      <c r="AK46" s="56"/>
      <c r="AL46" s="73"/>
      <c r="AM46" s="52"/>
      <c r="AN46" s="12">
        <f ca="1" t="shared" si="0"/>
        <v>0</v>
      </c>
    </row>
    <row r="47" spans="27:40">
      <c r="AA47" s="44"/>
      <c r="AB47" s="55"/>
      <c r="AC47" s="56"/>
      <c r="AD47" s="45"/>
      <c r="AE47" s="56"/>
      <c r="AF47" s="56"/>
      <c r="AG47" s="55"/>
      <c r="AH47" s="56"/>
      <c r="AI47" s="56"/>
      <c r="AJ47" s="56"/>
      <c r="AK47" s="56"/>
      <c r="AL47" s="46"/>
      <c r="AM47" s="52"/>
      <c r="AN47" s="12">
        <f ca="1" t="shared" si="0"/>
        <v>0</v>
      </c>
    </row>
    <row r="48" spans="27:40">
      <c r="AA48" s="44"/>
      <c r="AB48" s="55"/>
      <c r="AC48" s="56"/>
      <c r="AD48" s="57"/>
      <c r="AE48" s="56"/>
      <c r="AF48" s="56"/>
      <c r="AG48" s="55"/>
      <c r="AH48" s="56"/>
      <c r="AI48" s="56"/>
      <c r="AJ48" s="56"/>
      <c r="AK48" s="56"/>
      <c r="AL48" s="46"/>
      <c r="AM48" s="52"/>
      <c r="AN48" s="12">
        <f ca="1" t="shared" si="0"/>
        <v>0</v>
      </c>
    </row>
    <row r="49" spans="27:40">
      <c r="AA49" s="58"/>
      <c r="AB49" s="59"/>
      <c r="AC49" s="21"/>
      <c r="AD49" s="60"/>
      <c r="AE49" s="21"/>
      <c r="AF49" s="21"/>
      <c r="AG49" s="59"/>
      <c r="AH49" s="21"/>
      <c r="AI49" s="21"/>
      <c r="AJ49" s="21"/>
      <c r="AK49" s="21"/>
      <c r="AL49" s="74"/>
      <c r="AN49" s="12">
        <f ca="1" t="shared" si="0"/>
        <v>0</v>
      </c>
    </row>
    <row r="50" spans="40:40">
      <c r="AN50" s="12">
        <f ca="1" t="shared" si="0"/>
        <v>0</v>
      </c>
    </row>
    <row r="51" spans="40:40">
      <c r="AN51" s="12">
        <f ca="1" t="shared" si="0"/>
        <v>0</v>
      </c>
    </row>
    <row r="52" spans="40:40">
      <c r="AN52" s="12">
        <f ca="1" t="shared" si="0"/>
        <v>0</v>
      </c>
    </row>
    <row r="53" spans="40:40">
      <c r="AN53" s="12">
        <f ca="1" t="shared" si="0"/>
        <v>0</v>
      </c>
    </row>
    <row r="54" spans="40:40">
      <c r="AN54" s="12">
        <f ca="1" t="shared" si="0"/>
        <v>0</v>
      </c>
    </row>
    <row r="55" spans="40:40">
      <c r="AN55" s="12">
        <f ca="1" t="shared" si="0"/>
        <v>0</v>
      </c>
    </row>
    <row r="56" spans="40:40">
      <c r="AN56" s="12">
        <f ca="1" t="shared" si="0"/>
        <v>0</v>
      </c>
    </row>
    <row r="57" spans="40:40">
      <c r="AN57" s="12">
        <f ca="1" t="shared" si="0"/>
        <v>0</v>
      </c>
    </row>
    <row r="58" spans="40:40">
      <c r="AN58" s="12">
        <f ca="1" t="shared" si="0"/>
        <v>0</v>
      </c>
    </row>
    <row r="59" spans="40:40">
      <c r="AN59" s="12">
        <f ca="1" t="shared" si="0"/>
        <v>0</v>
      </c>
    </row>
    <row r="60" spans="40:40">
      <c r="AN60" s="12">
        <f ca="1" t="shared" si="0"/>
        <v>0</v>
      </c>
    </row>
    <row r="61" spans="40:40">
      <c r="AN61" s="12">
        <f ca="1" t="shared" si="0"/>
        <v>0</v>
      </c>
    </row>
    <row r="62" spans="40:40">
      <c r="AN62" s="12">
        <f ca="1" t="shared" si="0"/>
        <v>0</v>
      </c>
    </row>
    <row r="63" spans="40:40">
      <c r="AN63" s="12">
        <f ca="1" t="shared" si="0"/>
        <v>0</v>
      </c>
    </row>
    <row r="64" spans="40:40">
      <c r="AN64" s="12">
        <f ca="1" t="shared" si="0"/>
        <v>0</v>
      </c>
    </row>
    <row r="65" spans="40:40">
      <c r="AN65" s="12">
        <f ca="1" t="shared" si="0"/>
        <v>0</v>
      </c>
    </row>
    <row r="66" spans="40:40">
      <c r="AN66" s="12">
        <f ca="1" t="shared" si="0"/>
        <v>0</v>
      </c>
    </row>
    <row r="67" spans="40:40">
      <c r="AN67" s="12">
        <f t="shared" ref="AN67:AN99" si="1">IF(ISBLANK($AL67),0,1+LEN($AL67)-LEN(SUBSTITUTE($AL67,"●","")))</f>
        <v>0</v>
      </c>
    </row>
    <row r="68" spans="40:40">
      <c r="AN68" s="12">
        <f t="shared" si="1"/>
        <v>0</v>
      </c>
    </row>
    <row r="69" spans="40:40">
      <c r="AN69" s="12">
        <f t="shared" si="1"/>
        <v>0</v>
      </c>
    </row>
    <row r="70" spans="40:40">
      <c r="AN70" s="12">
        <f t="shared" si="1"/>
        <v>0</v>
      </c>
    </row>
    <row r="71" spans="40:40">
      <c r="AN71" s="12">
        <f t="shared" si="1"/>
        <v>0</v>
      </c>
    </row>
    <row r="72" spans="40:40">
      <c r="AN72" s="12">
        <f t="shared" si="1"/>
        <v>0</v>
      </c>
    </row>
    <row r="73" spans="40:40">
      <c r="AN73" s="12">
        <f t="shared" si="1"/>
        <v>0</v>
      </c>
    </row>
    <row r="74" spans="40:40">
      <c r="AN74" s="12">
        <f t="shared" si="1"/>
        <v>0</v>
      </c>
    </row>
    <row r="75" spans="40:40">
      <c r="AN75" s="12">
        <f t="shared" si="1"/>
        <v>0</v>
      </c>
    </row>
    <row r="76" spans="40:40">
      <c r="AN76" s="12">
        <f t="shared" si="1"/>
        <v>0</v>
      </c>
    </row>
    <row r="77" spans="40:40">
      <c r="AN77" s="12">
        <f t="shared" si="1"/>
        <v>0</v>
      </c>
    </row>
    <row r="78" spans="40:40">
      <c r="AN78" s="12">
        <f t="shared" si="1"/>
        <v>0</v>
      </c>
    </row>
    <row r="79" spans="40:40">
      <c r="AN79" s="12">
        <f t="shared" si="1"/>
        <v>0</v>
      </c>
    </row>
    <row r="80" spans="40:40">
      <c r="AN80" s="12">
        <f t="shared" si="1"/>
        <v>0</v>
      </c>
    </row>
    <row r="81" spans="40:40">
      <c r="AN81" s="12">
        <f t="shared" si="1"/>
        <v>0</v>
      </c>
    </row>
    <row r="82" spans="40:40">
      <c r="AN82" s="12">
        <f t="shared" si="1"/>
        <v>0</v>
      </c>
    </row>
    <row r="83" spans="40:40">
      <c r="AN83" s="12">
        <f t="shared" si="1"/>
        <v>0</v>
      </c>
    </row>
    <row r="84" spans="40:40">
      <c r="AN84" s="12">
        <f t="shared" si="1"/>
        <v>0</v>
      </c>
    </row>
    <row r="85" spans="40:40">
      <c r="AN85" s="12">
        <f t="shared" si="1"/>
        <v>0</v>
      </c>
    </row>
    <row r="86" spans="40:40">
      <c r="AN86" s="12">
        <f t="shared" si="1"/>
        <v>0</v>
      </c>
    </row>
    <row r="87" spans="40:40">
      <c r="AN87" s="12">
        <f t="shared" si="1"/>
        <v>0</v>
      </c>
    </row>
    <row r="88" spans="40:40">
      <c r="AN88" s="12">
        <f t="shared" si="1"/>
        <v>0</v>
      </c>
    </row>
    <row r="89" spans="40:40">
      <c r="AN89" s="12">
        <f t="shared" si="1"/>
        <v>0</v>
      </c>
    </row>
    <row r="90" spans="40:40">
      <c r="AN90" s="12">
        <f t="shared" si="1"/>
        <v>0</v>
      </c>
    </row>
    <row r="91" spans="40:40">
      <c r="AN91" s="12">
        <f t="shared" si="1"/>
        <v>0</v>
      </c>
    </row>
    <row r="92" spans="40:40">
      <c r="AN92" s="12">
        <f t="shared" si="1"/>
        <v>0</v>
      </c>
    </row>
    <row r="93" spans="40:40">
      <c r="AN93" s="12">
        <f t="shared" si="1"/>
        <v>0</v>
      </c>
    </row>
    <row r="94" spans="40:40">
      <c r="AN94" s="12">
        <f t="shared" si="1"/>
        <v>0</v>
      </c>
    </row>
    <row r="95" spans="40:40">
      <c r="AN95" s="12">
        <f t="shared" si="1"/>
        <v>0</v>
      </c>
    </row>
    <row r="96" spans="40:40">
      <c r="AN96" s="12">
        <f t="shared" si="1"/>
        <v>0</v>
      </c>
    </row>
    <row r="97" spans="40:40">
      <c r="AN97" s="12">
        <f t="shared" si="1"/>
        <v>0</v>
      </c>
    </row>
    <row r="98" spans="40:40">
      <c r="AN98" s="12">
        <f t="shared" si="1"/>
        <v>0</v>
      </c>
    </row>
    <row r="99" spans="40:40">
      <c r="AN99" s="12">
        <f t="shared" si="1"/>
        <v>0</v>
      </c>
    </row>
  </sheetData>
  <sheetProtection sheet="1" objects="1"/>
  <mergeCells count="17">
    <mergeCell ref="D1:F1"/>
    <mergeCell ref="AA1:AL1"/>
    <mergeCell ref="D2:F2"/>
    <mergeCell ref="AJ2:AK2"/>
    <mergeCell ref="D3:F3"/>
    <mergeCell ref="AA4:AA8"/>
    <mergeCell ref="AA9:AA10"/>
    <mergeCell ref="AA11:AA17"/>
    <mergeCell ref="AA18:AA23"/>
    <mergeCell ref="AA24:AA27"/>
    <mergeCell ref="AA28:AA31"/>
    <mergeCell ref="AB2:AB3"/>
    <mergeCell ref="AC2:AC3"/>
    <mergeCell ref="AD2:AD3"/>
    <mergeCell ref="AE2:AE3"/>
    <mergeCell ref="AF2:AF3"/>
    <mergeCell ref="AG2:AG3"/>
  </mergeCells>
  <pageMargins left="0.75" right="0.75" top="1" bottom="1" header="0.511805555555556" footer="0.511805555555556"/>
  <headerFooter/>
  <drawing r:id="rId1"/>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sheetPr>
    <pageSetUpPr autoPageBreaks="0"/>
  </sheetPr>
  <dimension ref="A1:AN99"/>
  <sheetViews>
    <sheetView showZeros="0" workbookViewId="0">
      <selection activeCell="A1" sqref="A1"/>
    </sheetView>
  </sheetViews>
  <sheetFormatPr defaultColWidth="9.14285714285714" defaultRowHeight="15"/>
  <cols>
    <col min="1" max="1" width="20.5714285714286" customWidth="1"/>
    <col min="2" max="2" width="29.7142857142857" style="8" customWidth="1"/>
    <col min="3" max="3" width="10.2857142857143" style="9" customWidth="1"/>
    <col min="4" max="4" width="10.2857142857143" style="10" customWidth="1"/>
    <col min="5" max="6" width="10.2857142857143" style="9" customWidth="1"/>
    <col min="7" max="7" width="10.2857142857143" style="8" customWidth="1"/>
    <col min="8" max="11" width="10.2857142857143" style="9" customWidth="1"/>
    <col min="12" max="12" width="10.2857142857143" style="11" customWidth="1"/>
    <col min="13" max="24" width="10.2857142857143" style="12" customWidth="1"/>
    <col min="26" max="26" width="0.990476190476191" customWidth="1"/>
    <col min="27" max="27" width="20.5714285714286" customWidth="1"/>
    <col min="28" max="28" width="29.7142857142857" style="8" customWidth="1"/>
    <col min="29" max="29" width="6.71428571428571" style="9" customWidth="1"/>
    <col min="30" max="30" width="19.1428571428571" style="10" customWidth="1"/>
    <col min="31" max="31" width="8.28571428571429" style="9" customWidth="1"/>
    <col min="32" max="32" width="7.42857142857143" style="9" customWidth="1"/>
    <col min="33" max="33" width="33.2857142857143" style="8" customWidth="1"/>
    <col min="34" max="34" width="9.28571428571429" style="9" customWidth="1"/>
    <col min="35" max="35" width="5.42857142857143" style="9" customWidth="1"/>
    <col min="36" max="36" width="3.85714285714286" style="9" customWidth="1"/>
    <col min="37" max="37" width="6.57142857142857" style="9" customWidth="1"/>
    <col min="38" max="38" width="36.2857142857143" style="11" customWidth="1"/>
    <col min="39" max="39" width="0.857142857142857" customWidth="1"/>
    <col min="40" max="40" width="9.14285714285714" style="12"/>
  </cols>
  <sheetData>
    <row r="1" ht="22.5" spans="1:40">
      <c r="A1" s="13" t="str">
        <f>Attraction_List!$Z$2</f>
        <v>Sheet Name</v>
      </c>
      <c r="B1" s="14" t="str">
        <f ca="1">MID(CELL("filename",B1),FIND("]",CELL("filename",B1))+1,255)</f>
        <v>Belles_House</v>
      </c>
      <c r="C1" s="14"/>
      <c r="D1" s="15" t="str">
        <f ca="1">HYPERLINK("#"&amp;CELL("address",INDEX(Attraction_List!$A$3:$A$9999,MATCH($B$1,Attraction_List!$Z$3:$Z$9999,0),1)),"Back to Attraction List")</f>
        <v>Back to Attraction List</v>
      </c>
      <c r="E1" s="16"/>
      <c r="F1" s="17"/>
      <c r="G1" s="18"/>
      <c r="H1" s="18"/>
      <c r="I1" s="18"/>
      <c r="J1" s="18"/>
      <c r="K1" s="18"/>
      <c r="L1" s="25"/>
      <c r="AA1" s="30" t="str">
        <f ca="1">N($B$14)&amp;" Task(s) From "&amp;N($B$15)&amp;" Character(s) Use "&amp;CHAR(34)&amp;$B$2&amp;CHAR(34)&amp;" For "&amp;N($AN$1)&amp;" Token(s)"</f>
        <v>11 Task(s) From 7 Character(s) Use "Belle's House" For 18 Token(s)</v>
      </c>
      <c r="AB1" s="31"/>
      <c r="AC1" s="31"/>
      <c r="AD1" s="31"/>
      <c r="AE1" s="31"/>
      <c r="AF1" s="31"/>
      <c r="AG1" s="31"/>
      <c r="AH1" s="31"/>
      <c r="AI1" s="31"/>
      <c r="AJ1" s="31"/>
      <c r="AK1" s="31"/>
      <c r="AL1" s="61"/>
      <c r="AN1" s="12">
        <f ca="1">SUM($AN$4:$AN$9999)</f>
        <v>18</v>
      </c>
    </row>
    <row r="2" ht="22.5" spans="1:40">
      <c r="A2" s="13" t="str">
        <f>Attraction_List!$A$2</f>
        <v>Name</v>
      </c>
      <c r="B2" s="19" t="str">
        <f ca="1">LOOKUP(B1,Attraction_List!$Z$3:$Z$9999,Attraction_List!$A$3:$A$9999)</f>
        <v>Belle's House</v>
      </c>
      <c r="C2" s="19"/>
      <c r="D2" s="9"/>
      <c r="G2" s="20"/>
      <c r="AA2" s="32" t="str">
        <f>HYPERLINK("#$A$1","&lt;&lt;&lt; Attraction Info")</f>
        <v>&lt;&lt;&lt; Attraction Info</v>
      </c>
      <c r="AB2" s="33" t="s">
        <v>276</v>
      </c>
      <c r="AC2" s="34" t="s">
        <v>277</v>
      </c>
      <c r="AD2" s="35" t="s">
        <v>278</v>
      </c>
      <c r="AE2" s="34" t="s">
        <v>279</v>
      </c>
      <c r="AF2" s="34" t="s">
        <v>280</v>
      </c>
      <c r="AG2" s="33" t="s">
        <v>281</v>
      </c>
      <c r="AH2" s="62"/>
      <c r="AI2" s="63" t="s">
        <v>282</v>
      </c>
      <c r="AJ2" s="62" t="s">
        <v>283</v>
      </c>
      <c r="AK2" s="62"/>
      <c r="AL2" s="64" t="str">
        <f ca="1">HYPERLINK("#"&amp;CELL("address",INDEX(Attraction_List!$A$3:$A$9999,MATCH($B$1,Attraction_List!$Z$3:$Z$9999,0),1)),"Back to Attraction List")</f>
        <v>Back to Attraction List</v>
      </c>
      <c r="AN2" s="12">
        <f ca="1" t="shared" ref="AN2:AN66" si="0">IF(ISBLANK($AL2),0,1+LEN($AL2)-LEN(SUBSTITUTE($AL2,"●","")))</f>
        <v>1</v>
      </c>
    </row>
    <row r="3" ht="22.5" spans="1:38">
      <c r="A3" s="13" t="str">
        <f>Attraction_List!$C$2</f>
        <v>Cost</v>
      </c>
      <c r="B3" s="19">
        <f ca="1">LOOKUP(B1,Attraction_List!$Z$3:$Z$9999,Attraction_List!$C$3:$C$9999)</f>
        <v>9000</v>
      </c>
      <c r="C3" s="19"/>
      <c r="D3" s="15" t="str">
        <f>IF($B$14&gt;0,HYPERLINK("#$AL$1","Task List &gt;&gt;&gt;"),HYPERLINK("#$A$1","No Tasks"))</f>
        <v>Task List &gt;&gt;&gt;</v>
      </c>
      <c r="E3" s="17"/>
      <c r="F3" s="17"/>
      <c r="G3" s="20"/>
      <c r="AA3" s="75" t="s">
        <v>284</v>
      </c>
      <c r="AB3" s="76"/>
      <c r="AC3" s="77"/>
      <c r="AD3" s="78"/>
      <c r="AE3" s="77"/>
      <c r="AF3" s="77"/>
      <c r="AG3" s="76"/>
      <c r="AH3" s="82" t="s">
        <v>285</v>
      </c>
      <c r="AI3" s="82" t="s">
        <v>286</v>
      </c>
      <c r="AJ3" s="82" t="s">
        <v>28</v>
      </c>
      <c r="AK3" s="82" t="s">
        <v>29</v>
      </c>
      <c r="AL3" s="83" t="s">
        <v>30</v>
      </c>
    </row>
    <row r="4" ht="21.75" spans="1:40">
      <c r="A4" s="13" t="str">
        <f>Attraction_List!$D$2</f>
        <v>Cost Units</v>
      </c>
      <c r="B4" s="19" t="str">
        <f ca="1">LOOKUP(B1,Attraction_List!$Z$3:$Z$9999,Attraction_List!$D$3:$D$9999)</f>
        <v>Event</v>
      </c>
      <c r="C4" s="19"/>
      <c r="E4" s="21"/>
      <c r="G4" s="20"/>
      <c r="L4" s="26"/>
      <c r="AA4" s="79" t="s">
        <v>400</v>
      </c>
      <c r="AB4" s="182" t="s">
        <v>449</v>
      </c>
      <c r="AC4" s="183">
        <v>4</v>
      </c>
      <c r="AD4" s="43" t="s">
        <v>417</v>
      </c>
      <c r="AE4" s="183">
        <v>4</v>
      </c>
      <c r="AF4" s="43"/>
      <c r="AG4" s="43" t="s">
        <v>72</v>
      </c>
      <c r="AH4" s="183" t="s">
        <v>35</v>
      </c>
      <c r="AI4" s="43"/>
      <c r="AJ4" s="183">
        <v>17</v>
      </c>
      <c r="AK4" s="183">
        <v>150</v>
      </c>
      <c r="AL4" s="69" t="s">
        <v>450</v>
      </c>
      <c r="AN4" s="12">
        <f ca="1" t="shared" si="0"/>
        <v>1</v>
      </c>
    </row>
    <row r="5" ht="21" spans="1:40">
      <c r="A5" s="13" t="str">
        <f>Attraction_List!$E$2</f>
        <v>Limited Time</v>
      </c>
      <c r="B5" s="19" t="str">
        <f ca="1">IF(LOOKUP(B1,Attraction_List!$Z$3:$Z$9999,Attraction_List!$E$3:$E$9999)="Y","Yes","No")</f>
        <v>Yes</v>
      </c>
      <c r="C5" s="19"/>
      <c r="E5" s="21"/>
      <c r="G5" s="20"/>
      <c r="L5" s="26"/>
      <c r="AA5" s="81"/>
      <c r="AB5" s="218" t="s">
        <v>451</v>
      </c>
      <c r="AC5" s="219">
        <v>2</v>
      </c>
      <c r="AD5" s="39"/>
      <c r="AE5" s="39"/>
      <c r="AF5" s="39"/>
      <c r="AG5" s="218" t="s">
        <v>72</v>
      </c>
      <c r="AH5" s="219" t="s">
        <v>46</v>
      </c>
      <c r="AI5" s="39"/>
      <c r="AJ5" s="219">
        <v>16</v>
      </c>
      <c r="AK5" s="219">
        <v>155</v>
      </c>
      <c r="AL5" s="245" t="s">
        <v>452</v>
      </c>
      <c r="AN5" s="12">
        <f ca="1" t="shared" si="0"/>
        <v>3</v>
      </c>
    </row>
    <row r="6" ht="21.75" spans="1:40">
      <c r="A6" s="13" t="str">
        <f>Attraction_List!$F$2</f>
        <v>Build Time</v>
      </c>
      <c r="B6" s="19" t="str">
        <f ca="1">LOOKUP(B1,Attraction_List!$Z$3:$Z$9999,Attraction_List!$F$3:$F$9999)</f>
        <v>6h</v>
      </c>
      <c r="C6" s="19"/>
      <c r="E6" s="21"/>
      <c r="G6" s="20"/>
      <c r="L6" s="26"/>
      <c r="AA6" s="80"/>
      <c r="AB6" s="98" t="s">
        <v>453</v>
      </c>
      <c r="AC6" s="99">
        <v>9</v>
      </c>
      <c r="AD6" s="98" t="s">
        <v>405</v>
      </c>
      <c r="AE6" s="99"/>
      <c r="AF6" s="99"/>
      <c r="AG6" s="184" t="s">
        <v>72</v>
      </c>
      <c r="AH6" s="99" t="s">
        <v>42</v>
      </c>
      <c r="AI6" s="99"/>
      <c r="AJ6" s="99">
        <v>25</v>
      </c>
      <c r="AK6" s="99">
        <v>270</v>
      </c>
      <c r="AL6" s="68" t="s">
        <v>454</v>
      </c>
      <c r="AN6" s="12">
        <f ca="1" t="shared" si="0"/>
        <v>1</v>
      </c>
    </row>
    <row r="7" ht="21" spans="1:40">
      <c r="A7" s="13" t="str">
        <f>Attraction_List!$G$2</f>
        <v>Size</v>
      </c>
      <c r="B7" s="19" t="str">
        <f ca="1">LOOKUP(B1,Attraction_List!$Z$3:$Z$9999,Attraction_List!$G$3:$G$9999)</f>
        <v>9x9</v>
      </c>
      <c r="C7" s="19"/>
      <c r="E7" s="21"/>
      <c r="G7" s="20"/>
      <c r="L7" s="26"/>
      <c r="AA7" s="79" t="s">
        <v>405</v>
      </c>
      <c r="AB7" s="182" t="s">
        <v>455</v>
      </c>
      <c r="AC7" s="183">
        <v>3</v>
      </c>
      <c r="AD7" s="43"/>
      <c r="AE7" s="43"/>
      <c r="AF7" s="43"/>
      <c r="AG7" s="182" t="s">
        <v>72</v>
      </c>
      <c r="AH7" s="183" t="s">
        <v>35</v>
      </c>
      <c r="AI7" s="43"/>
      <c r="AJ7" s="183">
        <v>13</v>
      </c>
      <c r="AK7" s="93">
        <v>110</v>
      </c>
      <c r="AL7" s="227" t="s">
        <v>456</v>
      </c>
      <c r="AN7" s="12">
        <f ca="1" t="shared" si="0"/>
        <v>3</v>
      </c>
    </row>
    <row r="8" ht="21.75" spans="1:40">
      <c r="A8" s="13" t="str">
        <f>Attraction_List!$H$2</f>
        <v>Collect Time</v>
      </c>
      <c r="B8" s="19" t="str">
        <f ca="1">LOOKUP(B1,Attraction_List!$Z$3:$Z$9999,Attraction_List!$H$3:$H$9999)</f>
        <v>8h</v>
      </c>
      <c r="C8" s="19"/>
      <c r="E8" s="21"/>
      <c r="G8" s="20"/>
      <c r="L8" s="26"/>
      <c r="AA8" s="80"/>
      <c r="AB8" s="184" t="s">
        <v>453</v>
      </c>
      <c r="AC8" s="41"/>
      <c r="AD8" s="41" t="s">
        <v>400</v>
      </c>
      <c r="AE8" s="185">
        <v>9</v>
      </c>
      <c r="AF8" s="41"/>
      <c r="AG8" s="184" t="s">
        <v>72</v>
      </c>
      <c r="AH8" s="185" t="s">
        <v>42</v>
      </c>
      <c r="AI8" s="41"/>
      <c r="AJ8" s="185">
        <v>25</v>
      </c>
      <c r="AK8" s="185">
        <v>270</v>
      </c>
      <c r="AL8" s="68" t="s">
        <v>454</v>
      </c>
      <c r="AN8" s="12">
        <f ca="1" t="shared" si="0"/>
        <v>1</v>
      </c>
    </row>
    <row r="9" ht="21.75" spans="1:40">
      <c r="A9" s="13" t="str">
        <f>Attraction_List!$I$2</f>
        <v>Striking Gold</v>
      </c>
      <c r="B9" s="19" t="str">
        <f ca="1">IF(LOOKUP(B1,Attraction_List!$Z$3:$Z$9999,Attraction_List!$I$3:$I$9999)="Y","Yes","No")</f>
        <v>No</v>
      </c>
      <c r="C9" s="19"/>
      <c r="E9" s="21"/>
      <c r="G9" s="20"/>
      <c r="L9" s="26"/>
      <c r="AA9" s="84" t="s">
        <v>408</v>
      </c>
      <c r="AB9" s="88" t="s">
        <v>457</v>
      </c>
      <c r="AC9" s="89">
        <v>3</v>
      </c>
      <c r="AD9" s="90"/>
      <c r="AE9" s="90"/>
      <c r="AF9" s="90"/>
      <c r="AG9" s="88" t="s">
        <v>72</v>
      </c>
      <c r="AH9" s="89" t="s">
        <v>46</v>
      </c>
      <c r="AI9" s="90"/>
      <c r="AJ9" s="89">
        <v>16</v>
      </c>
      <c r="AK9" s="89">
        <v>155</v>
      </c>
      <c r="AL9" s="91" t="s">
        <v>48</v>
      </c>
      <c r="AN9" s="12">
        <f ca="1" t="shared" si="0"/>
        <v>1</v>
      </c>
    </row>
    <row r="10" ht="21.75" spans="1:40">
      <c r="A10" s="13" t="str">
        <f>Attraction_List!$J$2</f>
        <v>XP</v>
      </c>
      <c r="B10" s="19">
        <f ca="1">LOOKUP(B1,Attraction_List!$Z$3:$Z$9999,Attraction_List!$J$3:$J$9999)</f>
        <v>22</v>
      </c>
      <c r="C10" s="19"/>
      <c r="E10" s="21"/>
      <c r="G10" s="20"/>
      <c r="L10" s="26"/>
      <c r="AA10" s="84" t="s">
        <v>410</v>
      </c>
      <c r="AB10" s="85" t="s">
        <v>458</v>
      </c>
      <c r="AC10" s="86">
        <v>3</v>
      </c>
      <c r="AD10" s="85"/>
      <c r="AE10" s="86"/>
      <c r="AF10" s="86"/>
      <c r="AG10" s="85" t="s">
        <v>72</v>
      </c>
      <c r="AH10" s="86" t="s">
        <v>35</v>
      </c>
      <c r="AI10" s="86"/>
      <c r="AJ10" s="86">
        <v>13</v>
      </c>
      <c r="AK10" s="89">
        <v>110</v>
      </c>
      <c r="AL10" s="228" t="s">
        <v>459</v>
      </c>
      <c r="AN10" s="12">
        <f ca="1" t="shared" si="0"/>
        <v>2</v>
      </c>
    </row>
    <row r="11" ht="21.75" spans="1:40">
      <c r="A11" s="13" t="str">
        <f>Attraction_List!$K$2</f>
        <v>Magic</v>
      </c>
      <c r="B11" s="19">
        <f ca="1">LOOKUP(B1,Attraction_List!$Z$3:$Z$9999,Attraction_List!$K$3:$K$9999)</f>
        <v>130</v>
      </c>
      <c r="C11" s="19"/>
      <c r="D11" s="22"/>
      <c r="E11" s="23"/>
      <c r="F11" s="24"/>
      <c r="G11" s="22"/>
      <c r="H11" s="24"/>
      <c r="I11" s="24"/>
      <c r="J11" s="24"/>
      <c r="K11" s="24"/>
      <c r="L11" s="27"/>
      <c r="AA11" s="84" t="s">
        <v>404</v>
      </c>
      <c r="AB11" s="88" t="s">
        <v>460</v>
      </c>
      <c r="AC11" s="89">
        <v>7</v>
      </c>
      <c r="AD11" s="90"/>
      <c r="AE11" s="90"/>
      <c r="AF11" s="90"/>
      <c r="AG11" s="85" t="s">
        <v>72</v>
      </c>
      <c r="AH11" s="86" t="s">
        <v>35</v>
      </c>
      <c r="AI11" s="86"/>
      <c r="AJ11" s="86">
        <v>13</v>
      </c>
      <c r="AK11" s="89">
        <v>110</v>
      </c>
      <c r="AL11" s="91" t="s">
        <v>461</v>
      </c>
      <c r="AN11" s="12">
        <f ca="1" t="shared" si="0"/>
        <v>2</v>
      </c>
    </row>
    <row r="12" ht="21.75" spans="1:40">
      <c r="A12" s="13" t="str">
        <f>Attraction_List!$L$2</f>
        <v>Possible Tokens</v>
      </c>
      <c r="B12" s="19" t="str">
        <f ca="1">LOOKUP(B1,Attraction_List!$Z$3:$Z$9999,Attraction_List!$L$3:$L$9999)</f>
        <v>Belle Ears ● Mr Incredible Poster</v>
      </c>
      <c r="C12" s="19"/>
      <c r="E12" s="21"/>
      <c r="G12" s="20"/>
      <c r="L12" s="28"/>
      <c r="AA12" s="84" t="s">
        <v>414</v>
      </c>
      <c r="AB12" s="88" t="s">
        <v>462</v>
      </c>
      <c r="AC12" s="89">
        <v>6</v>
      </c>
      <c r="AD12" s="90"/>
      <c r="AE12" s="89"/>
      <c r="AF12" s="89"/>
      <c r="AG12" s="88" t="s">
        <v>72</v>
      </c>
      <c r="AH12" s="89" t="s">
        <v>46</v>
      </c>
      <c r="AI12" s="89"/>
      <c r="AJ12" s="89">
        <v>16</v>
      </c>
      <c r="AK12" s="89">
        <v>155</v>
      </c>
      <c r="AL12" s="91"/>
      <c r="AN12" s="12">
        <f ca="1" t="shared" si="0"/>
        <v>0</v>
      </c>
    </row>
    <row r="13" ht="25.5" spans="1:40">
      <c r="A13" s="13" t="str">
        <f>Attraction_List!$M$2</f>
        <v>Activity</v>
      </c>
      <c r="B13" s="19" t="str">
        <f ca="1">LOOKUP(B1,Attraction_List!$Z$3:$Z$9999,Attraction_List!$M$3:$M$9999)</f>
        <v>Preparing Inventions</v>
      </c>
      <c r="C13" s="19"/>
      <c r="E13" s="21"/>
      <c r="G13" s="20"/>
      <c r="L13" s="29"/>
      <c r="AA13" s="79" t="s">
        <v>417</v>
      </c>
      <c r="AB13" s="182" t="s">
        <v>463</v>
      </c>
      <c r="AC13" s="183">
        <v>3</v>
      </c>
      <c r="AD13" s="43"/>
      <c r="AE13" s="183"/>
      <c r="AF13" s="183"/>
      <c r="AG13" s="43" t="s">
        <v>72</v>
      </c>
      <c r="AH13" s="183" t="s">
        <v>33</v>
      </c>
      <c r="AI13" s="183"/>
      <c r="AJ13" s="183">
        <v>10</v>
      </c>
      <c r="AK13" s="183">
        <v>75</v>
      </c>
      <c r="AL13" s="69" t="s">
        <v>464</v>
      </c>
      <c r="AN13" s="12">
        <f ca="1" t="shared" si="0"/>
        <v>3</v>
      </c>
    </row>
    <row r="14" ht="21.75" spans="1:40">
      <c r="A14" s="13" t="s">
        <v>308</v>
      </c>
      <c r="B14" s="22">
        <f>COUNTA($AB$4:$AB$9999)</f>
        <v>11</v>
      </c>
      <c r="C14" s="24"/>
      <c r="D14" s="22"/>
      <c r="E14" s="23"/>
      <c r="F14" s="24"/>
      <c r="G14" s="20"/>
      <c r="H14" s="24"/>
      <c r="I14" s="24"/>
      <c r="J14" s="24"/>
      <c r="K14" s="24"/>
      <c r="L14" s="28"/>
      <c r="AA14" s="80"/>
      <c r="AB14" s="98" t="s">
        <v>449</v>
      </c>
      <c r="AC14" s="99">
        <v>4</v>
      </c>
      <c r="AD14" s="100" t="s">
        <v>400</v>
      </c>
      <c r="AE14" s="99">
        <v>4</v>
      </c>
      <c r="AF14" s="99"/>
      <c r="AG14" s="98" t="s">
        <v>72</v>
      </c>
      <c r="AH14" s="99" t="s">
        <v>35</v>
      </c>
      <c r="AI14" s="99"/>
      <c r="AJ14" s="99">
        <v>17</v>
      </c>
      <c r="AK14" s="185">
        <v>150</v>
      </c>
      <c r="AL14" s="68" t="s">
        <v>450</v>
      </c>
      <c r="AN14" s="12">
        <f ca="1" t="shared" si="0"/>
        <v>1</v>
      </c>
    </row>
    <row r="15" ht="21" spans="1:40">
      <c r="A15" s="13" t="s">
        <v>311</v>
      </c>
      <c r="B15" s="22">
        <f>COUNTA($AA$4:$AA$9999)</f>
        <v>7</v>
      </c>
      <c r="C15" s="24"/>
      <c r="D15" s="22"/>
      <c r="E15" s="23"/>
      <c r="F15" s="24"/>
      <c r="G15" s="20"/>
      <c r="H15" s="24"/>
      <c r="I15" s="24"/>
      <c r="J15" s="24"/>
      <c r="K15" s="24"/>
      <c r="L15" s="28"/>
      <c r="AA15" s="44"/>
      <c r="AB15" s="45"/>
      <c r="AC15" s="45"/>
      <c r="AD15" s="45"/>
      <c r="AE15" s="45"/>
      <c r="AF15" s="45"/>
      <c r="AG15" s="45"/>
      <c r="AH15" s="45"/>
      <c r="AI15" s="45"/>
      <c r="AJ15" s="45"/>
      <c r="AK15" s="45"/>
      <c r="AL15" s="46"/>
      <c r="AN15" s="12">
        <f ca="1" t="shared" si="0"/>
        <v>0</v>
      </c>
    </row>
    <row r="16" spans="27:40">
      <c r="AA16" s="44"/>
      <c r="AB16" s="46"/>
      <c r="AC16" s="45"/>
      <c r="AD16" s="47"/>
      <c r="AE16" s="45"/>
      <c r="AF16" s="45"/>
      <c r="AG16" s="45"/>
      <c r="AH16" s="45"/>
      <c r="AI16" s="45"/>
      <c r="AJ16" s="45"/>
      <c r="AK16" s="45"/>
      <c r="AL16" s="46"/>
      <c r="AN16" s="12">
        <f ca="1" t="shared" si="0"/>
        <v>0</v>
      </c>
    </row>
    <row r="17" spans="27:40">
      <c r="AA17" s="44"/>
      <c r="AB17" s="46"/>
      <c r="AC17" s="45"/>
      <c r="AD17" s="45"/>
      <c r="AE17" s="45"/>
      <c r="AF17" s="45"/>
      <c r="AG17" s="45"/>
      <c r="AH17" s="45"/>
      <c r="AI17" s="45"/>
      <c r="AJ17" s="45"/>
      <c r="AK17" s="45"/>
      <c r="AL17" s="46"/>
      <c r="AN17" s="12">
        <f ca="1" t="shared" si="0"/>
        <v>0</v>
      </c>
    </row>
    <row r="18" spans="27:40">
      <c r="AA18" s="44"/>
      <c r="AB18" s="46"/>
      <c r="AC18" s="45"/>
      <c r="AD18" s="45"/>
      <c r="AE18" s="45"/>
      <c r="AF18" s="45"/>
      <c r="AG18" s="46"/>
      <c r="AH18" s="45"/>
      <c r="AI18" s="45"/>
      <c r="AJ18" s="45"/>
      <c r="AK18" s="45"/>
      <c r="AL18" s="46"/>
      <c r="AN18" s="12">
        <f ca="1" t="shared" si="0"/>
        <v>0</v>
      </c>
    </row>
    <row r="19" spans="27:40">
      <c r="AA19" s="44"/>
      <c r="AB19" s="46"/>
      <c r="AC19" s="45"/>
      <c r="AD19" s="45"/>
      <c r="AE19" s="45"/>
      <c r="AF19" s="45"/>
      <c r="AG19" s="46"/>
      <c r="AH19" s="45"/>
      <c r="AI19" s="45"/>
      <c r="AJ19" s="45"/>
      <c r="AK19" s="45"/>
      <c r="AL19" s="46"/>
      <c r="AN19" s="12">
        <f ca="1" t="shared" si="0"/>
        <v>0</v>
      </c>
    </row>
    <row r="20" spans="27:40">
      <c r="AA20" s="44"/>
      <c r="AB20" s="46"/>
      <c r="AC20" s="45"/>
      <c r="AD20" s="47"/>
      <c r="AE20" s="45"/>
      <c r="AF20" s="45"/>
      <c r="AG20" s="46"/>
      <c r="AH20" s="45"/>
      <c r="AI20" s="45"/>
      <c r="AJ20" s="45"/>
      <c r="AK20" s="45"/>
      <c r="AL20" s="46"/>
      <c r="AN20" s="12">
        <f ca="1" t="shared" si="0"/>
        <v>0</v>
      </c>
    </row>
    <row r="21" spans="27:40">
      <c r="AA21" s="44"/>
      <c r="AB21" s="46"/>
      <c r="AC21" s="45"/>
      <c r="AD21" s="45"/>
      <c r="AE21" s="45"/>
      <c r="AF21" s="45"/>
      <c r="AG21" s="46"/>
      <c r="AH21" s="45"/>
      <c r="AI21" s="45"/>
      <c r="AJ21" s="45"/>
      <c r="AK21" s="45"/>
      <c r="AL21" s="46"/>
      <c r="AN21" s="12">
        <f ca="1" t="shared" si="0"/>
        <v>0</v>
      </c>
    </row>
    <row r="22" spans="27:40">
      <c r="AA22" s="44"/>
      <c r="AB22" s="46"/>
      <c r="AC22" s="45"/>
      <c r="AD22" s="45"/>
      <c r="AE22" s="45"/>
      <c r="AF22" s="45"/>
      <c r="AG22" s="46"/>
      <c r="AH22" s="45"/>
      <c r="AI22" s="45"/>
      <c r="AJ22" s="45"/>
      <c r="AK22" s="45"/>
      <c r="AL22" s="46"/>
      <c r="AN22" s="12">
        <f ca="1" t="shared" si="0"/>
        <v>0</v>
      </c>
    </row>
    <row r="23" spans="27:40">
      <c r="AA23" s="44"/>
      <c r="AB23" s="46"/>
      <c r="AC23" s="45"/>
      <c r="AD23" s="45"/>
      <c r="AE23" s="45"/>
      <c r="AF23" s="45"/>
      <c r="AG23" s="46"/>
      <c r="AH23" s="45"/>
      <c r="AI23" s="45"/>
      <c r="AJ23" s="45"/>
      <c r="AK23" s="45"/>
      <c r="AL23" s="46"/>
      <c r="AN23" s="12">
        <f ca="1" t="shared" si="0"/>
        <v>0</v>
      </c>
    </row>
    <row r="24" spans="27:40">
      <c r="AA24" s="44"/>
      <c r="AB24" s="45"/>
      <c r="AC24" s="45"/>
      <c r="AD24" s="45"/>
      <c r="AE24" s="45"/>
      <c r="AF24" s="45"/>
      <c r="AG24" s="45"/>
      <c r="AH24" s="45"/>
      <c r="AI24" s="45"/>
      <c r="AJ24" s="45"/>
      <c r="AK24" s="45"/>
      <c r="AL24" s="46"/>
      <c r="AN24" s="12">
        <f ca="1" t="shared" si="0"/>
        <v>0</v>
      </c>
    </row>
    <row r="25" spans="27:40">
      <c r="AA25" s="44"/>
      <c r="AB25" s="45"/>
      <c r="AC25" s="45"/>
      <c r="AD25" s="47"/>
      <c r="AE25" s="45"/>
      <c r="AF25" s="45"/>
      <c r="AG25" s="45"/>
      <c r="AH25" s="45"/>
      <c r="AI25" s="45"/>
      <c r="AJ25" s="45"/>
      <c r="AK25" s="45"/>
      <c r="AL25" s="46"/>
      <c r="AN25" s="12">
        <f ca="1" t="shared" si="0"/>
        <v>0</v>
      </c>
    </row>
    <row r="26" spans="27:40">
      <c r="AA26" s="44"/>
      <c r="AB26" s="45"/>
      <c r="AC26" s="45"/>
      <c r="AD26" s="45"/>
      <c r="AE26" s="45"/>
      <c r="AF26" s="45"/>
      <c r="AG26" s="45"/>
      <c r="AH26" s="45"/>
      <c r="AI26" s="45"/>
      <c r="AJ26" s="45"/>
      <c r="AK26" s="45"/>
      <c r="AL26" s="46"/>
      <c r="AN26" s="12">
        <f ca="1" t="shared" si="0"/>
        <v>0</v>
      </c>
    </row>
    <row r="27" spans="27:40">
      <c r="AA27" s="44"/>
      <c r="AB27" s="45"/>
      <c r="AC27" s="45"/>
      <c r="AD27" s="45"/>
      <c r="AE27" s="45"/>
      <c r="AF27" s="45"/>
      <c r="AG27" s="45"/>
      <c r="AH27" s="45"/>
      <c r="AI27" s="45"/>
      <c r="AJ27" s="45"/>
      <c r="AK27" s="45"/>
      <c r="AL27" s="46"/>
      <c r="AN27" s="12">
        <f ca="1" t="shared" si="0"/>
        <v>0</v>
      </c>
    </row>
    <row r="28" spans="27:40">
      <c r="AA28" s="44"/>
      <c r="AB28" s="45"/>
      <c r="AC28" s="45"/>
      <c r="AD28" s="45"/>
      <c r="AE28" s="45"/>
      <c r="AF28" s="45"/>
      <c r="AG28" s="45"/>
      <c r="AH28" s="45"/>
      <c r="AI28" s="45"/>
      <c r="AJ28" s="45"/>
      <c r="AK28" s="45"/>
      <c r="AL28" s="46"/>
      <c r="AN28" s="12">
        <f ca="1" t="shared" si="0"/>
        <v>0</v>
      </c>
    </row>
    <row r="29" spans="27:40">
      <c r="AA29" s="44"/>
      <c r="AB29" s="45"/>
      <c r="AC29" s="45"/>
      <c r="AD29" s="45"/>
      <c r="AE29" s="45"/>
      <c r="AF29" s="45"/>
      <c r="AG29" s="45"/>
      <c r="AH29" s="45"/>
      <c r="AI29" s="45"/>
      <c r="AJ29" s="45"/>
      <c r="AK29" s="45"/>
      <c r="AL29" s="46"/>
      <c r="AN29" s="12">
        <f ca="1" t="shared" si="0"/>
        <v>0</v>
      </c>
    </row>
    <row r="30" spans="27:40">
      <c r="AA30" s="44"/>
      <c r="AB30" s="45"/>
      <c r="AC30" s="45"/>
      <c r="AD30" s="45"/>
      <c r="AE30" s="45"/>
      <c r="AF30" s="45"/>
      <c r="AG30" s="45"/>
      <c r="AH30" s="45"/>
      <c r="AI30" s="45"/>
      <c r="AJ30" s="45"/>
      <c r="AK30" s="45"/>
      <c r="AL30" s="46"/>
      <c r="AN30" s="12">
        <f ca="1" t="shared" si="0"/>
        <v>0</v>
      </c>
    </row>
    <row r="31" spans="27:40">
      <c r="AA31" s="44"/>
      <c r="AB31" s="45"/>
      <c r="AC31" s="45"/>
      <c r="AD31" s="45"/>
      <c r="AE31" s="45"/>
      <c r="AF31" s="45"/>
      <c r="AG31" s="45"/>
      <c r="AH31" s="45"/>
      <c r="AI31" s="45"/>
      <c r="AJ31" s="45"/>
      <c r="AK31" s="45"/>
      <c r="AL31" s="46"/>
      <c r="AN31" s="12">
        <f ca="1" t="shared" si="0"/>
        <v>0</v>
      </c>
    </row>
    <row r="32" spans="27:40">
      <c r="AA32" s="44"/>
      <c r="AB32" s="45"/>
      <c r="AC32" s="45"/>
      <c r="AD32" s="45"/>
      <c r="AE32" s="45"/>
      <c r="AF32" s="45"/>
      <c r="AG32" s="45"/>
      <c r="AH32" s="45"/>
      <c r="AI32" s="45"/>
      <c r="AJ32" s="45"/>
      <c r="AK32" s="45"/>
      <c r="AL32" s="46"/>
      <c r="AN32" s="12">
        <f ca="1" t="shared" si="0"/>
        <v>0</v>
      </c>
    </row>
    <row r="33" spans="27:40">
      <c r="AA33" s="44"/>
      <c r="AB33" s="45"/>
      <c r="AC33" s="45"/>
      <c r="AD33" s="47"/>
      <c r="AE33" s="45"/>
      <c r="AF33" s="45"/>
      <c r="AG33" s="45"/>
      <c r="AH33" s="45"/>
      <c r="AI33" s="45"/>
      <c r="AJ33" s="45"/>
      <c r="AK33" s="45"/>
      <c r="AL33" s="46"/>
      <c r="AN33" s="12">
        <f ca="1" t="shared" si="0"/>
        <v>0</v>
      </c>
    </row>
    <row r="34" spans="27:40">
      <c r="AA34" s="44"/>
      <c r="AB34" s="46"/>
      <c r="AC34" s="45"/>
      <c r="AD34" s="45"/>
      <c r="AE34" s="45"/>
      <c r="AF34" s="45"/>
      <c r="AG34" s="46"/>
      <c r="AH34" s="45"/>
      <c r="AI34" s="45"/>
      <c r="AJ34" s="45"/>
      <c r="AK34" s="45"/>
      <c r="AL34" s="70"/>
      <c r="AN34" s="12">
        <f ca="1" t="shared" si="0"/>
        <v>0</v>
      </c>
    </row>
    <row r="35" spans="27:40">
      <c r="AA35" s="48"/>
      <c r="AB35" s="49"/>
      <c r="AC35" s="50"/>
      <c r="AD35" s="50"/>
      <c r="AE35" s="50"/>
      <c r="AF35" s="50"/>
      <c r="AG35" s="49"/>
      <c r="AH35" s="50"/>
      <c r="AI35" s="50"/>
      <c r="AJ35" s="50"/>
      <c r="AK35" s="50"/>
      <c r="AL35" s="71"/>
      <c r="AN35" s="12">
        <f ca="1" t="shared" si="0"/>
        <v>0</v>
      </c>
    </row>
    <row r="36" spans="27:40">
      <c r="AA36" s="48"/>
      <c r="AB36" s="49"/>
      <c r="AC36" s="50"/>
      <c r="AD36" s="50"/>
      <c r="AE36" s="50"/>
      <c r="AF36" s="50"/>
      <c r="AG36" s="49"/>
      <c r="AH36" s="50"/>
      <c r="AI36" s="50"/>
      <c r="AJ36" s="50"/>
      <c r="AK36" s="50"/>
      <c r="AL36" s="71"/>
      <c r="AN36" s="12">
        <f ca="1" t="shared" si="0"/>
        <v>0</v>
      </c>
    </row>
    <row r="37" spans="27:40">
      <c r="AA37" s="48"/>
      <c r="AB37" s="49"/>
      <c r="AC37" s="50"/>
      <c r="AD37" s="50"/>
      <c r="AE37" s="50"/>
      <c r="AF37" s="50"/>
      <c r="AG37" s="49"/>
      <c r="AH37" s="50"/>
      <c r="AI37" s="50"/>
      <c r="AJ37" s="50"/>
      <c r="AK37" s="50"/>
      <c r="AL37" s="71"/>
      <c r="AN37" s="12">
        <f ca="1" t="shared" si="0"/>
        <v>0</v>
      </c>
    </row>
    <row r="38" spans="27:40">
      <c r="AA38" s="51"/>
      <c r="AB38" s="29"/>
      <c r="AC38" s="10"/>
      <c r="AE38" s="10"/>
      <c r="AF38" s="10"/>
      <c r="AG38" s="29"/>
      <c r="AH38" s="10"/>
      <c r="AI38" s="10"/>
      <c r="AJ38" s="10"/>
      <c r="AK38" s="10"/>
      <c r="AL38" s="28"/>
      <c r="AN38" s="12">
        <f ca="1" t="shared" si="0"/>
        <v>0</v>
      </c>
    </row>
    <row r="39" spans="27:40">
      <c r="AA39" s="51"/>
      <c r="AB39" s="29"/>
      <c r="AC39" s="10"/>
      <c r="AE39" s="10"/>
      <c r="AF39" s="10"/>
      <c r="AG39" s="29"/>
      <c r="AH39" s="10"/>
      <c r="AI39" s="10"/>
      <c r="AJ39" s="10"/>
      <c r="AK39" s="10"/>
      <c r="AL39" s="28"/>
      <c r="AN39" s="12">
        <f ca="1" t="shared" si="0"/>
        <v>0</v>
      </c>
    </row>
    <row r="40" spans="27:40">
      <c r="AA40" s="51"/>
      <c r="AB40" s="29"/>
      <c r="AC40" s="10"/>
      <c r="AE40" s="10"/>
      <c r="AF40" s="10"/>
      <c r="AG40" s="29"/>
      <c r="AH40" s="10"/>
      <c r="AI40" s="10"/>
      <c r="AJ40" s="10"/>
      <c r="AK40" s="10"/>
      <c r="AL40" s="28"/>
      <c r="AN40" s="12">
        <f ca="1" t="shared" si="0"/>
        <v>0</v>
      </c>
    </row>
    <row r="41" spans="27:40">
      <c r="AA41" s="51"/>
      <c r="AB41" s="29"/>
      <c r="AC41" s="10"/>
      <c r="AE41" s="10"/>
      <c r="AF41" s="10"/>
      <c r="AG41" s="29"/>
      <c r="AH41" s="10"/>
      <c r="AI41" s="10"/>
      <c r="AJ41" s="10"/>
      <c r="AK41" s="10"/>
      <c r="AL41" s="28"/>
      <c r="AN41" s="12">
        <f ca="1" t="shared" si="0"/>
        <v>0</v>
      </c>
    </row>
    <row r="42" spans="27:40">
      <c r="AA42" s="51"/>
      <c r="AB42" s="29"/>
      <c r="AC42" s="10"/>
      <c r="AE42" s="10"/>
      <c r="AF42" s="10"/>
      <c r="AG42" s="29"/>
      <c r="AH42" s="10"/>
      <c r="AI42" s="10"/>
      <c r="AJ42" s="10"/>
      <c r="AK42" s="10"/>
      <c r="AL42" s="28"/>
      <c r="AN42" s="12">
        <f ca="1" t="shared" si="0"/>
        <v>0</v>
      </c>
    </row>
    <row r="43" spans="27:40">
      <c r="AA43" s="51"/>
      <c r="AB43" s="29"/>
      <c r="AC43" s="10"/>
      <c r="AE43" s="10"/>
      <c r="AF43" s="10"/>
      <c r="AG43" s="29"/>
      <c r="AH43" s="10"/>
      <c r="AI43" s="10"/>
      <c r="AJ43" s="10"/>
      <c r="AK43" s="10"/>
      <c r="AL43" s="28"/>
      <c r="AN43" s="12">
        <f ca="1" t="shared" si="0"/>
        <v>0</v>
      </c>
    </row>
    <row r="44" spans="40:40">
      <c r="AN44" s="12">
        <f ca="1" t="shared" si="0"/>
        <v>0</v>
      </c>
    </row>
    <row r="45" spans="27:40">
      <c r="AA45" s="52"/>
      <c r="AB45" s="53"/>
      <c r="AC45" s="54"/>
      <c r="AD45" s="50"/>
      <c r="AE45" s="54"/>
      <c r="AF45" s="54"/>
      <c r="AG45" s="53"/>
      <c r="AH45" s="54"/>
      <c r="AI45" s="54"/>
      <c r="AJ45" s="54"/>
      <c r="AK45" s="54"/>
      <c r="AL45" s="72"/>
      <c r="AM45" s="52"/>
      <c r="AN45" s="12">
        <f ca="1" t="shared" si="0"/>
        <v>0</v>
      </c>
    </row>
    <row r="46" spans="27:40">
      <c r="AA46" s="44"/>
      <c r="AB46" s="55"/>
      <c r="AC46" s="56"/>
      <c r="AD46" s="45"/>
      <c r="AE46" s="56"/>
      <c r="AF46" s="56"/>
      <c r="AG46" s="55"/>
      <c r="AH46" s="56"/>
      <c r="AI46" s="56"/>
      <c r="AJ46" s="56"/>
      <c r="AK46" s="56"/>
      <c r="AL46" s="73"/>
      <c r="AM46" s="52"/>
      <c r="AN46" s="12">
        <f ca="1" t="shared" si="0"/>
        <v>0</v>
      </c>
    </row>
    <row r="47" spans="27:40">
      <c r="AA47" s="44"/>
      <c r="AB47" s="55"/>
      <c r="AC47" s="56"/>
      <c r="AD47" s="45"/>
      <c r="AE47" s="56"/>
      <c r="AF47" s="56"/>
      <c r="AG47" s="55"/>
      <c r="AH47" s="56"/>
      <c r="AI47" s="56"/>
      <c r="AJ47" s="56"/>
      <c r="AK47" s="56"/>
      <c r="AL47" s="46"/>
      <c r="AM47" s="52"/>
      <c r="AN47" s="12">
        <f ca="1" t="shared" si="0"/>
        <v>0</v>
      </c>
    </row>
    <row r="48" spans="27:40">
      <c r="AA48" s="44"/>
      <c r="AB48" s="55"/>
      <c r="AC48" s="56"/>
      <c r="AD48" s="57"/>
      <c r="AE48" s="56"/>
      <c r="AF48" s="56"/>
      <c r="AG48" s="55"/>
      <c r="AH48" s="56"/>
      <c r="AI48" s="56"/>
      <c r="AJ48" s="56"/>
      <c r="AK48" s="56"/>
      <c r="AL48" s="46"/>
      <c r="AM48" s="52"/>
      <c r="AN48" s="12">
        <f ca="1" t="shared" si="0"/>
        <v>0</v>
      </c>
    </row>
    <row r="49" spans="27:40">
      <c r="AA49" s="58"/>
      <c r="AB49" s="59"/>
      <c r="AC49" s="21"/>
      <c r="AD49" s="60"/>
      <c r="AE49" s="21"/>
      <c r="AF49" s="21"/>
      <c r="AG49" s="59"/>
      <c r="AH49" s="21"/>
      <c r="AI49" s="21"/>
      <c r="AJ49" s="21"/>
      <c r="AK49" s="21"/>
      <c r="AL49" s="74"/>
      <c r="AN49" s="12">
        <f ca="1" t="shared" si="0"/>
        <v>0</v>
      </c>
    </row>
    <row r="50" spans="40:40">
      <c r="AN50" s="12">
        <f ca="1" t="shared" si="0"/>
        <v>0</v>
      </c>
    </row>
    <row r="51" spans="40:40">
      <c r="AN51" s="12">
        <f ca="1" t="shared" si="0"/>
        <v>0</v>
      </c>
    </row>
    <row r="52" spans="40:40">
      <c r="AN52" s="12">
        <f ca="1" t="shared" si="0"/>
        <v>0</v>
      </c>
    </row>
    <row r="53" spans="40:40">
      <c r="AN53" s="12">
        <f ca="1" t="shared" si="0"/>
        <v>0</v>
      </c>
    </row>
    <row r="54" spans="40:40">
      <c r="AN54" s="12">
        <f ca="1" t="shared" si="0"/>
        <v>0</v>
      </c>
    </row>
    <row r="55" spans="40:40">
      <c r="AN55" s="12">
        <f ca="1" t="shared" si="0"/>
        <v>0</v>
      </c>
    </row>
    <row r="56" spans="40:40">
      <c r="AN56" s="12">
        <f ca="1" t="shared" si="0"/>
        <v>0</v>
      </c>
    </row>
    <row r="57" spans="40:40">
      <c r="AN57" s="12">
        <f ca="1" t="shared" si="0"/>
        <v>0</v>
      </c>
    </row>
    <row r="58" spans="40:40">
      <c r="AN58" s="12">
        <f ca="1" t="shared" si="0"/>
        <v>0</v>
      </c>
    </row>
    <row r="59" spans="40:40">
      <c r="AN59" s="12">
        <f ca="1" t="shared" si="0"/>
        <v>0</v>
      </c>
    </row>
    <row r="60" spans="40:40">
      <c r="AN60" s="12">
        <f ca="1" t="shared" si="0"/>
        <v>0</v>
      </c>
    </row>
    <row r="61" spans="40:40">
      <c r="AN61" s="12">
        <f ca="1" t="shared" si="0"/>
        <v>0</v>
      </c>
    </row>
    <row r="62" spans="40:40">
      <c r="AN62" s="12">
        <f ca="1" t="shared" si="0"/>
        <v>0</v>
      </c>
    </row>
    <row r="63" spans="40:40">
      <c r="AN63" s="12">
        <f ca="1" t="shared" si="0"/>
        <v>0</v>
      </c>
    </row>
    <row r="64" spans="40:40">
      <c r="AN64" s="12">
        <f ca="1" t="shared" si="0"/>
        <v>0</v>
      </c>
    </row>
    <row r="65" spans="40:40">
      <c r="AN65" s="12">
        <f ca="1" t="shared" si="0"/>
        <v>0</v>
      </c>
    </row>
    <row r="66" spans="40:40">
      <c r="AN66" s="12">
        <f ca="1" t="shared" si="0"/>
        <v>0</v>
      </c>
    </row>
    <row r="67" spans="40:40">
      <c r="AN67" s="12">
        <f t="shared" ref="AN67:AN99" si="1">IF(ISBLANK($AL67),0,1+LEN($AL67)-LEN(SUBSTITUTE($AL67,"●","")))</f>
        <v>0</v>
      </c>
    </row>
    <row r="68" spans="40:40">
      <c r="AN68" s="12">
        <f t="shared" si="1"/>
        <v>0</v>
      </c>
    </row>
    <row r="69" spans="40:40">
      <c r="AN69" s="12">
        <f t="shared" si="1"/>
        <v>0</v>
      </c>
    </row>
    <row r="70" spans="40:40">
      <c r="AN70" s="12">
        <f t="shared" si="1"/>
        <v>0</v>
      </c>
    </row>
    <row r="71" spans="40:40">
      <c r="AN71" s="12">
        <f t="shared" si="1"/>
        <v>0</v>
      </c>
    </row>
    <row r="72" spans="40:40">
      <c r="AN72" s="12">
        <f t="shared" si="1"/>
        <v>0</v>
      </c>
    </row>
    <row r="73" spans="40:40">
      <c r="AN73" s="12">
        <f t="shared" si="1"/>
        <v>0</v>
      </c>
    </row>
    <row r="74" spans="40:40">
      <c r="AN74" s="12">
        <f t="shared" si="1"/>
        <v>0</v>
      </c>
    </row>
    <row r="75" spans="40:40">
      <c r="AN75" s="12">
        <f t="shared" si="1"/>
        <v>0</v>
      </c>
    </row>
    <row r="76" spans="40:40">
      <c r="AN76" s="12">
        <f t="shared" si="1"/>
        <v>0</v>
      </c>
    </row>
    <row r="77" spans="40:40">
      <c r="AN77" s="12">
        <f t="shared" si="1"/>
        <v>0</v>
      </c>
    </row>
    <row r="78" spans="40:40">
      <c r="AN78" s="12">
        <f t="shared" si="1"/>
        <v>0</v>
      </c>
    </row>
    <row r="79" spans="40:40">
      <c r="AN79" s="12">
        <f t="shared" si="1"/>
        <v>0</v>
      </c>
    </row>
    <row r="80" spans="40:40">
      <c r="AN80" s="12">
        <f t="shared" si="1"/>
        <v>0</v>
      </c>
    </row>
    <row r="81" spans="40:40">
      <c r="AN81" s="12">
        <f t="shared" si="1"/>
        <v>0</v>
      </c>
    </row>
    <row r="82" spans="40:40">
      <c r="AN82" s="12">
        <f t="shared" si="1"/>
        <v>0</v>
      </c>
    </row>
    <row r="83" spans="40:40">
      <c r="AN83" s="12">
        <f t="shared" si="1"/>
        <v>0</v>
      </c>
    </row>
    <row r="84" spans="40:40">
      <c r="AN84" s="12">
        <f t="shared" si="1"/>
        <v>0</v>
      </c>
    </row>
    <row r="85" spans="40:40">
      <c r="AN85" s="12">
        <f t="shared" si="1"/>
        <v>0</v>
      </c>
    </row>
    <row r="86" spans="40:40">
      <c r="AN86" s="12">
        <f t="shared" si="1"/>
        <v>0</v>
      </c>
    </row>
    <row r="87" spans="40:40">
      <c r="AN87" s="12">
        <f t="shared" si="1"/>
        <v>0</v>
      </c>
    </row>
    <row r="88" spans="40:40">
      <c r="AN88" s="12">
        <f t="shared" si="1"/>
        <v>0</v>
      </c>
    </row>
    <row r="89" spans="40:40">
      <c r="AN89" s="12">
        <f t="shared" si="1"/>
        <v>0</v>
      </c>
    </row>
    <row r="90" spans="40:40">
      <c r="AN90" s="12">
        <f t="shared" si="1"/>
        <v>0</v>
      </c>
    </row>
    <row r="91" spans="40:40">
      <c r="AN91" s="12">
        <f t="shared" si="1"/>
        <v>0</v>
      </c>
    </row>
    <row r="92" spans="40:40">
      <c r="AN92" s="12">
        <f t="shared" si="1"/>
        <v>0</v>
      </c>
    </row>
    <row r="93" spans="40:40">
      <c r="AN93" s="12">
        <f t="shared" si="1"/>
        <v>0</v>
      </c>
    </row>
    <row r="94" spans="40:40">
      <c r="AN94" s="12">
        <f t="shared" si="1"/>
        <v>0</v>
      </c>
    </row>
    <row r="95" spans="40:40">
      <c r="AN95" s="12">
        <f t="shared" si="1"/>
        <v>0</v>
      </c>
    </row>
    <row r="96" spans="40:40">
      <c r="AN96" s="12">
        <f t="shared" si="1"/>
        <v>0</v>
      </c>
    </row>
    <row r="97" spans="40:40">
      <c r="AN97" s="12">
        <f t="shared" si="1"/>
        <v>0</v>
      </c>
    </row>
    <row r="98" spans="40:40">
      <c r="AN98" s="12">
        <f t="shared" si="1"/>
        <v>0</v>
      </c>
    </row>
    <row r="99" spans="40:40">
      <c r="AN99" s="12">
        <f t="shared" si="1"/>
        <v>0</v>
      </c>
    </row>
  </sheetData>
  <sheetProtection sheet="1" objects="1"/>
  <mergeCells count="14">
    <mergeCell ref="D1:F1"/>
    <mergeCell ref="AA1:AL1"/>
    <mergeCell ref="D2:F2"/>
    <mergeCell ref="AJ2:AK2"/>
    <mergeCell ref="D3:F3"/>
    <mergeCell ref="AA4:AA6"/>
    <mergeCell ref="AA7:AA8"/>
    <mergeCell ref="AA13:AA14"/>
    <mergeCell ref="AB2:AB3"/>
    <mergeCell ref="AC2:AC3"/>
    <mergeCell ref="AD2:AD3"/>
    <mergeCell ref="AE2:AE3"/>
    <mergeCell ref="AF2:AF3"/>
    <mergeCell ref="AG2:AG3"/>
  </mergeCells>
  <pageMargins left="0.75" right="0.75" top="1" bottom="1" header="0.511805555555556" footer="0.511805555555556"/>
  <headerFooter/>
  <drawing r:id="rId1"/>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sheetPr>
    <pageSetUpPr autoPageBreaks="0"/>
  </sheetPr>
  <dimension ref="A1:AN99"/>
  <sheetViews>
    <sheetView showZeros="0" workbookViewId="0">
      <selection activeCell="A1" sqref="A1"/>
    </sheetView>
  </sheetViews>
  <sheetFormatPr defaultColWidth="9.14285714285714" defaultRowHeight="15"/>
  <cols>
    <col min="1" max="1" width="20.5714285714286" customWidth="1"/>
    <col min="2" max="2" width="29.7142857142857" style="8" customWidth="1"/>
    <col min="3" max="3" width="10.2857142857143" style="9" customWidth="1"/>
    <col min="4" max="4" width="10.2857142857143" style="10" customWidth="1"/>
    <col min="5" max="6" width="10.2857142857143" style="9" customWidth="1"/>
    <col min="7" max="7" width="10.2857142857143" style="8" customWidth="1"/>
    <col min="8" max="11" width="10.2857142857143" style="9" customWidth="1"/>
    <col min="12" max="12" width="10.2857142857143" style="11" customWidth="1"/>
    <col min="13" max="24" width="10.2857142857143" style="12" customWidth="1"/>
    <col min="26" max="26" width="0.990476190476191" customWidth="1"/>
    <col min="27" max="27" width="20.5714285714286" customWidth="1"/>
    <col min="28" max="28" width="29.7142857142857" style="8" customWidth="1"/>
    <col min="29" max="29" width="6.71428571428571" style="9" customWidth="1"/>
    <col min="30" max="30" width="19.1428571428571" style="10" customWidth="1"/>
    <col min="31" max="31" width="8.28571428571429" style="9" customWidth="1"/>
    <col min="32" max="32" width="7.42857142857143" style="9" customWidth="1"/>
    <col min="33" max="33" width="33.2857142857143" style="8" customWidth="1"/>
    <col min="34" max="34" width="9.28571428571429" style="9" customWidth="1"/>
    <col min="35" max="35" width="5.42857142857143" style="9" customWidth="1"/>
    <col min="36" max="36" width="3.85714285714286" style="9" customWidth="1"/>
    <col min="37" max="37" width="6.57142857142857" style="9" customWidth="1"/>
    <col min="38" max="38" width="36.2857142857143" style="11" customWidth="1"/>
    <col min="39" max="39" width="0.857142857142857" customWidth="1"/>
    <col min="40" max="40" width="9.14285714285714" style="12"/>
  </cols>
  <sheetData>
    <row r="1" ht="22.5" spans="1:40">
      <c r="A1" s="13" t="str">
        <f>Attraction_List!$Z$2</f>
        <v>Sheet Name</v>
      </c>
      <c r="B1" s="14" t="str">
        <f ca="1">MID(CELL("filename",B1),FIND("]",CELL("filename",B1))+1,255)</f>
        <v>Broomstick_Graveyard</v>
      </c>
      <c r="C1" s="14"/>
      <c r="D1" s="15" t="str">
        <f ca="1">HYPERLINK("#"&amp;CELL("address",INDEX(Attraction_List!$A$3:$A$9999,MATCH($B$1,Attraction_List!$Z$3:$Z$9999,0),1)),"Back to Attraction List")</f>
        <v>Back to Attraction List</v>
      </c>
      <c r="E1" s="16"/>
      <c r="F1" s="17"/>
      <c r="G1" s="18"/>
      <c r="H1" s="18"/>
      <c r="I1" s="18"/>
      <c r="J1" s="18"/>
      <c r="K1" s="18"/>
      <c r="L1" s="25"/>
      <c r="AA1" s="30" t="str">
        <f ca="1">N($B$14)&amp;" Task(s) From "&amp;N($B$15)&amp;" Character(s) Use "&amp;CHAR(34)&amp;$B$2&amp;CHAR(34)&amp;" For "&amp;N($AN$1)&amp;" Token(s)"</f>
        <v>7 Task(s) From 4 Character(s) Use "Broomstick Graveyard" For 4 Token(s)</v>
      </c>
      <c r="AB1" s="31"/>
      <c r="AC1" s="31"/>
      <c r="AD1" s="31"/>
      <c r="AE1" s="31"/>
      <c r="AF1" s="31"/>
      <c r="AG1" s="31"/>
      <c r="AH1" s="31"/>
      <c r="AI1" s="31"/>
      <c r="AJ1" s="31"/>
      <c r="AK1" s="31"/>
      <c r="AL1" s="61"/>
      <c r="AN1" s="12">
        <f ca="1">SUM($AN$4:$AN$9999)</f>
        <v>4</v>
      </c>
    </row>
    <row r="2" ht="22.5" spans="1:40">
      <c r="A2" s="13" t="str">
        <f>Attraction_List!$A$2</f>
        <v>Name</v>
      </c>
      <c r="B2" s="19" t="str">
        <f ca="1">LOOKUP(B1,Attraction_List!$Z$3:$Z$9999,Attraction_List!$A$3:$A$9999)</f>
        <v>Broomstick Graveyard</v>
      </c>
      <c r="C2" s="19"/>
      <c r="D2" s="9"/>
      <c r="G2" s="20"/>
      <c r="AA2" s="32" t="str">
        <f>HYPERLINK("#$A$1","&lt;&lt;&lt; Attraction Info")</f>
        <v>&lt;&lt;&lt; Attraction Info</v>
      </c>
      <c r="AB2" s="33" t="s">
        <v>276</v>
      </c>
      <c r="AC2" s="34" t="s">
        <v>277</v>
      </c>
      <c r="AD2" s="35" t="s">
        <v>278</v>
      </c>
      <c r="AE2" s="34" t="s">
        <v>279</v>
      </c>
      <c r="AF2" s="34" t="s">
        <v>280</v>
      </c>
      <c r="AG2" s="33" t="s">
        <v>281</v>
      </c>
      <c r="AH2" s="62"/>
      <c r="AI2" s="63" t="s">
        <v>282</v>
      </c>
      <c r="AJ2" s="62" t="s">
        <v>283</v>
      </c>
      <c r="AK2" s="62"/>
      <c r="AL2" s="64" t="str">
        <f ca="1">HYPERLINK("#"&amp;CELL("address",INDEX(Attraction_List!$A$3:$A$9999,MATCH($B$1,Attraction_List!$Z$3:$Z$9999,0),1)),"Back to Attraction List")</f>
        <v>Back to Attraction List</v>
      </c>
      <c r="AN2" s="12">
        <f ca="1" t="shared" ref="AN2:AN66" si="0">IF(ISBLANK($AL2),0,1+LEN($AL2)-LEN(SUBSTITUTE($AL2,"●","")))</f>
        <v>1</v>
      </c>
    </row>
    <row r="3" ht="22.5" spans="1:38">
      <c r="A3" s="13" t="str">
        <f>Attraction_List!$C$2</f>
        <v>Cost</v>
      </c>
      <c r="B3" s="19">
        <f ca="1">LOOKUP(B1,Attraction_List!$Z$3:$Z$9999,Attraction_List!$C$3:$C$9999)</f>
        <v>20000</v>
      </c>
      <c r="C3" s="19"/>
      <c r="D3" s="15" t="str">
        <f>IF($B$14&gt;0,HYPERLINK("#$AL$1","Task List &gt;&gt;&gt;"),HYPERLINK("#$A$1","No Tasks"))</f>
        <v>Task List &gt;&gt;&gt;</v>
      </c>
      <c r="E3" s="17"/>
      <c r="F3" s="17"/>
      <c r="G3" s="20"/>
      <c r="AA3" s="75" t="s">
        <v>284</v>
      </c>
      <c r="AB3" s="76"/>
      <c r="AC3" s="77"/>
      <c r="AD3" s="78"/>
      <c r="AE3" s="77"/>
      <c r="AF3" s="77"/>
      <c r="AG3" s="76"/>
      <c r="AH3" s="82" t="s">
        <v>285</v>
      </c>
      <c r="AI3" s="82" t="s">
        <v>286</v>
      </c>
      <c r="AJ3" s="82" t="s">
        <v>28</v>
      </c>
      <c r="AK3" s="82" t="s">
        <v>29</v>
      </c>
      <c r="AL3" s="83" t="s">
        <v>30</v>
      </c>
    </row>
    <row r="4" ht="22.5" spans="1:40">
      <c r="A4" s="13" t="str">
        <f>Attraction_List!$D$2</f>
        <v>Cost Units</v>
      </c>
      <c r="B4" s="19" t="str">
        <f ca="1">LOOKUP(B1,Attraction_List!$Z$3:$Z$9999,Attraction_List!$D$3:$D$9999)</f>
        <v>Event</v>
      </c>
      <c r="C4" s="19"/>
      <c r="E4" s="21"/>
      <c r="G4" s="20"/>
      <c r="L4" s="26"/>
      <c r="AA4" s="84" t="s">
        <v>465</v>
      </c>
      <c r="AB4" s="88" t="s">
        <v>466</v>
      </c>
      <c r="AC4" s="89">
        <v>9</v>
      </c>
      <c r="AD4" s="90"/>
      <c r="AE4" s="89"/>
      <c r="AF4" s="89"/>
      <c r="AG4" s="88" t="s">
        <v>75</v>
      </c>
      <c r="AH4" s="89" t="s">
        <v>42</v>
      </c>
      <c r="AI4" s="89"/>
      <c r="AJ4" s="89">
        <v>20</v>
      </c>
      <c r="AK4" s="89">
        <v>200</v>
      </c>
      <c r="AL4" s="91"/>
      <c r="AN4" s="12">
        <f ca="1" t="shared" si="0"/>
        <v>0</v>
      </c>
    </row>
    <row r="5" ht="21" spans="1:40">
      <c r="A5" s="13" t="str">
        <f>Attraction_List!$E$2</f>
        <v>Limited Time</v>
      </c>
      <c r="B5" s="19" t="str">
        <f ca="1">IF(LOOKUP(B1,Attraction_List!$Z$3:$Z$9999,Attraction_List!$E$3:$E$9999)="Y","Yes","No")</f>
        <v>Yes</v>
      </c>
      <c r="C5" s="19"/>
      <c r="E5" s="21"/>
      <c r="G5" s="20"/>
      <c r="L5" s="26"/>
      <c r="AA5" s="79" t="s">
        <v>467</v>
      </c>
      <c r="AB5" s="182" t="s">
        <v>468</v>
      </c>
      <c r="AC5" s="183">
        <v>7</v>
      </c>
      <c r="AD5" s="43"/>
      <c r="AE5" s="183"/>
      <c r="AF5" s="183"/>
      <c r="AG5" s="182" t="s">
        <v>75</v>
      </c>
      <c r="AH5" s="183" t="s">
        <v>42</v>
      </c>
      <c r="AI5" s="43"/>
      <c r="AJ5" s="183">
        <v>20</v>
      </c>
      <c r="AK5" s="183">
        <v>200</v>
      </c>
      <c r="AL5" s="69" t="s">
        <v>469</v>
      </c>
      <c r="AN5" s="12">
        <f ca="1" t="shared" si="0"/>
        <v>1</v>
      </c>
    </row>
    <row r="6" ht="21" spans="1:40">
      <c r="A6" s="13" t="str">
        <f>Attraction_List!$F$2</f>
        <v>Build Time</v>
      </c>
      <c r="B6" s="19" t="str">
        <f ca="1">LOOKUP(B1,Attraction_List!$Z$3:$Z$9999,Attraction_List!$F$3:$F$9999)</f>
        <v>12h</v>
      </c>
      <c r="C6" s="19"/>
      <c r="E6" s="21"/>
      <c r="G6" s="20"/>
      <c r="L6" s="26"/>
      <c r="AA6" s="81"/>
      <c r="AB6" s="218" t="s">
        <v>470</v>
      </c>
      <c r="AC6" s="219">
        <v>9</v>
      </c>
      <c r="AD6" s="39"/>
      <c r="AE6" s="219"/>
      <c r="AF6" s="219"/>
      <c r="AG6" s="218" t="s">
        <v>75</v>
      </c>
      <c r="AH6" s="219" t="s">
        <v>41</v>
      </c>
      <c r="AI6" s="219"/>
      <c r="AJ6" s="219">
        <v>29</v>
      </c>
      <c r="AK6" s="219">
        <v>275</v>
      </c>
      <c r="AL6" s="245"/>
      <c r="AN6" s="12">
        <f ca="1" t="shared" si="0"/>
        <v>0</v>
      </c>
    </row>
    <row r="7" ht="21.75" spans="1:40">
      <c r="A7" s="13" t="str">
        <f>Attraction_List!$G$2</f>
        <v>Size</v>
      </c>
      <c r="B7" s="19" t="str">
        <f ca="1">LOOKUP(B1,Attraction_List!$Z$3:$Z$9999,Attraction_List!$G$3:$G$9999)</f>
        <v>12x12</v>
      </c>
      <c r="C7" s="19"/>
      <c r="E7" s="21"/>
      <c r="G7" s="20"/>
      <c r="L7" s="26"/>
      <c r="AA7" s="80"/>
      <c r="AB7" s="98" t="s">
        <v>471</v>
      </c>
      <c r="AC7" s="99"/>
      <c r="AD7" s="98" t="s">
        <v>472</v>
      </c>
      <c r="AE7" s="99">
        <v>7</v>
      </c>
      <c r="AF7" s="99"/>
      <c r="AG7" s="184" t="s">
        <v>75</v>
      </c>
      <c r="AH7" s="99" t="s">
        <v>41</v>
      </c>
      <c r="AI7" s="99"/>
      <c r="AJ7" s="99">
        <v>37</v>
      </c>
      <c r="AK7" s="99">
        <v>370</v>
      </c>
      <c r="AL7" s="108"/>
      <c r="AN7" s="12">
        <f ca="1" t="shared" si="0"/>
        <v>0</v>
      </c>
    </row>
    <row r="8" ht="21" spans="1:40">
      <c r="A8" s="13" t="str">
        <f>Attraction_List!$H$2</f>
        <v>Collect Time</v>
      </c>
      <c r="B8" s="19" t="str">
        <f ca="1">LOOKUP(B1,Attraction_List!$Z$3:$Z$9999,Attraction_List!$H$3:$H$9999)</f>
        <v>12h</v>
      </c>
      <c r="C8" s="19"/>
      <c r="E8" s="21"/>
      <c r="G8" s="20"/>
      <c r="L8" s="26"/>
      <c r="AA8" s="79" t="s">
        <v>472</v>
      </c>
      <c r="AB8" s="182" t="s">
        <v>473</v>
      </c>
      <c r="AC8" s="183">
        <v>8</v>
      </c>
      <c r="AD8" s="43"/>
      <c r="AE8" s="183"/>
      <c r="AF8" s="183"/>
      <c r="AG8" s="182" t="s">
        <v>75</v>
      </c>
      <c r="AH8" s="183" t="s">
        <v>46</v>
      </c>
      <c r="AI8" s="183"/>
      <c r="AJ8" s="183">
        <v>16</v>
      </c>
      <c r="AK8" s="183">
        <v>155</v>
      </c>
      <c r="AL8" s="69" t="s">
        <v>474</v>
      </c>
      <c r="AN8" s="12">
        <f ca="1" t="shared" si="0"/>
        <v>2</v>
      </c>
    </row>
    <row r="9" ht="21.75" spans="1:40">
      <c r="A9" s="13" t="str">
        <f>Attraction_List!$I$2</f>
        <v>Striking Gold</v>
      </c>
      <c r="B9" s="19" t="str">
        <f ca="1">IF(LOOKUP(B1,Attraction_List!$Z$3:$Z$9999,Attraction_List!$I$3:$I$9999)="Y","Yes","No")</f>
        <v>No</v>
      </c>
      <c r="C9" s="19"/>
      <c r="E9" s="21"/>
      <c r="G9" s="20"/>
      <c r="L9" s="26"/>
      <c r="AA9" s="80"/>
      <c r="AB9" s="184" t="s">
        <v>471</v>
      </c>
      <c r="AC9" s="185">
        <v>7</v>
      </c>
      <c r="AD9" s="41" t="s">
        <v>467</v>
      </c>
      <c r="AE9" s="185"/>
      <c r="AF9" s="185"/>
      <c r="AG9" s="184" t="s">
        <v>75</v>
      </c>
      <c r="AH9" s="185" t="s">
        <v>41</v>
      </c>
      <c r="AI9" s="41"/>
      <c r="AJ9" s="185">
        <v>37</v>
      </c>
      <c r="AK9" s="185">
        <v>370</v>
      </c>
      <c r="AL9" s="68"/>
      <c r="AN9" s="12">
        <f ca="1" t="shared" si="0"/>
        <v>0</v>
      </c>
    </row>
    <row r="10" ht="21.75" spans="1:40">
      <c r="A10" s="13" t="str">
        <f>Attraction_List!$J$2</f>
        <v>XP</v>
      </c>
      <c r="B10" s="19">
        <f ca="1">LOOKUP(B1,Attraction_List!$Z$3:$Z$9999,Attraction_List!$J$3:$J$9999)</f>
        <v>30</v>
      </c>
      <c r="C10" s="19"/>
      <c r="E10" s="21"/>
      <c r="G10" s="20"/>
      <c r="L10" s="26"/>
      <c r="AA10" s="186" t="s">
        <v>475</v>
      </c>
      <c r="AB10" s="390" t="s">
        <v>476</v>
      </c>
      <c r="AC10" s="391">
        <v>8</v>
      </c>
      <c r="AD10" s="189"/>
      <c r="AE10" s="391"/>
      <c r="AF10" s="391"/>
      <c r="AG10" s="390" t="s">
        <v>75</v>
      </c>
      <c r="AH10" s="391" t="s">
        <v>46</v>
      </c>
      <c r="AI10" s="391"/>
      <c r="AJ10" s="391">
        <v>16</v>
      </c>
      <c r="AK10" s="391">
        <v>155</v>
      </c>
      <c r="AL10" s="225" t="s">
        <v>477</v>
      </c>
      <c r="AN10" s="12">
        <f ca="1" t="shared" si="0"/>
        <v>1</v>
      </c>
    </row>
    <row r="11" ht="21" spans="1:40">
      <c r="A11" s="13" t="str">
        <f>Attraction_List!$K$2</f>
        <v>Magic</v>
      </c>
      <c r="B11" s="19">
        <f ca="1">LOOKUP(B1,Attraction_List!$Z$3:$Z$9999,Attraction_List!$K$3:$K$9999)</f>
        <v>180</v>
      </c>
      <c r="C11" s="19"/>
      <c r="D11" s="22"/>
      <c r="E11" s="23"/>
      <c r="F11" s="24"/>
      <c r="G11" s="22"/>
      <c r="H11" s="24"/>
      <c r="I11" s="24"/>
      <c r="J11" s="24"/>
      <c r="K11" s="24"/>
      <c r="L11" s="27"/>
      <c r="AA11" s="44"/>
      <c r="AB11" s="45"/>
      <c r="AC11" s="45"/>
      <c r="AD11" s="45"/>
      <c r="AE11" s="45"/>
      <c r="AF11" s="45"/>
      <c r="AG11" s="45"/>
      <c r="AH11" s="45"/>
      <c r="AI11" s="45"/>
      <c r="AJ11" s="45"/>
      <c r="AK11" s="45"/>
      <c r="AL11" s="46"/>
      <c r="AN11" s="12">
        <f ca="1" t="shared" si="0"/>
        <v>0</v>
      </c>
    </row>
    <row r="12" ht="21" spans="1:40">
      <c r="A12" s="13" t="str">
        <f>Attraction_List!$L$2</f>
        <v>Possible Tokens</v>
      </c>
      <c r="B12" s="19" t="str">
        <f ca="1">LOOKUP(B1,Attraction_List!$Z$3:$Z$9999,Attraction_List!$L$3:$L$9999)</f>
        <v>Hans Ears ● Chip Potts Ears</v>
      </c>
      <c r="C12" s="19"/>
      <c r="E12" s="21"/>
      <c r="G12" s="20"/>
      <c r="L12" s="28"/>
      <c r="AA12" s="44"/>
      <c r="AB12" s="45"/>
      <c r="AC12" s="45"/>
      <c r="AD12" s="45"/>
      <c r="AE12" s="45"/>
      <c r="AF12" s="45"/>
      <c r="AG12" s="45"/>
      <c r="AH12" s="45"/>
      <c r="AI12" s="45"/>
      <c r="AJ12" s="45"/>
      <c r="AK12" s="45"/>
      <c r="AL12" s="46"/>
      <c r="AN12" s="12">
        <f ca="1" t="shared" si="0"/>
        <v>0</v>
      </c>
    </row>
    <row r="13" ht="21" spans="1:40">
      <c r="A13" s="13" t="str">
        <f>Attraction_List!$M$2</f>
        <v>Activity</v>
      </c>
      <c r="B13" s="19" t="str">
        <f ca="1">LOOKUP(B1,Attraction_List!$Z$3:$Z$9999,Attraction_List!$M$3:$M$9999)</f>
        <v>Flying over the Moon</v>
      </c>
      <c r="C13" s="19"/>
      <c r="E13" s="21"/>
      <c r="G13" s="20"/>
      <c r="L13" s="29"/>
      <c r="AA13" s="44"/>
      <c r="AB13" s="45"/>
      <c r="AC13" s="45"/>
      <c r="AD13" s="45"/>
      <c r="AE13" s="45"/>
      <c r="AF13" s="45"/>
      <c r="AG13" s="45"/>
      <c r="AH13" s="45"/>
      <c r="AI13" s="45"/>
      <c r="AJ13" s="45"/>
      <c r="AK13" s="45"/>
      <c r="AL13" s="46"/>
      <c r="AN13" s="12">
        <f ca="1" t="shared" si="0"/>
        <v>0</v>
      </c>
    </row>
    <row r="14" ht="21" spans="1:40">
      <c r="A14" s="13" t="s">
        <v>308</v>
      </c>
      <c r="B14" s="22">
        <f>COUNTA($AB$4:$AB$9999)</f>
        <v>7</v>
      </c>
      <c r="C14" s="24"/>
      <c r="D14" s="22"/>
      <c r="E14" s="23"/>
      <c r="F14" s="24"/>
      <c r="G14" s="20"/>
      <c r="H14" s="24"/>
      <c r="I14" s="24"/>
      <c r="J14" s="24"/>
      <c r="K14" s="24"/>
      <c r="L14" s="28"/>
      <c r="AA14" s="44"/>
      <c r="AB14" s="45"/>
      <c r="AC14" s="45"/>
      <c r="AD14" s="45"/>
      <c r="AE14" s="45"/>
      <c r="AF14" s="45"/>
      <c r="AG14" s="45"/>
      <c r="AH14" s="45"/>
      <c r="AI14" s="45"/>
      <c r="AJ14" s="45"/>
      <c r="AK14" s="45"/>
      <c r="AL14" s="46"/>
      <c r="AN14" s="12">
        <f ca="1" t="shared" si="0"/>
        <v>0</v>
      </c>
    </row>
    <row r="15" ht="21" spans="1:40">
      <c r="A15" s="13" t="s">
        <v>311</v>
      </c>
      <c r="B15" s="22">
        <f>COUNTA($AA$4:$AA$9999)</f>
        <v>4</v>
      </c>
      <c r="C15" s="24"/>
      <c r="D15" s="22"/>
      <c r="E15" s="23"/>
      <c r="F15" s="24"/>
      <c r="G15" s="20"/>
      <c r="H15" s="24"/>
      <c r="I15" s="24"/>
      <c r="J15" s="24"/>
      <c r="K15" s="24"/>
      <c r="L15" s="28"/>
      <c r="AA15" s="44"/>
      <c r="AB15" s="45"/>
      <c r="AC15" s="45"/>
      <c r="AD15" s="45"/>
      <c r="AE15" s="45"/>
      <c r="AF15" s="45"/>
      <c r="AG15" s="45"/>
      <c r="AH15" s="45"/>
      <c r="AI15" s="45"/>
      <c r="AJ15" s="45"/>
      <c r="AK15" s="45"/>
      <c r="AL15" s="46"/>
      <c r="AN15" s="12">
        <f ca="1" t="shared" si="0"/>
        <v>0</v>
      </c>
    </row>
    <row r="16" spans="27:40">
      <c r="AA16" s="44"/>
      <c r="AB16" s="46"/>
      <c r="AC16" s="45"/>
      <c r="AD16" s="47"/>
      <c r="AE16" s="45"/>
      <c r="AF16" s="45"/>
      <c r="AG16" s="45"/>
      <c r="AH16" s="45"/>
      <c r="AI16" s="45"/>
      <c r="AJ16" s="45"/>
      <c r="AK16" s="45"/>
      <c r="AL16" s="46"/>
      <c r="AN16" s="12">
        <f ca="1" t="shared" si="0"/>
        <v>0</v>
      </c>
    </row>
    <row r="17" spans="27:40">
      <c r="AA17" s="44"/>
      <c r="AB17" s="46"/>
      <c r="AC17" s="45"/>
      <c r="AD17" s="45"/>
      <c r="AE17" s="45"/>
      <c r="AF17" s="45"/>
      <c r="AG17" s="45"/>
      <c r="AH17" s="45"/>
      <c r="AI17" s="45"/>
      <c r="AJ17" s="45"/>
      <c r="AK17" s="45"/>
      <c r="AL17" s="46"/>
      <c r="AN17" s="12">
        <f ca="1" t="shared" si="0"/>
        <v>0</v>
      </c>
    </row>
    <row r="18" spans="27:40">
      <c r="AA18" s="44"/>
      <c r="AB18" s="46"/>
      <c r="AC18" s="45"/>
      <c r="AD18" s="45"/>
      <c r="AE18" s="45"/>
      <c r="AF18" s="45"/>
      <c r="AG18" s="46"/>
      <c r="AH18" s="45"/>
      <c r="AI18" s="45"/>
      <c r="AJ18" s="45"/>
      <c r="AK18" s="45"/>
      <c r="AL18" s="46"/>
      <c r="AN18" s="12">
        <f ca="1" t="shared" si="0"/>
        <v>0</v>
      </c>
    </row>
    <row r="19" spans="27:40">
      <c r="AA19" s="44"/>
      <c r="AB19" s="46"/>
      <c r="AC19" s="45"/>
      <c r="AD19" s="45"/>
      <c r="AE19" s="45"/>
      <c r="AF19" s="45"/>
      <c r="AG19" s="46"/>
      <c r="AH19" s="45"/>
      <c r="AI19" s="45"/>
      <c r="AJ19" s="45"/>
      <c r="AK19" s="45"/>
      <c r="AL19" s="46"/>
      <c r="AN19" s="12">
        <f ca="1" t="shared" si="0"/>
        <v>0</v>
      </c>
    </row>
    <row r="20" spans="27:40">
      <c r="AA20" s="44"/>
      <c r="AB20" s="46"/>
      <c r="AC20" s="45"/>
      <c r="AD20" s="47"/>
      <c r="AE20" s="45"/>
      <c r="AF20" s="45"/>
      <c r="AG20" s="46"/>
      <c r="AH20" s="45"/>
      <c r="AI20" s="45"/>
      <c r="AJ20" s="45"/>
      <c r="AK20" s="45"/>
      <c r="AL20" s="46"/>
      <c r="AN20" s="12">
        <f ca="1" t="shared" si="0"/>
        <v>0</v>
      </c>
    </row>
    <row r="21" spans="27:40">
      <c r="AA21" s="44"/>
      <c r="AB21" s="46"/>
      <c r="AC21" s="45"/>
      <c r="AD21" s="45"/>
      <c r="AE21" s="45"/>
      <c r="AF21" s="45"/>
      <c r="AG21" s="46"/>
      <c r="AH21" s="45"/>
      <c r="AI21" s="45"/>
      <c r="AJ21" s="45"/>
      <c r="AK21" s="45"/>
      <c r="AL21" s="46"/>
      <c r="AN21" s="12">
        <f ca="1" t="shared" si="0"/>
        <v>0</v>
      </c>
    </row>
    <row r="22" spans="27:40">
      <c r="AA22" s="44"/>
      <c r="AB22" s="46"/>
      <c r="AC22" s="45"/>
      <c r="AD22" s="45"/>
      <c r="AE22" s="45"/>
      <c r="AF22" s="45"/>
      <c r="AG22" s="46"/>
      <c r="AH22" s="45"/>
      <c r="AI22" s="45"/>
      <c r="AJ22" s="45"/>
      <c r="AK22" s="45"/>
      <c r="AL22" s="46"/>
      <c r="AN22" s="12">
        <f ca="1" t="shared" si="0"/>
        <v>0</v>
      </c>
    </row>
    <row r="23" spans="27:40">
      <c r="AA23" s="44"/>
      <c r="AB23" s="46"/>
      <c r="AC23" s="45"/>
      <c r="AD23" s="45"/>
      <c r="AE23" s="45"/>
      <c r="AF23" s="45"/>
      <c r="AG23" s="46"/>
      <c r="AH23" s="45"/>
      <c r="AI23" s="45"/>
      <c r="AJ23" s="45"/>
      <c r="AK23" s="45"/>
      <c r="AL23" s="46"/>
      <c r="AN23" s="12">
        <f ca="1" t="shared" si="0"/>
        <v>0</v>
      </c>
    </row>
    <row r="24" spans="27:40">
      <c r="AA24" s="44"/>
      <c r="AB24" s="45"/>
      <c r="AC24" s="45"/>
      <c r="AD24" s="45"/>
      <c r="AE24" s="45"/>
      <c r="AF24" s="45"/>
      <c r="AG24" s="45"/>
      <c r="AH24" s="45"/>
      <c r="AI24" s="45"/>
      <c r="AJ24" s="45"/>
      <c r="AK24" s="45"/>
      <c r="AL24" s="46"/>
      <c r="AN24" s="12">
        <f ca="1" t="shared" si="0"/>
        <v>0</v>
      </c>
    </row>
    <row r="25" spans="27:40">
      <c r="AA25" s="44"/>
      <c r="AB25" s="45"/>
      <c r="AC25" s="45"/>
      <c r="AD25" s="47"/>
      <c r="AE25" s="45"/>
      <c r="AF25" s="45"/>
      <c r="AG25" s="45"/>
      <c r="AH25" s="45"/>
      <c r="AI25" s="45"/>
      <c r="AJ25" s="45"/>
      <c r="AK25" s="45"/>
      <c r="AL25" s="46"/>
      <c r="AN25" s="12">
        <f ca="1" t="shared" si="0"/>
        <v>0</v>
      </c>
    </row>
    <row r="26" spans="27:40">
      <c r="AA26" s="44"/>
      <c r="AB26" s="45"/>
      <c r="AC26" s="45"/>
      <c r="AD26" s="45"/>
      <c r="AE26" s="45"/>
      <c r="AF26" s="45"/>
      <c r="AG26" s="45"/>
      <c r="AH26" s="45"/>
      <c r="AI26" s="45"/>
      <c r="AJ26" s="45"/>
      <c r="AK26" s="45"/>
      <c r="AL26" s="46"/>
      <c r="AN26" s="12">
        <f ca="1" t="shared" si="0"/>
        <v>0</v>
      </c>
    </row>
    <row r="27" spans="27:40">
      <c r="AA27" s="44"/>
      <c r="AB27" s="45"/>
      <c r="AC27" s="45"/>
      <c r="AD27" s="45"/>
      <c r="AE27" s="45"/>
      <c r="AF27" s="45"/>
      <c r="AG27" s="45"/>
      <c r="AH27" s="45"/>
      <c r="AI27" s="45"/>
      <c r="AJ27" s="45"/>
      <c r="AK27" s="45"/>
      <c r="AL27" s="46"/>
      <c r="AN27" s="12">
        <f ca="1" t="shared" si="0"/>
        <v>0</v>
      </c>
    </row>
    <row r="28" spans="27:40">
      <c r="AA28" s="44"/>
      <c r="AB28" s="45"/>
      <c r="AC28" s="45"/>
      <c r="AD28" s="45"/>
      <c r="AE28" s="45"/>
      <c r="AF28" s="45"/>
      <c r="AG28" s="45"/>
      <c r="AH28" s="45"/>
      <c r="AI28" s="45"/>
      <c r="AJ28" s="45"/>
      <c r="AK28" s="45"/>
      <c r="AL28" s="46"/>
      <c r="AN28" s="12">
        <f ca="1" t="shared" si="0"/>
        <v>0</v>
      </c>
    </row>
    <row r="29" spans="27:40">
      <c r="AA29" s="44"/>
      <c r="AB29" s="45"/>
      <c r="AC29" s="45"/>
      <c r="AD29" s="45"/>
      <c r="AE29" s="45"/>
      <c r="AF29" s="45"/>
      <c r="AG29" s="45"/>
      <c r="AH29" s="45"/>
      <c r="AI29" s="45"/>
      <c r="AJ29" s="45"/>
      <c r="AK29" s="45"/>
      <c r="AL29" s="46"/>
      <c r="AN29" s="12">
        <f ca="1" t="shared" si="0"/>
        <v>0</v>
      </c>
    </row>
    <row r="30" spans="27:40">
      <c r="AA30" s="44"/>
      <c r="AB30" s="45"/>
      <c r="AC30" s="45"/>
      <c r="AD30" s="45"/>
      <c r="AE30" s="45"/>
      <c r="AF30" s="45"/>
      <c r="AG30" s="45"/>
      <c r="AH30" s="45"/>
      <c r="AI30" s="45"/>
      <c r="AJ30" s="45"/>
      <c r="AK30" s="45"/>
      <c r="AL30" s="46"/>
      <c r="AN30" s="12">
        <f ca="1" t="shared" si="0"/>
        <v>0</v>
      </c>
    </row>
    <row r="31" spans="27:40">
      <c r="AA31" s="44"/>
      <c r="AB31" s="45"/>
      <c r="AC31" s="45"/>
      <c r="AD31" s="45"/>
      <c r="AE31" s="45"/>
      <c r="AF31" s="45"/>
      <c r="AG31" s="45"/>
      <c r="AH31" s="45"/>
      <c r="AI31" s="45"/>
      <c r="AJ31" s="45"/>
      <c r="AK31" s="45"/>
      <c r="AL31" s="46"/>
      <c r="AN31" s="12">
        <f ca="1" t="shared" si="0"/>
        <v>0</v>
      </c>
    </row>
    <row r="32" spans="27:40">
      <c r="AA32" s="44"/>
      <c r="AB32" s="45"/>
      <c r="AC32" s="45"/>
      <c r="AD32" s="45"/>
      <c r="AE32" s="45"/>
      <c r="AF32" s="45"/>
      <c r="AG32" s="45"/>
      <c r="AH32" s="45"/>
      <c r="AI32" s="45"/>
      <c r="AJ32" s="45"/>
      <c r="AK32" s="45"/>
      <c r="AL32" s="46"/>
      <c r="AN32" s="12">
        <f ca="1" t="shared" si="0"/>
        <v>0</v>
      </c>
    </row>
    <row r="33" spans="27:40">
      <c r="AA33" s="44"/>
      <c r="AB33" s="45"/>
      <c r="AC33" s="45"/>
      <c r="AD33" s="47"/>
      <c r="AE33" s="45"/>
      <c r="AF33" s="45"/>
      <c r="AG33" s="45"/>
      <c r="AH33" s="45"/>
      <c r="AI33" s="45"/>
      <c r="AJ33" s="45"/>
      <c r="AK33" s="45"/>
      <c r="AL33" s="46"/>
      <c r="AN33" s="12">
        <f ca="1" t="shared" si="0"/>
        <v>0</v>
      </c>
    </row>
    <row r="34" spans="27:40">
      <c r="AA34" s="44"/>
      <c r="AB34" s="46"/>
      <c r="AC34" s="45"/>
      <c r="AD34" s="45"/>
      <c r="AE34" s="45"/>
      <c r="AF34" s="45"/>
      <c r="AG34" s="46"/>
      <c r="AH34" s="45"/>
      <c r="AI34" s="45"/>
      <c r="AJ34" s="45"/>
      <c r="AK34" s="45"/>
      <c r="AL34" s="70"/>
      <c r="AN34" s="12">
        <f ca="1" t="shared" si="0"/>
        <v>0</v>
      </c>
    </row>
    <row r="35" spans="27:40">
      <c r="AA35" s="48"/>
      <c r="AB35" s="49"/>
      <c r="AC35" s="50"/>
      <c r="AD35" s="50"/>
      <c r="AE35" s="50"/>
      <c r="AF35" s="50"/>
      <c r="AG35" s="49"/>
      <c r="AH35" s="50"/>
      <c r="AI35" s="50"/>
      <c r="AJ35" s="50"/>
      <c r="AK35" s="50"/>
      <c r="AL35" s="71"/>
      <c r="AN35" s="12">
        <f ca="1" t="shared" si="0"/>
        <v>0</v>
      </c>
    </row>
    <row r="36" spans="27:40">
      <c r="AA36" s="48"/>
      <c r="AB36" s="49"/>
      <c r="AC36" s="50"/>
      <c r="AD36" s="50"/>
      <c r="AE36" s="50"/>
      <c r="AF36" s="50"/>
      <c r="AG36" s="49"/>
      <c r="AH36" s="50"/>
      <c r="AI36" s="50"/>
      <c r="AJ36" s="50"/>
      <c r="AK36" s="50"/>
      <c r="AL36" s="71"/>
      <c r="AN36" s="12">
        <f ca="1" t="shared" si="0"/>
        <v>0</v>
      </c>
    </row>
    <row r="37" spans="27:40">
      <c r="AA37" s="48"/>
      <c r="AB37" s="49"/>
      <c r="AC37" s="50"/>
      <c r="AD37" s="50"/>
      <c r="AE37" s="50"/>
      <c r="AF37" s="50"/>
      <c r="AG37" s="49"/>
      <c r="AH37" s="50"/>
      <c r="AI37" s="50"/>
      <c r="AJ37" s="50"/>
      <c r="AK37" s="50"/>
      <c r="AL37" s="71"/>
      <c r="AN37" s="12">
        <f ca="1" t="shared" si="0"/>
        <v>0</v>
      </c>
    </row>
    <row r="38" spans="27:40">
      <c r="AA38" s="51"/>
      <c r="AB38" s="29"/>
      <c r="AC38" s="10"/>
      <c r="AE38" s="10"/>
      <c r="AF38" s="10"/>
      <c r="AG38" s="29"/>
      <c r="AH38" s="10"/>
      <c r="AI38" s="10"/>
      <c r="AJ38" s="10"/>
      <c r="AK38" s="10"/>
      <c r="AL38" s="28"/>
      <c r="AN38" s="12">
        <f ca="1" t="shared" si="0"/>
        <v>0</v>
      </c>
    </row>
    <row r="39" spans="27:40">
      <c r="AA39" s="51"/>
      <c r="AB39" s="29"/>
      <c r="AC39" s="10"/>
      <c r="AE39" s="10"/>
      <c r="AF39" s="10"/>
      <c r="AG39" s="29"/>
      <c r="AH39" s="10"/>
      <c r="AI39" s="10"/>
      <c r="AJ39" s="10"/>
      <c r="AK39" s="10"/>
      <c r="AL39" s="28"/>
      <c r="AN39" s="12">
        <f ca="1" t="shared" si="0"/>
        <v>0</v>
      </c>
    </row>
    <row r="40" spans="27:40">
      <c r="AA40" s="51"/>
      <c r="AB40" s="29"/>
      <c r="AC40" s="10"/>
      <c r="AE40" s="10"/>
      <c r="AF40" s="10"/>
      <c r="AG40" s="29"/>
      <c r="AH40" s="10"/>
      <c r="AI40" s="10"/>
      <c r="AJ40" s="10"/>
      <c r="AK40" s="10"/>
      <c r="AL40" s="28"/>
      <c r="AN40" s="12">
        <f ca="1" t="shared" si="0"/>
        <v>0</v>
      </c>
    </row>
    <row r="41" spans="27:40">
      <c r="AA41" s="51"/>
      <c r="AB41" s="29"/>
      <c r="AC41" s="10"/>
      <c r="AE41" s="10"/>
      <c r="AF41" s="10"/>
      <c r="AG41" s="29"/>
      <c r="AH41" s="10"/>
      <c r="AI41" s="10"/>
      <c r="AJ41" s="10"/>
      <c r="AK41" s="10"/>
      <c r="AL41" s="28"/>
      <c r="AN41" s="12">
        <f ca="1" t="shared" si="0"/>
        <v>0</v>
      </c>
    </row>
    <row r="42" spans="27:40">
      <c r="AA42" s="51"/>
      <c r="AB42" s="29"/>
      <c r="AC42" s="10"/>
      <c r="AE42" s="10"/>
      <c r="AF42" s="10"/>
      <c r="AG42" s="29"/>
      <c r="AH42" s="10"/>
      <c r="AI42" s="10"/>
      <c r="AJ42" s="10"/>
      <c r="AK42" s="10"/>
      <c r="AL42" s="28"/>
      <c r="AN42" s="12">
        <f ca="1" t="shared" si="0"/>
        <v>0</v>
      </c>
    </row>
    <row r="43" spans="27:40">
      <c r="AA43" s="51"/>
      <c r="AB43" s="29"/>
      <c r="AC43" s="10"/>
      <c r="AE43" s="10"/>
      <c r="AF43" s="10"/>
      <c r="AG43" s="29"/>
      <c r="AH43" s="10"/>
      <c r="AI43" s="10"/>
      <c r="AJ43" s="10"/>
      <c r="AK43" s="10"/>
      <c r="AL43" s="28"/>
      <c r="AN43" s="12">
        <f ca="1" t="shared" si="0"/>
        <v>0</v>
      </c>
    </row>
    <row r="44" spans="40:40">
      <c r="AN44" s="12">
        <f ca="1" t="shared" si="0"/>
        <v>0</v>
      </c>
    </row>
    <row r="45" spans="27:40">
      <c r="AA45" s="52"/>
      <c r="AB45" s="53"/>
      <c r="AC45" s="54"/>
      <c r="AD45" s="50"/>
      <c r="AE45" s="54"/>
      <c r="AF45" s="54"/>
      <c r="AG45" s="53"/>
      <c r="AH45" s="54"/>
      <c r="AI45" s="54"/>
      <c r="AJ45" s="54"/>
      <c r="AK45" s="54"/>
      <c r="AL45" s="72"/>
      <c r="AM45" s="52"/>
      <c r="AN45" s="12">
        <f ca="1" t="shared" si="0"/>
        <v>0</v>
      </c>
    </row>
    <row r="46" spans="27:40">
      <c r="AA46" s="44"/>
      <c r="AB46" s="55"/>
      <c r="AC46" s="56"/>
      <c r="AD46" s="45"/>
      <c r="AE46" s="56"/>
      <c r="AF46" s="56"/>
      <c r="AG46" s="55"/>
      <c r="AH46" s="56"/>
      <c r="AI46" s="56"/>
      <c r="AJ46" s="56"/>
      <c r="AK46" s="56"/>
      <c r="AL46" s="73"/>
      <c r="AM46" s="52"/>
      <c r="AN46" s="12">
        <f ca="1" t="shared" si="0"/>
        <v>0</v>
      </c>
    </row>
    <row r="47" spans="27:40">
      <c r="AA47" s="44"/>
      <c r="AB47" s="55"/>
      <c r="AC47" s="56"/>
      <c r="AD47" s="45"/>
      <c r="AE47" s="56"/>
      <c r="AF47" s="56"/>
      <c r="AG47" s="55"/>
      <c r="AH47" s="56"/>
      <c r="AI47" s="56"/>
      <c r="AJ47" s="56"/>
      <c r="AK47" s="56"/>
      <c r="AL47" s="46"/>
      <c r="AM47" s="52"/>
      <c r="AN47" s="12">
        <f ca="1" t="shared" si="0"/>
        <v>0</v>
      </c>
    </row>
    <row r="48" spans="27:40">
      <c r="AA48" s="44"/>
      <c r="AB48" s="55"/>
      <c r="AC48" s="56"/>
      <c r="AD48" s="57"/>
      <c r="AE48" s="56"/>
      <c r="AF48" s="56"/>
      <c r="AG48" s="55"/>
      <c r="AH48" s="56"/>
      <c r="AI48" s="56"/>
      <c r="AJ48" s="56"/>
      <c r="AK48" s="56"/>
      <c r="AL48" s="46"/>
      <c r="AM48" s="52"/>
      <c r="AN48" s="12">
        <f ca="1" t="shared" si="0"/>
        <v>0</v>
      </c>
    </row>
    <row r="49" spans="27:40">
      <c r="AA49" s="58"/>
      <c r="AB49" s="59"/>
      <c r="AC49" s="21"/>
      <c r="AD49" s="60"/>
      <c r="AE49" s="21"/>
      <c r="AF49" s="21"/>
      <c r="AG49" s="59"/>
      <c r="AH49" s="21"/>
      <c r="AI49" s="21"/>
      <c r="AJ49" s="21"/>
      <c r="AK49" s="21"/>
      <c r="AL49" s="74"/>
      <c r="AN49" s="12">
        <f ca="1" t="shared" si="0"/>
        <v>0</v>
      </c>
    </row>
    <row r="50" spans="40:40">
      <c r="AN50" s="12">
        <f ca="1" t="shared" si="0"/>
        <v>0</v>
      </c>
    </row>
    <row r="51" spans="40:40">
      <c r="AN51" s="12">
        <f ca="1" t="shared" si="0"/>
        <v>0</v>
      </c>
    </row>
    <row r="52" spans="40:40">
      <c r="AN52" s="12">
        <f ca="1" t="shared" si="0"/>
        <v>0</v>
      </c>
    </row>
    <row r="53" spans="40:40">
      <c r="AN53" s="12">
        <f ca="1" t="shared" si="0"/>
        <v>0</v>
      </c>
    </row>
    <row r="54" spans="40:40">
      <c r="AN54" s="12">
        <f ca="1" t="shared" si="0"/>
        <v>0</v>
      </c>
    </row>
    <row r="55" spans="40:40">
      <c r="AN55" s="12">
        <f ca="1" t="shared" si="0"/>
        <v>0</v>
      </c>
    </row>
    <row r="56" spans="40:40">
      <c r="AN56" s="12">
        <f ca="1" t="shared" si="0"/>
        <v>0</v>
      </c>
    </row>
    <row r="57" spans="40:40">
      <c r="AN57" s="12">
        <f ca="1" t="shared" si="0"/>
        <v>0</v>
      </c>
    </row>
    <row r="58" spans="40:40">
      <c r="AN58" s="12">
        <f ca="1" t="shared" si="0"/>
        <v>0</v>
      </c>
    </row>
    <row r="59" spans="40:40">
      <c r="AN59" s="12">
        <f ca="1" t="shared" si="0"/>
        <v>0</v>
      </c>
    </row>
    <row r="60" spans="40:40">
      <c r="AN60" s="12">
        <f ca="1" t="shared" si="0"/>
        <v>0</v>
      </c>
    </row>
    <row r="61" spans="40:40">
      <c r="AN61" s="12">
        <f ca="1" t="shared" si="0"/>
        <v>0</v>
      </c>
    </row>
    <row r="62" spans="40:40">
      <c r="AN62" s="12">
        <f ca="1" t="shared" si="0"/>
        <v>0</v>
      </c>
    </row>
    <row r="63" spans="40:40">
      <c r="AN63" s="12">
        <f ca="1" t="shared" si="0"/>
        <v>0</v>
      </c>
    </row>
    <row r="64" spans="40:40">
      <c r="AN64" s="12">
        <f ca="1" t="shared" si="0"/>
        <v>0</v>
      </c>
    </row>
    <row r="65" spans="40:40">
      <c r="AN65" s="12">
        <f ca="1" t="shared" si="0"/>
        <v>0</v>
      </c>
    </row>
    <row r="66" spans="40:40">
      <c r="AN66" s="12">
        <f ca="1" t="shared" si="0"/>
        <v>0</v>
      </c>
    </row>
    <row r="67" spans="40:40">
      <c r="AN67" s="12">
        <f t="shared" ref="AN67:AN99" si="1">IF(ISBLANK($AL67),0,1+LEN($AL67)-LEN(SUBSTITUTE($AL67,"●","")))</f>
        <v>0</v>
      </c>
    </row>
    <row r="68" spans="40:40">
      <c r="AN68" s="12">
        <f t="shared" si="1"/>
        <v>0</v>
      </c>
    </row>
    <row r="69" spans="40:40">
      <c r="AN69" s="12">
        <f t="shared" si="1"/>
        <v>0</v>
      </c>
    </row>
    <row r="70" spans="40:40">
      <c r="AN70" s="12">
        <f t="shared" si="1"/>
        <v>0</v>
      </c>
    </row>
    <row r="71" spans="40:40">
      <c r="AN71" s="12">
        <f t="shared" si="1"/>
        <v>0</v>
      </c>
    </row>
    <row r="72" spans="40:40">
      <c r="AN72" s="12">
        <f t="shared" si="1"/>
        <v>0</v>
      </c>
    </row>
    <row r="73" spans="40:40">
      <c r="AN73" s="12">
        <f t="shared" si="1"/>
        <v>0</v>
      </c>
    </row>
    <row r="74" spans="40:40">
      <c r="AN74" s="12">
        <f t="shared" si="1"/>
        <v>0</v>
      </c>
    </row>
    <row r="75" spans="40:40">
      <c r="AN75" s="12">
        <f t="shared" si="1"/>
        <v>0</v>
      </c>
    </row>
    <row r="76" spans="40:40">
      <c r="AN76" s="12">
        <f t="shared" si="1"/>
        <v>0</v>
      </c>
    </row>
    <row r="77" spans="40:40">
      <c r="AN77" s="12">
        <f t="shared" si="1"/>
        <v>0</v>
      </c>
    </row>
    <row r="78" spans="40:40">
      <c r="AN78" s="12">
        <f t="shared" si="1"/>
        <v>0</v>
      </c>
    </row>
    <row r="79" spans="40:40">
      <c r="AN79" s="12">
        <f t="shared" si="1"/>
        <v>0</v>
      </c>
    </row>
    <row r="80" spans="40:40">
      <c r="AN80" s="12">
        <f t="shared" si="1"/>
        <v>0</v>
      </c>
    </row>
    <row r="81" spans="40:40">
      <c r="AN81" s="12">
        <f t="shared" si="1"/>
        <v>0</v>
      </c>
    </row>
    <row r="82" spans="40:40">
      <c r="AN82" s="12">
        <f t="shared" si="1"/>
        <v>0</v>
      </c>
    </row>
    <row r="83" spans="40:40">
      <c r="AN83" s="12">
        <f t="shared" si="1"/>
        <v>0</v>
      </c>
    </row>
    <row r="84" spans="40:40">
      <c r="AN84" s="12">
        <f t="shared" si="1"/>
        <v>0</v>
      </c>
    </row>
    <row r="85" spans="40:40">
      <c r="AN85" s="12">
        <f t="shared" si="1"/>
        <v>0</v>
      </c>
    </row>
    <row r="86" spans="40:40">
      <c r="AN86" s="12">
        <f t="shared" si="1"/>
        <v>0</v>
      </c>
    </row>
    <row r="87" spans="40:40">
      <c r="AN87" s="12">
        <f t="shared" si="1"/>
        <v>0</v>
      </c>
    </row>
    <row r="88" spans="40:40">
      <c r="AN88" s="12">
        <f t="shared" si="1"/>
        <v>0</v>
      </c>
    </row>
    <row r="89" spans="40:40">
      <c r="AN89" s="12">
        <f t="shared" si="1"/>
        <v>0</v>
      </c>
    </row>
    <row r="90" spans="40:40">
      <c r="AN90" s="12">
        <f t="shared" si="1"/>
        <v>0</v>
      </c>
    </row>
    <row r="91" spans="40:40">
      <c r="AN91" s="12">
        <f t="shared" si="1"/>
        <v>0</v>
      </c>
    </row>
    <row r="92" spans="40:40">
      <c r="AN92" s="12">
        <f t="shared" si="1"/>
        <v>0</v>
      </c>
    </row>
    <row r="93" spans="40:40">
      <c r="AN93" s="12">
        <f t="shared" si="1"/>
        <v>0</v>
      </c>
    </row>
    <row r="94" spans="40:40">
      <c r="AN94" s="12">
        <f t="shared" si="1"/>
        <v>0</v>
      </c>
    </row>
    <row r="95" spans="40:40">
      <c r="AN95" s="12">
        <f t="shared" si="1"/>
        <v>0</v>
      </c>
    </row>
    <row r="96" spans="40:40">
      <c r="AN96" s="12">
        <f t="shared" si="1"/>
        <v>0</v>
      </c>
    </row>
    <row r="97" spans="40:40">
      <c r="AN97" s="12">
        <f t="shared" si="1"/>
        <v>0</v>
      </c>
    </row>
    <row r="98" spans="40:40">
      <c r="AN98" s="12">
        <f t="shared" si="1"/>
        <v>0</v>
      </c>
    </row>
    <row r="99" spans="40:40">
      <c r="AN99" s="12">
        <f t="shared" si="1"/>
        <v>0</v>
      </c>
    </row>
  </sheetData>
  <sheetProtection sheet="1" objects="1"/>
  <mergeCells count="13">
    <mergeCell ref="D1:F1"/>
    <mergeCell ref="AA1:AL1"/>
    <mergeCell ref="D2:F2"/>
    <mergeCell ref="AJ2:AK2"/>
    <mergeCell ref="D3:F3"/>
    <mergeCell ref="AA5:AA7"/>
    <mergeCell ref="AA8:AA9"/>
    <mergeCell ref="AB2:AB3"/>
    <mergeCell ref="AC2:AC3"/>
    <mergeCell ref="AD2:AD3"/>
    <mergeCell ref="AE2:AE3"/>
    <mergeCell ref="AF2:AF3"/>
    <mergeCell ref="AG2:AG3"/>
  </mergeCells>
  <pageMargins left="0.75" right="0.75" top="1" bottom="1" header="0.511805555555556" footer="0.511805555555556"/>
  <headerFooter/>
  <drawing r:id="rId1"/>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sheetPr>
    <pageSetUpPr autoPageBreaks="0"/>
  </sheetPr>
  <dimension ref="A1:AN99"/>
  <sheetViews>
    <sheetView showZeros="0" workbookViewId="0">
      <selection activeCell="A1" sqref="A1"/>
    </sheetView>
  </sheetViews>
  <sheetFormatPr defaultColWidth="9.14285714285714" defaultRowHeight="15"/>
  <cols>
    <col min="1" max="1" width="20.5714285714286" customWidth="1"/>
    <col min="2" max="2" width="29.7142857142857" style="8" customWidth="1"/>
    <col min="3" max="3" width="10.2857142857143" style="9" customWidth="1"/>
    <col min="4" max="4" width="10.2857142857143" style="10" customWidth="1"/>
    <col min="5" max="6" width="10.2857142857143" style="9" customWidth="1"/>
    <col min="7" max="7" width="10.2857142857143" style="8" customWidth="1"/>
    <col min="8" max="11" width="10.2857142857143" style="9" customWidth="1"/>
    <col min="12" max="12" width="10.2857142857143" style="11" customWidth="1"/>
    <col min="13" max="24" width="10.2857142857143" style="12" customWidth="1"/>
    <col min="26" max="26" width="0.990476190476191" customWidth="1"/>
    <col min="27" max="27" width="20.5714285714286" customWidth="1"/>
    <col min="28" max="28" width="29.7142857142857" style="8" customWidth="1"/>
    <col min="29" max="29" width="6.71428571428571" style="9" customWidth="1"/>
    <col min="30" max="30" width="19.1428571428571" style="10" customWidth="1"/>
    <col min="31" max="31" width="8.28571428571429" style="9" customWidth="1"/>
    <col min="32" max="32" width="7.42857142857143" style="9" customWidth="1"/>
    <col min="33" max="33" width="33.2857142857143" style="8" customWidth="1"/>
    <col min="34" max="34" width="9.28571428571429" style="9" customWidth="1"/>
    <col min="35" max="35" width="5.42857142857143" style="9" customWidth="1"/>
    <col min="36" max="36" width="3.85714285714286" style="9" customWidth="1"/>
    <col min="37" max="37" width="6.57142857142857" style="9" customWidth="1"/>
    <col min="38" max="38" width="36.2857142857143" style="11" customWidth="1"/>
    <col min="39" max="39" width="0.857142857142857" customWidth="1"/>
    <col min="40" max="40" width="9.14285714285714" style="12"/>
  </cols>
  <sheetData>
    <row r="1" ht="22.5" spans="1:40">
      <c r="A1" s="13" t="str">
        <f>Attraction_List!$Z$2</f>
        <v>Sheet Name</v>
      </c>
      <c r="B1" s="14" t="str">
        <f ca="1">MID(CELL("filename",B1),FIND("]",CELL("filename",B1))+1,255)</f>
        <v>Buzz_Lightyears_Astro_Blasters</v>
      </c>
      <c r="C1" s="14"/>
      <c r="D1" s="15" t="str">
        <f ca="1">HYPERLINK("#"&amp;CELL("address",INDEX(Attraction_List!$A$3:$A$9999,MATCH($B$1,Attraction_List!$Z$3:$Z$9999,0),1)),"Back to Attraction List")</f>
        <v>Back to Attraction List</v>
      </c>
      <c r="E1" s="16"/>
      <c r="F1" s="17"/>
      <c r="G1" s="18"/>
      <c r="H1" s="18"/>
      <c r="I1" s="18"/>
      <c r="J1" s="18"/>
      <c r="K1" s="18"/>
      <c r="L1" s="25"/>
      <c r="AA1" s="30" t="str">
        <f ca="1">N($B$14)&amp;" Task(s) From "&amp;N($B$15)&amp;" Character(s) Use "&amp;CHAR(34)&amp;$B$2&amp;CHAR(34)&amp;" For "&amp;N($AN$1)&amp;" Token(s)"</f>
        <v>13 Task(s) From 7 Character(s) Use "Buzz Lightyear's Astro Blasters" For 12 Token(s)</v>
      </c>
      <c r="AB1" s="31"/>
      <c r="AC1" s="31"/>
      <c r="AD1" s="31"/>
      <c r="AE1" s="31"/>
      <c r="AF1" s="31"/>
      <c r="AG1" s="31"/>
      <c r="AH1" s="31"/>
      <c r="AI1" s="31"/>
      <c r="AJ1" s="31"/>
      <c r="AK1" s="31"/>
      <c r="AL1" s="61"/>
      <c r="AN1" s="12">
        <f ca="1">SUM($AN$4:$AN$9999)</f>
        <v>12</v>
      </c>
    </row>
    <row r="2" ht="22.5" spans="1:40">
      <c r="A2" s="13" t="str">
        <f>Attraction_List!$A$2</f>
        <v>Name</v>
      </c>
      <c r="B2" s="19" t="str">
        <f ca="1">LOOKUP(B1,Attraction_List!$Z$3:$Z$9999,Attraction_List!$A$3:$A$9999)</f>
        <v>Buzz Lightyear's Astro Blasters</v>
      </c>
      <c r="C2" s="19"/>
      <c r="D2" s="9"/>
      <c r="G2" s="20"/>
      <c r="AA2" s="32" t="str">
        <f>HYPERLINK("#$A$1","&lt;&lt;&lt; Attraction Info")</f>
        <v>&lt;&lt;&lt; Attraction Info</v>
      </c>
      <c r="AB2" s="33" t="s">
        <v>276</v>
      </c>
      <c r="AC2" s="34" t="s">
        <v>277</v>
      </c>
      <c r="AD2" s="35" t="s">
        <v>278</v>
      </c>
      <c r="AE2" s="34" t="s">
        <v>279</v>
      </c>
      <c r="AF2" s="34" t="s">
        <v>280</v>
      </c>
      <c r="AG2" s="33" t="s">
        <v>281</v>
      </c>
      <c r="AH2" s="62"/>
      <c r="AI2" s="63" t="s">
        <v>282</v>
      </c>
      <c r="AJ2" s="62" t="s">
        <v>283</v>
      </c>
      <c r="AK2" s="62"/>
      <c r="AL2" s="64" t="str">
        <f ca="1">HYPERLINK("#"&amp;CELL("address",INDEX(Attraction_List!$A$3:$A$9999,MATCH($B$1,Attraction_List!$Z$3:$Z$9999,0),1)),"Back to Attraction List")</f>
        <v>Back to Attraction List</v>
      </c>
      <c r="AN2" s="12">
        <f ca="1" t="shared" ref="AN2:AN66" si="0">IF(ISBLANK($AL2),0,1+LEN($AL2)-LEN(SUBSTITUTE($AL2,"●","")))</f>
        <v>1</v>
      </c>
    </row>
    <row r="3" ht="22.5" spans="1:38">
      <c r="A3" s="13" t="str">
        <f>Attraction_List!$C$2</f>
        <v>Cost</v>
      </c>
      <c r="B3" s="19">
        <f ca="1">LOOKUP(B1,Attraction_List!$Z$3:$Z$9999,Attraction_List!$C$3:$C$9999)</f>
        <v>30</v>
      </c>
      <c r="C3" s="19"/>
      <c r="D3" s="15" t="str">
        <f>IF($B$14&gt;0,HYPERLINK("#$AL$1","Task List &gt;&gt;&gt;"),HYPERLINK("#$A$1","No Tasks"))</f>
        <v>Task List &gt;&gt;&gt;</v>
      </c>
      <c r="E3" s="17"/>
      <c r="F3" s="17"/>
      <c r="G3" s="20"/>
      <c r="AA3" s="75" t="s">
        <v>284</v>
      </c>
      <c r="AB3" s="76"/>
      <c r="AC3" s="77"/>
      <c r="AD3" s="78"/>
      <c r="AE3" s="77"/>
      <c r="AF3" s="77"/>
      <c r="AG3" s="76"/>
      <c r="AH3" s="82" t="s">
        <v>285</v>
      </c>
      <c r="AI3" s="82" t="s">
        <v>286</v>
      </c>
      <c r="AJ3" s="82" t="s">
        <v>28</v>
      </c>
      <c r="AK3" s="82" t="s">
        <v>29</v>
      </c>
      <c r="AL3" s="83" t="s">
        <v>30</v>
      </c>
    </row>
    <row r="4" ht="21.75" spans="1:40">
      <c r="A4" s="13" t="str">
        <f>Attraction_List!$D$2</f>
        <v>Cost Units</v>
      </c>
      <c r="B4" s="19" t="str">
        <f ca="1">LOOKUP(B1,Attraction_List!$Z$3:$Z$9999,Attraction_List!$D$3:$D$9999)</f>
        <v>Days</v>
      </c>
      <c r="C4" s="19"/>
      <c r="E4" s="21"/>
      <c r="G4" s="20"/>
      <c r="L4" s="26"/>
      <c r="AA4" s="79" t="s">
        <v>287</v>
      </c>
      <c r="AB4" s="182" t="s">
        <v>478</v>
      </c>
      <c r="AC4" s="183">
        <v>1</v>
      </c>
      <c r="AD4" s="43"/>
      <c r="AE4" s="183"/>
      <c r="AF4" s="183"/>
      <c r="AG4" s="182" t="s">
        <v>79</v>
      </c>
      <c r="AH4" s="183" t="s">
        <v>46</v>
      </c>
      <c r="AI4" s="183"/>
      <c r="AJ4" s="183">
        <v>16</v>
      </c>
      <c r="AK4" s="183">
        <v>155</v>
      </c>
      <c r="AL4" s="236" t="s">
        <v>479</v>
      </c>
      <c r="AN4" s="12">
        <f ca="1" t="shared" si="0"/>
        <v>1</v>
      </c>
    </row>
    <row r="5" ht="21.75" spans="1:40">
      <c r="A5" s="13" t="str">
        <f>Attraction_List!$E$2</f>
        <v>Limited Time</v>
      </c>
      <c r="B5" s="19" t="str">
        <f ca="1">IF(LOOKUP(B1,Attraction_List!$Z$3:$Z$9999,Attraction_List!$E$3:$E$9999)="Y","Yes","No")</f>
        <v>No</v>
      </c>
      <c r="C5" s="19"/>
      <c r="E5" s="21"/>
      <c r="G5" s="20"/>
      <c r="L5" s="26"/>
      <c r="AA5" s="80"/>
      <c r="AB5" s="184" t="s">
        <v>480</v>
      </c>
      <c r="AC5" s="185"/>
      <c r="AD5" s="41" t="s">
        <v>296</v>
      </c>
      <c r="AE5" s="185">
        <v>7</v>
      </c>
      <c r="AF5" s="185"/>
      <c r="AG5" s="184" t="s">
        <v>79</v>
      </c>
      <c r="AH5" s="185" t="s">
        <v>100</v>
      </c>
      <c r="AI5" s="185"/>
      <c r="AJ5" s="185">
        <v>57</v>
      </c>
      <c r="AK5" s="185">
        <v>500</v>
      </c>
      <c r="AL5" s="68"/>
      <c r="AN5" s="12">
        <f ca="1" t="shared" si="0"/>
        <v>0</v>
      </c>
    </row>
    <row r="6" ht="21.75" spans="1:40">
      <c r="A6" s="13" t="str">
        <f>Attraction_List!$F$2</f>
        <v>Build Time</v>
      </c>
      <c r="B6" s="19" t="str">
        <f ca="1">LOOKUP(B1,Attraction_List!$Z$3:$Z$9999,Attraction_List!$F$3:$F$9999)</f>
        <v>0s</v>
      </c>
      <c r="C6" s="19"/>
      <c r="E6" s="21"/>
      <c r="G6" s="20"/>
      <c r="L6" s="26"/>
      <c r="AA6" s="84" t="s">
        <v>294</v>
      </c>
      <c r="AB6" s="88" t="s">
        <v>481</v>
      </c>
      <c r="AC6" s="89">
        <v>4</v>
      </c>
      <c r="AD6" s="90"/>
      <c r="AE6" s="89"/>
      <c r="AF6" s="89"/>
      <c r="AG6" s="88" t="s">
        <v>79</v>
      </c>
      <c r="AH6" s="89" t="s">
        <v>41</v>
      </c>
      <c r="AI6" s="89"/>
      <c r="AJ6" s="89">
        <v>29</v>
      </c>
      <c r="AK6" s="89">
        <v>275</v>
      </c>
      <c r="AL6" s="91" t="s">
        <v>482</v>
      </c>
      <c r="AN6" s="12">
        <f ca="1" t="shared" si="0"/>
        <v>2</v>
      </c>
    </row>
    <row r="7" ht="21.75" spans="1:40">
      <c r="A7" s="13" t="str">
        <f>Attraction_List!$G$2</f>
        <v>Size</v>
      </c>
      <c r="B7" s="19" t="str">
        <f ca="1">LOOKUP(B1,Attraction_List!$Z$3:$Z$9999,Attraction_List!$G$3:$G$9999)</f>
        <v>13x13</v>
      </c>
      <c r="C7" s="19"/>
      <c r="E7" s="21"/>
      <c r="G7" s="20"/>
      <c r="L7" s="26"/>
      <c r="AA7" s="84" t="s">
        <v>298</v>
      </c>
      <c r="AB7" s="88" t="s">
        <v>483</v>
      </c>
      <c r="AC7" s="89">
        <v>1</v>
      </c>
      <c r="AD7" s="90"/>
      <c r="AE7" s="89"/>
      <c r="AF7" s="89"/>
      <c r="AG7" s="88" t="s">
        <v>79</v>
      </c>
      <c r="AH7" s="89" t="s">
        <v>41</v>
      </c>
      <c r="AI7" s="89"/>
      <c r="AJ7" s="89">
        <v>29</v>
      </c>
      <c r="AK7" s="89">
        <v>275</v>
      </c>
      <c r="AL7" s="91" t="s">
        <v>484</v>
      </c>
      <c r="AN7" s="12">
        <f ca="1" t="shared" si="0"/>
        <v>1</v>
      </c>
    </row>
    <row r="8" ht="25.5" spans="1:40">
      <c r="A8" s="13" t="str">
        <f>Attraction_List!$H$2</f>
        <v>Collect Time</v>
      </c>
      <c r="B8" s="19" t="str">
        <f ca="1">LOOKUP(B1,Attraction_List!$Z$3:$Z$9999,Attraction_List!$H$3:$H$9999)</f>
        <v>60m</v>
      </c>
      <c r="C8" s="19"/>
      <c r="E8" s="21"/>
      <c r="G8" s="20"/>
      <c r="L8" s="26"/>
      <c r="AA8" s="79" t="s">
        <v>296</v>
      </c>
      <c r="AB8" s="230" t="s">
        <v>485</v>
      </c>
      <c r="AC8" s="183">
        <v>4</v>
      </c>
      <c r="AD8" s="43"/>
      <c r="AE8" s="183"/>
      <c r="AF8" s="183"/>
      <c r="AG8" s="182" t="s">
        <v>79</v>
      </c>
      <c r="AH8" s="183" t="s">
        <v>35</v>
      </c>
      <c r="AI8" s="183"/>
      <c r="AJ8" s="183">
        <v>13</v>
      </c>
      <c r="AK8" s="183">
        <v>110</v>
      </c>
      <c r="AL8" s="236" t="s">
        <v>486</v>
      </c>
      <c r="AN8" s="12">
        <f ca="1" t="shared" si="0"/>
        <v>3</v>
      </c>
    </row>
    <row r="9" ht="21" spans="1:40">
      <c r="A9" s="13" t="str">
        <f>Attraction_List!$I$2</f>
        <v>Striking Gold</v>
      </c>
      <c r="B9" s="19" t="str">
        <f ca="1">IF(LOOKUP(B1,Attraction_List!$Z$3:$Z$9999,Attraction_List!$I$3:$I$9999)="Y","Yes","No")</f>
        <v>No</v>
      </c>
      <c r="C9" s="19"/>
      <c r="E9" s="21"/>
      <c r="G9" s="20"/>
      <c r="L9" s="26"/>
      <c r="AA9" s="81"/>
      <c r="AB9" s="242" t="s">
        <v>487</v>
      </c>
      <c r="AC9" s="219"/>
      <c r="AD9" s="39" t="s">
        <v>303</v>
      </c>
      <c r="AE9" s="219">
        <v>1</v>
      </c>
      <c r="AF9" s="219"/>
      <c r="AG9" s="218" t="s">
        <v>79</v>
      </c>
      <c r="AH9" s="219" t="s">
        <v>41</v>
      </c>
      <c r="AI9" s="219"/>
      <c r="AJ9" s="219">
        <v>37</v>
      </c>
      <c r="AK9" s="219">
        <v>370</v>
      </c>
      <c r="AL9" s="67"/>
      <c r="AN9" s="12">
        <f ca="1" t="shared" si="0"/>
        <v>0</v>
      </c>
    </row>
    <row r="10" ht="21" spans="1:40">
      <c r="A10" s="13" t="str">
        <f>Attraction_List!$J$2</f>
        <v>XP</v>
      </c>
      <c r="B10" s="19">
        <f ca="1">LOOKUP(B1,Attraction_List!$Z$3:$Z$9999,Attraction_List!$J$3:$J$9999)</f>
        <v>7</v>
      </c>
      <c r="C10" s="19"/>
      <c r="E10" s="21"/>
      <c r="G10" s="20"/>
      <c r="L10" s="26"/>
      <c r="AA10" s="81"/>
      <c r="AB10" s="242" t="s">
        <v>488</v>
      </c>
      <c r="AC10" s="219"/>
      <c r="AD10" s="39" t="s">
        <v>289</v>
      </c>
      <c r="AE10" s="219">
        <v>4</v>
      </c>
      <c r="AF10" s="219"/>
      <c r="AG10" s="218" t="s">
        <v>79</v>
      </c>
      <c r="AH10" s="219" t="s">
        <v>41</v>
      </c>
      <c r="AI10" s="219"/>
      <c r="AJ10" s="219">
        <v>37</v>
      </c>
      <c r="AK10" s="219">
        <v>370</v>
      </c>
      <c r="AL10" s="67"/>
      <c r="AN10" s="12">
        <f ca="1" t="shared" si="0"/>
        <v>0</v>
      </c>
    </row>
    <row r="11" ht="21.75" spans="1:40">
      <c r="A11" s="13" t="str">
        <f>Attraction_List!$K$2</f>
        <v>Magic</v>
      </c>
      <c r="B11" s="19">
        <f ca="1">LOOKUP(B1,Attraction_List!$Z$3:$Z$9999,Attraction_List!$K$3:$K$9999)</f>
        <v>35</v>
      </c>
      <c r="C11" s="19"/>
      <c r="D11" s="22"/>
      <c r="E11" s="23"/>
      <c r="F11" s="24"/>
      <c r="G11" s="22"/>
      <c r="H11" s="24"/>
      <c r="I11" s="24"/>
      <c r="J11" s="24"/>
      <c r="K11" s="24"/>
      <c r="L11" s="27"/>
      <c r="AA11" s="80"/>
      <c r="AB11" s="231" t="s">
        <v>489</v>
      </c>
      <c r="AC11" s="185"/>
      <c r="AD11" s="41" t="s">
        <v>287</v>
      </c>
      <c r="AE11" s="185"/>
      <c r="AF11" s="185"/>
      <c r="AG11" s="184" t="s">
        <v>79</v>
      </c>
      <c r="AH11" s="185" t="s">
        <v>100</v>
      </c>
      <c r="AI11" s="185"/>
      <c r="AJ11" s="185">
        <v>57</v>
      </c>
      <c r="AK11" s="185">
        <v>500</v>
      </c>
      <c r="AL11" s="68"/>
      <c r="AN11" s="12">
        <f ca="1" t="shared" si="0"/>
        <v>0</v>
      </c>
    </row>
    <row r="12" ht="21.75" spans="1:40">
      <c r="A12" s="13" t="str">
        <f>Attraction_List!$L$2</f>
        <v>Possible Tokens</v>
      </c>
      <c r="B12" s="19" t="str">
        <f ca="1">LOOKUP(B1,Attraction_List!$Z$3:$Z$9999,Attraction_List!$L$3:$L$9999)</f>
        <v>Scream Canister</v>
      </c>
      <c r="C12" s="19"/>
      <c r="E12" s="21"/>
      <c r="G12" s="20"/>
      <c r="L12" s="28"/>
      <c r="AA12" s="84" t="s">
        <v>291</v>
      </c>
      <c r="AB12" s="193" t="s">
        <v>490</v>
      </c>
      <c r="AC12" s="89">
        <v>4</v>
      </c>
      <c r="AD12" s="90"/>
      <c r="AE12" s="89"/>
      <c r="AF12" s="89"/>
      <c r="AG12" s="193" t="s">
        <v>79</v>
      </c>
      <c r="AH12" s="89" t="s">
        <v>42</v>
      </c>
      <c r="AI12" s="89"/>
      <c r="AJ12" s="89">
        <v>20</v>
      </c>
      <c r="AK12" s="89">
        <v>200</v>
      </c>
      <c r="AL12" s="91" t="s">
        <v>491</v>
      </c>
      <c r="AN12" s="12">
        <f ca="1" t="shared" si="0"/>
        <v>1</v>
      </c>
    </row>
    <row r="13" ht="21" spans="1:40">
      <c r="A13" s="13" t="str">
        <f>Attraction_List!$M$2</f>
        <v>Activity</v>
      </c>
      <c r="B13" s="19" t="str">
        <f ca="1">LOOKUP(B1,Attraction_List!$Z$3:$Z$9999,Attraction_List!$M$3:$M$9999)</f>
        <v>Contacting Star Command</v>
      </c>
      <c r="C13" s="19"/>
      <c r="E13" s="21"/>
      <c r="G13" s="20"/>
      <c r="L13" s="29"/>
      <c r="AA13" s="79" t="s">
        <v>289</v>
      </c>
      <c r="AB13" s="182" t="s">
        <v>492</v>
      </c>
      <c r="AC13" s="183">
        <v>5</v>
      </c>
      <c r="AD13" s="43"/>
      <c r="AE13" s="183"/>
      <c r="AF13" s="183"/>
      <c r="AG13" s="182" t="s">
        <v>79</v>
      </c>
      <c r="AH13" s="183" t="s">
        <v>35</v>
      </c>
      <c r="AI13" s="183"/>
      <c r="AJ13" s="183">
        <v>13</v>
      </c>
      <c r="AK13" s="183">
        <v>110</v>
      </c>
      <c r="AL13" s="236" t="s">
        <v>493</v>
      </c>
      <c r="AN13" s="12">
        <f ca="1" t="shared" si="0"/>
        <v>2</v>
      </c>
    </row>
    <row r="14" ht="21.75" spans="1:40">
      <c r="A14" s="13" t="s">
        <v>308</v>
      </c>
      <c r="B14" s="22">
        <f>COUNTA($AB$4:$AB$9999)</f>
        <v>13</v>
      </c>
      <c r="C14" s="24"/>
      <c r="D14" s="22"/>
      <c r="E14" s="23"/>
      <c r="F14" s="24"/>
      <c r="G14" s="20"/>
      <c r="H14" s="24"/>
      <c r="I14" s="24"/>
      <c r="J14" s="24"/>
      <c r="K14" s="24"/>
      <c r="L14" s="28"/>
      <c r="AA14" s="80"/>
      <c r="AB14" s="184" t="s">
        <v>494</v>
      </c>
      <c r="AC14" s="185">
        <v>4</v>
      </c>
      <c r="AD14" s="41" t="s">
        <v>296</v>
      </c>
      <c r="AE14" s="185"/>
      <c r="AF14" s="185"/>
      <c r="AG14" s="184" t="s">
        <v>79</v>
      </c>
      <c r="AH14" s="185" t="s">
        <v>41</v>
      </c>
      <c r="AI14" s="185"/>
      <c r="AJ14" s="185">
        <v>37</v>
      </c>
      <c r="AK14" s="185">
        <v>370</v>
      </c>
      <c r="AL14" s="68"/>
      <c r="AN14" s="12">
        <f ca="1" t="shared" si="0"/>
        <v>0</v>
      </c>
    </row>
    <row r="15" ht="21" spans="1:40">
      <c r="A15" s="13" t="s">
        <v>311</v>
      </c>
      <c r="B15" s="22">
        <f>COUNTA($AA$4:$AA$9999)</f>
        <v>7</v>
      </c>
      <c r="C15" s="24"/>
      <c r="D15" s="22"/>
      <c r="E15" s="23"/>
      <c r="F15" s="24"/>
      <c r="G15" s="20"/>
      <c r="H15" s="24"/>
      <c r="I15" s="24"/>
      <c r="J15" s="24"/>
      <c r="K15" s="24"/>
      <c r="L15" s="28"/>
      <c r="AA15" s="124" t="s">
        <v>303</v>
      </c>
      <c r="AB15" s="220" t="s">
        <v>495</v>
      </c>
      <c r="AC15" s="214">
        <v>1</v>
      </c>
      <c r="AD15" s="221"/>
      <c r="AE15" s="214"/>
      <c r="AF15" s="214"/>
      <c r="AG15" s="220" t="s">
        <v>79</v>
      </c>
      <c r="AH15" s="214" t="s">
        <v>33</v>
      </c>
      <c r="AI15" s="214"/>
      <c r="AJ15" s="214">
        <v>10</v>
      </c>
      <c r="AK15" s="214">
        <v>75</v>
      </c>
      <c r="AL15" s="244" t="s">
        <v>496</v>
      </c>
      <c r="AN15" s="12">
        <f ca="1" t="shared" si="0"/>
        <v>2</v>
      </c>
    </row>
    <row r="16" ht="15.75" spans="27:40">
      <c r="AA16" s="80"/>
      <c r="AB16" s="184" t="s">
        <v>487</v>
      </c>
      <c r="AC16" s="185">
        <v>1</v>
      </c>
      <c r="AD16" s="41" t="s">
        <v>296</v>
      </c>
      <c r="AE16" s="185"/>
      <c r="AF16" s="185"/>
      <c r="AG16" s="184" t="s">
        <v>79</v>
      </c>
      <c r="AH16" s="185" t="s">
        <v>41</v>
      </c>
      <c r="AI16" s="185"/>
      <c r="AJ16" s="185">
        <v>37</v>
      </c>
      <c r="AK16" s="185">
        <v>370</v>
      </c>
      <c r="AL16" s="68"/>
      <c r="AN16" s="12">
        <f ca="1" t="shared" si="0"/>
        <v>0</v>
      </c>
    </row>
    <row r="17" spans="27:40">
      <c r="AA17" s="44"/>
      <c r="AB17" s="46"/>
      <c r="AC17" s="45"/>
      <c r="AD17" s="45"/>
      <c r="AE17" s="45"/>
      <c r="AF17" s="45"/>
      <c r="AG17" s="45"/>
      <c r="AH17" s="45"/>
      <c r="AI17" s="45"/>
      <c r="AJ17" s="45"/>
      <c r="AK17" s="45"/>
      <c r="AL17" s="46"/>
      <c r="AN17" s="12">
        <f ca="1" t="shared" si="0"/>
        <v>0</v>
      </c>
    </row>
    <row r="18" spans="27:40">
      <c r="AA18" s="44"/>
      <c r="AB18" s="46"/>
      <c r="AC18" s="45"/>
      <c r="AD18" s="45"/>
      <c r="AE18" s="45"/>
      <c r="AF18" s="45"/>
      <c r="AG18" s="46"/>
      <c r="AH18" s="45"/>
      <c r="AI18" s="45"/>
      <c r="AJ18" s="45"/>
      <c r="AK18" s="45"/>
      <c r="AL18" s="46"/>
      <c r="AN18" s="12">
        <f ca="1" t="shared" si="0"/>
        <v>0</v>
      </c>
    </row>
    <row r="19" spans="27:40">
      <c r="AA19" s="44"/>
      <c r="AB19" s="46"/>
      <c r="AC19" s="45"/>
      <c r="AD19" s="45"/>
      <c r="AE19" s="45"/>
      <c r="AF19" s="45"/>
      <c r="AG19" s="46"/>
      <c r="AH19" s="45"/>
      <c r="AI19" s="45"/>
      <c r="AJ19" s="45"/>
      <c r="AK19" s="45"/>
      <c r="AL19" s="46"/>
      <c r="AN19" s="12">
        <f ca="1" t="shared" si="0"/>
        <v>0</v>
      </c>
    </row>
    <row r="20" spans="27:40">
      <c r="AA20" s="44"/>
      <c r="AB20" s="46"/>
      <c r="AC20" s="45"/>
      <c r="AD20" s="47"/>
      <c r="AE20" s="45"/>
      <c r="AF20" s="45"/>
      <c r="AG20" s="46"/>
      <c r="AH20" s="45"/>
      <c r="AI20" s="45"/>
      <c r="AJ20" s="45"/>
      <c r="AK20" s="45"/>
      <c r="AL20" s="46"/>
      <c r="AN20" s="12">
        <f ca="1" t="shared" si="0"/>
        <v>0</v>
      </c>
    </row>
    <row r="21" spans="27:40">
      <c r="AA21" s="44"/>
      <c r="AB21" s="46"/>
      <c r="AC21" s="45"/>
      <c r="AD21" s="45"/>
      <c r="AE21" s="45"/>
      <c r="AF21" s="45"/>
      <c r="AG21" s="46"/>
      <c r="AH21" s="45"/>
      <c r="AI21" s="45"/>
      <c r="AJ21" s="45"/>
      <c r="AK21" s="45"/>
      <c r="AL21" s="46"/>
      <c r="AN21" s="12">
        <f ca="1" t="shared" si="0"/>
        <v>0</v>
      </c>
    </row>
    <row r="22" spans="27:40">
      <c r="AA22" s="44"/>
      <c r="AB22" s="46"/>
      <c r="AC22" s="45"/>
      <c r="AD22" s="45"/>
      <c r="AE22" s="45"/>
      <c r="AF22" s="45"/>
      <c r="AG22" s="46"/>
      <c r="AH22" s="45"/>
      <c r="AI22" s="45"/>
      <c r="AJ22" s="45"/>
      <c r="AK22" s="45"/>
      <c r="AL22" s="46"/>
      <c r="AN22" s="12">
        <f ca="1" t="shared" si="0"/>
        <v>0</v>
      </c>
    </row>
    <row r="23" spans="27:40">
      <c r="AA23" s="44"/>
      <c r="AB23" s="46"/>
      <c r="AC23" s="45"/>
      <c r="AD23" s="45"/>
      <c r="AE23" s="45"/>
      <c r="AF23" s="45"/>
      <c r="AG23" s="46"/>
      <c r="AH23" s="45"/>
      <c r="AI23" s="45"/>
      <c r="AJ23" s="45"/>
      <c r="AK23" s="45"/>
      <c r="AL23" s="46"/>
      <c r="AN23" s="12">
        <f ca="1" t="shared" si="0"/>
        <v>0</v>
      </c>
    </row>
    <row r="24" spans="27:40">
      <c r="AA24" s="44"/>
      <c r="AB24" s="45"/>
      <c r="AC24" s="45"/>
      <c r="AD24" s="45"/>
      <c r="AE24" s="45"/>
      <c r="AF24" s="45"/>
      <c r="AG24" s="45"/>
      <c r="AH24" s="45"/>
      <c r="AI24" s="45"/>
      <c r="AJ24" s="45"/>
      <c r="AK24" s="45"/>
      <c r="AL24" s="46"/>
      <c r="AN24" s="12">
        <f ca="1" t="shared" si="0"/>
        <v>0</v>
      </c>
    </row>
    <row r="25" spans="27:40">
      <c r="AA25" s="44"/>
      <c r="AB25" s="45"/>
      <c r="AC25" s="45"/>
      <c r="AD25" s="47"/>
      <c r="AE25" s="45"/>
      <c r="AF25" s="45"/>
      <c r="AG25" s="45"/>
      <c r="AH25" s="45"/>
      <c r="AI25" s="45"/>
      <c r="AJ25" s="45"/>
      <c r="AK25" s="45"/>
      <c r="AL25" s="46"/>
      <c r="AN25" s="12">
        <f ca="1" t="shared" si="0"/>
        <v>0</v>
      </c>
    </row>
    <row r="26" spans="27:40">
      <c r="AA26" s="44"/>
      <c r="AB26" s="45"/>
      <c r="AC26" s="45"/>
      <c r="AD26" s="45"/>
      <c r="AE26" s="45"/>
      <c r="AF26" s="45"/>
      <c r="AG26" s="45"/>
      <c r="AH26" s="45"/>
      <c r="AI26" s="45"/>
      <c r="AJ26" s="45"/>
      <c r="AK26" s="45"/>
      <c r="AL26" s="46"/>
      <c r="AN26" s="12">
        <f ca="1" t="shared" si="0"/>
        <v>0</v>
      </c>
    </row>
    <row r="27" spans="27:40">
      <c r="AA27" s="44"/>
      <c r="AB27" s="45"/>
      <c r="AC27" s="45"/>
      <c r="AD27" s="45"/>
      <c r="AE27" s="45"/>
      <c r="AF27" s="45"/>
      <c r="AG27" s="45"/>
      <c r="AH27" s="45"/>
      <c r="AI27" s="45"/>
      <c r="AJ27" s="45"/>
      <c r="AK27" s="45"/>
      <c r="AL27" s="46"/>
      <c r="AN27" s="12">
        <f ca="1" t="shared" si="0"/>
        <v>0</v>
      </c>
    </row>
    <row r="28" spans="27:40">
      <c r="AA28" s="44"/>
      <c r="AB28" s="45"/>
      <c r="AC28" s="45"/>
      <c r="AD28" s="45"/>
      <c r="AE28" s="45"/>
      <c r="AF28" s="45"/>
      <c r="AG28" s="45"/>
      <c r="AH28" s="45"/>
      <c r="AI28" s="45"/>
      <c r="AJ28" s="45"/>
      <c r="AK28" s="45"/>
      <c r="AL28" s="46"/>
      <c r="AN28" s="12">
        <f ca="1" t="shared" si="0"/>
        <v>0</v>
      </c>
    </row>
    <row r="29" spans="27:40">
      <c r="AA29" s="44"/>
      <c r="AB29" s="45"/>
      <c r="AC29" s="45"/>
      <c r="AD29" s="45"/>
      <c r="AE29" s="45"/>
      <c r="AF29" s="45"/>
      <c r="AG29" s="45"/>
      <c r="AH29" s="45"/>
      <c r="AI29" s="45"/>
      <c r="AJ29" s="45"/>
      <c r="AK29" s="45"/>
      <c r="AL29" s="46"/>
      <c r="AN29" s="12">
        <f ca="1" t="shared" si="0"/>
        <v>0</v>
      </c>
    </row>
    <row r="30" spans="27:40">
      <c r="AA30" s="44"/>
      <c r="AB30" s="45"/>
      <c r="AC30" s="45"/>
      <c r="AD30" s="45"/>
      <c r="AE30" s="45"/>
      <c r="AF30" s="45"/>
      <c r="AG30" s="45"/>
      <c r="AH30" s="45"/>
      <c r="AI30" s="45"/>
      <c r="AJ30" s="45"/>
      <c r="AK30" s="45"/>
      <c r="AL30" s="46"/>
      <c r="AN30" s="12">
        <f ca="1" t="shared" si="0"/>
        <v>0</v>
      </c>
    </row>
    <row r="31" spans="27:40">
      <c r="AA31" s="44"/>
      <c r="AB31" s="45"/>
      <c r="AC31" s="45"/>
      <c r="AD31" s="45"/>
      <c r="AE31" s="45"/>
      <c r="AF31" s="45"/>
      <c r="AG31" s="45"/>
      <c r="AH31" s="45"/>
      <c r="AI31" s="45"/>
      <c r="AJ31" s="45"/>
      <c r="AK31" s="45"/>
      <c r="AL31" s="46"/>
      <c r="AN31" s="12">
        <f ca="1" t="shared" si="0"/>
        <v>0</v>
      </c>
    </row>
    <row r="32" spans="27:40">
      <c r="AA32" s="44"/>
      <c r="AB32" s="45"/>
      <c r="AC32" s="45"/>
      <c r="AD32" s="45"/>
      <c r="AE32" s="45"/>
      <c r="AF32" s="45"/>
      <c r="AG32" s="45"/>
      <c r="AH32" s="45"/>
      <c r="AI32" s="45"/>
      <c r="AJ32" s="45"/>
      <c r="AK32" s="45"/>
      <c r="AL32" s="46"/>
      <c r="AN32" s="12">
        <f ca="1" t="shared" si="0"/>
        <v>0</v>
      </c>
    </row>
    <row r="33" spans="27:40">
      <c r="AA33" s="44"/>
      <c r="AB33" s="45"/>
      <c r="AC33" s="45"/>
      <c r="AD33" s="47"/>
      <c r="AE33" s="45"/>
      <c r="AF33" s="45"/>
      <c r="AG33" s="45"/>
      <c r="AH33" s="45"/>
      <c r="AI33" s="45"/>
      <c r="AJ33" s="45"/>
      <c r="AK33" s="45"/>
      <c r="AL33" s="46"/>
      <c r="AN33" s="12">
        <f ca="1" t="shared" si="0"/>
        <v>0</v>
      </c>
    </row>
    <row r="34" spans="27:40">
      <c r="AA34" s="44"/>
      <c r="AB34" s="46"/>
      <c r="AC34" s="45"/>
      <c r="AD34" s="45"/>
      <c r="AE34" s="45"/>
      <c r="AF34" s="45"/>
      <c r="AG34" s="46"/>
      <c r="AH34" s="45"/>
      <c r="AI34" s="45"/>
      <c r="AJ34" s="45"/>
      <c r="AK34" s="45"/>
      <c r="AL34" s="70"/>
      <c r="AN34" s="12">
        <f ca="1" t="shared" si="0"/>
        <v>0</v>
      </c>
    </row>
    <row r="35" spans="27:40">
      <c r="AA35" s="48"/>
      <c r="AB35" s="49"/>
      <c r="AC35" s="50"/>
      <c r="AD35" s="50"/>
      <c r="AE35" s="50"/>
      <c r="AF35" s="50"/>
      <c r="AG35" s="49"/>
      <c r="AH35" s="50"/>
      <c r="AI35" s="50"/>
      <c r="AJ35" s="50"/>
      <c r="AK35" s="50"/>
      <c r="AL35" s="71"/>
      <c r="AN35" s="12">
        <f ca="1" t="shared" si="0"/>
        <v>0</v>
      </c>
    </row>
    <row r="36" spans="27:40">
      <c r="AA36" s="48"/>
      <c r="AB36" s="49"/>
      <c r="AC36" s="50"/>
      <c r="AD36" s="50"/>
      <c r="AE36" s="50"/>
      <c r="AF36" s="50"/>
      <c r="AG36" s="49"/>
      <c r="AH36" s="50"/>
      <c r="AI36" s="50"/>
      <c r="AJ36" s="50"/>
      <c r="AK36" s="50"/>
      <c r="AL36" s="71"/>
      <c r="AN36" s="12">
        <f ca="1" t="shared" si="0"/>
        <v>0</v>
      </c>
    </row>
    <row r="37" spans="27:40">
      <c r="AA37" s="48"/>
      <c r="AB37" s="49"/>
      <c r="AC37" s="50"/>
      <c r="AD37" s="50"/>
      <c r="AE37" s="50"/>
      <c r="AF37" s="50"/>
      <c r="AG37" s="49"/>
      <c r="AH37" s="50"/>
      <c r="AI37" s="50"/>
      <c r="AJ37" s="50"/>
      <c r="AK37" s="50"/>
      <c r="AL37" s="71"/>
      <c r="AN37" s="12">
        <f ca="1" t="shared" si="0"/>
        <v>0</v>
      </c>
    </row>
    <row r="38" spans="27:40">
      <c r="AA38" s="51"/>
      <c r="AB38" s="29"/>
      <c r="AC38" s="10"/>
      <c r="AE38" s="10"/>
      <c r="AF38" s="10"/>
      <c r="AG38" s="29"/>
      <c r="AH38" s="10"/>
      <c r="AI38" s="10"/>
      <c r="AJ38" s="10"/>
      <c r="AK38" s="10"/>
      <c r="AL38" s="28"/>
      <c r="AN38" s="12">
        <f ca="1" t="shared" si="0"/>
        <v>0</v>
      </c>
    </row>
    <row r="39" spans="27:40">
      <c r="AA39" s="51"/>
      <c r="AB39" s="29"/>
      <c r="AC39" s="10"/>
      <c r="AE39" s="10"/>
      <c r="AF39" s="10"/>
      <c r="AG39" s="29"/>
      <c r="AH39" s="10"/>
      <c r="AI39" s="10"/>
      <c r="AJ39" s="10"/>
      <c r="AK39" s="10"/>
      <c r="AL39" s="28"/>
      <c r="AN39" s="12">
        <f ca="1" t="shared" si="0"/>
        <v>0</v>
      </c>
    </row>
    <row r="40" spans="27:40">
      <c r="AA40" s="51"/>
      <c r="AB40" s="29"/>
      <c r="AC40" s="10"/>
      <c r="AE40" s="10"/>
      <c r="AF40" s="10"/>
      <c r="AG40" s="29"/>
      <c r="AH40" s="10"/>
      <c r="AI40" s="10"/>
      <c r="AJ40" s="10"/>
      <c r="AK40" s="10"/>
      <c r="AL40" s="28"/>
      <c r="AN40" s="12">
        <f ca="1" t="shared" si="0"/>
        <v>0</v>
      </c>
    </row>
    <row r="41" spans="27:40">
      <c r="AA41" s="51"/>
      <c r="AB41" s="29"/>
      <c r="AC41" s="10"/>
      <c r="AE41" s="10"/>
      <c r="AF41" s="10"/>
      <c r="AG41" s="29"/>
      <c r="AH41" s="10"/>
      <c r="AI41" s="10"/>
      <c r="AJ41" s="10"/>
      <c r="AK41" s="10"/>
      <c r="AL41" s="28"/>
      <c r="AN41" s="12">
        <f ca="1" t="shared" si="0"/>
        <v>0</v>
      </c>
    </row>
    <row r="42" spans="27:40">
      <c r="AA42" s="51"/>
      <c r="AB42" s="29"/>
      <c r="AC42" s="10"/>
      <c r="AE42" s="10"/>
      <c r="AF42" s="10"/>
      <c r="AG42" s="29"/>
      <c r="AH42" s="10"/>
      <c r="AI42" s="10"/>
      <c r="AJ42" s="10"/>
      <c r="AK42" s="10"/>
      <c r="AL42" s="28"/>
      <c r="AN42" s="12">
        <f ca="1" t="shared" si="0"/>
        <v>0</v>
      </c>
    </row>
    <row r="43" spans="27:40">
      <c r="AA43" s="51"/>
      <c r="AB43" s="29"/>
      <c r="AC43" s="10"/>
      <c r="AE43" s="10"/>
      <c r="AF43" s="10"/>
      <c r="AG43" s="29"/>
      <c r="AH43" s="10"/>
      <c r="AI43" s="10"/>
      <c r="AJ43" s="10"/>
      <c r="AK43" s="10"/>
      <c r="AL43" s="28"/>
      <c r="AN43" s="12">
        <f ca="1" t="shared" si="0"/>
        <v>0</v>
      </c>
    </row>
    <row r="44" spans="40:40">
      <c r="AN44" s="12">
        <f ca="1" t="shared" si="0"/>
        <v>0</v>
      </c>
    </row>
    <row r="45" spans="27:40">
      <c r="AA45" s="52"/>
      <c r="AB45" s="53"/>
      <c r="AC45" s="54"/>
      <c r="AD45" s="50"/>
      <c r="AE45" s="54"/>
      <c r="AF45" s="54"/>
      <c r="AG45" s="53"/>
      <c r="AH45" s="54"/>
      <c r="AI45" s="54"/>
      <c r="AJ45" s="54"/>
      <c r="AK45" s="54"/>
      <c r="AL45" s="72"/>
      <c r="AM45" s="52"/>
      <c r="AN45" s="12">
        <f ca="1" t="shared" si="0"/>
        <v>0</v>
      </c>
    </row>
    <row r="46" spans="27:40">
      <c r="AA46" s="44"/>
      <c r="AB46" s="55"/>
      <c r="AC46" s="56"/>
      <c r="AD46" s="45"/>
      <c r="AE46" s="56"/>
      <c r="AF46" s="56"/>
      <c r="AG46" s="55"/>
      <c r="AH46" s="56"/>
      <c r="AI46" s="56"/>
      <c r="AJ46" s="56"/>
      <c r="AK46" s="56"/>
      <c r="AL46" s="73"/>
      <c r="AM46" s="52"/>
      <c r="AN46" s="12">
        <f ca="1" t="shared" si="0"/>
        <v>0</v>
      </c>
    </row>
    <row r="47" spans="27:40">
      <c r="AA47" s="44"/>
      <c r="AB47" s="55"/>
      <c r="AC47" s="56"/>
      <c r="AD47" s="45"/>
      <c r="AE47" s="56"/>
      <c r="AF47" s="56"/>
      <c r="AG47" s="55"/>
      <c r="AH47" s="56"/>
      <c r="AI47" s="56"/>
      <c r="AJ47" s="56"/>
      <c r="AK47" s="56"/>
      <c r="AL47" s="46"/>
      <c r="AM47" s="52"/>
      <c r="AN47" s="12">
        <f ca="1" t="shared" si="0"/>
        <v>0</v>
      </c>
    </row>
    <row r="48" spans="27:40">
      <c r="AA48" s="44"/>
      <c r="AB48" s="55"/>
      <c r="AC48" s="56"/>
      <c r="AD48" s="57"/>
      <c r="AE48" s="56"/>
      <c r="AF48" s="56"/>
      <c r="AG48" s="55"/>
      <c r="AH48" s="56"/>
      <c r="AI48" s="56"/>
      <c r="AJ48" s="56"/>
      <c r="AK48" s="56"/>
      <c r="AL48" s="46"/>
      <c r="AM48" s="52"/>
      <c r="AN48" s="12">
        <f ca="1" t="shared" si="0"/>
        <v>0</v>
      </c>
    </row>
    <row r="49" spans="27:40">
      <c r="AA49" s="58"/>
      <c r="AB49" s="59"/>
      <c r="AC49" s="21"/>
      <c r="AD49" s="60"/>
      <c r="AE49" s="21"/>
      <c r="AF49" s="21"/>
      <c r="AG49" s="59"/>
      <c r="AH49" s="21"/>
      <c r="AI49" s="21"/>
      <c r="AJ49" s="21"/>
      <c r="AK49" s="21"/>
      <c r="AL49" s="74"/>
      <c r="AN49" s="12">
        <f ca="1" t="shared" si="0"/>
        <v>0</v>
      </c>
    </row>
    <row r="50" spans="40:40">
      <c r="AN50" s="12">
        <f ca="1" t="shared" si="0"/>
        <v>0</v>
      </c>
    </row>
    <row r="51" spans="40:40">
      <c r="AN51" s="12">
        <f ca="1" t="shared" si="0"/>
        <v>0</v>
      </c>
    </row>
    <row r="52" spans="40:40">
      <c r="AN52" s="12">
        <f ca="1" t="shared" si="0"/>
        <v>0</v>
      </c>
    </row>
    <row r="53" spans="40:40">
      <c r="AN53" s="12">
        <f ca="1" t="shared" si="0"/>
        <v>0</v>
      </c>
    </row>
    <row r="54" spans="40:40">
      <c r="AN54" s="12">
        <f ca="1" t="shared" si="0"/>
        <v>0</v>
      </c>
    </row>
    <row r="55" spans="40:40">
      <c r="AN55" s="12">
        <f ca="1" t="shared" si="0"/>
        <v>0</v>
      </c>
    </row>
    <row r="56" spans="40:40">
      <c r="AN56" s="12">
        <f ca="1" t="shared" si="0"/>
        <v>0</v>
      </c>
    </row>
    <row r="57" spans="40:40">
      <c r="AN57" s="12">
        <f ca="1" t="shared" si="0"/>
        <v>0</v>
      </c>
    </row>
    <row r="58" spans="40:40">
      <c r="AN58" s="12">
        <f ca="1" t="shared" si="0"/>
        <v>0</v>
      </c>
    </row>
    <row r="59" spans="40:40">
      <c r="AN59" s="12">
        <f ca="1" t="shared" si="0"/>
        <v>0</v>
      </c>
    </row>
    <row r="60" spans="40:40">
      <c r="AN60" s="12">
        <f ca="1" t="shared" si="0"/>
        <v>0</v>
      </c>
    </row>
    <row r="61" spans="40:40">
      <c r="AN61" s="12">
        <f ca="1" t="shared" si="0"/>
        <v>0</v>
      </c>
    </row>
    <row r="62" spans="40:40">
      <c r="AN62" s="12">
        <f ca="1" t="shared" si="0"/>
        <v>0</v>
      </c>
    </row>
    <row r="63" spans="40:40">
      <c r="AN63" s="12">
        <f ca="1" t="shared" si="0"/>
        <v>0</v>
      </c>
    </row>
    <row r="64" spans="40:40">
      <c r="AN64" s="12">
        <f ca="1" t="shared" si="0"/>
        <v>0</v>
      </c>
    </row>
    <row r="65" spans="40:40">
      <c r="AN65" s="12">
        <f ca="1" t="shared" si="0"/>
        <v>0</v>
      </c>
    </row>
    <row r="66" spans="40:40">
      <c r="AN66" s="12">
        <f ca="1" t="shared" si="0"/>
        <v>0</v>
      </c>
    </row>
    <row r="67" spans="40:40">
      <c r="AN67" s="12">
        <f t="shared" ref="AN67:AN99" si="1">IF(ISBLANK($AL67),0,1+LEN($AL67)-LEN(SUBSTITUTE($AL67,"●","")))</f>
        <v>0</v>
      </c>
    </row>
    <row r="68" spans="40:40">
      <c r="AN68" s="12">
        <f t="shared" si="1"/>
        <v>0</v>
      </c>
    </row>
    <row r="69" spans="40:40">
      <c r="AN69" s="12">
        <f t="shared" si="1"/>
        <v>0</v>
      </c>
    </row>
    <row r="70" spans="40:40">
      <c r="AN70" s="12">
        <f t="shared" si="1"/>
        <v>0</v>
      </c>
    </row>
    <row r="71" spans="40:40">
      <c r="AN71" s="12">
        <f t="shared" si="1"/>
        <v>0</v>
      </c>
    </row>
    <row r="72" spans="40:40">
      <c r="AN72" s="12">
        <f t="shared" si="1"/>
        <v>0</v>
      </c>
    </row>
    <row r="73" spans="40:40">
      <c r="AN73" s="12">
        <f t="shared" si="1"/>
        <v>0</v>
      </c>
    </row>
    <row r="74" spans="40:40">
      <c r="AN74" s="12">
        <f t="shared" si="1"/>
        <v>0</v>
      </c>
    </row>
    <row r="75" spans="40:40">
      <c r="AN75" s="12">
        <f t="shared" si="1"/>
        <v>0</v>
      </c>
    </row>
    <row r="76" spans="40:40">
      <c r="AN76" s="12">
        <f t="shared" si="1"/>
        <v>0</v>
      </c>
    </row>
    <row r="77" spans="40:40">
      <c r="AN77" s="12">
        <f t="shared" si="1"/>
        <v>0</v>
      </c>
    </row>
    <row r="78" spans="40:40">
      <c r="AN78" s="12">
        <f t="shared" si="1"/>
        <v>0</v>
      </c>
    </row>
    <row r="79" spans="40:40">
      <c r="AN79" s="12">
        <f t="shared" si="1"/>
        <v>0</v>
      </c>
    </row>
    <row r="80" spans="40:40">
      <c r="AN80" s="12">
        <f t="shared" si="1"/>
        <v>0</v>
      </c>
    </row>
    <row r="81" spans="40:40">
      <c r="AN81" s="12">
        <f t="shared" si="1"/>
        <v>0</v>
      </c>
    </row>
    <row r="82" spans="40:40">
      <c r="AN82" s="12">
        <f t="shared" si="1"/>
        <v>0</v>
      </c>
    </row>
    <row r="83" spans="40:40">
      <c r="AN83" s="12">
        <f t="shared" si="1"/>
        <v>0</v>
      </c>
    </row>
    <row r="84" spans="40:40">
      <c r="AN84" s="12">
        <f t="shared" si="1"/>
        <v>0</v>
      </c>
    </row>
    <row r="85" spans="40:40">
      <c r="AN85" s="12">
        <f t="shared" si="1"/>
        <v>0</v>
      </c>
    </row>
    <row r="86" spans="40:40">
      <c r="AN86" s="12">
        <f t="shared" si="1"/>
        <v>0</v>
      </c>
    </row>
    <row r="87" spans="40:40">
      <c r="AN87" s="12">
        <f t="shared" si="1"/>
        <v>0</v>
      </c>
    </row>
    <row r="88" spans="40:40">
      <c r="AN88" s="12">
        <f t="shared" si="1"/>
        <v>0</v>
      </c>
    </row>
    <row r="89" spans="40:40">
      <c r="AN89" s="12">
        <f t="shared" si="1"/>
        <v>0</v>
      </c>
    </row>
    <row r="90" spans="40:40">
      <c r="AN90" s="12">
        <f t="shared" si="1"/>
        <v>0</v>
      </c>
    </row>
    <row r="91" spans="40:40">
      <c r="AN91" s="12">
        <f t="shared" si="1"/>
        <v>0</v>
      </c>
    </row>
    <row r="92" spans="40:40">
      <c r="AN92" s="12">
        <f t="shared" si="1"/>
        <v>0</v>
      </c>
    </row>
    <row r="93" spans="40:40">
      <c r="AN93" s="12">
        <f t="shared" si="1"/>
        <v>0</v>
      </c>
    </row>
    <row r="94" spans="40:40">
      <c r="AN94" s="12">
        <f t="shared" si="1"/>
        <v>0</v>
      </c>
    </row>
    <row r="95" spans="40:40">
      <c r="AN95" s="12">
        <f t="shared" si="1"/>
        <v>0</v>
      </c>
    </row>
    <row r="96" spans="40:40">
      <c r="AN96" s="12">
        <f t="shared" si="1"/>
        <v>0</v>
      </c>
    </row>
    <row r="97" spans="40:40">
      <c r="AN97" s="12">
        <f t="shared" si="1"/>
        <v>0</v>
      </c>
    </row>
    <row r="98" spans="40:40">
      <c r="AN98" s="12">
        <f t="shared" si="1"/>
        <v>0</v>
      </c>
    </row>
    <row r="99" spans="40:40">
      <c r="AN99" s="12">
        <f t="shared" si="1"/>
        <v>0</v>
      </c>
    </row>
  </sheetData>
  <sheetProtection sheet="1" objects="1"/>
  <mergeCells count="15">
    <mergeCell ref="D1:F1"/>
    <mergeCell ref="AA1:AL1"/>
    <mergeCell ref="D2:F2"/>
    <mergeCell ref="AJ2:AK2"/>
    <mergeCell ref="D3:F3"/>
    <mergeCell ref="AA4:AA5"/>
    <mergeCell ref="AA8:AA11"/>
    <mergeCell ref="AA13:AA14"/>
    <mergeCell ref="AA15:AA16"/>
    <mergeCell ref="AB2:AB3"/>
    <mergeCell ref="AC2:AC3"/>
    <mergeCell ref="AD2:AD3"/>
    <mergeCell ref="AE2:AE3"/>
    <mergeCell ref="AF2:AF3"/>
    <mergeCell ref="AG2:AG3"/>
  </mergeCells>
  <pageMargins left="0.75" right="0.75" top="1" bottom="1" header="0.511805555555556" footer="0.511805555555556"/>
  <headerFooter/>
  <drawing r:id="rId1"/>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sheetPr>
    <pageSetUpPr autoPageBreaks="0"/>
  </sheetPr>
  <dimension ref="A1:AN99"/>
  <sheetViews>
    <sheetView showZeros="0" workbookViewId="0">
      <selection activeCell="A1" sqref="A1"/>
    </sheetView>
  </sheetViews>
  <sheetFormatPr defaultColWidth="9.14285714285714" defaultRowHeight="15"/>
  <cols>
    <col min="1" max="1" width="20.5714285714286" customWidth="1"/>
    <col min="2" max="2" width="29.7142857142857" style="8" customWidth="1"/>
    <col min="3" max="3" width="10.2857142857143" style="9" customWidth="1"/>
    <col min="4" max="4" width="10.2857142857143" style="10" customWidth="1"/>
    <col min="5" max="6" width="10.2857142857143" style="9" customWidth="1"/>
    <col min="7" max="7" width="10.2857142857143" style="8" customWidth="1"/>
    <col min="8" max="11" width="10.2857142857143" style="9" customWidth="1"/>
    <col min="12" max="12" width="10.2857142857143" style="11" customWidth="1"/>
    <col min="13" max="24" width="10.2857142857143" style="12" customWidth="1"/>
    <col min="26" max="26" width="0.990476190476191" customWidth="1"/>
    <col min="27" max="27" width="20.5714285714286" customWidth="1"/>
    <col min="28" max="28" width="29.7142857142857" style="8" customWidth="1"/>
    <col min="29" max="29" width="6.71428571428571" style="9" customWidth="1"/>
    <col min="30" max="30" width="19.1428571428571" style="10" customWidth="1"/>
    <col min="31" max="31" width="8.28571428571429" style="9" customWidth="1"/>
    <col min="32" max="32" width="7.42857142857143" style="9" customWidth="1"/>
    <col min="33" max="33" width="33.2857142857143" style="8" customWidth="1"/>
    <col min="34" max="34" width="9.28571428571429" style="9" customWidth="1"/>
    <col min="35" max="35" width="5.42857142857143" style="9" customWidth="1"/>
    <col min="36" max="36" width="3.85714285714286" style="9" customWidth="1"/>
    <col min="37" max="37" width="6.57142857142857" style="9" customWidth="1"/>
    <col min="38" max="38" width="36.2857142857143" style="11" customWidth="1"/>
    <col min="39" max="39" width="0.857142857142857" customWidth="1"/>
    <col min="40" max="40" width="9.14285714285714" style="12"/>
  </cols>
  <sheetData>
    <row r="1" ht="22.5" spans="1:40">
      <c r="A1" s="13" t="str">
        <f>Attraction_List!$Z$2</f>
        <v>Sheet Name</v>
      </c>
      <c r="B1" s="14" t="str">
        <f ca="1">MID(CELL("filename",B1),FIND("]",CELL("filename",B1))+1,255)</f>
        <v>California_Screamin</v>
      </c>
      <c r="C1" s="14"/>
      <c r="D1" s="15" t="str">
        <f ca="1">HYPERLINK("#"&amp;CELL("address",INDEX(Attraction_List!$A$3:$A$9999,MATCH($B$1,Attraction_List!$Z$3:$Z$9999,0),1)),"Back to Attraction List")</f>
        <v>Back to Attraction List</v>
      </c>
      <c r="E1" s="16"/>
      <c r="F1" s="17"/>
      <c r="G1" s="18"/>
      <c r="H1" s="18"/>
      <c r="I1" s="18"/>
      <c r="J1" s="18"/>
      <c r="K1" s="18"/>
      <c r="L1" s="25"/>
      <c r="AA1" s="30" t="str">
        <f ca="1">N($B$14)&amp;" Task(s) From "&amp;N($B$15)&amp;" Character(s) Use "&amp;CHAR(34)&amp;$B$2&amp;CHAR(34)&amp;" For "&amp;N($AN$1)&amp;" Token(s)"</f>
        <v>1 Task(s) From 1 Character(s) Use "California Screamin'" For 4 Token(s)</v>
      </c>
      <c r="AB1" s="31"/>
      <c r="AC1" s="31"/>
      <c r="AD1" s="31"/>
      <c r="AE1" s="31"/>
      <c r="AF1" s="31"/>
      <c r="AG1" s="31"/>
      <c r="AH1" s="31"/>
      <c r="AI1" s="31"/>
      <c r="AJ1" s="31"/>
      <c r="AK1" s="31"/>
      <c r="AL1" s="61"/>
      <c r="AN1" s="12">
        <f ca="1">SUM($AN$4:$AN$9999)</f>
        <v>4</v>
      </c>
    </row>
    <row r="2" ht="22.5" spans="1:40">
      <c r="A2" s="13" t="str">
        <f>Attraction_List!$A$2</f>
        <v>Name</v>
      </c>
      <c r="B2" s="19" t="str">
        <f ca="1">LOOKUP(B1,Attraction_List!$Z$3:$Z$9999,Attraction_List!$A$3:$A$9999)</f>
        <v>California Screamin'</v>
      </c>
      <c r="C2" s="19"/>
      <c r="D2" s="9"/>
      <c r="G2" s="20"/>
      <c r="AA2" s="32" t="str">
        <f>HYPERLINK("#$A$1","&lt;&lt;&lt; Attraction Info")</f>
        <v>&lt;&lt;&lt; Attraction Info</v>
      </c>
      <c r="AB2" s="33" t="s">
        <v>276</v>
      </c>
      <c r="AC2" s="34" t="s">
        <v>277</v>
      </c>
      <c r="AD2" s="35" t="s">
        <v>278</v>
      </c>
      <c r="AE2" s="34" t="s">
        <v>279</v>
      </c>
      <c r="AF2" s="34" t="s">
        <v>280</v>
      </c>
      <c r="AG2" s="33" t="s">
        <v>281</v>
      </c>
      <c r="AH2" s="62"/>
      <c r="AI2" s="63" t="s">
        <v>282</v>
      </c>
      <c r="AJ2" s="62" t="s">
        <v>283</v>
      </c>
      <c r="AK2" s="62"/>
      <c r="AL2" s="64" t="str">
        <f ca="1">HYPERLINK("#"&amp;CELL("address",INDEX(Attraction_List!$A$3:$A$9999,MATCH($B$1,Attraction_List!$Z$3:$Z$9999,0),1)),"Back to Attraction List")</f>
        <v>Back to Attraction List</v>
      </c>
      <c r="AN2" s="12">
        <f ca="1" t="shared" ref="AN2:AN66" si="0">IF(ISBLANK($AL2),0,1+LEN($AL2)-LEN(SUBSTITUTE($AL2,"●","")))</f>
        <v>1</v>
      </c>
    </row>
    <row r="3" ht="22.5" spans="1:38">
      <c r="A3" s="13" t="str">
        <f>Attraction_List!$C$2</f>
        <v>Cost</v>
      </c>
      <c r="B3" s="19" t="str">
        <f ca="1">LOOKUP(B1,Attraction_List!$Z$3:$Z$9999,Attraction_List!$C$3:$C$9999)</f>
        <v>Free</v>
      </c>
      <c r="C3" s="19"/>
      <c r="D3" s="15" t="str">
        <f>IF($B$14&gt;0,HYPERLINK("#$AL$1","Task List &gt;&gt;&gt;"),HYPERLINK("#$A$1","No Tasks"))</f>
        <v>Task List &gt;&gt;&gt;</v>
      </c>
      <c r="E3" s="17"/>
      <c r="F3" s="17"/>
      <c r="G3" s="20"/>
      <c r="AA3" s="75" t="s">
        <v>284</v>
      </c>
      <c r="AB3" s="76"/>
      <c r="AC3" s="77"/>
      <c r="AD3" s="78"/>
      <c r="AE3" s="77"/>
      <c r="AF3" s="77"/>
      <c r="AG3" s="76"/>
      <c r="AH3" s="82" t="s">
        <v>285</v>
      </c>
      <c r="AI3" s="82" t="s">
        <v>286</v>
      </c>
      <c r="AJ3" s="82" t="s">
        <v>28</v>
      </c>
      <c r="AK3" s="82" t="s">
        <v>29</v>
      </c>
      <c r="AL3" s="83" t="s">
        <v>30</v>
      </c>
    </row>
    <row r="4" ht="27" spans="1:40">
      <c r="A4" s="13" t="str">
        <f>Attraction_List!$D$2</f>
        <v>Cost Units</v>
      </c>
      <c r="B4" s="19">
        <f ca="1">LOOKUP(B1,Attraction_List!$Z$3:$Z$9999,Attraction_List!$D$3:$D$9999)</f>
        <v>0</v>
      </c>
      <c r="C4" s="19"/>
      <c r="E4" s="21"/>
      <c r="G4" s="20"/>
      <c r="L4" s="26"/>
      <c r="AA4" s="84" t="s">
        <v>289</v>
      </c>
      <c r="AB4" s="88" t="s">
        <v>497</v>
      </c>
      <c r="AC4" s="89">
        <v>1</v>
      </c>
      <c r="AD4" s="90"/>
      <c r="AE4" s="89"/>
      <c r="AF4" s="89"/>
      <c r="AG4" s="88" t="s">
        <v>83</v>
      </c>
      <c r="AH4" s="89" t="s">
        <v>35</v>
      </c>
      <c r="AI4" s="89"/>
      <c r="AJ4" s="89">
        <v>13</v>
      </c>
      <c r="AK4" s="89">
        <v>110</v>
      </c>
      <c r="AL4" s="194" t="s">
        <v>498</v>
      </c>
      <c r="AN4" s="12">
        <f ca="1" t="shared" si="0"/>
        <v>4</v>
      </c>
    </row>
    <row r="5" ht="21" spans="1:40">
      <c r="A5" s="13" t="str">
        <f>Attraction_List!$E$2</f>
        <v>Limited Time</v>
      </c>
      <c r="B5" s="19" t="str">
        <f ca="1">IF(LOOKUP(B1,Attraction_List!$Z$3:$Z$9999,Attraction_List!$E$3:$E$9999)="Y","Yes","No")</f>
        <v>No</v>
      </c>
      <c r="C5" s="19"/>
      <c r="E5" s="21"/>
      <c r="G5" s="20"/>
      <c r="L5" s="26"/>
      <c r="AA5" s="44"/>
      <c r="AB5" s="45"/>
      <c r="AC5" s="45"/>
      <c r="AD5" s="45"/>
      <c r="AE5" s="45"/>
      <c r="AF5" s="45"/>
      <c r="AG5" s="45"/>
      <c r="AH5" s="45"/>
      <c r="AI5" s="45"/>
      <c r="AJ5" s="45"/>
      <c r="AK5" s="45"/>
      <c r="AL5" s="46"/>
      <c r="AN5" s="12">
        <f ca="1" t="shared" si="0"/>
        <v>0</v>
      </c>
    </row>
    <row r="6" ht="21" spans="1:40">
      <c r="A6" s="13" t="str">
        <f>Attraction_List!$F$2</f>
        <v>Build Time</v>
      </c>
      <c r="B6" s="19" t="str">
        <f ca="1">LOOKUP(B1,Attraction_List!$Z$3:$Z$9999,Attraction_List!$F$3:$F$9999)</f>
        <v>0s</v>
      </c>
      <c r="C6" s="19"/>
      <c r="E6" s="21"/>
      <c r="G6" s="20"/>
      <c r="L6" s="26"/>
      <c r="AA6" s="44"/>
      <c r="AB6" s="45"/>
      <c r="AC6" s="45"/>
      <c r="AD6" s="45"/>
      <c r="AE6" s="45"/>
      <c r="AF6" s="45"/>
      <c r="AG6" s="45"/>
      <c r="AH6" s="45"/>
      <c r="AI6" s="45"/>
      <c r="AJ6" s="45"/>
      <c r="AK6" s="45"/>
      <c r="AL6" s="46"/>
      <c r="AN6" s="12">
        <f ca="1" t="shared" si="0"/>
        <v>0</v>
      </c>
    </row>
    <row r="7" ht="21" spans="1:40">
      <c r="A7" s="13" t="str">
        <f>Attraction_List!$G$2</f>
        <v>Size</v>
      </c>
      <c r="B7" s="19">
        <f ca="1">LOOKUP(B1,Attraction_List!$Z$3:$Z$9999,Attraction_List!$G$3:$G$9999)</f>
        <v>0</v>
      </c>
      <c r="C7" s="19"/>
      <c r="E7" s="21"/>
      <c r="G7" s="20"/>
      <c r="L7" s="26"/>
      <c r="AA7" s="44"/>
      <c r="AB7" s="45"/>
      <c r="AC7" s="45"/>
      <c r="AD7" s="45"/>
      <c r="AE7" s="45"/>
      <c r="AF7" s="45"/>
      <c r="AG7" s="45"/>
      <c r="AH7" s="45"/>
      <c r="AI7" s="45"/>
      <c r="AJ7" s="45"/>
      <c r="AK7" s="45"/>
      <c r="AL7" s="46"/>
      <c r="AN7" s="12">
        <f ca="1" t="shared" si="0"/>
        <v>0</v>
      </c>
    </row>
    <row r="8" ht="21" spans="1:40">
      <c r="A8" s="13" t="str">
        <f>Attraction_List!$H$2</f>
        <v>Collect Time</v>
      </c>
      <c r="B8" s="19" t="str">
        <f ca="1">LOOKUP(B1,Attraction_List!$Z$3:$Z$9999,Attraction_List!$H$3:$H$9999)</f>
        <v>4h</v>
      </c>
      <c r="C8" s="19"/>
      <c r="E8" s="21"/>
      <c r="G8" s="20"/>
      <c r="L8" s="26"/>
      <c r="AA8" s="44"/>
      <c r="AB8" s="45"/>
      <c r="AC8" s="45"/>
      <c r="AD8" s="45"/>
      <c r="AE8" s="45"/>
      <c r="AF8" s="45"/>
      <c r="AG8" s="45"/>
      <c r="AH8" s="45"/>
      <c r="AI8" s="45"/>
      <c r="AJ8" s="45"/>
      <c r="AK8" s="45"/>
      <c r="AL8" s="46"/>
      <c r="AN8" s="12">
        <f ca="1" t="shared" si="0"/>
        <v>0</v>
      </c>
    </row>
    <row r="9" ht="21" spans="1:40">
      <c r="A9" s="13" t="str">
        <f>Attraction_List!$I$2</f>
        <v>Striking Gold</v>
      </c>
      <c r="B9" s="19" t="str">
        <f ca="1">IF(LOOKUP(B1,Attraction_List!$Z$3:$Z$9999,Attraction_List!$I$3:$I$9999)="Y","Yes","No")</f>
        <v>No</v>
      </c>
      <c r="C9" s="19"/>
      <c r="E9" s="21"/>
      <c r="G9" s="20"/>
      <c r="L9" s="26"/>
      <c r="AA9" s="44"/>
      <c r="AB9" s="45"/>
      <c r="AC9" s="45"/>
      <c r="AD9" s="45"/>
      <c r="AE9" s="45"/>
      <c r="AF9" s="45"/>
      <c r="AG9" s="45"/>
      <c r="AH9" s="45"/>
      <c r="AI9" s="45"/>
      <c r="AJ9" s="45"/>
      <c r="AK9" s="45"/>
      <c r="AL9" s="46"/>
      <c r="AN9" s="12">
        <f ca="1" t="shared" si="0"/>
        <v>0</v>
      </c>
    </row>
    <row r="10" ht="21" spans="1:40">
      <c r="A10" s="13" t="str">
        <f>Attraction_List!$J$2</f>
        <v>XP</v>
      </c>
      <c r="B10" s="19">
        <f ca="1">LOOKUP(B1,Attraction_List!$Z$3:$Z$9999,Attraction_List!$J$3:$J$9999)</f>
        <v>14</v>
      </c>
      <c r="C10" s="19"/>
      <c r="E10" s="21"/>
      <c r="G10" s="20"/>
      <c r="L10" s="26"/>
      <c r="AA10" s="44"/>
      <c r="AB10" s="45"/>
      <c r="AC10" s="45"/>
      <c r="AD10" s="45"/>
      <c r="AE10" s="45"/>
      <c r="AF10" s="45"/>
      <c r="AG10" s="45"/>
      <c r="AH10" s="45"/>
      <c r="AI10" s="45"/>
      <c r="AJ10" s="45"/>
      <c r="AK10" s="45"/>
      <c r="AL10" s="46"/>
      <c r="AN10" s="12">
        <f ca="1" t="shared" si="0"/>
        <v>0</v>
      </c>
    </row>
    <row r="11" ht="21" spans="1:40">
      <c r="A11" s="13" t="str">
        <f>Attraction_List!$K$2</f>
        <v>Magic</v>
      </c>
      <c r="B11" s="19">
        <f ca="1">LOOKUP(B1,Attraction_List!$Z$3:$Z$9999,Attraction_List!$K$3:$K$9999)</f>
        <v>80</v>
      </c>
      <c r="C11" s="19"/>
      <c r="D11" s="22"/>
      <c r="E11" s="23"/>
      <c r="F11" s="24"/>
      <c r="G11" s="22"/>
      <c r="H11" s="24"/>
      <c r="I11" s="24"/>
      <c r="J11" s="24"/>
      <c r="K11" s="24"/>
      <c r="L11" s="27"/>
      <c r="AA11" s="44"/>
      <c r="AB11" s="45"/>
      <c r="AC11" s="45"/>
      <c r="AD11" s="45"/>
      <c r="AE11" s="45"/>
      <c r="AF11" s="45"/>
      <c r="AG11" s="45"/>
      <c r="AH11" s="45"/>
      <c r="AI11" s="45"/>
      <c r="AJ11" s="45"/>
      <c r="AK11" s="45"/>
      <c r="AL11" s="46"/>
      <c r="AN11" s="12">
        <f ca="1" t="shared" si="0"/>
        <v>0</v>
      </c>
    </row>
    <row r="12" ht="21" spans="1:40">
      <c r="A12" s="13" t="str">
        <f>Attraction_List!$L$2</f>
        <v>Possible Tokens</v>
      </c>
      <c r="B12" s="19" t="str">
        <f ca="1">LOOKUP(B1,Attraction_List!$Z$3:$Z$9999,Attraction_List!$L$3:$L$9999)</f>
        <v>Mickey Ears ● WALL-E Ears ● Lumiere Ears</v>
      </c>
      <c r="C12" s="19"/>
      <c r="E12" s="21"/>
      <c r="G12" s="20"/>
      <c r="L12" s="28"/>
      <c r="AA12" s="44"/>
      <c r="AB12" s="45"/>
      <c r="AC12" s="45"/>
      <c r="AD12" s="45"/>
      <c r="AE12" s="45"/>
      <c r="AF12" s="45"/>
      <c r="AG12" s="45"/>
      <c r="AH12" s="45"/>
      <c r="AI12" s="45"/>
      <c r="AJ12" s="45"/>
      <c r="AK12" s="45"/>
      <c r="AL12" s="46"/>
      <c r="AN12" s="12">
        <f ca="1" t="shared" si="0"/>
        <v>0</v>
      </c>
    </row>
    <row r="13" ht="21" spans="1:40">
      <c r="A13" s="13" t="str">
        <f>Attraction_List!$M$2</f>
        <v>Activity</v>
      </c>
      <c r="B13" s="19" t="str">
        <f ca="1">LOOKUP(B1,Attraction_List!$Z$3:$Z$9999,Attraction_List!$M$3:$M$9999)</f>
        <v>Loving the Loop</v>
      </c>
      <c r="C13" s="19"/>
      <c r="E13" s="21"/>
      <c r="G13" s="20"/>
      <c r="L13" s="29"/>
      <c r="AA13" s="44"/>
      <c r="AB13" s="45"/>
      <c r="AC13" s="45"/>
      <c r="AD13" s="45"/>
      <c r="AE13" s="45"/>
      <c r="AF13" s="45"/>
      <c r="AG13" s="45"/>
      <c r="AH13" s="45"/>
      <c r="AI13" s="45"/>
      <c r="AJ13" s="45"/>
      <c r="AK13" s="45"/>
      <c r="AL13" s="46"/>
      <c r="AN13" s="12">
        <f ca="1" t="shared" si="0"/>
        <v>0</v>
      </c>
    </row>
    <row r="14" ht="21" spans="1:40">
      <c r="A14" s="13" t="s">
        <v>308</v>
      </c>
      <c r="B14" s="22">
        <f>COUNTA($AB$4:$AB$9999)</f>
        <v>1</v>
      </c>
      <c r="C14" s="24"/>
      <c r="D14" s="22"/>
      <c r="E14" s="23"/>
      <c r="F14" s="24"/>
      <c r="G14" s="20"/>
      <c r="H14" s="24"/>
      <c r="I14" s="24"/>
      <c r="J14" s="24"/>
      <c r="K14" s="24"/>
      <c r="L14" s="28"/>
      <c r="AA14" s="44"/>
      <c r="AB14" s="45"/>
      <c r="AC14" s="45"/>
      <c r="AD14" s="45"/>
      <c r="AE14" s="45"/>
      <c r="AF14" s="45"/>
      <c r="AG14" s="45"/>
      <c r="AH14" s="45"/>
      <c r="AI14" s="45"/>
      <c r="AJ14" s="45"/>
      <c r="AK14" s="45"/>
      <c r="AL14" s="46"/>
      <c r="AN14" s="12">
        <f ca="1" t="shared" si="0"/>
        <v>0</v>
      </c>
    </row>
    <row r="15" ht="21" spans="1:40">
      <c r="A15" s="13" t="s">
        <v>311</v>
      </c>
      <c r="B15" s="22">
        <f>COUNTA($AA$4:$AA$9999)</f>
        <v>1</v>
      </c>
      <c r="C15" s="24"/>
      <c r="D15" s="22"/>
      <c r="E15" s="23"/>
      <c r="F15" s="24"/>
      <c r="G15" s="20"/>
      <c r="H15" s="24"/>
      <c r="I15" s="24"/>
      <c r="J15" s="24"/>
      <c r="K15" s="24"/>
      <c r="L15" s="28"/>
      <c r="AA15" s="44"/>
      <c r="AB15" s="45"/>
      <c r="AC15" s="45"/>
      <c r="AD15" s="45"/>
      <c r="AE15" s="45"/>
      <c r="AF15" s="45"/>
      <c r="AG15" s="45"/>
      <c r="AH15" s="45"/>
      <c r="AI15" s="45"/>
      <c r="AJ15" s="45"/>
      <c r="AK15" s="45"/>
      <c r="AL15" s="46"/>
      <c r="AN15" s="12">
        <f ca="1" t="shared" si="0"/>
        <v>0</v>
      </c>
    </row>
    <row r="16" spans="27:40">
      <c r="AA16" s="44"/>
      <c r="AB16" s="46"/>
      <c r="AC16" s="45"/>
      <c r="AD16" s="47"/>
      <c r="AE16" s="45"/>
      <c r="AF16" s="45"/>
      <c r="AG16" s="45"/>
      <c r="AH16" s="45"/>
      <c r="AI16" s="45"/>
      <c r="AJ16" s="45"/>
      <c r="AK16" s="45"/>
      <c r="AL16" s="46"/>
      <c r="AN16" s="12">
        <f ca="1" t="shared" si="0"/>
        <v>0</v>
      </c>
    </row>
    <row r="17" spans="27:40">
      <c r="AA17" s="44"/>
      <c r="AB17" s="46"/>
      <c r="AC17" s="45"/>
      <c r="AD17" s="45"/>
      <c r="AE17" s="45"/>
      <c r="AF17" s="45"/>
      <c r="AG17" s="45"/>
      <c r="AH17" s="45"/>
      <c r="AI17" s="45"/>
      <c r="AJ17" s="45"/>
      <c r="AK17" s="45"/>
      <c r="AL17" s="46"/>
      <c r="AN17" s="12">
        <f ca="1" t="shared" si="0"/>
        <v>0</v>
      </c>
    </row>
    <row r="18" spans="27:40">
      <c r="AA18" s="44"/>
      <c r="AB18" s="46"/>
      <c r="AC18" s="45"/>
      <c r="AD18" s="45"/>
      <c r="AE18" s="45"/>
      <c r="AF18" s="45"/>
      <c r="AG18" s="46"/>
      <c r="AH18" s="45"/>
      <c r="AI18" s="45"/>
      <c r="AJ18" s="45"/>
      <c r="AK18" s="45"/>
      <c r="AL18" s="46"/>
      <c r="AN18" s="12">
        <f ca="1" t="shared" si="0"/>
        <v>0</v>
      </c>
    </row>
    <row r="19" spans="27:40">
      <c r="AA19" s="44"/>
      <c r="AB19" s="46"/>
      <c r="AC19" s="45"/>
      <c r="AD19" s="45"/>
      <c r="AE19" s="45"/>
      <c r="AF19" s="45"/>
      <c r="AG19" s="46"/>
      <c r="AH19" s="45"/>
      <c r="AI19" s="45"/>
      <c r="AJ19" s="45"/>
      <c r="AK19" s="45"/>
      <c r="AL19" s="46"/>
      <c r="AN19" s="12">
        <f ca="1" t="shared" si="0"/>
        <v>0</v>
      </c>
    </row>
    <row r="20" spans="27:40">
      <c r="AA20" s="44"/>
      <c r="AB20" s="46"/>
      <c r="AC20" s="45"/>
      <c r="AD20" s="47"/>
      <c r="AE20" s="45"/>
      <c r="AF20" s="45"/>
      <c r="AG20" s="46"/>
      <c r="AH20" s="45"/>
      <c r="AI20" s="45"/>
      <c r="AJ20" s="45"/>
      <c r="AK20" s="45"/>
      <c r="AL20" s="46"/>
      <c r="AN20" s="12">
        <f ca="1" t="shared" si="0"/>
        <v>0</v>
      </c>
    </row>
    <row r="21" spans="27:40">
      <c r="AA21" s="44"/>
      <c r="AB21" s="46"/>
      <c r="AC21" s="45"/>
      <c r="AD21" s="45"/>
      <c r="AE21" s="45"/>
      <c r="AF21" s="45"/>
      <c r="AG21" s="46"/>
      <c r="AH21" s="45"/>
      <c r="AI21" s="45"/>
      <c r="AJ21" s="45"/>
      <c r="AK21" s="45"/>
      <c r="AL21" s="46"/>
      <c r="AN21" s="12">
        <f ca="1" t="shared" si="0"/>
        <v>0</v>
      </c>
    </row>
    <row r="22" spans="27:40">
      <c r="AA22" s="44"/>
      <c r="AB22" s="46"/>
      <c r="AC22" s="45"/>
      <c r="AD22" s="45"/>
      <c r="AE22" s="45"/>
      <c r="AF22" s="45"/>
      <c r="AG22" s="46"/>
      <c r="AH22" s="45"/>
      <c r="AI22" s="45"/>
      <c r="AJ22" s="45"/>
      <c r="AK22" s="45"/>
      <c r="AL22" s="46"/>
      <c r="AN22" s="12">
        <f ca="1" t="shared" si="0"/>
        <v>0</v>
      </c>
    </row>
    <row r="23" spans="27:40">
      <c r="AA23" s="44"/>
      <c r="AB23" s="46"/>
      <c r="AC23" s="45"/>
      <c r="AD23" s="45"/>
      <c r="AE23" s="45"/>
      <c r="AF23" s="45"/>
      <c r="AG23" s="46"/>
      <c r="AH23" s="45"/>
      <c r="AI23" s="45"/>
      <c r="AJ23" s="45"/>
      <c r="AK23" s="45"/>
      <c r="AL23" s="46"/>
      <c r="AN23" s="12">
        <f ca="1" t="shared" si="0"/>
        <v>0</v>
      </c>
    </row>
    <row r="24" spans="27:40">
      <c r="AA24" s="44"/>
      <c r="AB24" s="45"/>
      <c r="AC24" s="45"/>
      <c r="AD24" s="45"/>
      <c r="AE24" s="45"/>
      <c r="AF24" s="45"/>
      <c r="AG24" s="45"/>
      <c r="AH24" s="45"/>
      <c r="AI24" s="45"/>
      <c r="AJ24" s="45"/>
      <c r="AK24" s="45"/>
      <c r="AL24" s="46"/>
      <c r="AN24" s="12">
        <f ca="1" t="shared" si="0"/>
        <v>0</v>
      </c>
    </row>
    <row r="25" spans="27:40">
      <c r="AA25" s="44"/>
      <c r="AB25" s="45"/>
      <c r="AC25" s="45"/>
      <c r="AD25" s="47"/>
      <c r="AE25" s="45"/>
      <c r="AF25" s="45"/>
      <c r="AG25" s="45"/>
      <c r="AH25" s="45"/>
      <c r="AI25" s="45"/>
      <c r="AJ25" s="45"/>
      <c r="AK25" s="45"/>
      <c r="AL25" s="46"/>
      <c r="AN25" s="12">
        <f ca="1" t="shared" si="0"/>
        <v>0</v>
      </c>
    </row>
    <row r="26" spans="27:40">
      <c r="AA26" s="44"/>
      <c r="AB26" s="45"/>
      <c r="AC26" s="45"/>
      <c r="AD26" s="45"/>
      <c r="AE26" s="45"/>
      <c r="AF26" s="45"/>
      <c r="AG26" s="45"/>
      <c r="AH26" s="45"/>
      <c r="AI26" s="45"/>
      <c r="AJ26" s="45"/>
      <c r="AK26" s="45"/>
      <c r="AL26" s="46"/>
      <c r="AN26" s="12">
        <f ca="1" t="shared" si="0"/>
        <v>0</v>
      </c>
    </row>
    <row r="27" spans="27:40">
      <c r="AA27" s="44"/>
      <c r="AB27" s="45"/>
      <c r="AC27" s="45"/>
      <c r="AD27" s="45"/>
      <c r="AE27" s="45"/>
      <c r="AF27" s="45"/>
      <c r="AG27" s="45"/>
      <c r="AH27" s="45"/>
      <c r="AI27" s="45"/>
      <c r="AJ27" s="45"/>
      <c r="AK27" s="45"/>
      <c r="AL27" s="46"/>
      <c r="AN27" s="12">
        <f ca="1" t="shared" si="0"/>
        <v>0</v>
      </c>
    </row>
    <row r="28" spans="27:40">
      <c r="AA28" s="44"/>
      <c r="AB28" s="45"/>
      <c r="AC28" s="45"/>
      <c r="AD28" s="45"/>
      <c r="AE28" s="45"/>
      <c r="AF28" s="45"/>
      <c r="AG28" s="45"/>
      <c r="AH28" s="45"/>
      <c r="AI28" s="45"/>
      <c r="AJ28" s="45"/>
      <c r="AK28" s="45"/>
      <c r="AL28" s="46"/>
      <c r="AN28" s="12">
        <f ca="1" t="shared" si="0"/>
        <v>0</v>
      </c>
    </row>
    <row r="29" spans="27:40">
      <c r="AA29" s="44"/>
      <c r="AB29" s="45"/>
      <c r="AC29" s="45"/>
      <c r="AD29" s="45"/>
      <c r="AE29" s="45"/>
      <c r="AF29" s="45"/>
      <c r="AG29" s="45"/>
      <c r="AH29" s="45"/>
      <c r="AI29" s="45"/>
      <c r="AJ29" s="45"/>
      <c r="AK29" s="45"/>
      <c r="AL29" s="46"/>
      <c r="AN29" s="12">
        <f ca="1" t="shared" si="0"/>
        <v>0</v>
      </c>
    </row>
    <row r="30" spans="27:40">
      <c r="AA30" s="44"/>
      <c r="AB30" s="45"/>
      <c r="AC30" s="45"/>
      <c r="AD30" s="45"/>
      <c r="AE30" s="45"/>
      <c r="AF30" s="45"/>
      <c r="AG30" s="45"/>
      <c r="AH30" s="45"/>
      <c r="AI30" s="45"/>
      <c r="AJ30" s="45"/>
      <c r="AK30" s="45"/>
      <c r="AL30" s="46"/>
      <c r="AN30" s="12">
        <f ca="1" t="shared" si="0"/>
        <v>0</v>
      </c>
    </row>
    <row r="31" spans="27:40">
      <c r="AA31" s="44"/>
      <c r="AB31" s="45"/>
      <c r="AC31" s="45"/>
      <c r="AD31" s="45"/>
      <c r="AE31" s="45"/>
      <c r="AF31" s="45"/>
      <c r="AG31" s="45"/>
      <c r="AH31" s="45"/>
      <c r="AI31" s="45"/>
      <c r="AJ31" s="45"/>
      <c r="AK31" s="45"/>
      <c r="AL31" s="46"/>
      <c r="AN31" s="12">
        <f ca="1" t="shared" si="0"/>
        <v>0</v>
      </c>
    </row>
    <row r="32" spans="27:40">
      <c r="AA32" s="44"/>
      <c r="AB32" s="45"/>
      <c r="AC32" s="45"/>
      <c r="AD32" s="45"/>
      <c r="AE32" s="45"/>
      <c r="AF32" s="45"/>
      <c r="AG32" s="45"/>
      <c r="AH32" s="45"/>
      <c r="AI32" s="45"/>
      <c r="AJ32" s="45"/>
      <c r="AK32" s="45"/>
      <c r="AL32" s="46"/>
      <c r="AN32" s="12">
        <f ca="1" t="shared" si="0"/>
        <v>0</v>
      </c>
    </row>
    <row r="33" spans="27:40">
      <c r="AA33" s="44"/>
      <c r="AB33" s="45"/>
      <c r="AC33" s="45"/>
      <c r="AD33" s="47"/>
      <c r="AE33" s="45"/>
      <c r="AF33" s="45"/>
      <c r="AG33" s="45"/>
      <c r="AH33" s="45"/>
      <c r="AI33" s="45"/>
      <c r="AJ33" s="45"/>
      <c r="AK33" s="45"/>
      <c r="AL33" s="46"/>
      <c r="AN33" s="12">
        <f ca="1" t="shared" si="0"/>
        <v>0</v>
      </c>
    </row>
    <row r="34" spans="27:40">
      <c r="AA34" s="44"/>
      <c r="AB34" s="46"/>
      <c r="AC34" s="45"/>
      <c r="AD34" s="45"/>
      <c r="AE34" s="45"/>
      <c r="AF34" s="45"/>
      <c r="AG34" s="46"/>
      <c r="AH34" s="45"/>
      <c r="AI34" s="45"/>
      <c r="AJ34" s="45"/>
      <c r="AK34" s="45"/>
      <c r="AL34" s="70"/>
      <c r="AN34" s="12">
        <f ca="1" t="shared" si="0"/>
        <v>0</v>
      </c>
    </row>
    <row r="35" spans="27:40">
      <c r="AA35" s="48"/>
      <c r="AB35" s="49"/>
      <c r="AC35" s="50"/>
      <c r="AD35" s="50"/>
      <c r="AE35" s="50"/>
      <c r="AF35" s="50"/>
      <c r="AG35" s="49"/>
      <c r="AH35" s="50"/>
      <c r="AI35" s="50"/>
      <c r="AJ35" s="50"/>
      <c r="AK35" s="50"/>
      <c r="AL35" s="71"/>
      <c r="AN35" s="12">
        <f ca="1" t="shared" si="0"/>
        <v>0</v>
      </c>
    </row>
    <row r="36" spans="27:40">
      <c r="AA36" s="48"/>
      <c r="AB36" s="49"/>
      <c r="AC36" s="50"/>
      <c r="AD36" s="50"/>
      <c r="AE36" s="50"/>
      <c r="AF36" s="50"/>
      <c r="AG36" s="49"/>
      <c r="AH36" s="50"/>
      <c r="AI36" s="50"/>
      <c r="AJ36" s="50"/>
      <c r="AK36" s="50"/>
      <c r="AL36" s="71"/>
      <c r="AN36" s="12">
        <f ca="1" t="shared" si="0"/>
        <v>0</v>
      </c>
    </row>
    <row r="37" spans="27:40">
      <c r="AA37" s="48"/>
      <c r="AB37" s="49"/>
      <c r="AC37" s="50"/>
      <c r="AD37" s="50"/>
      <c r="AE37" s="50"/>
      <c r="AF37" s="50"/>
      <c r="AG37" s="49"/>
      <c r="AH37" s="50"/>
      <c r="AI37" s="50"/>
      <c r="AJ37" s="50"/>
      <c r="AK37" s="50"/>
      <c r="AL37" s="71"/>
      <c r="AN37" s="12">
        <f ca="1" t="shared" si="0"/>
        <v>0</v>
      </c>
    </row>
    <row r="38" spans="27:40">
      <c r="AA38" s="51"/>
      <c r="AB38" s="29"/>
      <c r="AC38" s="10"/>
      <c r="AE38" s="10"/>
      <c r="AF38" s="10"/>
      <c r="AG38" s="29"/>
      <c r="AH38" s="10"/>
      <c r="AI38" s="10"/>
      <c r="AJ38" s="10"/>
      <c r="AK38" s="10"/>
      <c r="AL38" s="28"/>
      <c r="AN38" s="12">
        <f ca="1" t="shared" si="0"/>
        <v>0</v>
      </c>
    </row>
    <row r="39" spans="27:40">
      <c r="AA39" s="51"/>
      <c r="AB39" s="29"/>
      <c r="AC39" s="10"/>
      <c r="AE39" s="10"/>
      <c r="AF39" s="10"/>
      <c r="AG39" s="29"/>
      <c r="AH39" s="10"/>
      <c r="AI39" s="10"/>
      <c r="AJ39" s="10"/>
      <c r="AK39" s="10"/>
      <c r="AL39" s="28"/>
      <c r="AN39" s="12">
        <f ca="1" t="shared" si="0"/>
        <v>0</v>
      </c>
    </row>
    <row r="40" spans="27:40">
      <c r="AA40" s="51"/>
      <c r="AB40" s="29"/>
      <c r="AC40" s="10"/>
      <c r="AE40" s="10"/>
      <c r="AF40" s="10"/>
      <c r="AG40" s="29"/>
      <c r="AH40" s="10"/>
      <c r="AI40" s="10"/>
      <c r="AJ40" s="10"/>
      <c r="AK40" s="10"/>
      <c r="AL40" s="28"/>
      <c r="AN40" s="12">
        <f ca="1" t="shared" si="0"/>
        <v>0</v>
      </c>
    </row>
    <row r="41" spans="27:40">
      <c r="AA41" s="51"/>
      <c r="AB41" s="29"/>
      <c r="AC41" s="10"/>
      <c r="AE41" s="10"/>
      <c r="AF41" s="10"/>
      <c r="AG41" s="29"/>
      <c r="AH41" s="10"/>
      <c r="AI41" s="10"/>
      <c r="AJ41" s="10"/>
      <c r="AK41" s="10"/>
      <c r="AL41" s="28"/>
      <c r="AN41" s="12">
        <f ca="1" t="shared" si="0"/>
        <v>0</v>
      </c>
    </row>
    <row r="42" spans="27:40">
      <c r="AA42" s="51"/>
      <c r="AB42" s="29"/>
      <c r="AC42" s="10"/>
      <c r="AE42" s="10"/>
      <c r="AF42" s="10"/>
      <c r="AG42" s="29"/>
      <c r="AH42" s="10"/>
      <c r="AI42" s="10"/>
      <c r="AJ42" s="10"/>
      <c r="AK42" s="10"/>
      <c r="AL42" s="28"/>
      <c r="AN42" s="12">
        <f ca="1" t="shared" si="0"/>
        <v>0</v>
      </c>
    </row>
    <row r="43" spans="27:40">
      <c r="AA43" s="51"/>
      <c r="AB43" s="29"/>
      <c r="AC43" s="10"/>
      <c r="AE43" s="10"/>
      <c r="AF43" s="10"/>
      <c r="AG43" s="29"/>
      <c r="AH43" s="10"/>
      <c r="AI43" s="10"/>
      <c r="AJ43" s="10"/>
      <c r="AK43" s="10"/>
      <c r="AL43" s="28"/>
      <c r="AN43" s="12">
        <f ca="1" t="shared" si="0"/>
        <v>0</v>
      </c>
    </row>
    <row r="44" spans="40:40">
      <c r="AN44" s="12">
        <f ca="1" t="shared" si="0"/>
        <v>0</v>
      </c>
    </row>
    <row r="45" spans="27:40">
      <c r="AA45" s="52"/>
      <c r="AB45" s="53"/>
      <c r="AC45" s="54"/>
      <c r="AD45" s="50"/>
      <c r="AE45" s="54"/>
      <c r="AF45" s="54"/>
      <c r="AG45" s="53"/>
      <c r="AH45" s="54"/>
      <c r="AI45" s="54"/>
      <c r="AJ45" s="54"/>
      <c r="AK45" s="54"/>
      <c r="AL45" s="72"/>
      <c r="AM45" s="52"/>
      <c r="AN45" s="12">
        <f ca="1" t="shared" si="0"/>
        <v>0</v>
      </c>
    </row>
    <row r="46" spans="27:40">
      <c r="AA46" s="44"/>
      <c r="AB46" s="55"/>
      <c r="AC46" s="56"/>
      <c r="AD46" s="45"/>
      <c r="AE46" s="56"/>
      <c r="AF46" s="56"/>
      <c r="AG46" s="55"/>
      <c r="AH46" s="56"/>
      <c r="AI46" s="56"/>
      <c r="AJ46" s="56"/>
      <c r="AK46" s="56"/>
      <c r="AL46" s="73"/>
      <c r="AM46" s="52"/>
      <c r="AN46" s="12">
        <f ca="1" t="shared" si="0"/>
        <v>0</v>
      </c>
    </row>
    <row r="47" spans="27:40">
      <c r="AA47" s="44"/>
      <c r="AB47" s="55"/>
      <c r="AC47" s="56"/>
      <c r="AD47" s="45"/>
      <c r="AE47" s="56"/>
      <c r="AF47" s="56"/>
      <c r="AG47" s="55"/>
      <c r="AH47" s="56"/>
      <c r="AI47" s="56"/>
      <c r="AJ47" s="56"/>
      <c r="AK47" s="56"/>
      <c r="AL47" s="46"/>
      <c r="AM47" s="52"/>
      <c r="AN47" s="12">
        <f ca="1" t="shared" si="0"/>
        <v>0</v>
      </c>
    </row>
    <row r="48" spans="27:40">
      <c r="AA48" s="44"/>
      <c r="AB48" s="55"/>
      <c r="AC48" s="56"/>
      <c r="AD48" s="57"/>
      <c r="AE48" s="56"/>
      <c r="AF48" s="56"/>
      <c r="AG48" s="55"/>
      <c r="AH48" s="56"/>
      <c r="AI48" s="56"/>
      <c r="AJ48" s="56"/>
      <c r="AK48" s="56"/>
      <c r="AL48" s="46"/>
      <c r="AM48" s="52"/>
      <c r="AN48" s="12">
        <f ca="1" t="shared" si="0"/>
        <v>0</v>
      </c>
    </row>
    <row r="49" spans="27:40">
      <c r="AA49" s="58"/>
      <c r="AB49" s="59"/>
      <c r="AC49" s="21"/>
      <c r="AD49" s="60"/>
      <c r="AE49" s="21"/>
      <c r="AF49" s="21"/>
      <c r="AG49" s="59"/>
      <c r="AH49" s="21"/>
      <c r="AI49" s="21"/>
      <c r="AJ49" s="21"/>
      <c r="AK49" s="21"/>
      <c r="AL49" s="74"/>
      <c r="AN49" s="12">
        <f ca="1" t="shared" si="0"/>
        <v>0</v>
      </c>
    </row>
    <row r="50" spans="40:40">
      <c r="AN50" s="12">
        <f ca="1" t="shared" si="0"/>
        <v>0</v>
      </c>
    </row>
    <row r="51" spans="40:40">
      <c r="AN51" s="12">
        <f ca="1" t="shared" si="0"/>
        <v>0</v>
      </c>
    </row>
    <row r="52" spans="40:40">
      <c r="AN52" s="12">
        <f ca="1" t="shared" si="0"/>
        <v>0</v>
      </c>
    </row>
    <row r="53" spans="40:40">
      <c r="AN53" s="12">
        <f ca="1" t="shared" si="0"/>
        <v>0</v>
      </c>
    </row>
    <row r="54" spans="40:40">
      <c r="AN54" s="12">
        <f ca="1" t="shared" si="0"/>
        <v>0</v>
      </c>
    </row>
    <row r="55" spans="40:40">
      <c r="AN55" s="12">
        <f ca="1" t="shared" si="0"/>
        <v>0</v>
      </c>
    </row>
    <row r="56" spans="40:40">
      <c r="AN56" s="12">
        <f ca="1" t="shared" si="0"/>
        <v>0</v>
      </c>
    </row>
    <row r="57" spans="40:40">
      <c r="AN57" s="12">
        <f ca="1" t="shared" si="0"/>
        <v>0</v>
      </c>
    </row>
    <row r="58" spans="40:40">
      <c r="AN58" s="12">
        <f ca="1" t="shared" si="0"/>
        <v>0</v>
      </c>
    </row>
    <row r="59" spans="40:40">
      <c r="AN59" s="12">
        <f ca="1" t="shared" si="0"/>
        <v>0</v>
      </c>
    </row>
    <row r="60" spans="40:40">
      <c r="AN60" s="12">
        <f ca="1" t="shared" si="0"/>
        <v>0</v>
      </c>
    </row>
    <row r="61" spans="40:40">
      <c r="AN61" s="12">
        <f ca="1" t="shared" si="0"/>
        <v>0</v>
      </c>
    </row>
    <row r="62" spans="40:40">
      <c r="AN62" s="12">
        <f ca="1" t="shared" si="0"/>
        <v>0</v>
      </c>
    </row>
    <row r="63" spans="40:40">
      <c r="AN63" s="12">
        <f ca="1" t="shared" si="0"/>
        <v>0</v>
      </c>
    </row>
    <row r="64" spans="40:40">
      <c r="AN64" s="12">
        <f ca="1" t="shared" si="0"/>
        <v>0</v>
      </c>
    </row>
    <row r="65" spans="40:40">
      <c r="AN65" s="12">
        <f ca="1" t="shared" si="0"/>
        <v>0</v>
      </c>
    </row>
    <row r="66" spans="40:40">
      <c r="AN66" s="12">
        <f ca="1" t="shared" si="0"/>
        <v>0</v>
      </c>
    </row>
    <row r="67" spans="40:40">
      <c r="AN67" s="12">
        <f t="shared" ref="AN67:AN99" si="1">IF(ISBLANK($AL67),0,1+LEN($AL67)-LEN(SUBSTITUTE($AL67,"●","")))</f>
        <v>0</v>
      </c>
    </row>
    <row r="68" spans="40:40">
      <c r="AN68" s="12">
        <f t="shared" si="1"/>
        <v>0</v>
      </c>
    </row>
    <row r="69" spans="40:40">
      <c r="AN69" s="12">
        <f t="shared" si="1"/>
        <v>0</v>
      </c>
    </row>
    <row r="70" spans="40:40">
      <c r="AN70" s="12">
        <f t="shared" si="1"/>
        <v>0</v>
      </c>
    </row>
    <row r="71" spans="40:40">
      <c r="AN71" s="12">
        <f t="shared" si="1"/>
        <v>0</v>
      </c>
    </row>
    <row r="72" spans="40:40">
      <c r="AN72" s="12">
        <f t="shared" si="1"/>
        <v>0</v>
      </c>
    </row>
    <row r="73" spans="40:40">
      <c r="AN73" s="12">
        <f t="shared" si="1"/>
        <v>0</v>
      </c>
    </row>
    <row r="74" spans="40:40">
      <c r="AN74" s="12">
        <f t="shared" si="1"/>
        <v>0</v>
      </c>
    </row>
    <row r="75" spans="40:40">
      <c r="AN75" s="12">
        <f t="shared" si="1"/>
        <v>0</v>
      </c>
    </row>
    <row r="76" spans="40:40">
      <c r="AN76" s="12">
        <f t="shared" si="1"/>
        <v>0</v>
      </c>
    </row>
    <row r="77" spans="40:40">
      <c r="AN77" s="12">
        <f t="shared" si="1"/>
        <v>0</v>
      </c>
    </row>
    <row r="78" spans="40:40">
      <c r="AN78" s="12">
        <f t="shared" si="1"/>
        <v>0</v>
      </c>
    </row>
    <row r="79" spans="40:40">
      <c r="AN79" s="12">
        <f t="shared" si="1"/>
        <v>0</v>
      </c>
    </row>
    <row r="80" spans="40:40">
      <c r="AN80" s="12">
        <f t="shared" si="1"/>
        <v>0</v>
      </c>
    </row>
    <row r="81" spans="40:40">
      <c r="AN81" s="12">
        <f t="shared" si="1"/>
        <v>0</v>
      </c>
    </row>
    <row r="82" spans="40:40">
      <c r="AN82" s="12">
        <f t="shared" si="1"/>
        <v>0</v>
      </c>
    </row>
    <row r="83" spans="40:40">
      <c r="AN83" s="12">
        <f t="shared" si="1"/>
        <v>0</v>
      </c>
    </row>
    <row r="84" spans="40:40">
      <c r="AN84" s="12">
        <f t="shared" si="1"/>
        <v>0</v>
      </c>
    </row>
    <row r="85" spans="40:40">
      <c r="AN85" s="12">
        <f t="shared" si="1"/>
        <v>0</v>
      </c>
    </row>
    <row r="86" spans="40:40">
      <c r="AN86" s="12">
        <f t="shared" si="1"/>
        <v>0</v>
      </c>
    </row>
    <row r="87" spans="40:40">
      <c r="AN87" s="12">
        <f t="shared" si="1"/>
        <v>0</v>
      </c>
    </row>
    <row r="88" spans="40:40">
      <c r="AN88" s="12">
        <f t="shared" si="1"/>
        <v>0</v>
      </c>
    </row>
    <row r="89" spans="40:40">
      <c r="AN89" s="12">
        <f t="shared" si="1"/>
        <v>0</v>
      </c>
    </row>
    <row r="90" spans="40:40">
      <c r="AN90" s="12">
        <f t="shared" si="1"/>
        <v>0</v>
      </c>
    </row>
    <row r="91" spans="40:40">
      <c r="AN91" s="12">
        <f t="shared" si="1"/>
        <v>0</v>
      </c>
    </row>
    <row r="92" spans="40:40">
      <c r="AN92" s="12">
        <f t="shared" si="1"/>
        <v>0</v>
      </c>
    </row>
    <row r="93" spans="40:40">
      <c r="AN93" s="12">
        <f t="shared" si="1"/>
        <v>0</v>
      </c>
    </row>
    <row r="94" spans="40:40">
      <c r="AN94" s="12">
        <f t="shared" si="1"/>
        <v>0</v>
      </c>
    </row>
    <row r="95" spans="40:40">
      <c r="AN95" s="12">
        <f t="shared" si="1"/>
        <v>0</v>
      </c>
    </row>
    <row r="96" spans="40:40">
      <c r="AN96" s="12">
        <f t="shared" si="1"/>
        <v>0</v>
      </c>
    </row>
    <row r="97" spans="40:40">
      <c r="AN97" s="12">
        <f t="shared" si="1"/>
        <v>0</v>
      </c>
    </row>
    <row r="98" spans="40:40">
      <c r="AN98" s="12">
        <f t="shared" si="1"/>
        <v>0</v>
      </c>
    </row>
    <row r="99" spans="40:40">
      <c r="AN99" s="12">
        <f t="shared" si="1"/>
        <v>0</v>
      </c>
    </row>
  </sheetData>
  <sheetProtection sheet="1" objects="1"/>
  <mergeCells count="11">
    <mergeCell ref="D1:F1"/>
    <mergeCell ref="AA1:AL1"/>
    <mergeCell ref="D2:F2"/>
    <mergeCell ref="AJ2:AK2"/>
    <mergeCell ref="D3:F3"/>
    <mergeCell ref="AB2:AB3"/>
    <mergeCell ref="AC2:AC3"/>
    <mergeCell ref="AD2:AD3"/>
    <mergeCell ref="AE2:AE3"/>
    <mergeCell ref="AF2:AF3"/>
    <mergeCell ref="AG2:AG3"/>
  </mergeCells>
  <pageMargins left="0.75" right="0.75" top="1" bottom="1" header="0.511805555555556" footer="0.511805555555556"/>
  <headerFooter/>
  <drawing r:id="rId1"/>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sheetPr>
    <pageSetUpPr autoPageBreaks="0"/>
  </sheetPr>
  <dimension ref="A1:AN99"/>
  <sheetViews>
    <sheetView showZeros="0" workbookViewId="0">
      <selection activeCell="A1" sqref="A1"/>
    </sheetView>
  </sheetViews>
  <sheetFormatPr defaultColWidth="9.14285714285714" defaultRowHeight="15"/>
  <cols>
    <col min="1" max="1" width="20.5714285714286" customWidth="1"/>
    <col min="2" max="2" width="29.7142857142857" style="8" customWidth="1"/>
    <col min="3" max="3" width="10.2857142857143" style="9" customWidth="1"/>
    <col min="4" max="4" width="10.2857142857143" style="10" customWidth="1"/>
    <col min="5" max="6" width="10.2857142857143" style="9" customWidth="1"/>
    <col min="7" max="7" width="10.2857142857143" style="8" customWidth="1"/>
    <col min="8" max="11" width="10.2857142857143" style="9" customWidth="1"/>
    <col min="12" max="12" width="10.2857142857143" style="11" customWidth="1"/>
    <col min="13" max="24" width="10.2857142857143" style="12" customWidth="1"/>
    <col min="26" max="26" width="0.990476190476191" customWidth="1"/>
    <col min="27" max="27" width="20.5714285714286" customWidth="1"/>
    <col min="28" max="28" width="29.7142857142857" style="8" customWidth="1"/>
    <col min="29" max="29" width="6.71428571428571" style="9" customWidth="1"/>
    <col min="30" max="30" width="19.1428571428571" style="10" customWidth="1"/>
    <col min="31" max="31" width="8.28571428571429" style="9" customWidth="1"/>
    <col min="32" max="32" width="7.42857142857143" style="9" customWidth="1"/>
    <col min="33" max="33" width="33.2857142857143" style="8" customWidth="1"/>
    <col min="34" max="34" width="9.28571428571429" style="9" customWidth="1"/>
    <col min="35" max="35" width="5.42857142857143" style="9" customWidth="1"/>
    <col min="36" max="36" width="3.85714285714286" style="9" customWidth="1"/>
    <col min="37" max="37" width="6.57142857142857" style="9" customWidth="1"/>
    <col min="38" max="38" width="36.2857142857143" style="11" customWidth="1"/>
    <col min="39" max="39" width="0.857142857142857" customWidth="1"/>
    <col min="40" max="40" width="9.14285714285714" style="12"/>
  </cols>
  <sheetData>
    <row r="1" ht="22.5" spans="1:40">
      <c r="A1" s="13" t="str">
        <f>Attraction_List!$Z$2</f>
        <v>Sheet Name</v>
      </c>
      <c r="B1" s="14" t="str">
        <f ca="1">MID(CELL("filename",B1),FIND("]",CELL("filename",B1))+1,255)</f>
        <v>Chip_n_Dale_Treehouse</v>
      </c>
      <c r="C1" s="14"/>
      <c r="D1" s="15" t="str">
        <f ca="1">HYPERLINK("#"&amp;CELL("address",INDEX(Attraction_List!$A$3:$A$9999,MATCH($B$1,Attraction_List!$Z$3:$Z$9999,0),1)),"Back to Attraction List")</f>
        <v>Back to Attraction List</v>
      </c>
      <c r="E1" s="16"/>
      <c r="F1" s="17"/>
      <c r="G1" s="18"/>
      <c r="H1" s="18"/>
      <c r="I1" s="18"/>
      <c r="J1" s="18"/>
      <c r="K1" s="18"/>
      <c r="L1" s="25"/>
      <c r="AA1" s="30" t="str">
        <f ca="1">N($B$14)&amp;" Task(s) From "&amp;N($B$15)&amp;" Character(s) Use "&amp;CHAR(34)&amp;$B$2&amp;CHAR(34)&amp;" For "&amp;N($AN$1)&amp;" Token(s)"</f>
        <v>2 Task(s) From 2 Character(s) Use "Chip 'n' Dale Treehouse" For 2 Token(s)</v>
      </c>
      <c r="AB1" s="31"/>
      <c r="AC1" s="31"/>
      <c r="AD1" s="31"/>
      <c r="AE1" s="31"/>
      <c r="AF1" s="31"/>
      <c r="AG1" s="31"/>
      <c r="AH1" s="31"/>
      <c r="AI1" s="31"/>
      <c r="AJ1" s="31"/>
      <c r="AK1" s="31"/>
      <c r="AL1" s="61"/>
      <c r="AN1" s="12">
        <f ca="1">SUM($AN$4:$AN$9999)</f>
        <v>2</v>
      </c>
    </row>
    <row r="2" ht="22.5" spans="1:40">
      <c r="A2" s="13" t="str">
        <f>Attraction_List!$A$2</f>
        <v>Name</v>
      </c>
      <c r="B2" s="19" t="str">
        <f ca="1">LOOKUP(B1,Attraction_List!$Z$3:$Z$9999,Attraction_List!$A$3:$A$9999)</f>
        <v>Chip 'n' Dale Treehouse</v>
      </c>
      <c r="C2" s="19"/>
      <c r="D2" s="9"/>
      <c r="G2" s="20"/>
      <c r="AA2" s="32" t="str">
        <f>HYPERLINK("#$A$1","&lt;&lt;&lt; Attraction Info")</f>
        <v>&lt;&lt;&lt; Attraction Info</v>
      </c>
      <c r="AB2" s="33" t="s">
        <v>276</v>
      </c>
      <c r="AC2" s="34" t="s">
        <v>277</v>
      </c>
      <c r="AD2" s="35" t="s">
        <v>278</v>
      </c>
      <c r="AE2" s="34" t="s">
        <v>279</v>
      </c>
      <c r="AF2" s="34" t="s">
        <v>280</v>
      </c>
      <c r="AG2" s="33" t="s">
        <v>281</v>
      </c>
      <c r="AH2" s="62"/>
      <c r="AI2" s="63" t="s">
        <v>282</v>
      </c>
      <c r="AJ2" s="62" t="s">
        <v>283</v>
      </c>
      <c r="AK2" s="62"/>
      <c r="AL2" s="64" t="str">
        <f ca="1">HYPERLINK("#"&amp;CELL("address",INDEX(Attraction_List!$A$3:$A$9999,MATCH($B$1,Attraction_List!$Z$3:$Z$9999,0),1)),"Back to Attraction List")</f>
        <v>Back to Attraction List</v>
      </c>
      <c r="AN2" s="12">
        <f ca="1" t="shared" ref="AN2:AN66" si="0">IF(ISBLANK($AL2),0,1+LEN($AL2)-LEN(SUBSTITUTE($AL2,"●","")))</f>
        <v>1</v>
      </c>
    </row>
    <row r="3" ht="22.5" spans="1:38">
      <c r="A3" s="13" t="str">
        <f>Attraction_List!$C$2</f>
        <v>Cost</v>
      </c>
      <c r="B3" s="19">
        <f ca="1">LOOKUP(B1,Attraction_List!$Z$3:$Z$9999,Attraction_List!$C$3:$C$9999)</f>
        <v>200</v>
      </c>
      <c r="C3" s="19"/>
      <c r="D3" s="15" t="str">
        <f>IF($B$14&gt;0,HYPERLINK("#$AL$1","Task List &gt;&gt;&gt;"),HYPERLINK("#$A$1","No Tasks"))</f>
        <v>Task List &gt;&gt;&gt;</v>
      </c>
      <c r="E3" s="17"/>
      <c r="F3" s="17"/>
      <c r="G3" s="20"/>
      <c r="AA3" s="75" t="s">
        <v>284</v>
      </c>
      <c r="AB3" s="76"/>
      <c r="AC3" s="77"/>
      <c r="AD3" s="78"/>
      <c r="AE3" s="77"/>
      <c r="AF3" s="77"/>
      <c r="AG3" s="76"/>
      <c r="AH3" s="82" t="s">
        <v>285</v>
      </c>
      <c r="AI3" s="82" t="s">
        <v>286</v>
      </c>
      <c r="AJ3" s="82" t="s">
        <v>28</v>
      </c>
      <c r="AK3" s="82" t="s">
        <v>29</v>
      </c>
      <c r="AL3" s="83" t="s">
        <v>30</v>
      </c>
    </row>
    <row r="4" ht="21.75" spans="1:40">
      <c r="A4" s="13" t="str">
        <f>Attraction_List!$D$2</f>
        <v>Cost Units</v>
      </c>
      <c r="B4" s="19" t="str">
        <f ca="1">LOOKUP(B1,Attraction_List!$Z$3:$Z$9999,Attraction_List!$D$3:$D$9999)</f>
        <v>Gems</v>
      </c>
      <c r="C4" s="19"/>
      <c r="E4" s="21"/>
      <c r="G4" s="20"/>
      <c r="L4" s="26"/>
      <c r="AA4" t="s">
        <v>499</v>
      </c>
      <c r="AB4" s="20" t="s">
        <v>500</v>
      </c>
      <c r="AC4" s="9">
        <v>2</v>
      </c>
      <c r="AG4" s="20" t="s">
        <v>87</v>
      </c>
      <c r="AH4" s="9" t="s">
        <v>35</v>
      </c>
      <c r="AJ4" s="9">
        <v>13</v>
      </c>
      <c r="AK4" s="9">
        <v>110</v>
      </c>
      <c r="AL4" s="8" t="s">
        <v>501</v>
      </c>
      <c r="AN4" s="12">
        <f ca="1" t="shared" si="0"/>
        <v>1</v>
      </c>
    </row>
    <row r="5" ht="21" spans="1:40">
      <c r="A5" s="13" t="str">
        <f>Attraction_List!$E$2</f>
        <v>Limited Time</v>
      </c>
      <c r="B5" s="19" t="str">
        <f ca="1">IF(LOOKUP(B1,Attraction_List!$Z$3:$Z$9999,Attraction_List!$E$3:$E$9999)="Y","Yes","No")</f>
        <v>No</v>
      </c>
      <c r="C5" s="19"/>
      <c r="E5" s="21"/>
      <c r="G5" s="20"/>
      <c r="L5" s="26"/>
      <c r="AA5" t="s">
        <v>502</v>
      </c>
      <c r="AB5" s="20" t="s">
        <v>503</v>
      </c>
      <c r="AC5" s="9">
        <v>1</v>
      </c>
      <c r="AG5" s="20" t="s">
        <v>87</v>
      </c>
      <c r="AH5" s="9" t="s">
        <v>46</v>
      </c>
      <c r="AJ5" s="9">
        <v>16</v>
      </c>
      <c r="AK5" s="9">
        <v>155</v>
      </c>
      <c r="AL5" s="20" t="s">
        <v>469</v>
      </c>
      <c r="AN5" s="12">
        <f ca="1" t="shared" si="0"/>
        <v>1</v>
      </c>
    </row>
    <row r="6" ht="21" spans="1:40">
      <c r="A6" s="13" t="str">
        <f>Attraction_List!$F$2</f>
        <v>Build Time</v>
      </c>
      <c r="B6" s="19" t="str">
        <f ca="1">LOOKUP(B1,Attraction_List!$Z$3:$Z$9999,Attraction_List!$F$3:$F$9999)</f>
        <v>0s</v>
      </c>
      <c r="C6" s="19"/>
      <c r="E6" s="21"/>
      <c r="G6" s="20"/>
      <c r="L6" s="26"/>
      <c r="AA6" s="44"/>
      <c r="AB6" s="45"/>
      <c r="AC6" s="45"/>
      <c r="AD6" s="45"/>
      <c r="AE6" s="45"/>
      <c r="AF6" s="45"/>
      <c r="AG6" s="45"/>
      <c r="AH6" s="45"/>
      <c r="AI6" s="45"/>
      <c r="AJ6" s="45"/>
      <c r="AK6" s="45"/>
      <c r="AL6" s="46"/>
      <c r="AN6" s="12">
        <f ca="1" t="shared" si="0"/>
        <v>0</v>
      </c>
    </row>
    <row r="7" ht="21" spans="1:40">
      <c r="A7" s="13" t="str">
        <f>Attraction_List!$G$2</f>
        <v>Size</v>
      </c>
      <c r="B7" s="19" t="str">
        <f ca="1">LOOKUP(B1,Attraction_List!$Z$3:$Z$9999,Attraction_List!$G$3:$G$9999)</f>
        <v>10x10</v>
      </c>
      <c r="C7" s="19"/>
      <c r="E7" s="21"/>
      <c r="G7" s="20"/>
      <c r="L7" s="26"/>
      <c r="AA7" s="44"/>
      <c r="AB7" s="45"/>
      <c r="AC7" s="45"/>
      <c r="AD7" s="45"/>
      <c r="AE7" s="45"/>
      <c r="AF7" s="45"/>
      <c r="AG7" s="45"/>
      <c r="AH7" s="45"/>
      <c r="AI7" s="45"/>
      <c r="AJ7" s="45"/>
      <c r="AK7" s="45"/>
      <c r="AL7" s="46"/>
      <c r="AN7" s="12">
        <f ca="1" t="shared" si="0"/>
        <v>0</v>
      </c>
    </row>
    <row r="8" ht="21" spans="1:40">
      <c r="A8" s="13" t="str">
        <f>Attraction_List!$H$2</f>
        <v>Collect Time</v>
      </c>
      <c r="B8" s="19" t="str">
        <f ca="1">LOOKUP(B1,Attraction_List!$Z$3:$Z$9999,Attraction_List!$H$3:$H$9999)</f>
        <v>6h</v>
      </c>
      <c r="C8" s="19"/>
      <c r="E8" s="21"/>
      <c r="G8" s="20"/>
      <c r="L8" s="26"/>
      <c r="AA8" s="44"/>
      <c r="AB8" s="45"/>
      <c r="AC8" s="45"/>
      <c r="AD8" s="45"/>
      <c r="AE8" s="45"/>
      <c r="AF8" s="45"/>
      <c r="AG8" s="45"/>
      <c r="AH8" s="45"/>
      <c r="AI8" s="45"/>
      <c r="AJ8" s="45"/>
      <c r="AK8" s="45"/>
      <c r="AL8" s="46"/>
      <c r="AN8" s="12">
        <f ca="1" t="shared" si="0"/>
        <v>0</v>
      </c>
    </row>
    <row r="9" ht="21" spans="1:40">
      <c r="A9" s="13" t="str">
        <f>Attraction_List!$I$2</f>
        <v>Striking Gold</v>
      </c>
      <c r="B9" s="19" t="str">
        <f ca="1">IF(LOOKUP(B1,Attraction_List!$Z$3:$Z$9999,Attraction_List!$I$3:$I$9999)="Y","Yes","No")</f>
        <v>No</v>
      </c>
      <c r="C9" s="19"/>
      <c r="E9" s="21"/>
      <c r="G9" s="20"/>
      <c r="L9" s="26"/>
      <c r="AA9" s="44"/>
      <c r="AB9" s="45"/>
      <c r="AC9" s="45"/>
      <c r="AD9" s="45"/>
      <c r="AE9" s="45"/>
      <c r="AF9" s="45"/>
      <c r="AG9" s="45"/>
      <c r="AH9" s="45"/>
      <c r="AI9" s="45"/>
      <c r="AJ9" s="45"/>
      <c r="AK9" s="45"/>
      <c r="AL9" s="46"/>
      <c r="AN9" s="12">
        <f ca="1" t="shared" si="0"/>
        <v>0</v>
      </c>
    </row>
    <row r="10" ht="21" spans="1:40">
      <c r="A10" s="13" t="str">
        <f>Attraction_List!$J$2</f>
        <v>XP</v>
      </c>
      <c r="B10" s="19">
        <f ca="1">LOOKUP(B1,Attraction_List!$Z$3:$Z$9999,Attraction_List!$J$3:$J$9999)</f>
        <v>32</v>
      </c>
      <c r="C10" s="19"/>
      <c r="E10" s="21"/>
      <c r="G10" s="20"/>
      <c r="L10" s="26"/>
      <c r="AA10" s="44"/>
      <c r="AB10" s="45"/>
      <c r="AC10" s="45"/>
      <c r="AD10" s="45"/>
      <c r="AE10" s="45"/>
      <c r="AF10" s="45"/>
      <c r="AG10" s="45"/>
      <c r="AH10" s="45"/>
      <c r="AI10" s="45"/>
      <c r="AJ10" s="45"/>
      <c r="AK10" s="45"/>
      <c r="AL10" s="46"/>
      <c r="AN10" s="12">
        <f ca="1" t="shared" si="0"/>
        <v>0</v>
      </c>
    </row>
    <row r="11" ht="21" spans="1:40">
      <c r="A11" s="13" t="str">
        <f>Attraction_List!$K$2</f>
        <v>Magic</v>
      </c>
      <c r="B11" s="19">
        <f ca="1">LOOKUP(B1,Attraction_List!$Z$3:$Z$9999,Attraction_List!$K$3:$K$9999)</f>
        <v>155</v>
      </c>
      <c r="C11" s="19"/>
      <c r="D11" s="22"/>
      <c r="E11" s="23"/>
      <c r="F11" s="24"/>
      <c r="G11" s="22"/>
      <c r="H11" s="24"/>
      <c r="I11" s="24"/>
      <c r="J11" s="24"/>
      <c r="K11" s="24"/>
      <c r="L11" s="27"/>
      <c r="AA11" s="44"/>
      <c r="AB11" s="45"/>
      <c r="AC11" s="45"/>
      <c r="AD11" s="45"/>
      <c r="AE11" s="45"/>
      <c r="AF11" s="45"/>
      <c r="AG11" s="45"/>
      <c r="AH11" s="45"/>
      <c r="AI11" s="45"/>
      <c r="AJ11" s="45"/>
      <c r="AK11" s="45"/>
      <c r="AL11" s="46"/>
      <c r="AN11" s="12">
        <f ca="1" t="shared" si="0"/>
        <v>0</v>
      </c>
    </row>
    <row r="12" ht="21" spans="1:40">
      <c r="A12" s="13" t="str">
        <f>Attraction_List!$L$2</f>
        <v>Possible Tokens</v>
      </c>
      <c r="B12" s="19" t="str">
        <f ca="1">LOOKUP(B1,Attraction_List!$Z$3:$Z$9999,Attraction_List!$L$3:$L$9999)</f>
        <v>Chip Ears ● Dale Ears</v>
      </c>
      <c r="C12" s="19"/>
      <c r="E12" s="21"/>
      <c r="G12" s="20"/>
      <c r="L12" s="28"/>
      <c r="AA12" s="44"/>
      <c r="AB12" s="45"/>
      <c r="AC12" s="45"/>
      <c r="AD12" s="45"/>
      <c r="AE12" s="45"/>
      <c r="AF12" s="45"/>
      <c r="AG12" s="45"/>
      <c r="AH12" s="45"/>
      <c r="AI12" s="45"/>
      <c r="AJ12" s="45"/>
      <c r="AK12" s="45"/>
      <c r="AL12" s="46"/>
      <c r="AN12" s="12">
        <f ca="1" t="shared" si="0"/>
        <v>0</v>
      </c>
    </row>
    <row r="13" ht="21" spans="1:40">
      <c r="A13" s="13" t="str">
        <f>Attraction_List!$M$2</f>
        <v>Activity</v>
      </c>
      <c r="B13" s="19" t="str">
        <f ca="1">LOOKUP(B1,Attraction_List!$Z$3:$Z$9999,Attraction_List!$M$3:$M$9999)</f>
        <v>Gathering Acorns</v>
      </c>
      <c r="C13" s="19"/>
      <c r="E13" s="21"/>
      <c r="G13" s="20"/>
      <c r="L13" s="29"/>
      <c r="AA13" s="44"/>
      <c r="AB13" s="45"/>
      <c r="AC13" s="45"/>
      <c r="AD13" s="45"/>
      <c r="AE13" s="45"/>
      <c r="AF13" s="45"/>
      <c r="AG13" s="45"/>
      <c r="AH13" s="45"/>
      <c r="AI13" s="45"/>
      <c r="AJ13" s="45"/>
      <c r="AK13" s="45"/>
      <c r="AL13" s="46"/>
      <c r="AN13" s="12">
        <f ca="1" t="shared" si="0"/>
        <v>0</v>
      </c>
    </row>
    <row r="14" ht="21" spans="1:40">
      <c r="A14" s="13" t="s">
        <v>308</v>
      </c>
      <c r="B14" s="22">
        <f>COUNTA($AB$4:$AB$9999)</f>
        <v>2</v>
      </c>
      <c r="C14" s="24"/>
      <c r="D14" s="22"/>
      <c r="E14" s="23"/>
      <c r="F14" s="24"/>
      <c r="G14" s="20"/>
      <c r="H14" s="24"/>
      <c r="I14" s="24"/>
      <c r="J14" s="24"/>
      <c r="K14" s="24"/>
      <c r="L14" s="28"/>
      <c r="AA14" s="44"/>
      <c r="AB14" s="45"/>
      <c r="AC14" s="45"/>
      <c r="AD14" s="45"/>
      <c r="AE14" s="45"/>
      <c r="AF14" s="45"/>
      <c r="AG14" s="45"/>
      <c r="AH14" s="45"/>
      <c r="AI14" s="45"/>
      <c r="AJ14" s="45"/>
      <c r="AK14" s="45"/>
      <c r="AL14" s="46"/>
      <c r="AN14" s="12">
        <f ca="1" t="shared" si="0"/>
        <v>0</v>
      </c>
    </row>
    <row r="15" ht="21" spans="1:40">
      <c r="A15" s="13" t="s">
        <v>311</v>
      </c>
      <c r="B15" s="22">
        <f>COUNTA($AA$4:$AA$9999)</f>
        <v>2</v>
      </c>
      <c r="C15" s="24"/>
      <c r="D15" s="22"/>
      <c r="E15" s="23"/>
      <c r="F15" s="24"/>
      <c r="G15" s="20"/>
      <c r="H15" s="24"/>
      <c r="I15" s="24"/>
      <c r="J15" s="24"/>
      <c r="K15" s="24"/>
      <c r="L15" s="28"/>
      <c r="AA15" s="44"/>
      <c r="AB15" s="45"/>
      <c r="AC15" s="45"/>
      <c r="AD15" s="45"/>
      <c r="AE15" s="45"/>
      <c r="AF15" s="45"/>
      <c r="AG15" s="45"/>
      <c r="AH15" s="45"/>
      <c r="AI15" s="45"/>
      <c r="AJ15" s="45"/>
      <c r="AK15" s="45"/>
      <c r="AL15" s="46"/>
      <c r="AN15" s="12">
        <f ca="1" t="shared" si="0"/>
        <v>0</v>
      </c>
    </row>
    <row r="16" spans="27:40">
      <c r="AA16" s="44"/>
      <c r="AB16" s="46"/>
      <c r="AC16" s="45"/>
      <c r="AD16" s="47"/>
      <c r="AE16" s="45"/>
      <c r="AF16" s="45"/>
      <c r="AG16" s="45"/>
      <c r="AH16" s="45"/>
      <c r="AI16" s="45"/>
      <c r="AJ16" s="45"/>
      <c r="AK16" s="45"/>
      <c r="AL16" s="46"/>
      <c r="AN16" s="12">
        <f ca="1" t="shared" si="0"/>
        <v>0</v>
      </c>
    </row>
    <row r="17" spans="27:40">
      <c r="AA17" s="44"/>
      <c r="AB17" s="46"/>
      <c r="AC17" s="45"/>
      <c r="AD17" s="45"/>
      <c r="AE17" s="45"/>
      <c r="AF17" s="45"/>
      <c r="AG17" s="45"/>
      <c r="AH17" s="45"/>
      <c r="AI17" s="45"/>
      <c r="AJ17" s="45"/>
      <c r="AK17" s="45"/>
      <c r="AL17" s="46"/>
      <c r="AN17" s="12">
        <f ca="1" t="shared" si="0"/>
        <v>0</v>
      </c>
    </row>
    <row r="18" spans="27:40">
      <c r="AA18" s="44"/>
      <c r="AB18" s="46"/>
      <c r="AC18" s="45"/>
      <c r="AD18" s="45"/>
      <c r="AE18" s="45"/>
      <c r="AF18" s="45"/>
      <c r="AG18" s="46"/>
      <c r="AH18" s="45"/>
      <c r="AI18" s="45"/>
      <c r="AJ18" s="45"/>
      <c r="AK18" s="45"/>
      <c r="AL18" s="46"/>
      <c r="AN18" s="12">
        <f ca="1" t="shared" si="0"/>
        <v>0</v>
      </c>
    </row>
    <row r="19" spans="27:40">
      <c r="AA19" s="44"/>
      <c r="AB19" s="46"/>
      <c r="AC19" s="45"/>
      <c r="AD19" s="45"/>
      <c r="AE19" s="45"/>
      <c r="AF19" s="45"/>
      <c r="AG19" s="46"/>
      <c r="AH19" s="45"/>
      <c r="AI19" s="45"/>
      <c r="AJ19" s="45"/>
      <c r="AK19" s="45"/>
      <c r="AL19" s="46"/>
      <c r="AN19" s="12">
        <f ca="1" t="shared" si="0"/>
        <v>0</v>
      </c>
    </row>
    <row r="20" spans="27:40">
      <c r="AA20" s="44"/>
      <c r="AB20" s="46"/>
      <c r="AC20" s="45"/>
      <c r="AD20" s="47"/>
      <c r="AE20" s="45"/>
      <c r="AF20" s="45"/>
      <c r="AG20" s="46"/>
      <c r="AH20" s="45"/>
      <c r="AI20" s="45"/>
      <c r="AJ20" s="45"/>
      <c r="AK20" s="45"/>
      <c r="AL20" s="46"/>
      <c r="AN20" s="12">
        <f ca="1" t="shared" si="0"/>
        <v>0</v>
      </c>
    </row>
    <row r="21" spans="27:40">
      <c r="AA21" s="44"/>
      <c r="AB21" s="46"/>
      <c r="AC21" s="45"/>
      <c r="AD21" s="45"/>
      <c r="AE21" s="45"/>
      <c r="AF21" s="45"/>
      <c r="AG21" s="46"/>
      <c r="AH21" s="45"/>
      <c r="AI21" s="45"/>
      <c r="AJ21" s="45"/>
      <c r="AK21" s="45"/>
      <c r="AL21" s="46"/>
      <c r="AN21" s="12">
        <f ca="1" t="shared" si="0"/>
        <v>0</v>
      </c>
    </row>
    <row r="22" spans="27:40">
      <c r="AA22" s="44"/>
      <c r="AB22" s="46"/>
      <c r="AC22" s="45"/>
      <c r="AD22" s="45"/>
      <c r="AE22" s="45"/>
      <c r="AF22" s="45"/>
      <c r="AG22" s="46"/>
      <c r="AH22" s="45"/>
      <c r="AI22" s="45"/>
      <c r="AJ22" s="45"/>
      <c r="AK22" s="45"/>
      <c r="AL22" s="46"/>
      <c r="AN22" s="12">
        <f ca="1" t="shared" si="0"/>
        <v>0</v>
      </c>
    </row>
    <row r="23" spans="27:40">
      <c r="AA23" s="44"/>
      <c r="AB23" s="46"/>
      <c r="AC23" s="45"/>
      <c r="AD23" s="45"/>
      <c r="AE23" s="45"/>
      <c r="AF23" s="45"/>
      <c r="AG23" s="46"/>
      <c r="AH23" s="45"/>
      <c r="AI23" s="45"/>
      <c r="AJ23" s="45"/>
      <c r="AK23" s="45"/>
      <c r="AL23" s="46"/>
      <c r="AN23" s="12">
        <f ca="1" t="shared" si="0"/>
        <v>0</v>
      </c>
    </row>
    <row r="24" spans="27:40">
      <c r="AA24" s="44"/>
      <c r="AB24" s="45"/>
      <c r="AC24" s="45"/>
      <c r="AD24" s="45"/>
      <c r="AE24" s="45"/>
      <c r="AF24" s="45"/>
      <c r="AG24" s="45"/>
      <c r="AH24" s="45"/>
      <c r="AI24" s="45"/>
      <c r="AJ24" s="45"/>
      <c r="AK24" s="45"/>
      <c r="AL24" s="46"/>
      <c r="AN24" s="12">
        <f ca="1" t="shared" si="0"/>
        <v>0</v>
      </c>
    </row>
    <row r="25" spans="27:40">
      <c r="AA25" s="44"/>
      <c r="AB25" s="45"/>
      <c r="AC25" s="45"/>
      <c r="AD25" s="47"/>
      <c r="AE25" s="45"/>
      <c r="AF25" s="45"/>
      <c r="AG25" s="45"/>
      <c r="AH25" s="45"/>
      <c r="AI25" s="45"/>
      <c r="AJ25" s="45"/>
      <c r="AK25" s="45"/>
      <c r="AL25" s="46"/>
      <c r="AN25" s="12">
        <f ca="1" t="shared" si="0"/>
        <v>0</v>
      </c>
    </row>
    <row r="26" spans="27:40">
      <c r="AA26" s="44"/>
      <c r="AB26" s="45"/>
      <c r="AC26" s="45"/>
      <c r="AD26" s="45"/>
      <c r="AE26" s="45"/>
      <c r="AF26" s="45"/>
      <c r="AG26" s="45"/>
      <c r="AH26" s="45"/>
      <c r="AI26" s="45"/>
      <c r="AJ26" s="45"/>
      <c r="AK26" s="45"/>
      <c r="AL26" s="46"/>
      <c r="AN26" s="12">
        <f ca="1" t="shared" si="0"/>
        <v>0</v>
      </c>
    </row>
    <row r="27" spans="27:40">
      <c r="AA27" s="44"/>
      <c r="AB27" s="45"/>
      <c r="AC27" s="45"/>
      <c r="AD27" s="45"/>
      <c r="AE27" s="45"/>
      <c r="AF27" s="45"/>
      <c r="AG27" s="45"/>
      <c r="AH27" s="45"/>
      <c r="AI27" s="45"/>
      <c r="AJ27" s="45"/>
      <c r="AK27" s="45"/>
      <c r="AL27" s="46"/>
      <c r="AN27" s="12">
        <f ca="1" t="shared" si="0"/>
        <v>0</v>
      </c>
    </row>
    <row r="28" spans="27:40">
      <c r="AA28" s="44"/>
      <c r="AB28" s="45"/>
      <c r="AC28" s="45"/>
      <c r="AD28" s="45"/>
      <c r="AE28" s="45"/>
      <c r="AF28" s="45"/>
      <c r="AG28" s="45"/>
      <c r="AH28" s="45"/>
      <c r="AI28" s="45"/>
      <c r="AJ28" s="45"/>
      <c r="AK28" s="45"/>
      <c r="AL28" s="46"/>
      <c r="AN28" s="12">
        <f ca="1" t="shared" si="0"/>
        <v>0</v>
      </c>
    </row>
    <row r="29" spans="27:40">
      <c r="AA29" s="44"/>
      <c r="AB29" s="45"/>
      <c r="AC29" s="45"/>
      <c r="AD29" s="45"/>
      <c r="AE29" s="45"/>
      <c r="AF29" s="45"/>
      <c r="AG29" s="45"/>
      <c r="AH29" s="45"/>
      <c r="AI29" s="45"/>
      <c r="AJ29" s="45"/>
      <c r="AK29" s="45"/>
      <c r="AL29" s="46"/>
      <c r="AN29" s="12">
        <f ca="1" t="shared" si="0"/>
        <v>0</v>
      </c>
    </row>
    <row r="30" spans="27:40">
      <c r="AA30" s="44"/>
      <c r="AB30" s="45"/>
      <c r="AC30" s="45"/>
      <c r="AD30" s="45"/>
      <c r="AE30" s="45"/>
      <c r="AF30" s="45"/>
      <c r="AG30" s="45"/>
      <c r="AH30" s="45"/>
      <c r="AI30" s="45"/>
      <c r="AJ30" s="45"/>
      <c r="AK30" s="45"/>
      <c r="AL30" s="46"/>
      <c r="AN30" s="12">
        <f ca="1" t="shared" si="0"/>
        <v>0</v>
      </c>
    </row>
    <row r="31" spans="27:40">
      <c r="AA31" s="44"/>
      <c r="AB31" s="45"/>
      <c r="AC31" s="45"/>
      <c r="AD31" s="45"/>
      <c r="AE31" s="45"/>
      <c r="AF31" s="45"/>
      <c r="AG31" s="45"/>
      <c r="AH31" s="45"/>
      <c r="AI31" s="45"/>
      <c r="AJ31" s="45"/>
      <c r="AK31" s="45"/>
      <c r="AL31" s="46"/>
      <c r="AN31" s="12">
        <f ca="1" t="shared" si="0"/>
        <v>0</v>
      </c>
    </row>
    <row r="32" spans="27:40">
      <c r="AA32" s="44"/>
      <c r="AB32" s="45"/>
      <c r="AC32" s="45"/>
      <c r="AD32" s="45"/>
      <c r="AE32" s="45"/>
      <c r="AF32" s="45"/>
      <c r="AG32" s="45"/>
      <c r="AH32" s="45"/>
      <c r="AI32" s="45"/>
      <c r="AJ32" s="45"/>
      <c r="AK32" s="45"/>
      <c r="AL32" s="46"/>
      <c r="AN32" s="12">
        <f ca="1" t="shared" si="0"/>
        <v>0</v>
      </c>
    </row>
    <row r="33" spans="27:40">
      <c r="AA33" s="44"/>
      <c r="AB33" s="45"/>
      <c r="AC33" s="45"/>
      <c r="AD33" s="47"/>
      <c r="AE33" s="45"/>
      <c r="AF33" s="45"/>
      <c r="AG33" s="45"/>
      <c r="AH33" s="45"/>
      <c r="AI33" s="45"/>
      <c r="AJ33" s="45"/>
      <c r="AK33" s="45"/>
      <c r="AL33" s="46"/>
      <c r="AN33" s="12">
        <f ca="1" t="shared" si="0"/>
        <v>0</v>
      </c>
    </row>
    <row r="34" spans="27:40">
      <c r="AA34" s="44"/>
      <c r="AB34" s="46"/>
      <c r="AC34" s="45"/>
      <c r="AD34" s="45"/>
      <c r="AE34" s="45"/>
      <c r="AF34" s="45"/>
      <c r="AG34" s="46"/>
      <c r="AH34" s="45"/>
      <c r="AI34" s="45"/>
      <c r="AJ34" s="45"/>
      <c r="AK34" s="45"/>
      <c r="AL34" s="70"/>
      <c r="AN34" s="12">
        <f ca="1" t="shared" si="0"/>
        <v>0</v>
      </c>
    </row>
    <row r="35" spans="27:40">
      <c r="AA35" s="48"/>
      <c r="AB35" s="49"/>
      <c r="AC35" s="50"/>
      <c r="AD35" s="50"/>
      <c r="AE35" s="50"/>
      <c r="AF35" s="50"/>
      <c r="AG35" s="49"/>
      <c r="AH35" s="50"/>
      <c r="AI35" s="50"/>
      <c r="AJ35" s="50"/>
      <c r="AK35" s="50"/>
      <c r="AL35" s="71"/>
      <c r="AN35" s="12">
        <f ca="1" t="shared" si="0"/>
        <v>0</v>
      </c>
    </row>
    <row r="36" spans="27:40">
      <c r="AA36" s="48"/>
      <c r="AB36" s="49"/>
      <c r="AC36" s="50"/>
      <c r="AD36" s="50"/>
      <c r="AE36" s="50"/>
      <c r="AF36" s="50"/>
      <c r="AG36" s="49"/>
      <c r="AH36" s="50"/>
      <c r="AI36" s="50"/>
      <c r="AJ36" s="50"/>
      <c r="AK36" s="50"/>
      <c r="AL36" s="71"/>
      <c r="AN36" s="12">
        <f ca="1" t="shared" si="0"/>
        <v>0</v>
      </c>
    </row>
    <row r="37" spans="27:40">
      <c r="AA37" s="48"/>
      <c r="AB37" s="49"/>
      <c r="AC37" s="50"/>
      <c r="AD37" s="50"/>
      <c r="AE37" s="50"/>
      <c r="AF37" s="50"/>
      <c r="AG37" s="49"/>
      <c r="AH37" s="50"/>
      <c r="AI37" s="50"/>
      <c r="AJ37" s="50"/>
      <c r="AK37" s="50"/>
      <c r="AL37" s="71"/>
      <c r="AN37" s="12">
        <f ca="1" t="shared" si="0"/>
        <v>0</v>
      </c>
    </row>
    <row r="38" spans="27:40">
      <c r="AA38" s="51"/>
      <c r="AB38" s="29"/>
      <c r="AC38" s="10"/>
      <c r="AE38" s="10"/>
      <c r="AF38" s="10"/>
      <c r="AG38" s="29"/>
      <c r="AH38" s="10"/>
      <c r="AI38" s="10"/>
      <c r="AJ38" s="10"/>
      <c r="AK38" s="10"/>
      <c r="AL38" s="28"/>
      <c r="AN38" s="12">
        <f ca="1" t="shared" si="0"/>
        <v>0</v>
      </c>
    </row>
    <row r="39" spans="27:40">
      <c r="AA39" s="51"/>
      <c r="AB39" s="29"/>
      <c r="AC39" s="10"/>
      <c r="AE39" s="10"/>
      <c r="AF39" s="10"/>
      <c r="AG39" s="29"/>
      <c r="AH39" s="10"/>
      <c r="AI39" s="10"/>
      <c r="AJ39" s="10"/>
      <c r="AK39" s="10"/>
      <c r="AL39" s="28"/>
      <c r="AN39" s="12">
        <f ca="1" t="shared" si="0"/>
        <v>0</v>
      </c>
    </row>
    <row r="40" spans="27:40">
      <c r="AA40" s="51"/>
      <c r="AB40" s="29"/>
      <c r="AC40" s="10"/>
      <c r="AE40" s="10"/>
      <c r="AF40" s="10"/>
      <c r="AG40" s="29"/>
      <c r="AH40" s="10"/>
      <c r="AI40" s="10"/>
      <c r="AJ40" s="10"/>
      <c r="AK40" s="10"/>
      <c r="AL40" s="28"/>
      <c r="AN40" s="12">
        <f ca="1" t="shared" si="0"/>
        <v>0</v>
      </c>
    </row>
    <row r="41" spans="27:40">
      <c r="AA41" s="51"/>
      <c r="AB41" s="29"/>
      <c r="AC41" s="10"/>
      <c r="AE41" s="10"/>
      <c r="AF41" s="10"/>
      <c r="AG41" s="29"/>
      <c r="AH41" s="10"/>
      <c r="AI41" s="10"/>
      <c r="AJ41" s="10"/>
      <c r="AK41" s="10"/>
      <c r="AL41" s="28"/>
      <c r="AN41" s="12">
        <f ca="1" t="shared" si="0"/>
        <v>0</v>
      </c>
    </row>
    <row r="42" spans="27:40">
      <c r="AA42" s="51"/>
      <c r="AB42" s="29"/>
      <c r="AC42" s="10"/>
      <c r="AE42" s="10"/>
      <c r="AF42" s="10"/>
      <c r="AG42" s="29"/>
      <c r="AH42" s="10"/>
      <c r="AI42" s="10"/>
      <c r="AJ42" s="10"/>
      <c r="AK42" s="10"/>
      <c r="AL42" s="28"/>
      <c r="AN42" s="12">
        <f ca="1" t="shared" si="0"/>
        <v>0</v>
      </c>
    </row>
    <row r="43" spans="27:40">
      <c r="AA43" s="51"/>
      <c r="AB43" s="29"/>
      <c r="AC43" s="10"/>
      <c r="AE43" s="10"/>
      <c r="AF43" s="10"/>
      <c r="AG43" s="29"/>
      <c r="AH43" s="10"/>
      <c r="AI43" s="10"/>
      <c r="AJ43" s="10"/>
      <c r="AK43" s="10"/>
      <c r="AL43" s="28"/>
      <c r="AN43" s="12">
        <f ca="1" t="shared" si="0"/>
        <v>0</v>
      </c>
    </row>
    <row r="44" spans="40:40">
      <c r="AN44" s="12">
        <f ca="1" t="shared" si="0"/>
        <v>0</v>
      </c>
    </row>
    <row r="45" spans="27:40">
      <c r="AA45" s="52"/>
      <c r="AB45" s="53"/>
      <c r="AC45" s="54"/>
      <c r="AD45" s="50"/>
      <c r="AE45" s="54"/>
      <c r="AF45" s="54"/>
      <c r="AG45" s="53"/>
      <c r="AH45" s="54"/>
      <c r="AI45" s="54"/>
      <c r="AJ45" s="54"/>
      <c r="AK45" s="54"/>
      <c r="AL45" s="72"/>
      <c r="AM45" s="52"/>
      <c r="AN45" s="12">
        <f ca="1" t="shared" si="0"/>
        <v>0</v>
      </c>
    </row>
    <row r="46" spans="27:40">
      <c r="AA46" s="44"/>
      <c r="AB46" s="55"/>
      <c r="AC46" s="56"/>
      <c r="AD46" s="45"/>
      <c r="AE46" s="56"/>
      <c r="AF46" s="56"/>
      <c r="AG46" s="55"/>
      <c r="AH46" s="56"/>
      <c r="AI46" s="56"/>
      <c r="AJ46" s="56"/>
      <c r="AK46" s="56"/>
      <c r="AL46" s="73"/>
      <c r="AM46" s="52"/>
      <c r="AN46" s="12">
        <f ca="1" t="shared" si="0"/>
        <v>0</v>
      </c>
    </row>
    <row r="47" spans="27:40">
      <c r="AA47" s="44"/>
      <c r="AB47" s="55"/>
      <c r="AC47" s="56"/>
      <c r="AD47" s="45"/>
      <c r="AE47" s="56"/>
      <c r="AF47" s="56"/>
      <c r="AG47" s="55"/>
      <c r="AH47" s="56"/>
      <c r="AI47" s="56"/>
      <c r="AJ47" s="56"/>
      <c r="AK47" s="56"/>
      <c r="AL47" s="46"/>
      <c r="AM47" s="52"/>
      <c r="AN47" s="12">
        <f ca="1" t="shared" si="0"/>
        <v>0</v>
      </c>
    </row>
    <row r="48" spans="27:40">
      <c r="AA48" s="44"/>
      <c r="AB48" s="55"/>
      <c r="AC48" s="56"/>
      <c r="AD48" s="57"/>
      <c r="AE48" s="56"/>
      <c r="AF48" s="56"/>
      <c r="AG48" s="55"/>
      <c r="AH48" s="56"/>
      <c r="AI48" s="56"/>
      <c r="AJ48" s="56"/>
      <c r="AK48" s="56"/>
      <c r="AL48" s="46"/>
      <c r="AM48" s="52"/>
      <c r="AN48" s="12">
        <f ca="1" t="shared" si="0"/>
        <v>0</v>
      </c>
    </row>
    <row r="49" spans="27:40">
      <c r="AA49" s="58"/>
      <c r="AB49" s="59"/>
      <c r="AC49" s="21"/>
      <c r="AD49" s="60"/>
      <c r="AE49" s="21"/>
      <c r="AF49" s="21"/>
      <c r="AG49" s="59"/>
      <c r="AH49" s="21"/>
      <c r="AI49" s="21"/>
      <c r="AJ49" s="21"/>
      <c r="AK49" s="21"/>
      <c r="AL49" s="74"/>
      <c r="AN49" s="12">
        <f ca="1" t="shared" si="0"/>
        <v>0</v>
      </c>
    </row>
    <row r="50" spans="40:40">
      <c r="AN50" s="12">
        <f ca="1" t="shared" si="0"/>
        <v>0</v>
      </c>
    </row>
    <row r="51" spans="40:40">
      <c r="AN51" s="12">
        <f ca="1" t="shared" si="0"/>
        <v>0</v>
      </c>
    </row>
    <row r="52" spans="40:40">
      <c r="AN52" s="12">
        <f ca="1" t="shared" si="0"/>
        <v>0</v>
      </c>
    </row>
    <row r="53" spans="40:40">
      <c r="AN53" s="12">
        <f ca="1" t="shared" si="0"/>
        <v>0</v>
      </c>
    </row>
    <row r="54" spans="40:40">
      <c r="AN54" s="12">
        <f ca="1" t="shared" si="0"/>
        <v>0</v>
      </c>
    </row>
    <row r="55" spans="40:40">
      <c r="AN55" s="12">
        <f ca="1" t="shared" si="0"/>
        <v>0</v>
      </c>
    </row>
    <row r="56" spans="40:40">
      <c r="AN56" s="12">
        <f ca="1" t="shared" si="0"/>
        <v>0</v>
      </c>
    </row>
    <row r="57" spans="40:40">
      <c r="AN57" s="12">
        <f ca="1" t="shared" si="0"/>
        <v>0</v>
      </c>
    </row>
    <row r="58" spans="40:40">
      <c r="AN58" s="12">
        <f ca="1" t="shared" si="0"/>
        <v>0</v>
      </c>
    </row>
    <row r="59" spans="40:40">
      <c r="AN59" s="12">
        <f ca="1" t="shared" si="0"/>
        <v>0</v>
      </c>
    </row>
    <row r="60" spans="40:40">
      <c r="AN60" s="12">
        <f ca="1" t="shared" si="0"/>
        <v>0</v>
      </c>
    </row>
    <row r="61" spans="40:40">
      <c r="AN61" s="12">
        <f ca="1" t="shared" si="0"/>
        <v>0</v>
      </c>
    </row>
    <row r="62" spans="40:40">
      <c r="AN62" s="12">
        <f ca="1" t="shared" si="0"/>
        <v>0</v>
      </c>
    </row>
    <row r="63" spans="40:40">
      <c r="AN63" s="12">
        <f ca="1" t="shared" si="0"/>
        <v>0</v>
      </c>
    </row>
    <row r="64" spans="40:40">
      <c r="AN64" s="12">
        <f ca="1" t="shared" si="0"/>
        <v>0</v>
      </c>
    </row>
    <row r="65" spans="40:40">
      <c r="AN65" s="12">
        <f ca="1" t="shared" si="0"/>
        <v>0</v>
      </c>
    </row>
    <row r="66" spans="40:40">
      <c r="AN66" s="12">
        <f ca="1" t="shared" si="0"/>
        <v>0</v>
      </c>
    </row>
    <row r="67" spans="40:40">
      <c r="AN67" s="12">
        <f t="shared" ref="AN67:AN99" si="1">IF(ISBLANK($AL67),0,1+LEN($AL67)-LEN(SUBSTITUTE($AL67,"●","")))</f>
        <v>0</v>
      </c>
    </row>
    <row r="68" spans="40:40">
      <c r="AN68" s="12">
        <f t="shared" si="1"/>
        <v>0</v>
      </c>
    </row>
    <row r="69" spans="40:40">
      <c r="AN69" s="12">
        <f t="shared" si="1"/>
        <v>0</v>
      </c>
    </row>
    <row r="70" spans="40:40">
      <c r="AN70" s="12">
        <f t="shared" si="1"/>
        <v>0</v>
      </c>
    </row>
    <row r="71" spans="40:40">
      <c r="AN71" s="12">
        <f t="shared" si="1"/>
        <v>0</v>
      </c>
    </row>
    <row r="72" spans="40:40">
      <c r="AN72" s="12">
        <f t="shared" si="1"/>
        <v>0</v>
      </c>
    </row>
    <row r="73" spans="40:40">
      <c r="AN73" s="12">
        <f t="shared" si="1"/>
        <v>0</v>
      </c>
    </row>
    <row r="74" spans="40:40">
      <c r="AN74" s="12">
        <f t="shared" si="1"/>
        <v>0</v>
      </c>
    </row>
    <row r="75" spans="40:40">
      <c r="AN75" s="12">
        <f t="shared" si="1"/>
        <v>0</v>
      </c>
    </row>
    <row r="76" spans="40:40">
      <c r="AN76" s="12">
        <f t="shared" si="1"/>
        <v>0</v>
      </c>
    </row>
    <row r="77" spans="40:40">
      <c r="AN77" s="12">
        <f t="shared" si="1"/>
        <v>0</v>
      </c>
    </row>
    <row r="78" spans="40:40">
      <c r="AN78" s="12">
        <f t="shared" si="1"/>
        <v>0</v>
      </c>
    </row>
    <row r="79" spans="40:40">
      <c r="AN79" s="12">
        <f t="shared" si="1"/>
        <v>0</v>
      </c>
    </row>
    <row r="80" spans="40:40">
      <c r="AN80" s="12">
        <f t="shared" si="1"/>
        <v>0</v>
      </c>
    </row>
    <row r="81" spans="40:40">
      <c r="AN81" s="12">
        <f t="shared" si="1"/>
        <v>0</v>
      </c>
    </row>
    <row r="82" spans="40:40">
      <c r="AN82" s="12">
        <f t="shared" si="1"/>
        <v>0</v>
      </c>
    </row>
    <row r="83" spans="40:40">
      <c r="AN83" s="12">
        <f t="shared" si="1"/>
        <v>0</v>
      </c>
    </row>
    <row r="84" spans="40:40">
      <c r="AN84" s="12">
        <f t="shared" si="1"/>
        <v>0</v>
      </c>
    </row>
    <row r="85" spans="40:40">
      <c r="AN85" s="12">
        <f t="shared" si="1"/>
        <v>0</v>
      </c>
    </row>
    <row r="86" spans="40:40">
      <c r="AN86" s="12">
        <f t="shared" si="1"/>
        <v>0</v>
      </c>
    </row>
    <row r="87" spans="40:40">
      <c r="AN87" s="12">
        <f t="shared" si="1"/>
        <v>0</v>
      </c>
    </row>
    <row r="88" spans="40:40">
      <c r="AN88" s="12">
        <f t="shared" si="1"/>
        <v>0</v>
      </c>
    </row>
    <row r="89" spans="40:40">
      <c r="AN89" s="12">
        <f t="shared" si="1"/>
        <v>0</v>
      </c>
    </row>
    <row r="90" spans="40:40">
      <c r="AN90" s="12">
        <f t="shared" si="1"/>
        <v>0</v>
      </c>
    </row>
    <row r="91" spans="40:40">
      <c r="AN91" s="12">
        <f t="shared" si="1"/>
        <v>0</v>
      </c>
    </row>
    <row r="92" spans="40:40">
      <c r="AN92" s="12">
        <f t="shared" si="1"/>
        <v>0</v>
      </c>
    </row>
    <row r="93" spans="40:40">
      <c r="AN93" s="12">
        <f t="shared" si="1"/>
        <v>0</v>
      </c>
    </row>
    <row r="94" spans="40:40">
      <c r="AN94" s="12">
        <f t="shared" si="1"/>
        <v>0</v>
      </c>
    </row>
    <row r="95" spans="40:40">
      <c r="AN95" s="12">
        <f t="shared" si="1"/>
        <v>0</v>
      </c>
    </row>
    <row r="96" spans="40:40">
      <c r="AN96" s="12">
        <f t="shared" si="1"/>
        <v>0</v>
      </c>
    </row>
    <row r="97" spans="40:40">
      <c r="AN97" s="12">
        <f t="shared" si="1"/>
        <v>0</v>
      </c>
    </row>
    <row r="98" spans="40:40">
      <c r="AN98" s="12">
        <f t="shared" si="1"/>
        <v>0</v>
      </c>
    </row>
    <row r="99" spans="40:40">
      <c r="AN99" s="12">
        <f t="shared" si="1"/>
        <v>0</v>
      </c>
    </row>
  </sheetData>
  <sheetProtection sheet="1" objects="1"/>
  <mergeCells count="11">
    <mergeCell ref="D1:F1"/>
    <mergeCell ref="AA1:AL1"/>
    <mergeCell ref="D2:F2"/>
    <mergeCell ref="AJ2:AK2"/>
    <mergeCell ref="D3:F3"/>
    <mergeCell ref="AB2:AB3"/>
    <mergeCell ref="AC2:AC3"/>
    <mergeCell ref="AD2:AD3"/>
    <mergeCell ref="AE2:AE3"/>
    <mergeCell ref="AF2:AF3"/>
    <mergeCell ref="AG2:AG3"/>
  </mergeCells>
  <pageMargins left="0.75" right="0.75" top="1" bottom="1" header="0.511805555555556" footer="0.511805555555556"/>
  <headerFooter/>
  <drawing r:id="rId1"/>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sheetPr>
    <pageSetUpPr autoPageBreaks="0"/>
  </sheetPr>
  <dimension ref="A1:AN99"/>
  <sheetViews>
    <sheetView showZeros="0" workbookViewId="0">
      <selection activeCell="A1" sqref="A1"/>
    </sheetView>
  </sheetViews>
  <sheetFormatPr defaultColWidth="9.14285714285714" defaultRowHeight="15"/>
  <cols>
    <col min="1" max="1" width="20.5714285714286" customWidth="1"/>
    <col min="2" max="2" width="29.7142857142857" style="8" customWidth="1"/>
    <col min="3" max="3" width="10.2857142857143" style="9" customWidth="1"/>
    <col min="4" max="4" width="10.2857142857143" style="10" customWidth="1"/>
    <col min="5" max="6" width="10.2857142857143" style="9" customWidth="1"/>
    <col min="7" max="7" width="10.2857142857143" style="8" customWidth="1"/>
    <col min="8" max="11" width="10.2857142857143" style="9" customWidth="1"/>
    <col min="12" max="12" width="10.2857142857143" style="11" customWidth="1"/>
    <col min="13" max="24" width="10.2857142857143" style="12" customWidth="1"/>
    <col min="26" max="26" width="0.990476190476191" customWidth="1"/>
    <col min="27" max="27" width="20.5714285714286" customWidth="1"/>
    <col min="28" max="28" width="29.7142857142857" style="8" customWidth="1"/>
    <col min="29" max="29" width="6.71428571428571" style="9" customWidth="1"/>
    <col min="30" max="30" width="19.1428571428571" style="10" customWidth="1"/>
    <col min="31" max="31" width="8.28571428571429" style="9" customWidth="1"/>
    <col min="32" max="32" width="7.42857142857143" style="9" customWidth="1"/>
    <col min="33" max="33" width="33.2857142857143" style="8" customWidth="1"/>
    <col min="34" max="34" width="9.28571428571429" style="9" customWidth="1"/>
    <col min="35" max="35" width="5.42857142857143" style="9" customWidth="1"/>
    <col min="36" max="36" width="3.85714285714286" style="9" customWidth="1"/>
    <col min="37" max="37" width="6.57142857142857" style="9" customWidth="1"/>
    <col min="38" max="38" width="36.2857142857143" style="11" customWidth="1"/>
    <col min="39" max="39" width="0.857142857142857" customWidth="1"/>
    <col min="40" max="40" width="9.14285714285714" style="12"/>
  </cols>
  <sheetData>
    <row r="1" ht="22.5" spans="1:40">
      <c r="A1" s="13" t="str">
        <f>Attraction_List!$Z$2</f>
        <v>Sheet Name</v>
      </c>
      <c r="B1" s="14" t="str">
        <f ca="1">MID(CELL("filename",B1),FIND("]",CELL("filename",B1))+1,255)</f>
        <v>Cinderella_Castle</v>
      </c>
      <c r="C1" s="14"/>
      <c r="D1" s="15" t="str">
        <f ca="1">HYPERLINK("#"&amp;CELL("address",INDEX(Attraction_List!$A$3:$A$9999,MATCH($B$1,Attraction_List!$Z$3:$Z$9999,0),1)),"Back to Attraction List")</f>
        <v>Back to Attraction List</v>
      </c>
      <c r="E1" s="16"/>
      <c r="F1" s="17"/>
      <c r="G1" s="18"/>
      <c r="H1" s="18"/>
      <c r="I1" s="18"/>
      <c r="J1" s="18"/>
      <c r="K1" s="18"/>
      <c r="L1" s="25"/>
      <c r="AA1" s="30" t="str">
        <f ca="1">N($B$14)&amp;" Task(s) From "&amp;N($B$15)&amp;" Character(s) Use "&amp;CHAR(34)&amp;$B$2&amp;CHAR(34)&amp;" For "&amp;N($AN$1)&amp;" Token(s)"</f>
        <v>0 Task(s) From 0 Character(s) Use "Cinderella Castle" For 0 Token(s)</v>
      </c>
      <c r="AB1" s="31"/>
      <c r="AC1" s="31"/>
      <c r="AD1" s="31"/>
      <c r="AE1" s="31"/>
      <c r="AF1" s="31"/>
      <c r="AG1" s="31"/>
      <c r="AH1" s="31"/>
      <c r="AI1" s="31"/>
      <c r="AJ1" s="31"/>
      <c r="AK1" s="31"/>
      <c r="AL1" s="61"/>
      <c r="AN1" s="12">
        <f ca="1">SUM($AN$4:$AN$9999)</f>
        <v>0</v>
      </c>
    </row>
    <row r="2" ht="22.5" spans="1:40">
      <c r="A2" s="13" t="str">
        <f>Attraction_List!$A$2</f>
        <v>Name</v>
      </c>
      <c r="B2" s="19" t="str">
        <f ca="1">LOOKUP(B1,Attraction_List!$Z$3:$Z$9999,Attraction_List!$A$3:$A$9999)</f>
        <v>Cinderella Castle</v>
      </c>
      <c r="C2" s="19"/>
      <c r="D2" s="9"/>
      <c r="G2" s="20"/>
      <c r="AA2" s="32" t="str">
        <f>HYPERLINK("#$A$1","&lt;&lt;&lt; Attraction Info")</f>
        <v>&lt;&lt;&lt; Attraction Info</v>
      </c>
      <c r="AB2" s="33" t="s">
        <v>276</v>
      </c>
      <c r="AC2" s="34" t="s">
        <v>277</v>
      </c>
      <c r="AD2" s="35" t="s">
        <v>278</v>
      </c>
      <c r="AE2" s="34" t="s">
        <v>279</v>
      </c>
      <c r="AF2" s="34" t="s">
        <v>280</v>
      </c>
      <c r="AG2" s="33" t="s">
        <v>281</v>
      </c>
      <c r="AH2" s="62"/>
      <c r="AI2" s="63" t="s">
        <v>282</v>
      </c>
      <c r="AJ2" s="62" t="s">
        <v>283</v>
      </c>
      <c r="AK2" s="62"/>
      <c r="AL2" s="64" t="str">
        <f ca="1">HYPERLINK("#"&amp;CELL("address",INDEX(Attraction_List!$A$3:$A$9999,MATCH($B$1,Attraction_List!$Z$3:$Z$9999,0),1)),"Back to Attraction List")</f>
        <v>Back to Attraction List</v>
      </c>
      <c r="AN2" s="12">
        <f ca="1" t="shared" ref="AN2:AN66" si="0">IF(ISBLANK($AL2),0,1+LEN($AL2)-LEN(SUBSTITUTE($AL2,"●","")))</f>
        <v>1</v>
      </c>
    </row>
    <row r="3" ht="22.5" spans="1:38">
      <c r="A3" s="13" t="str">
        <f>Attraction_List!$C$2</f>
        <v>Cost</v>
      </c>
      <c r="B3" s="19" t="str">
        <f ca="1">LOOKUP(B1,Attraction_List!$Z$3:$Z$9999,Attraction_List!$C$3:$C$9999)</f>
        <v>Free</v>
      </c>
      <c r="C3" s="19"/>
      <c r="D3" s="15" t="str">
        <f>IF($B$14&gt;0,HYPERLINK("#$AL$1","Task List &gt;&gt;&gt;"),HYPERLINK("#$A$1","No Tasks"))</f>
        <v>No Tasks</v>
      </c>
      <c r="E3" s="17"/>
      <c r="F3" s="17"/>
      <c r="G3" s="20"/>
      <c r="AA3" s="75" t="s">
        <v>284</v>
      </c>
      <c r="AB3" s="76"/>
      <c r="AC3" s="77"/>
      <c r="AD3" s="78"/>
      <c r="AE3" s="77"/>
      <c r="AF3" s="77"/>
      <c r="AG3" s="76"/>
      <c r="AH3" s="82" t="s">
        <v>285</v>
      </c>
      <c r="AI3" s="82" t="s">
        <v>286</v>
      </c>
      <c r="AJ3" s="82" t="s">
        <v>28</v>
      </c>
      <c r="AK3" s="82" t="s">
        <v>29</v>
      </c>
      <c r="AL3" s="83" t="s">
        <v>30</v>
      </c>
    </row>
    <row r="4" ht="21.75" spans="1:40">
      <c r="A4" s="13" t="str">
        <f>Attraction_List!$D$2</f>
        <v>Cost Units</v>
      </c>
      <c r="B4" s="19">
        <f ca="1">LOOKUP(B1,Attraction_List!$Z$3:$Z$9999,Attraction_List!$D$3:$D$9999)</f>
        <v>0</v>
      </c>
      <c r="C4" s="19"/>
      <c r="E4" s="21"/>
      <c r="G4" s="20"/>
      <c r="L4" s="26"/>
      <c r="AA4" s="44"/>
      <c r="AB4" s="45"/>
      <c r="AC4" s="45"/>
      <c r="AD4" s="45"/>
      <c r="AE4" s="45"/>
      <c r="AF4" s="45"/>
      <c r="AG4" s="45"/>
      <c r="AH4" s="45"/>
      <c r="AI4" s="45"/>
      <c r="AJ4" s="45"/>
      <c r="AK4" s="45"/>
      <c r="AL4" s="46"/>
      <c r="AN4" s="12">
        <f ca="1" t="shared" si="0"/>
        <v>0</v>
      </c>
    </row>
    <row r="5" ht="21" spans="1:40">
      <c r="A5" s="13" t="str">
        <f>Attraction_List!$E$2</f>
        <v>Limited Time</v>
      </c>
      <c r="B5" s="19" t="str">
        <f ca="1">IF(LOOKUP(B1,Attraction_List!$Z$3:$Z$9999,Attraction_List!$E$3:$E$9999)="Y","Yes","No")</f>
        <v>No</v>
      </c>
      <c r="C5" s="19"/>
      <c r="E5" s="21"/>
      <c r="G5" s="20"/>
      <c r="L5" s="26"/>
      <c r="AA5" s="44"/>
      <c r="AB5" s="45"/>
      <c r="AC5" s="45"/>
      <c r="AD5" s="45"/>
      <c r="AE5" s="45"/>
      <c r="AF5" s="45"/>
      <c r="AG5" s="45"/>
      <c r="AH5" s="45"/>
      <c r="AI5" s="45"/>
      <c r="AJ5" s="45"/>
      <c r="AK5" s="45"/>
      <c r="AL5" s="46"/>
      <c r="AN5" s="12">
        <f ca="1" t="shared" si="0"/>
        <v>0</v>
      </c>
    </row>
    <row r="6" ht="21" spans="1:40">
      <c r="A6" s="13" t="str">
        <f>Attraction_List!$F$2</f>
        <v>Build Time</v>
      </c>
      <c r="B6" s="19">
        <f ca="1">LOOKUP(B1,Attraction_List!$Z$3:$Z$9999,Attraction_List!$F$3:$F$9999)</f>
        <v>0</v>
      </c>
      <c r="C6" s="19"/>
      <c r="E6" s="21"/>
      <c r="G6" s="20"/>
      <c r="L6" s="26"/>
      <c r="AA6" s="44"/>
      <c r="AB6" s="45"/>
      <c r="AC6" s="45"/>
      <c r="AD6" s="45"/>
      <c r="AE6" s="45"/>
      <c r="AF6" s="45"/>
      <c r="AG6" s="45"/>
      <c r="AH6" s="45"/>
      <c r="AI6" s="45"/>
      <c r="AJ6" s="45"/>
      <c r="AK6" s="45"/>
      <c r="AL6" s="46"/>
      <c r="AN6" s="12">
        <f ca="1" t="shared" si="0"/>
        <v>0</v>
      </c>
    </row>
    <row r="7" ht="21" spans="1:40">
      <c r="A7" s="13" t="str">
        <f>Attraction_List!$G$2</f>
        <v>Size</v>
      </c>
      <c r="B7" s="19">
        <f ca="1">LOOKUP(B1,Attraction_List!$Z$3:$Z$9999,Attraction_List!$G$3:$G$9999)</f>
        <v>0</v>
      </c>
      <c r="C7" s="19"/>
      <c r="E7" s="21"/>
      <c r="G7" s="20"/>
      <c r="L7" s="26"/>
      <c r="AA7" s="44"/>
      <c r="AB7" s="45"/>
      <c r="AC7" s="45"/>
      <c r="AD7" s="45"/>
      <c r="AE7" s="45"/>
      <c r="AF7" s="45"/>
      <c r="AG7" s="45"/>
      <c r="AH7" s="45"/>
      <c r="AI7" s="45"/>
      <c r="AJ7" s="45"/>
      <c r="AK7" s="45"/>
      <c r="AL7" s="46"/>
      <c r="AN7" s="12">
        <f ca="1" t="shared" si="0"/>
        <v>0</v>
      </c>
    </row>
    <row r="8" ht="21" spans="1:40">
      <c r="A8" s="13" t="str">
        <f>Attraction_List!$H$2</f>
        <v>Collect Time</v>
      </c>
      <c r="B8" s="19">
        <f ca="1">LOOKUP(B1,Attraction_List!$Z$3:$Z$9999,Attraction_List!$H$3:$H$9999)</f>
        <v>0</v>
      </c>
      <c r="C8" s="19"/>
      <c r="E8" s="21"/>
      <c r="G8" s="20"/>
      <c r="L8" s="26"/>
      <c r="AA8" s="44"/>
      <c r="AB8" s="45"/>
      <c r="AC8" s="45"/>
      <c r="AD8" s="45"/>
      <c r="AE8" s="45"/>
      <c r="AF8" s="45"/>
      <c r="AG8" s="45"/>
      <c r="AH8" s="45"/>
      <c r="AI8" s="45"/>
      <c r="AJ8" s="45"/>
      <c r="AK8" s="45"/>
      <c r="AL8" s="46"/>
      <c r="AN8" s="12">
        <f ca="1" t="shared" si="0"/>
        <v>0</v>
      </c>
    </row>
    <row r="9" ht="21" spans="1:40">
      <c r="A9" s="13" t="str">
        <f>Attraction_List!$I$2</f>
        <v>Striking Gold</v>
      </c>
      <c r="B9" s="19" t="str">
        <f ca="1">IF(LOOKUP(B1,Attraction_List!$Z$3:$Z$9999,Attraction_List!$I$3:$I$9999)="Y","Yes","No")</f>
        <v>No</v>
      </c>
      <c r="C9" s="19"/>
      <c r="E9" s="21"/>
      <c r="G9" s="20"/>
      <c r="L9" s="26"/>
      <c r="AA9" s="44"/>
      <c r="AB9" s="45"/>
      <c r="AC9" s="45"/>
      <c r="AD9" s="45"/>
      <c r="AE9" s="45"/>
      <c r="AF9" s="45"/>
      <c r="AG9" s="45"/>
      <c r="AH9" s="45"/>
      <c r="AI9" s="45"/>
      <c r="AJ9" s="45"/>
      <c r="AK9" s="45"/>
      <c r="AL9" s="46"/>
      <c r="AN9" s="12">
        <f ca="1" t="shared" si="0"/>
        <v>0</v>
      </c>
    </row>
    <row r="10" ht="21" spans="1:40">
      <c r="A10" s="13" t="str">
        <f>Attraction_List!$J$2</f>
        <v>XP</v>
      </c>
      <c r="B10" s="19">
        <f ca="1">LOOKUP(B1,Attraction_List!$Z$3:$Z$9999,Attraction_List!$J$3:$J$9999)</f>
        <v>0</v>
      </c>
      <c r="C10" s="19"/>
      <c r="E10" s="21"/>
      <c r="G10" s="20"/>
      <c r="L10" s="26"/>
      <c r="AA10" s="44"/>
      <c r="AB10" s="45"/>
      <c r="AC10" s="45"/>
      <c r="AD10" s="45"/>
      <c r="AE10" s="45"/>
      <c r="AF10" s="45"/>
      <c r="AG10" s="45"/>
      <c r="AH10" s="45"/>
      <c r="AI10" s="45"/>
      <c r="AJ10" s="45"/>
      <c r="AK10" s="45"/>
      <c r="AL10" s="46"/>
      <c r="AN10" s="12">
        <f ca="1" t="shared" si="0"/>
        <v>0</v>
      </c>
    </row>
    <row r="11" ht="21" spans="1:40">
      <c r="A11" s="13" t="str">
        <f>Attraction_List!$K$2</f>
        <v>Magic</v>
      </c>
      <c r="B11" s="19">
        <f ca="1">LOOKUP(B1,Attraction_List!$Z$3:$Z$9999,Attraction_List!$K$3:$K$9999)</f>
        <v>0</v>
      </c>
      <c r="C11" s="19"/>
      <c r="D11" s="22"/>
      <c r="E11" s="23"/>
      <c r="F11" s="24"/>
      <c r="G11" s="22"/>
      <c r="H11" s="24"/>
      <c r="I11" s="24"/>
      <c r="J11" s="24"/>
      <c r="K11" s="24"/>
      <c r="L11" s="27"/>
      <c r="AA11" s="44"/>
      <c r="AB11" s="45"/>
      <c r="AC11" s="45"/>
      <c r="AD11" s="45"/>
      <c r="AE11" s="45"/>
      <c r="AF11" s="45"/>
      <c r="AG11" s="45"/>
      <c r="AH11" s="45"/>
      <c r="AI11" s="45"/>
      <c r="AJ11" s="45"/>
      <c r="AK11" s="45"/>
      <c r="AL11" s="46"/>
      <c r="AN11" s="12">
        <f ca="1" t="shared" si="0"/>
        <v>0</v>
      </c>
    </row>
    <row r="12" ht="21" spans="1:40">
      <c r="A12" s="13" t="str">
        <f>Attraction_List!$L$2</f>
        <v>Possible Tokens</v>
      </c>
      <c r="B12" s="19">
        <f ca="1">LOOKUP(B1,Attraction_List!$Z$3:$Z$9999,Attraction_List!$L$3:$L$9999)</f>
        <v>0</v>
      </c>
      <c r="C12" s="19"/>
      <c r="E12" s="21"/>
      <c r="G12" s="20"/>
      <c r="L12" s="28"/>
      <c r="AA12" s="44"/>
      <c r="AB12" s="45"/>
      <c r="AC12" s="45"/>
      <c r="AD12" s="45"/>
      <c r="AE12" s="45"/>
      <c r="AF12" s="45"/>
      <c r="AG12" s="45"/>
      <c r="AH12" s="45"/>
      <c r="AI12" s="45"/>
      <c r="AJ12" s="45"/>
      <c r="AK12" s="45"/>
      <c r="AL12" s="46"/>
      <c r="AN12" s="12">
        <f ca="1" t="shared" si="0"/>
        <v>0</v>
      </c>
    </row>
    <row r="13" ht="21" spans="1:40">
      <c r="A13" s="13" t="str">
        <f>Attraction_List!$M$2</f>
        <v>Activity</v>
      </c>
      <c r="B13" s="19">
        <f ca="1">LOOKUP(B1,Attraction_List!$Z$3:$Z$9999,Attraction_List!$M$3:$M$9999)</f>
        <v>0</v>
      </c>
      <c r="C13" s="19"/>
      <c r="E13" s="21"/>
      <c r="G13" s="20"/>
      <c r="L13" s="29"/>
      <c r="AA13" s="44"/>
      <c r="AB13" s="45"/>
      <c r="AC13" s="45"/>
      <c r="AD13" s="45"/>
      <c r="AE13" s="45"/>
      <c r="AF13" s="45"/>
      <c r="AG13" s="45"/>
      <c r="AH13" s="45"/>
      <c r="AI13" s="45"/>
      <c r="AJ13" s="45"/>
      <c r="AK13" s="45"/>
      <c r="AL13" s="46"/>
      <c r="AN13" s="12">
        <f ca="1" t="shared" si="0"/>
        <v>0</v>
      </c>
    </row>
    <row r="14" ht="21" spans="1:40">
      <c r="A14" s="13" t="s">
        <v>308</v>
      </c>
      <c r="B14" s="22">
        <f>COUNTA($AB$4:$AB$9999)</f>
        <v>0</v>
      </c>
      <c r="C14" s="24"/>
      <c r="D14" s="22"/>
      <c r="E14" s="23"/>
      <c r="F14" s="24"/>
      <c r="G14" s="20"/>
      <c r="H14" s="24"/>
      <c r="I14" s="24"/>
      <c r="J14" s="24"/>
      <c r="K14" s="24"/>
      <c r="L14" s="28"/>
      <c r="AA14" s="44"/>
      <c r="AB14" s="45"/>
      <c r="AC14" s="45"/>
      <c r="AD14" s="45"/>
      <c r="AE14" s="45"/>
      <c r="AF14" s="45"/>
      <c r="AG14" s="45"/>
      <c r="AH14" s="45"/>
      <c r="AI14" s="45"/>
      <c r="AJ14" s="45"/>
      <c r="AK14" s="45"/>
      <c r="AL14" s="46"/>
      <c r="AN14" s="12">
        <f ca="1" t="shared" si="0"/>
        <v>0</v>
      </c>
    </row>
    <row r="15" ht="21" spans="1:40">
      <c r="A15" s="13" t="s">
        <v>311</v>
      </c>
      <c r="B15" s="22">
        <f>COUNTA($AA$4:$AA$9999)</f>
        <v>0</v>
      </c>
      <c r="C15" s="24"/>
      <c r="D15" s="22"/>
      <c r="E15" s="23"/>
      <c r="F15" s="24"/>
      <c r="G15" s="20"/>
      <c r="H15" s="24"/>
      <c r="I15" s="24"/>
      <c r="J15" s="24"/>
      <c r="K15" s="24"/>
      <c r="L15" s="28"/>
      <c r="AA15" s="44"/>
      <c r="AB15" s="45"/>
      <c r="AC15" s="45"/>
      <c r="AD15" s="45"/>
      <c r="AE15" s="45"/>
      <c r="AF15" s="45"/>
      <c r="AG15" s="45"/>
      <c r="AH15" s="45"/>
      <c r="AI15" s="45"/>
      <c r="AJ15" s="45"/>
      <c r="AK15" s="45"/>
      <c r="AL15" s="46"/>
      <c r="AN15" s="12">
        <f ca="1" t="shared" si="0"/>
        <v>0</v>
      </c>
    </row>
    <row r="16" spans="27:40">
      <c r="AA16" s="44"/>
      <c r="AB16" s="46"/>
      <c r="AC16" s="45"/>
      <c r="AD16" s="47"/>
      <c r="AE16" s="45"/>
      <c r="AF16" s="45"/>
      <c r="AG16" s="45"/>
      <c r="AH16" s="45"/>
      <c r="AI16" s="45"/>
      <c r="AJ16" s="45"/>
      <c r="AK16" s="45"/>
      <c r="AL16" s="46"/>
      <c r="AN16" s="12">
        <f ca="1" t="shared" si="0"/>
        <v>0</v>
      </c>
    </row>
    <row r="17" spans="27:40">
      <c r="AA17" s="44"/>
      <c r="AB17" s="46"/>
      <c r="AC17" s="45"/>
      <c r="AD17" s="45"/>
      <c r="AE17" s="45"/>
      <c r="AF17" s="45"/>
      <c r="AG17" s="45"/>
      <c r="AH17" s="45"/>
      <c r="AI17" s="45"/>
      <c r="AJ17" s="45"/>
      <c r="AK17" s="45"/>
      <c r="AL17" s="46"/>
      <c r="AN17" s="12">
        <f ca="1" t="shared" si="0"/>
        <v>0</v>
      </c>
    </row>
    <row r="18" spans="27:40">
      <c r="AA18" s="44"/>
      <c r="AB18" s="46"/>
      <c r="AC18" s="45"/>
      <c r="AD18" s="45"/>
      <c r="AE18" s="45"/>
      <c r="AF18" s="45"/>
      <c r="AG18" s="46"/>
      <c r="AH18" s="45"/>
      <c r="AI18" s="45"/>
      <c r="AJ18" s="45"/>
      <c r="AK18" s="45"/>
      <c r="AL18" s="46"/>
      <c r="AN18" s="12">
        <f ca="1" t="shared" si="0"/>
        <v>0</v>
      </c>
    </row>
    <row r="19" spans="27:40">
      <c r="AA19" s="44"/>
      <c r="AB19" s="46"/>
      <c r="AC19" s="45"/>
      <c r="AD19" s="45"/>
      <c r="AE19" s="45"/>
      <c r="AF19" s="45"/>
      <c r="AG19" s="46"/>
      <c r="AH19" s="45"/>
      <c r="AI19" s="45"/>
      <c r="AJ19" s="45"/>
      <c r="AK19" s="45"/>
      <c r="AL19" s="46"/>
      <c r="AN19" s="12">
        <f ca="1" t="shared" si="0"/>
        <v>0</v>
      </c>
    </row>
    <row r="20" spans="27:40">
      <c r="AA20" s="44"/>
      <c r="AB20" s="46"/>
      <c r="AC20" s="45"/>
      <c r="AD20" s="47"/>
      <c r="AE20" s="45"/>
      <c r="AF20" s="45"/>
      <c r="AG20" s="46"/>
      <c r="AH20" s="45"/>
      <c r="AI20" s="45"/>
      <c r="AJ20" s="45"/>
      <c r="AK20" s="45"/>
      <c r="AL20" s="46"/>
      <c r="AN20" s="12">
        <f ca="1" t="shared" si="0"/>
        <v>0</v>
      </c>
    </row>
    <row r="21" spans="27:40">
      <c r="AA21" s="44"/>
      <c r="AB21" s="46"/>
      <c r="AC21" s="45"/>
      <c r="AD21" s="45"/>
      <c r="AE21" s="45"/>
      <c r="AF21" s="45"/>
      <c r="AG21" s="46"/>
      <c r="AH21" s="45"/>
      <c r="AI21" s="45"/>
      <c r="AJ21" s="45"/>
      <c r="AK21" s="45"/>
      <c r="AL21" s="46"/>
      <c r="AN21" s="12">
        <f ca="1" t="shared" si="0"/>
        <v>0</v>
      </c>
    </row>
    <row r="22" spans="27:40">
      <c r="AA22" s="44"/>
      <c r="AB22" s="46"/>
      <c r="AC22" s="45"/>
      <c r="AD22" s="45"/>
      <c r="AE22" s="45"/>
      <c r="AF22" s="45"/>
      <c r="AG22" s="46"/>
      <c r="AH22" s="45"/>
      <c r="AI22" s="45"/>
      <c r="AJ22" s="45"/>
      <c r="AK22" s="45"/>
      <c r="AL22" s="46"/>
      <c r="AN22" s="12">
        <f ca="1" t="shared" si="0"/>
        <v>0</v>
      </c>
    </row>
    <row r="23" spans="27:40">
      <c r="AA23" s="44"/>
      <c r="AB23" s="46"/>
      <c r="AC23" s="45"/>
      <c r="AD23" s="45"/>
      <c r="AE23" s="45"/>
      <c r="AF23" s="45"/>
      <c r="AG23" s="46"/>
      <c r="AH23" s="45"/>
      <c r="AI23" s="45"/>
      <c r="AJ23" s="45"/>
      <c r="AK23" s="45"/>
      <c r="AL23" s="46"/>
      <c r="AN23" s="12">
        <f ca="1" t="shared" si="0"/>
        <v>0</v>
      </c>
    </row>
    <row r="24" spans="27:40">
      <c r="AA24" s="44"/>
      <c r="AB24" s="45"/>
      <c r="AC24" s="45"/>
      <c r="AD24" s="45"/>
      <c r="AE24" s="45"/>
      <c r="AF24" s="45"/>
      <c r="AG24" s="45"/>
      <c r="AH24" s="45"/>
      <c r="AI24" s="45"/>
      <c r="AJ24" s="45"/>
      <c r="AK24" s="45"/>
      <c r="AL24" s="46"/>
      <c r="AN24" s="12">
        <f ca="1" t="shared" si="0"/>
        <v>0</v>
      </c>
    </row>
    <row r="25" spans="27:40">
      <c r="AA25" s="44"/>
      <c r="AB25" s="45"/>
      <c r="AC25" s="45"/>
      <c r="AD25" s="47"/>
      <c r="AE25" s="45"/>
      <c r="AF25" s="45"/>
      <c r="AG25" s="45"/>
      <c r="AH25" s="45"/>
      <c r="AI25" s="45"/>
      <c r="AJ25" s="45"/>
      <c r="AK25" s="45"/>
      <c r="AL25" s="46"/>
      <c r="AN25" s="12">
        <f ca="1" t="shared" si="0"/>
        <v>0</v>
      </c>
    </row>
    <row r="26" spans="27:40">
      <c r="AA26" s="44"/>
      <c r="AB26" s="45"/>
      <c r="AC26" s="45"/>
      <c r="AD26" s="45"/>
      <c r="AE26" s="45"/>
      <c r="AF26" s="45"/>
      <c r="AG26" s="45"/>
      <c r="AH26" s="45"/>
      <c r="AI26" s="45"/>
      <c r="AJ26" s="45"/>
      <c r="AK26" s="45"/>
      <c r="AL26" s="46"/>
      <c r="AN26" s="12">
        <f ca="1" t="shared" si="0"/>
        <v>0</v>
      </c>
    </row>
    <row r="27" spans="27:40">
      <c r="AA27" s="44"/>
      <c r="AB27" s="45"/>
      <c r="AC27" s="45"/>
      <c r="AD27" s="45"/>
      <c r="AE27" s="45"/>
      <c r="AF27" s="45"/>
      <c r="AG27" s="45"/>
      <c r="AH27" s="45"/>
      <c r="AI27" s="45"/>
      <c r="AJ27" s="45"/>
      <c r="AK27" s="45"/>
      <c r="AL27" s="46"/>
      <c r="AN27" s="12">
        <f ca="1" t="shared" si="0"/>
        <v>0</v>
      </c>
    </row>
    <row r="28" spans="27:40">
      <c r="AA28" s="44"/>
      <c r="AB28" s="45"/>
      <c r="AC28" s="45"/>
      <c r="AD28" s="45"/>
      <c r="AE28" s="45"/>
      <c r="AF28" s="45"/>
      <c r="AG28" s="45"/>
      <c r="AH28" s="45"/>
      <c r="AI28" s="45"/>
      <c r="AJ28" s="45"/>
      <c r="AK28" s="45"/>
      <c r="AL28" s="46"/>
      <c r="AN28" s="12">
        <f ca="1" t="shared" si="0"/>
        <v>0</v>
      </c>
    </row>
    <row r="29" spans="27:40">
      <c r="AA29" s="44"/>
      <c r="AB29" s="45"/>
      <c r="AC29" s="45"/>
      <c r="AD29" s="45"/>
      <c r="AE29" s="45"/>
      <c r="AF29" s="45"/>
      <c r="AG29" s="45"/>
      <c r="AH29" s="45"/>
      <c r="AI29" s="45"/>
      <c r="AJ29" s="45"/>
      <c r="AK29" s="45"/>
      <c r="AL29" s="46"/>
      <c r="AN29" s="12">
        <f ca="1" t="shared" si="0"/>
        <v>0</v>
      </c>
    </row>
    <row r="30" spans="27:40">
      <c r="AA30" s="44"/>
      <c r="AB30" s="45"/>
      <c r="AC30" s="45"/>
      <c r="AD30" s="45"/>
      <c r="AE30" s="45"/>
      <c r="AF30" s="45"/>
      <c r="AG30" s="45"/>
      <c r="AH30" s="45"/>
      <c r="AI30" s="45"/>
      <c r="AJ30" s="45"/>
      <c r="AK30" s="45"/>
      <c r="AL30" s="46"/>
      <c r="AN30" s="12">
        <f ca="1" t="shared" si="0"/>
        <v>0</v>
      </c>
    </row>
    <row r="31" spans="27:40">
      <c r="AA31" s="44"/>
      <c r="AB31" s="45"/>
      <c r="AC31" s="45"/>
      <c r="AD31" s="45"/>
      <c r="AE31" s="45"/>
      <c r="AF31" s="45"/>
      <c r="AG31" s="45"/>
      <c r="AH31" s="45"/>
      <c r="AI31" s="45"/>
      <c r="AJ31" s="45"/>
      <c r="AK31" s="45"/>
      <c r="AL31" s="46"/>
      <c r="AN31" s="12">
        <f ca="1" t="shared" si="0"/>
        <v>0</v>
      </c>
    </row>
    <row r="32" spans="27:40">
      <c r="AA32" s="44"/>
      <c r="AB32" s="45"/>
      <c r="AC32" s="45"/>
      <c r="AD32" s="45"/>
      <c r="AE32" s="45"/>
      <c r="AF32" s="45"/>
      <c r="AG32" s="45"/>
      <c r="AH32" s="45"/>
      <c r="AI32" s="45"/>
      <c r="AJ32" s="45"/>
      <c r="AK32" s="45"/>
      <c r="AL32" s="46"/>
      <c r="AN32" s="12">
        <f ca="1" t="shared" si="0"/>
        <v>0</v>
      </c>
    </row>
    <row r="33" spans="27:40">
      <c r="AA33" s="44"/>
      <c r="AB33" s="45"/>
      <c r="AC33" s="45"/>
      <c r="AD33" s="47"/>
      <c r="AE33" s="45"/>
      <c r="AF33" s="45"/>
      <c r="AG33" s="45"/>
      <c r="AH33" s="45"/>
      <c r="AI33" s="45"/>
      <c r="AJ33" s="45"/>
      <c r="AK33" s="45"/>
      <c r="AL33" s="46"/>
      <c r="AN33" s="12">
        <f ca="1" t="shared" si="0"/>
        <v>0</v>
      </c>
    </row>
    <row r="34" spans="27:40">
      <c r="AA34" s="44"/>
      <c r="AB34" s="46"/>
      <c r="AC34" s="45"/>
      <c r="AD34" s="45"/>
      <c r="AE34" s="45"/>
      <c r="AF34" s="45"/>
      <c r="AG34" s="46"/>
      <c r="AH34" s="45"/>
      <c r="AI34" s="45"/>
      <c r="AJ34" s="45"/>
      <c r="AK34" s="45"/>
      <c r="AL34" s="70"/>
      <c r="AN34" s="12">
        <f ca="1" t="shared" si="0"/>
        <v>0</v>
      </c>
    </row>
    <row r="35" spans="27:40">
      <c r="AA35" s="48"/>
      <c r="AB35" s="49"/>
      <c r="AC35" s="50"/>
      <c r="AD35" s="50"/>
      <c r="AE35" s="50"/>
      <c r="AF35" s="50"/>
      <c r="AG35" s="49"/>
      <c r="AH35" s="50"/>
      <c r="AI35" s="50"/>
      <c r="AJ35" s="50"/>
      <c r="AK35" s="50"/>
      <c r="AL35" s="71"/>
      <c r="AN35" s="12">
        <f ca="1" t="shared" si="0"/>
        <v>0</v>
      </c>
    </row>
    <row r="36" spans="27:40">
      <c r="AA36" s="48"/>
      <c r="AB36" s="49"/>
      <c r="AC36" s="50"/>
      <c r="AD36" s="50"/>
      <c r="AE36" s="50"/>
      <c r="AF36" s="50"/>
      <c r="AG36" s="49"/>
      <c r="AH36" s="50"/>
      <c r="AI36" s="50"/>
      <c r="AJ36" s="50"/>
      <c r="AK36" s="50"/>
      <c r="AL36" s="71"/>
      <c r="AN36" s="12">
        <f ca="1" t="shared" si="0"/>
        <v>0</v>
      </c>
    </row>
    <row r="37" spans="27:40">
      <c r="AA37" s="48"/>
      <c r="AB37" s="49"/>
      <c r="AC37" s="50"/>
      <c r="AD37" s="50"/>
      <c r="AE37" s="50"/>
      <c r="AF37" s="50"/>
      <c r="AG37" s="49"/>
      <c r="AH37" s="50"/>
      <c r="AI37" s="50"/>
      <c r="AJ37" s="50"/>
      <c r="AK37" s="50"/>
      <c r="AL37" s="71"/>
      <c r="AN37" s="12">
        <f ca="1" t="shared" si="0"/>
        <v>0</v>
      </c>
    </row>
    <row r="38" spans="27:40">
      <c r="AA38" s="51"/>
      <c r="AB38" s="29"/>
      <c r="AC38" s="10"/>
      <c r="AE38" s="10"/>
      <c r="AF38" s="10"/>
      <c r="AG38" s="29"/>
      <c r="AH38" s="10"/>
      <c r="AI38" s="10"/>
      <c r="AJ38" s="10"/>
      <c r="AK38" s="10"/>
      <c r="AL38" s="28"/>
      <c r="AN38" s="12">
        <f ca="1" t="shared" si="0"/>
        <v>0</v>
      </c>
    </row>
    <row r="39" spans="27:40">
      <c r="AA39" s="51"/>
      <c r="AB39" s="29"/>
      <c r="AC39" s="10"/>
      <c r="AE39" s="10"/>
      <c r="AF39" s="10"/>
      <c r="AG39" s="29"/>
      <c r="AH39" s="10"/>
      <c r="AI39" s="10"/>
      <c r="AJ39" s="10"/>
      <c r="AK39" s="10"/>
      <c r="AL39" s="28"/>
      <c r="AN39" s="12">
        <f ca="1" t="shared" si="0"/>
        <v>0</v>
      </c>
    </row>
    <row r="40" spans="27:40">
      <c r="AA40" s="51"/>
      <c r="AB40" s="29"/>
      <c r="AC40" s="10"/>
      <c r="AE40" s="10"/>
      <c r="AF40" s="10"/>
      <c r="AG40" s="29"/>
      <c r="AH40" s="10"/>
      <c r="AI40" s="10"/>
      <c r="AJ40" s="10"/>
      <c r="AK40" s="10"/>
      <c r="AL40" s="28"/>
      <c r="AN40" s="12">
        <f ca="1" t="shared" si="0"/>
        <v>0</v>
      </c>
    </row>
    <row r="41" spans="27:40">
      <c r="AA41" s="51"/>
      <c r="AB41" s="29"/>
      <c r="AC41" s="10"/>
      <c r="AE41" s="10"/>
      <c r="AF41" s="10"/>
      <c r="AG41" s="29"/>
      <c r="AH41" s="10"/>
      <c r="AI41" s="10"/>
      <c r="AJ41" s="10"/>
      <c r="AK41" s="10"/>
      <c r="AL41" s="28"/>
      <c r="AN41" s="12">
        <f ca="1" t="shared" si="0"/>
        <v>0</v>
      </c>
    </row>
    <row r="42" spans="27:40">
      <c r="AA42" s="51"/>
      <c r="AB42" s="29"/>
      <c r="AC42" s="10"/>
      <c r="AE42" s="10"/>
      <c r="AF42" s="10"/>
      <c r="AG42" s="29"/>
      <c r="AH42" s="10"/>
      <c r="AI42" s="10"/>
      <c r="AJ42" s="10"/>
      <c r="AK42" s="10"/>
      <c r="AL42" s="28"/>
      <c r="AN42" s="12">
        <f ca="1" t="shared" si="0"/>
        <v>0</v>
      </c>
    </row>
    <row r="43" spans="27:40">
      <c r="AA43" s="51"/>
      <c r="AB43" s="29"/>
      <c r="AC43" s="10"/>
      <c r="AE43" s="10"/>
      <c r="AF43" s="10"/>
      <c r="AG43" s="29"/>
      <c r="AH43" s="10"/>
      <c r="AI43" s="10"/>
      <c r="AJ43" s="10"/>
      <c r="AK43" s="10"/>
      <c r="AL43" s="28"/>
      <c r="AN43" s="12">
        <f ca="1" t="shared" si="0"/>
        <v>0</v>
      </c>
    </row>
    <row r="44" spans="40:40">
      <c r="AN44" s="12">
        <f ca="1" t="shared" si="0"/>
        <v>0</v>
      </c>
    </row>
    <row r="45" spans="27:40">
      <c r="AA45" s="52"/>
      <c r="AB45" s="53"/>
      <c r="AC45" s="54"/>
      <c r="AD45" s="50"/>
      <c r="AE45" s="54"/>
      <c r="AF45" s="54"/>
      <c r="AG45" s="53"/>
      <c r="AH45" s="54"/>
      <c r="AI45" s="54"/>
      <c r="AJ45" s="54"/>
      <c r="AK45" s="54"/>
      <c r="AL45" s="72"/>
      <c r="AM45" s="52"/>
      <c r="AN45" s="12">
        <f ca="1" t="shared" si="0"/>
        <v>0</v>
      </c>
    </row>
    <row r="46" spans="27:40">
      <c r="AA46" s="44"/>
      <c r="AB46" s="55"/>
      <c r="AC46" s="56"/>
      <c r="AD46" s="45"/>
      <c r="AE46" s="56"/>
      <c r="AF46" s="56"/>
      <c r="AG46" s="55"/>
      <c r="AH46" s="56"/>
      <c r="AI46" s="56"/>
      <c r="AJ46" s="56"/>
      <c r="AK46" s="56"/>
      <c r="AL46" s="73"/>
      <c r="AM46" s="52"/>
      <c r="AN46" s="12">
        <f ca="1" t="shared" si="0"/>
        <v>0</v>
      </c>
    </row>
    <row r="47" spans="27:40">
      <c r="AA47" s="44"/>
      <c r="AB47" s="55"/>
      <c r="AC47" s="56"/>
      <c r="AD47" s="45"/>
      <c r="AE47" s="56"/>
      <c r="AF47" s="56"/>
      <c r="AG47" s="55"/>
      <c r="AH47" s="56"/>
      <c r="AI47" s="56"/>
      <c r="AJ47" s="56"/>
      <c r="AK47" s="56"/>
      <c r="AL47" s="46"/>
      <c r="AM47" s="52"/>
      <c r="AN47" s="12">
        <f ca="1" t="shared" si="0"/>
        <v>0</v>
      </c>
    </row>
    <row r="48" spans="27:40">
      <c r="AA48" s="44"/>
      <c r="AB48" s="55"/>
      <c r="AC48" s="56"/>
      <c r="AD48" s="57"/>
      <c r="AE48" s="56"/>
      <c r="AF48" s="56"/>
      <c r="AG48" s="55"/>
      <c r="AH48" s="56"/>
      <c r="AI48" s="56"/>
      <c r="AJ48" s="56"/>
      <c r="AK48" s="56"/>
      <c r="AL48" s="46"/>
      <c r="AM48" s="52"/>
      <c r="AN48" s="12">
        <f ca="1" t="shared" si="0"/>
        <v>0</v>
      </c>
    </row>
    <row r="49" spans="27:40">
      <c r="AA49" s="58"/>
      <c r="AB49" s="59"/>
      <c r="AC49" s="21"/>
      <c r="AD49" s="60"/>
      <c r="AE49" s="21"/>
      <c r="AF49" s="21"/>
      <c r="AG49" s="59"/>
      <c r="AH49" s="21"/>
      <c r="AI49" s="21"/>
      <c r="AJ49" s="21"/>
      <c r="AK49" s="21"/>
      <c r="AL49" s="74"/>
      <c r="AN49" s="12">
        <f ca="1" t="shared" si="0"/>
        <v>0</v>
      </c>
    </row>
    <row r="50" spans="40:40">
      <c r="AN50" s="12">
        <f ca="1" t="shared" si="0"/>
        <v>0</v>
      </c>
    </row>
    <row r="51" spans="40:40">
      <c r="AN51" s="12">
        <f ca="1" t="shared" si="0"/>
        <v>0</v>
      </c>
    </row>
    <row r="52" spans="40:40">
      <c r="AN52" s="12">
        <f ca="1" t="shared" si="0"/>
        <v>0</v>
      </c>
    </row>
    <row r="53" spans="40:40">
      <c r="AN53" s="12">
        <f ca="1" t="shared" si="0"/>
        <v>0</v>
      </c>
    </row>
    <row r="54" spans="40:40">
      <c r="AN54" s="12">
        <f ca="1" t="shared" si="0"/>
        <v>0</v>
      </c>
    </row>
    <row r="55" spans="40:40">
      <c r="AN55" s="12">
        <f ca="1" t="shared" si="0"/>
        <v>0</v>
      </c>
    </row>
    <row r="56" spans="40:40">
      <c r="AN56" s="12">
        <f ca="1" t="shared" si="0"/>
        <v>0</v>
      </c>
    </row>
    <row r="57" spans="40:40">
      <c r="AN57" s="12">
        <f ca="1" t="shared" si="0"/>
        <v>0</v>
      </c>
    </row>
    <row r="58" spans="40:40">
      <c r="AN58" s="12">
        <f ca="1" t="shared" si="0"/>
        <v>0</v>
      </c>
    </row>
    <row r="59" spans="40:40">
      <c r="AN59" s="12">
        <f ca="1" t="shared" si="0"/>
        <v>0</v>
      </c>
    </row>
    <row r="60" spans="40:40">
      <c r="AN60" s="12">
        <f ca="1" t="shared" si="0"/>
        <v>0</v>
      </c>
    </row>
    <row r="61" spans="40:40">
      <c r="AN61" s="12">
        <f ca="1" t="shared" si="0"/>
        <v>0</v>
      </c>
    </row>
    <row r="62" spans="40:40">
      <c r="AN62" s="12">
        <f ca="1" t="shared" si="0"/>
        <v>0</v>
      </c>
    </row>
    <row r="63" spans="40:40">
      <c r="AN63" s="12">
        <f ca="1" t="shared" si="0"/>
        <v>0</v>
      </c>
    </row>
    <row r="64" spans="40:40">
      <c r="AN64" s="12">
        <f ca="1" t="shared" si="0"/>
        <v>0</v>
      </c>
    </row>
    <row r="65" spans="40:40">
      <c r="AN65" s="12">
        <f ca="1" t="shared" si="0"/>
        <v>0</v>
      </c>
    </row>
    <row r="66" spans="40:40">
      <c r="AN66" s="12">
        <f ca="1" t="shared" si="0"/>
        <v>0</v>
      </c>
    </row>
    <row r="67" spans="40:40">
      <c r="AN67" s="12">
        <f t="shared" ref="AN67:AN99" si="1">IF(ISBLANK($AL67),0,1+LEN($AL67)-LEN(SUBSTITUTE($AL67,"●","")))</f>
        <v>0</v>
      </c>
    </row>
    <row r="68" spans="40:40">
      <c r="AN68" s="12">
        <f t="shared" si="1"/>
        <v>0</v>
      </c>
    </row>
    <row r="69" spans="40:40">
      <c r="AN69" s="12">
        <f t="shared" si="1"/>
        <v>0</v>
      </c>
    </row>
    <row r="70" spans="40:40">
      <c r="AN70" s="12">
        <f t="shared" si="1"/>
        <v>0</v>
      </c>
    </row>
    <row r="71" spans="40:40">
      <c r="AN71" s="12">
        <f t="shared" si="1"/>
        <v>0</v>
      </c>
    </row>
    <row r="72" spans="40:40">
      <c r="AN72" s="12">
        <f t="shared" si="1"/>
        <v>0</v>
      </c>
    </row>
    <row r="73" spans="40:40">
      <c r="AN73" s="12">
        <f t="shared" si="1"/>
        <v>0</v>
      </c>
    </row>
    <row r="74" spans="40:40">
      <c r="AN74" s="12">
        <f t="shared" si="1"/>
        <v>0</v>
      </c>
    </row>
    <row r="75" spans="40:40">
      <c r="AN75" s="12">
        <f t="shared" si="1"/>
        <v>0</v>
      </c>
    </row>
    <row r="76" spans="40:40">
      <c r="AN76" s="12">
        <f t="shared" si="1"/>
        <v>0</v>
      </c>
    </row>
    <row r="77" spans="40:40">
      <c r="AN77" s="12">
        <f t="shared" si="1"/>
        <v>0</v>
      </c>
    </row>
    <row r="78" spans="40:40">
      <c r="AN78" s="12">
        <f t="shared" si="1"/>
        <v>0</v>
      </c>
    </row>
    <row r="79" spans="40:40">
      <c r="AN79" s="12">
        <f t="shared" si="1"/>
        <v>0</v>
      </c>
    </row>
    <row r="80" spans="40:40">
      <c r="AN80" s="12">
        <f t="shared" si="1"/>
        <v>0</v>
      </c>
    </row>
    <row r="81" spans="40:40">
      <c r="AN81" s="12">
        <f t="shared" si="1"/>
        <v>0</v>
      </c>
    </row>
    <row r="82" spans="40:40">
      <c r="AN82" s="12">
        <f t="shared" si="1"/>
        <v>0</v>
      </c>
    </row>
    <row r="83" spans="40:40">
      <c r="AN83" s="12">
        <f t="shared" si="1"/>
        <v>0</v>
      </c>
    </row>
    <row r="84" spans="40:40">
      <c r="AN84" s="12">
        <f t="shared" si="1"/>
        <v>0</v>
      </c>
    </row>
    <row r="85" spans="40:40">
      <c r="AN85" s="12">
        <f t="shared" si="1"/>
        <v>0</v>
      </c>
    </row>
    <row r="86" spans="40:40">
      <c r="AN86" s="12">
        <f t="shared" si="1"/>
        <v>0</v>
      </c>
    </row>
    <row r="87" spans="40:40">
      <c r="AN87" s="12">
        <f t="shared" si="1"/>
        <v>0</v>
      </c>
    </row>
    <row r="88" spans="40:40">
      <c r="AN88" s="12">
        <f t="shared" si="1"/>
        <v>0</v>
      </c>
    </row>
    <row r="89" spans="40:40">
      <c r="AN89" s="12">
        <f t="shared" si="1"/>
        <v>0</v>
      </c>
    </row>
    <row r="90" spans="40:40">
      <c r="AN90" s="12">
        <f t="shared" si="1"/>
        <v>0</v>
      </c>
    </row>
    <row r="91" spans="40:40">
      <c r="AN91" s="12">
        <f t="shared" si="1"/>
        <v>0</v>
      </c>
    </row>
    <row r="92" spans="40:40">
      <c r="AN92" s="12">
        <f t="shared" si="1"/>
        <v>0</v>
      </c>
    </row>
    <row r="93" spans="40:40">
      <c r="AN93" s="12">
        <f t="shared" si="1"/>
        <v>0</v>
      </c>
    </row>
    <row r="94" spans="40:40">
      <c r="AN94" s="12">
        <f t="shared" si="1"/>
        <v>0</v>
      </c>
    </row>
    <row r="95" spans="40:40">
      <c r="AN95" s="12">
        <f t="shared" si="1"/>
        <v>0</v>
      </c>
    </row>
    <row r="96" spans="40:40">
      <c r="AN96" s="12">
        <f t="shared" si="1"/>
        <v>0</v>
      </c>
    </row>
    <row r="97" spans="40:40">
      <c r="AN97" s="12">
        <f t="shared" si="1"/>
        <v>0</v>
      </c>
    </row>
    <row r="98" spans="40:40">
      <c r="AN98" s="12">
        <f t="shared" si="1"/>
        <v>0</v>
      </c>
    </row>
    <row r="99" spans="40:40">
      <c r="AN99" s="12">
        <f t="shared" si="1"/>
        <v>0</v>
      </c>
    </row>
  </sheetData>
  <sheetProtection sheet="1" objects="1"/>
  <mergeCells count="11">
    <mergeCell ref="D1:F1"/>
    <mergeCell ref="AA1:AL1"/>
    <mergeCell ref="D2:F2"/>
    <mergeCell ref="AJ2:AK2"/>
    <mergeCell ref="D3:F3"/>
    <mergeCell ref="AB2:AB3"/>
    <mergeCell ref="AC2:AC3"/>
    <mergeCell ref="AD2:AD3"/>
    <mergeCell ref="AE2:AE3"/>
    <mergeCell ref="AF2:AF3"/>
    <mergeCell ref="AG2:AG3"/>
  </mergeCells>
  <pageMargins left="0.75" right="0.75" top="1" bottom="1" header="0.511805555555556" footer="0.511805555555556"/>
  <headerFooter/>
  <drawing r:id="rId1"/>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sheetPr>
    <pageSetUpPr autoPageBreaks="0"/>
  </sheetPr>
  <dimension ref="A1:AN99"/>
  <sheetViews>
    <sheetView showZeros="0" topLeftCell="Z1" workbookViewId="0">
      <selection activeCell="AA1" sqref="AA1:AL1"/>
    </sheetView>
  </sheetViews>
  <sheetFormatPr defaultColWidth="9.14285714285714" defaultRowHeight="21.55" customHeight="1"/>
  <cols>
    <col min="1" max="1" width="20.5714285714286" customWidth="1"/>
    <col min="2" max="2" width="29.7142857142857" style="8" customWidth="1"/>
    <col min="3" max="3" width="10.2857142857143" style="9" customWidth="1"/>
    <col min="4" max="4" width="10.2857142857143" style="10" customWidth="1"/>
    <col min="5" max="6" width="10.2857142857143" style="9" customWidth="1"/>
    <col min="7" max="7" width="10.2857142857143" style="8" customWidth="1"/>
    <col min="8" max="11" width="10.2857142857143" style="9" customWidth="1"/>
    <col min="12" max="12" width="10.2857142857143" style="11" customWidth="1"/>
    <col min="13" max="24" width="10.2857142857143" style="12" customWidth="1"/>
    <col min="26" max="26" width="0.990476190476191" customWidth="1"/>
    <col min="27" max="27" width="20.5714285714286" customWidth="1"/>
    <col min="28" max="28" width="29.7142857142857" style="8" customWidth="1"/>
    <col min="29" max="29" width="6.71428571428571" style="9" customWidth="1"/>
    <col min="30" max="30" width="19.1428571428571" style="10" customWidth="1"/>
    <col min="31" max="31" width="8.28571428571429" style="9" customWidth="1"/>
    <col min="32" max="32" width="7.42857142857143" style="9" customWidth="1"/>
    <col min="33" max="33" width="33.2857142857143" style="8" customWidth="1"/>
    <col min="34" max="34" width="9.28571428571429" style="9" customWidth="1"/>
    <col min="35" max="35" width="5.42857142857143" style="9" customWidth="1"/>
    <col min="36" max="36" width="3.85714285714286" style="9" customWidth="1"/>
    <col min="37" max="37" width="6.57142857142857" style="9" customWidth="1"/>
    <col min="38" max="38" width="36.2857142857143" style="11" customWidth="1"/>
    <col min="39" max="39" width="0.857142857142857" customWidth="1"/>
    <col min="40" max="40" width="9.14285714285714" style="12"/>
  </cols>
  <sheetData>
    <row r="1" customHeight="1" spans="1:40">
      <c r="A1" s="13" t="str">
        <f>Attraction_List!$Z$2</f>
        <v>Sheet Name</v>
      </c>
      <c r="B1" s="14" t="str">
        <f ca="1">MID(CELL("filename",B1),FIND("]",CELL("filename",B1))+1,255)</f>
        <v>Costume_Shop</v>
      </c>
      <c r="C1" s="14"/>
      <c r="D1" s="15" t="str">
        <f ca="1">HYPERLINK("#"&amp;CELL("address",INDEX(Attraction_List!$A$3:$A$9999,MATCH($B$1,Attraction_List!$Z$3:$Z$9999,0),1)),"Back to Attraction List")</f>
        <v>Back to Attraction List</v>
      </c>
      <c r="E1" s="16"/>
      <c r="F1" s="17"/>
      <c r="G1" s="18"/>
      <c r="H1" s="18"/>
      <c r="I1" s="18"/>
      <c r="J1" s="18"/>
      <c r="K1" s="18"/>
      <c r="L1" s="25"/>
      <c r="AA1" s="30" t="str">
        <f ca="1">"There are "&amp;N($B$13)&amp;" costumes from "&amp;N($B$15)&amp;" characters that could drop "&amp;N($AN$1)&amp;" tokens from "&amp;N($B$14)&amp;" tasks."</f>
        <v>There are 17 costumes from 8 characters that could drop 23 tokens from 30 tasks.</v>
      </c>
      <c r="AB1" s="31"/>
      <c r="AC1" s="31"/>
      <c r="AD1" s="31"/>
      <c r="AE1" s="31"/>
      <c r="AF1" s="31"/>
      <c r="AG1" s="31"/>
      <c r="AH1" s="31"/>
      <c r="AI1" s="31"/>
      <c r="AJ1" s="31"/>
      <c r="AK1" s="31"/>
      <c r="AL1" s="61"/>
      <c r="AN1" s="12">
        <f ca="1">SUM($AN$4:$AN$9999)</f>
        <v>23</v>
      </c>
    </row>
    <row r="2" customHeight="1" spans="1:40">
      <c r="A2" s="13" t="str">
        <f>Attraction_List!$A$2</f>
        <v>Name</v>
      </c>
      <c r="B2" s="19" t="str">
        <f ca="1">LOOKUP(B1,Attraction_List!$Z$3:$Z$9999,Attraction_List!$A$3:$A$9999)</f>
        <v>Costume Shop</v>
      </c>
      <c r="C2" s="19"/>
      <c r="D2" s="9"/>
      <c r="G2" s="20"/>
      <c r="AA2" s="32" t="str">
        <f>HYPERLINK("#$A$1","&lt;&lt;&lt; Attraction Info")</f>
        <v>&lt;&lt;&lt; Attraction Info</v>
      </c>
      <c r="AB2" s="33" t="s">
        <v>276</v>
      </c>
      <c r="AC2" s="34" t="s">
        <v>277</v>
      </c>
      <c r="AD2" s="35" t="s">
        <v>278</v>
      </c>
      <c r="AE2" s="34" t="s">
        <v>279</v>
      </c>
      <c r="AF2" s="34" t="s">
        <v>280</v>
      </c>
      <c r="AG2" s="33" t="s">
        <v>281</v>
      </c>
      <c r="AH2" s="62"/>
      <c r="AI2" s="63" t="s">
        <v>282</v>
      </c>
      <c r="AJ2" s="62" t="s">
        <v>283</v>
      </c>
      <c r="AK2" s="62"/>
      <c r="AL2" s="64" t="str">
        <f ca="1">HYPERLINK("#"&amp;CELL("address",INDEX(Attraction_List!$A$3:$A$9999,MATCH($B$1,Attraction_List!$Z$3:$Z$9999,0),1)),"Back to Attraction List")</f>
        <v>Back to Attraction List</v>
      </c>
      <c r="AN2" s="12">
        <f ca="1" t="shared" ref="AN2:AN66" si="0">IF(ISBLANK($AL2),0,1+LEN($AL2)-LEN(SUBSTITUTE($AL2,"●","")))</f>
        <v>1</v>
      </c>
    </row>
    <row r="3" customHeight="1" spans="1:38">
      <c r="A3" s="13" t="str">
        <f>Attraction_List!$C$2</f>
        <v>Cost</v>
      </c>
      <c r="B3" s="19" t="str">
        <f ca="1">LOOKUP(B1,Attraction_List!$Z$3:$Z$9999,Attraction_List!$C$3:$C$9999)</f>
        <v>Free</v>
      </c>
      <c r="C3" s="19"/>
      <c r="D3" s="15" t="str">
        <f>HYPERLINK("#$AL$1","Costumes &gt;&gt;&gt;")</f>
        <v>Costumes &gt;&gt;&gt;</v>
      </c>
      <c r="E3" s="17"/>
      <c r="F3" s="17"/>
      <c r="G3" s="20"/>
      <c r="AA3" s="75" t="s">
        <v>284</v>
      </c>
      <c r="AB3" s="33"/>
      <c r="AC3" s="37"/>
      <c r="AD3" s="35"/>
      <c r="AE3" s="37"/>
      <c r="AF3" s="37"/>
      <c r="AG3" s="33"/>
      <c r="AH3" s="65" t="s">
        <v>285</v>
      </c>
      <c r="AI3" s="65" t="s">
        <v>286</v>
      </c>
      <c r="AJ3" s="65" t="s">
        <v>28</v>
      </c>
      <c r="AK3" s="65" t="s">
        <v>29</v>
      </c>
      <c r="AL3" s="66" t="s">
        <v>30</v>
      </c>
    </row>
    <row r="4" customHeight="1" spans="1:40">
      <c r="A4" s="13"/>
      <c r="B4" s="19"/>
      <c r="C4" s="19"/>
      <c r="E4" s="21"/>
      <c r="G4" s="20"/>
      <c r="L4" s="26"/>
      <c r="AA4" s="353" t="s">
        <v>504</v>
      </c>
      <c r="AB4" s="354" t="str">
        <f>$AG5&amp;"*LIMITED TIME ONLY* Requires 15 Mickey Gloves, 10 Green Dot Fabric, 5 White &amp; Blue Pattern Fabric, 15,000 Magic, and 1 hour. Unlocks 2 tasks"</f>
        <v>Easter Mickey Mouse Costume*LIMITED TIME ONLY* Requires 15 Mickey Gloves, 10 Green Dot Fabric, 5 White &amp; Blue Pattern Fabric, 15,000 Magic, and 1 hour. Unlocks 2 tasks</v>
      </c>
      <c r="AC4" s="355"/>
      <c r="AD4" s="355"/>
      <c r="AE4" s="355"/>
      <c r="AF4" s="355"/>
      <c r="AG4" s="355"/>
      <c r="AH4" s="355"/>
      <c r="AI4" s="355"/>
      <c r="AJ4" s="355"/>
      <c r="AK4" s="355"/>
      <c r="AL4" s="381"/>
      <c r="AN4" s="12">
        <f ca="1" t="shared" si="0"/>
        <v>0</v>
      </c>
    </row>
    <row r="5" customHeight="1" spans="1:40">
      <c r="A5" s="13"/>
      <c r="B5" s="19"/>
      <c r="C5" s="19"/>
      <c r="E5" s="21"/>
      <c r="G5" s="20"/>
      <c r="L5" s="26"/>
      <c r="AA5" s="356"/>
      <c r="AB5" s="357" t="s">
        <v>505</v>
      </c>
      <c r="AC5" s="39"/>
      <c r="AD5" s="39" t="s">
        <v>506</v>
      </c>
      <c r="AE5" s="219">
        <v>3</v>
      </c>
      <c r="AF5" s="39"/>
      <c r="AG5" s="242" t="s">
        <v>507</v>
      </c>
      <c r="AH5" s="219" t="s">
        <v>42</v>
      </c>
      <c r="AI5" s="39"/>
      <c r="AJ5" s="219">
        <v>25</v>
      </c>
      <c r="AK5" s="219">
        <v>270</v>
      </c>
      <c r="AL5" s="67"/>
      <c r="AN5" s="12">
        <f ca="1" t="shared" si="0"/>
        <v>0</v>
      </c>
    </row>
    <row r="6" customHeight="1" spans="1:40">
      <c r="A6" s="13"/>
      <c r="B6" s="19"/>
      <c r="C6" s="19"/>
      <c r="E6" s="21"/>
      <c r="G6" s="20"/>
      <c r="L6" s="26"/>
      <c r="AA6" s="356"/>
      <c r="AB6" s="358" t="s">
        <v>508</v>
      </c>
      <c r="AC6" s="185"/>
      <c r="AD6" s="41"/>
      <c r="AE6" s="41"/>
      <c r="AF6" s="41"/>
      <c r="AG6" s="231" t="s">
        <v>507</v>
      </c>
      <c r="AH6" s="185" t="s">
        <v>41</v>
      </c>
      <c r="AI6" s="41"/>
      <c r="AJ6" s="185">
        <v>29</v>
      </c>
      <c r="AK6" s="185">
        <v>275</v>
      </c>
      <c r="AL6" s="238"/>
      <c r="AN6" s="12">
        <f ca="1" t="shared" si="0"/>
        <v>0</v>
      </c>
    </row>
    <row r="7" customHeight="1" spans="1:40">
      <c r="A7" s="13"/>
      <c r="B7" s="19"/>
      <c r="C7" s="19"/>
      <c r="E7" s="21"/>
      <c r="G7" s="20"/>
      <c r="L7" s="26"/>
      <c r="AA7" s="356"/>
      <c r="AB7" s="354" t="str">
        <f>$AG8&amp;"*LIMITED TIME ONLY* Requires 3 Mickey Gloves, 1 Blue Fabric, 650 Event Currency, and 1 hour. Unlocks 3 tasks"</f>
        <v>Halloween Mickey Mouse Costume*LIMITED TIME ONLY* Requires 3 Mickey Gloves, 1 Blue Fabric, 650 Event Currency, and 1 hour. Unlocks 3 tasks</v>
      </c>
      <c r="AC7" s="355"/>
      <c r="AD7" s="355"/>
      <c r="AE7" s="355"/>
      <c r="AF7" s="355"/>
      <c r="AG7" s="355"/>
      <c r="AH7" s="355"/>
      <c r="AI7" s="355"/>
      <c r="AJ7" s="355"/>
      <c r="AK7" s="355"/>
      <c r="AL7" s="381"/>
      <c r="AN7" s="12">
        <f ca="1" t="shared" si="0"/>
        <v>0</v>
      </c>
    </row>
    <row r="8" customHeight="1" spans="1:40">
      <c r="A8" s="13"/>
      <c r="B8" s="19"/>
      <c r="C8" s="19"/>
      <c r="E8" s="21"/>
      <c r="G8" s="20"/>
      <c r="L8" s="26"/>
      <c r="AA8" s="356"/>
      <c r="AB8" s="357" t="s">
        <v>509</v>
      </c>
      <c r="AC8" s="219"/>
      <c r="AD8" s="39"/>
      <c r="AE8" s="219"/>
      <c r="AF8" s="219"/>
      <c r="AG8" s="242" t="s">
        <v>510</v>
      </c>
      <c r="AH8" s="219" t="s">
        <v>35</v>
      </c>
      <c r="AI8" s="219"/>
      <c r="AJ8" s="219">
        <v>13</v>
      </c>
      <c r="AK8" s="219">
        <v>110</v>
      </c>
      <c r="AL8" s="245" t="s">
        <v>511</v>
      </c>
      <c r="AN8" s="12">
        <f ca="1" t="shared" si="0"/>
        <v>2</v>
      </c>
    </row>
    <row r="9" customHeight="1" spans="1:40">
      <c r="A9" s="13"/>
      <c r="B9" s="19"/>
      <c r="C9" s="19"/>
      <c r="E9" s="21"/>
      <c r="G9" s="20"/>
      <c r="L9" s="26"/>
      <c r="AA9" s="356"/>
      <c r="AB9" s="357" t="s">
        <v>512</v>
      </c>
      <c r="AC9" s="219"/>
      <c r="AD9" s="39" t="s">
        <v>513</v>
      </c>
      <c r="AE9" s="219">
        <v>5</v>
      </c>
      <c r="AF9" s="219"/>
      <c r="AG9" s="242" t="s">
        <v>510</v>
      </c>
      <c r="AH9" s="219" t="s">
        <v>42</v>
      </c>
      <c r="AI9" s="219"/>
      <c r="AJ9" s="219">
        <v>25</v>
      </c>
      <c r="AK9" s="219">
        <v>270</v>
      </c>
      <c r="AL9" s="245" t="s">
        <v>514</v>
      </c>
      <c r="AN9" s="12">
        <f ca="1" t="shared" si="0"/>
        <v>1</v>
      </c>
    </row>
    <row r="10" customHeight="1" spans="1:40">
      <c r="A10" s="13"/>
      <c r="B10" s="19"/>
      <c r="C10" s="19"/>
      <c r="E10" s="21"/>
      <c r="G10" s="20"/>
      <c r="L10" s="26"/>
      <c r="AA10" s="356"/>
      <c r="AB10" s="358" t="s">
        <v>515</v>
      </c>
      <c r="AC10" s="185"/>
      <c r="AD10" s="98" t="s">
        <v>506</v>
      </c>
      <c r="AE10" s="99">
        <v>3</v>
      </c>
      <c r="AF10" s="185"/>
      <c r="AG10" s="231" t="s">
        <v>510</v>
      </c>
      <c r="AH10" s="185" t="s">
        <v>42</v>
      </c>
      <c r="AI10" s="185"/>
      <c r="AJ10" s="185">
        <v>25</v>
      </c>
      <c r="AK10" s="185">
        <v>270</v>
      </c>
      <c r="AL10" s="238"/>
      <c r="AN10" s="12">
        <f ca="1" t="shared" si="0"/>
        <v>0</v>
      </c>
    </row>
    <row r="11" customHeight="1" spans="1:40">
      <c r="A11" s="13"/>
      <c r="B11" s="19"/>
      <c r="C11" s="19"/>
      <c r="D11" s="22"/>
      <c r="E11" s="23"/>
      <c r="F11" s="24"/>
      <c r="G11" s="22"/>
      <c r="H11" s="24"/>
      <c r="I11" s="24"/>
      <c r="J11" s="24"/>
      <c r="K11" s="24"/>
      <c r="L11" s="27"/>
      <c r="AA11" s="356"/>
      <c r="AB11" s="354" t="str">
        <f>$AG12&amp;"*LIMITED TIME ONLY* Requires 3 Mickey Gloves, 2 Blue Fabric, 500 Event Currency, and 1 hour. Unlocks 3 tasks"</f>
        <v>Holiday Mickey Mouse Costume*LIMITED TIME ONLY* Requires 3 Mickey Gloves, 2 Blue Fabric, 500 Event Currency, and 1 hour. Unlocks 3 tasks</v>
      </c>
      <c r="AC11" s="355"/>
      <c r="AD11" s="355"/>
      <c r="AE11" s="355"/>
      <c r="AF11" s="355"/>
      <c r="AG11" s="355"/>
      <c r="AH11" s="355"/>
      <c r="AI11" s="355"/>
      <c r="AJ11" s="355"/>
      <c r="AK11" s="355"/>
      <c r="AL11" s="381"/>
      <c r="AN11" s="12">
        <f ca="1" t="shared" si="0"/>
        <v>0</v>
      </c>
    </row>
    <row r="12" customHeight="1" spans="1:40">
      <c r="A12" s="13" t="s">
        <v>30</v>
      </c>
      <c r="B12" s="352">
        <f ca="1">$AN$1</f>
        <v>23</v>
      </c>
      <c r="C12" s="19"/>
      <c r="E12" s="21"/>
      <c r="G12" s="20"/>
      <c r="L12" s="28"/>
      <c r="AA12" s="356"/>
      <c r="AB12" s="357" t="s">
        <v>516</v>
      </c>
      <c r="AC12" s="219"/>
      <c r="AD12" s="39"/>
      <c r="AE12" s="219"/>
      <c r="AF12" s="219"/>
      <c r="AG12" s="242" t="s">
        <v>517</v>
      </c>
      <c r="AH12" s="219" t="s">
        <v>518</v>
      </c>
      <c r="AI12" s="219"/>
      <c r="AJ12" s="219">
        <v>5</v>
      </c>
      <c r="AK12" s="219">
        <v>17</v>
      </c>
      <c r="AL12" s="67"/>
      <c r="AN12" s="12">
        <f ca="1" t="shared" si="0"/>
        <v>0</v>
      </c>
    </row>
    <row r="13" customHeight="1" spans="1:40">
      <c r="A13" s="13" t="s">
        <v>519</v>
      </c>
      <c r="B13" s="19">
        <v>17</v>
      </c>
      <c r="C13" s="19"/>
      <c r="E13" s="21"/>
      <c r="G13" s="20"/>
      <c r="L13" s="29"/>
      <c r="AA13" s="356"/>
      <c r="AB13" s="359" t="s">
        <v>520</v>
      </c>
      <c r="AC13" s="96"/>
      <c r="AD13" s="95" t="s">
        <v>506</v>
      </c>
      <c r="AE13" s="96">
        <v>3</v>
      </c>
      <c r="AF13" s="96"/>
      <c r="AG13" s="242" t="s">
        <v>517</v>
      </c>
      <c r="AH13" s="219" t="s">
        <v>33</v>
      </c>
      <c r="AI13" s="219"/>
      <c r="AJ13" s="219">
        <v>13</v>
      </c>
      <c r="AK13" s="219">
        <v>100</v>
      </c>
      <c r="AL13" s="245" t="s">
        <v>354</v>
      </c>
      <c r="AN13" s="12">
        <f ca="1" t="shared" si="0"/>
        <v>1</v>
      </c>
    </row>
    <row r="14" customHeight="1" spans="1:40">
      <c r="A14" s="13" t="s">
        <v>308</v>
      </c>
      <c r="B14" s="22">
        <f>COUNTA($AG$4:$AG$9999)</f>
        <v>30</v>
      </c>
      <c r="C14" s="24"/>
      <c r="D14" s="22"/>
      <c r="E14" s="23"/>
      <c r="F14" s="24"/>
      <c r="G14" s="20"/>
      <c r="H14" s="24"/>
      <c r="I14" s="24"/>
      <c r="J14" s="24"/>
      <c r="K14" s="24"/>
      <c r="L14" s="28"/>
      <c r="AA14" s="356"/>
      <c r="AB14" s="358" t="s">
        <v>521</v>
      </c>
      <c r="AC14" s="185"/>
      <c r="AD14" s="41"/>
      <c r="AE14" s="185"/>
      <c r="AF14" s="185"/>
      <c r="AG14" s="231" t="s">
        <v>517</v>
      </c>
      <c r="AH14" s="185" t="s">
        <v>35</v>
      </c>
      <c r="AI14" s="185"/>
      <c r="AJ14" s="185">
        <v>13</v>
      </c>
      <c r="AK14" s="185">
        <v>110</v>
      </c>
      <c r="AL14" s="238" t="s">
        <v>522</v>
      </c>
      <c r="AN14" s="12">
        <f ca="1" t="shared" si="0"/>
        <v>2</v>
      </c>
    </row>
    <row r="15" customHeight="1" spans="1:40">
      <c r="A15" s="13" t="s">
        <v>311</v>
      </c>
      <c r="B15" s="22">
        <v>8</v>
      </c>
      <c r="C15" s="24"/>
      <c r="D15" s="22"/>
      <c r="E15" s="23"/>
      <c r="F15" s="24"/>
      <c r="G15" s="20"/>
      <c r="H15" s="24"/>
      <c r="I15" s="24"/>
      <c r="J15" s="24"/>
      <c r="K15" s="24"/>
      <c r="L15" s="28"/>
      <c r="AA15" s="356"/>
      <c r="AB15" s="354" t="str">
        <f>$AG16&amp;"*LIMITED TIME ONLY* Requires 6 Mickey Gloves, 3 Silver Floral Fabric, 2 Blue Fabric, 800 Event Currency, and 1 hour. Unlocks 2 tasks"</f>
        <v>Lunar Mickey Mouse Costume*LIMITED TIME ONLY* Requires 6 Mickey Gloves, 3 Silver Floral Fabric, 2 Blue Fabric, 800 Event Currency, and 1 hour. Unlocks 2 tasks</v>
      </c>
      <c r="AC15" s="355"/>
      <c r="AD15" s="355"/>
      <c r="AE15" s="355"/>
      <c r="AF15" s="355"/>
      <c r="AG15" s="355"/>
      <c r="AH15" s="355"/>
      <c r="AI15" s="355"/>
      <c r="AJ15" s="355"/>
      <c r="AK15" s="355"/>
      <c r="AL15" s="381"/>
      <c r="AN15" s="12">
        <f ca="1" t="shared" si="0"/>
        <v>0</v>
      </c>
    </row>
    <row r="16" customHeight="1" spans="27:40">
      <c r="AA16" s="356"/>
      <c r="AB16" s="357" t="s">
        <v>523</v>
      </c>
      <c r="AC16" s="219"/>
      <c r="AD16" s="39"/>
      <c r="AE16" s="219"/>
      <c r="AF16" s="219"/>
      <c r="AG16" s="242" t="s">
        <v>524</v>
      </c>
      <c r="AH16" s="219" t="s">
        <v>33</v>
      </c>
      <c r="AI16" s="219"/>
      <c r="AJ16" s="219">
        <v>10</v>
      </c>
      <c r="AK16" s="219">
        <v>75</v>
      </c>
      <c r="AL16" s="245" t="s">
        <v>525</v>
      </c>
      <c r="AN16" s="12">
        <f ca="1" t="shared" si="0"/>
        <v>2</v>
      </c>
    </row>
    <row r="17" customHeight="1" spans="27:40">
      <c r="AA17" s="356"/>
      <c r="AB17" s="358" t="s">
        <v>526</v>
      </c>
      <c r="AC17" s="185"/>
      <c r="AD17" s="98" t="s">
        <v>506</v>
      </c>
      <c r="AE17" s="99">
        <v>3</v>
      </c>
      <c r="AF17" s="185"/>
      <c r="AG17" s="231" t="s">
        <v>524</v>
      </c>
      <c r="AH17" s="185" t="s">
        <v>35</v>
      </c>
      <c r="AI17" s="185"/>
      <c r="AJ17" s="185">
        <v>17</v>
      </c>
      <c r="AK17" s="185">
        <v>150</v>
      </c>
      <c r="AL17" s="238"/>
      <c r="AN17" s="12">
        <f ca="1" t="shared" si="0"/>
        <v>0</v>
      </c>
    </row>
    <row r="18" customHeight="1" spans="27:40">
      <c r="AA18" s="356"/>
      <c r="AB18" s="354" t="str">
        <f>$AG19&amp;" Requires 50 Magic and 30 seconds. Unlocks 1 task"</f>
        <v>Pirate Mickey Mouse Costume Requires 50 Magic and 30 seconds. Unlocks 1 task</v>
      </c>
      <c r="AC18" s="355"/>
      <c r="AD18" s="355"/>
      <c r="AE18" s="355"/>
      <c r="AF18" s="355"/>
      <c r="AG18" s="355"/>
      <c r="AH18" s="355"/>
      <c r="AI18" s="355"/>
      <c r="AJ18" s="355"/>
      <c r="AK18" s="355"/>
      <c r="AL18" s="381"/>
      <c r="AN18" s="12">
        <f ca="1" t="shared" si="0"/>
        <v>0</v>
      </c>
    </row>
    <row r="19" customHeight="1" spans="27:40">
      <c r="AA19" s="356"/>
      <c r="AB19" s="360" t="s">
        <v>527</v>
      </c>
      <c r="AC19" s="188">
        <v>2</v>
      </c>
      <c r="AD19" s="189"/>
      <c r="AE19" s="188"/>
      <c r="AF19" s="188"/>
      <c r="AG19" s="382" t="s">
        <v>528</v>
      </c>
      <c r="AH19" s="188" t="s">
        <v>35</v>
      </c>
      <c r="AI19" s="188"/>
      <c r="AJ19" s="188">
        <v>13</v>
      </c>
      <c r="AK19" s="188">
        <v>110</v>
      </c>
      <c r="AL19" s="192" t="s">
        <v>529</v>
      </c>
      <c r="AN19" s="12">
        <f ca="1" t="shared" si="0"/>
        <v>2</v>
      </c>
    </row>
    <row r="20" customHeight="1" spans="27:40">
      <c r="AA20" s="356"/>
      <c r="AB20" s="354" t="str">
        <f>$AG21&amp;" Requires 120 Gems. Unlocks 2 tasks"</f>
        <v>Tuxedo Mickey Mouse Costume Requires 120 Gems. Unlocks 2 tasks</v>
      </c>
      <c r="AC20" s="355"/>
      <c r="AD20" s="355"/>
      <c r="AE20" s="355"/>
      <c r="AF20" s="355"/>
      <c r="AG20" s="355"/>
      <c r="AH20" s="355"/>
      <c r="AI20" s="355"/>
      <c r="AJ20" s="355"/>
      <c r="AK20" s="355"/>
      <c r="AL20" s="381"/>
      <c r="AN20" s="12">
        <f ca="1" t="shared" si="0"/>
        <v>0</v>
      </c>
    </row>
    <row r="21" customHeight="1" spans="27:40">
      <c r="AA21" s="356"/>
      <c r="AB21" s="357" t="s">
        <v>530</v>
      </c>
      <c r="AC21" s="219"/>
      <c r="AD21" s="39"/>
      <c r="AE21" s="219"/>
      <c r="AF21" s="219"/>
      <c r="AG21" s="242" t="s">
        <v>531</v>
      </c>
      <c r="AH21" s="219" t="s">
        <v>58</v>
      </c>
      <c r="AI21" s="219"/>
      <c r="AJ21" s="219">
        <v>7</v>
      </c>
      <c r="AK21" s="219">
        <v>40</v>
      </c>
      <c r="AL21" s="67"/>
      <c r="AN21" s="12">
        <f ca="1" t="shared" si="0"/>
        <v>0</v>
      </c>
    </row>
    <row r="22" ht="26.25" spans="27:40">
      <c r="AA22" s="361"/>
      <c r="AB22" s="358" t="s">
        <v>532</v>
      </c>
      <c r="AC22" s="185">
        <v>4</v>
      </c>
      <c r="AD22" s="41"/>
      <c r="AE22" s="185"/>
      <c r="AF22" s="185"/>
      <c r="AG22" s="231" t="s">
        <v>531</v>
      </c>
      <c r="AH22" s="185" t="s">
        <v>46</v>
      </c>
      <c r="AI22" s="185"/>
      <c r="AJ22" s="185">
        <v>16</v>
      </c>
      <c r="AK22" s="185">
        <v>155</v>
      </c>
      <c r="AL22" s="238" t="s">
        <v>533</v>
      </c>
      <c r="AN22" s="12">
        <f ca="1" t="shared" si="0"/>
        <v>2</v>
      </c>
    </row>
    <row r="23" customHeight="1" spans="27:40">
      <c r="AA23" s="362"/>
      <c r="AB23" s="363"/>
      <c r="AC23" s="364"/>
      <c r="AD23" s="364"/>
      <c r="AE23" s="364"/>
      <c r="AF23" s="364"/>
      <c r="AG23" s="363"/>
      <c r="AH23" s="364"/>
      <c r="AI23" s="364"/>
      <c r="AJ23" s="364"/>
      <c r="AK23" s="364"/>
      <c r="AL23" s="383"/>
      <c r="AN23" s="12">
        <f ca="1" t="shared" si="0"/>
        <v>0</v>
      </c>
    </row>
    <row r="24" customHeight="1" spans="27:40">
      <c r="AA24" s="365" t="s">
        <v>534</v>
      </c>
      <c r="AB24" s="354" t="str">
        <f>$AG25&amp;" *LIMITED TIME ONLY* Requires 15 Goofy's Hat, 10 Green Dot Fabric, 10 Red Striped Fabric, 10,000 Magic and 1 hour. Unlocks 1 task"</f>
        <v>Easter Goofy Costume *LIMITED TIME ONLY* Requires 15 Goofy's Hat, 10 Green Dot Fabric, 10 Red Striped Fabric, 10,000 Magic and 1 hour. Unlocks 1 task</v>
      </c>
      <c r="AC24" s="355"/>
      <c r="AD24" s="355"/>
      <c r="AE24" s="355"/>
      <c r="AF24" s="355"/>
      <c r="AG24" s="355"/>
      <c r="AH24" s="355"/>
      <c r="AI24" s="355"/>
      <c r="AJ24" s="355"/>
      <c r="AK24" s="355"/>
      <c r="AL24" s="384"/>
      <c r="AN24" s="12">
        <f ca="1" t="shared" si="0"/>
        <v>0</v>
      </c>
    </row>
    <row r="25" customHeight="1" spans="27:40">
      <c r="AA25" s="366"/>
      <c r="AB25" s="367" t="s">
        <v>530</v>
      </c>
      <c r="AC25" s="368">
        <v>3</v>
      </c>
      <c r="AD25" s="369"/>
      <c r="AE25" s="369"/>
      <c r="AF25" s="369"/>
      <c r="AG25" s="369" t="s">
        <v>535</v>
      </c>
      <c r="AH25" s="368" t="s">
        <v>41</v>
      </c>
      <c r="AI25" s="369"/>
      <c r="AJ25" s="368">
        <v>29</v>
      </c>
      <c r="AK25" s="368">
        <v>275</v>
      </c>
      <c r="AL25" s="385"/>
      <c r="AN25" s="12">
        <f ca="1" t="shared" si="0"/>
        <v>0</v>
      </c>
    </row>
    <row r="26" customHeight="1" spans="27:40">
      <c r="AA26" s="366"/>
      <c r="AB26" s="354" t="str">
        <f>$AG27&amp;" *LIMITED TIME ONLY* Requires 20 Goofy's Hat, 15 Blue Fabric, 10 Green Dot Fabric, 6,500 Event currency and 1 hour. Unlocks 2 tasks"</f>
        <v>Halloween Goofy Costume *LIMITED TIME ONLY* Requires 20 Goofy's Hat, 15 Blue Fabric, 10 Green Dot Fabric, 6,500 Event currency and 1 hour. Unlocks 2 tasks</v>
      </c>
      <c r="AC26" s="355"/>
      <c r="AD26" s="355"/>
      <c r="AE26" s="355"/>
      <c r="AF26" s="355"/>
      <c r="AG26" s="355"/>
      <c r="AH26" s="355"/>
      <c r="AI26" s="355"/>
      <c r="AJ26" s="355"/>
      <c r="AK26" s="355"/>
      <c r="AL26" s="384"/>
      <c r="AN26" s="12">
        <f ca="1" t="shared" si="0"/>
        <v>0</v>
      </c>
    </row>
    <row r="27" customHeight="1" spans="27:40">
      <c r="AA27" s="366"/>
      <c r="AB27" s="357" t="s">
        <v>536</v>
      </c>
      <c r="AC27" s="219">
        <v>3</v>
      </c>
      <c r="AD27" s="39"/>
      <c r="AE27" s="219"/>
      <c r="AF27" s="39"/>
      <c r="AG27" s="218" t="s">
        <v>537</v>
      </c>
      <c r="AH27" s="219" t="s">
        <v>35</v>
      </c>
      <c r="AI27" s="39"/>
      <c r="AJ27" s="219">
        <v>13</v>
      </c>
      <c r="AK27" s="219">
        <v>110</v>
      </c>
      <c r="AL27" s="350" t="s">
        <v>538</v>
      </c>
      <c r="AN27" s="12">
        <f ca="1" t="shared" si="0"/>
        <v>1</v>
      </c>
    </row>
    <row r="28" customHeight="1" spans="27:40">
      <c r="AA28" s="370"/>
      <c r="AB28" s="358" t="s">
        <v>509</v>
      </c>
      <c r="AC28" s="185">
        <v>3</v>
      </c>
      <c r="AD28" s="41"/>
      <c r="AE28" s="41"/>
      <c r="AF28" s="41"/>
      <c r="AG28" s="184" t="s">
        <v>537</v>
      </c>
      <c r="AH28" s="185" t="s">
        <v>46</v>
      </c>
      <c r="AI28" s="41"/>
      <c r="AJ28" s="185">
        <v>16</v>
      </c>
      <c r="AK28" s="185">
        <v>155</v>
      </c>
      <c r="AL28" s="347" t="s">
        <v>539</v>
      </c>
      <c r="AN28" s="12">
        <f ca="1" t="shared" si="0"/>
        <v>1</v>
      </c>
    </row>
    <row r="29" customHeight="1" spans="27:40">
      <c r="AA29" s="362"/>
      <c r="AB29" s="363"/>
      <c r="AC29" s="364"/>
      <c r="AD29" s="364"/>
      <c r="AE29" s="364"/>
      <c r="AF29" s="364"/>
      <c r="AG29" s="363"/>
      <c r="AH29" s="364"/>
      <c r="AI29" s="364"/>
      <c r="AJ29" s="364"/>
      <c r="AK29" s="364"/>
      <c r="AL29" s="383"/>
      <c r="AN29" s="12">
        <f ca="1" t="shared" si="0"/>
        <v>0</v>
      </c>
    </row>
    <row r="30" customHeight="1" spans="27:40">
      <c r="AA30" s="371" t="s">
        <v>540</v>
      </c>
      <c r="AB30" s="354" t="str">
        <f>$AG31&amp;" *LIMITED TIME ONLY* Requires 60 Gems. Unlocks 1 task"</f>
        <v>Easter Pluto Costume *LIMITED TIME ONLY* Requires 60 Gems. Unlocks 1 task</v>
      </c>
      <c r="AC30" s="355"/>
      <c r="AD30" s="355"/>
      <c r="AE30" s="355"/>
      <c r="AF30" s="355"/>
      <c r="AG30" s="355"/>
      <c r="AH30" s="355"/>
      <c r="AI30" s="355"/>
      <c r="AJ30" s="355"/>
      <c r="AK30" s="355"/>
      <c r="AL30" s="384"/>
      <c r="AN30" s="12">
        <f ca="1" t="shared" si="0"/>
        <v>0</v>
      </c>
    </row>
    <row r="31" customHeight="1" spans="27:40">
      <c r="AA31" s="372"/>
      <c r="AB31" s="360" t="s">
        <v>541</v>
      </c>
      <c r="AC31" s="188"/>
      <c r="AD31" s="189"/>
      <c r="AE31" s="188"/>
      <c r="AF31" s="188"/>
      <c r="AG31" s="187" t="s">
        <v>542</v>
      </c>
      <c r="AH31" s="188" t="s">
        <v>35</v>
      </c>
      <c r="AI31" s="188"/>
      <c r="AJ31" s="188">
        <v>13</v>
      </c>
      <c r="AK31" s="188">
        <v>110</v>
      </c>
      <c r="AL31" s="386" t="s">
        <v>543</v>
      </c>
      <c r="AN31" s="12">
        <f ca="1" t="shared" si="0"/>
        <v>1</v>
      </c>
    </row>
    <row r="32" customHeight="1" spans="27:40">
      <c r="AA32" s="362"/>
      <c r="AB32" s="363"/>
      <c r="AC32" s="364"/>
      <c r="AD32" s="364"/>
      <c r="AE32" s="364"/>
      <c r="AF32" s="364"/>
      <c r="AG32" s="363"/>
      <c r="AH32" s="364"/>
      <c r="AI32" s="364"/>
      <c r="AJ32" s="364"/>
      <c r="AK32" s="364"/>
      <c r="AL32" s="383"/>
      <c r="AN32" s="12">
        <f ca="1" t="shared" si="0"/>
        <v>0</v>
      </c>
    </row>
    <row r="33" customHeight="1" spans="27:40">
      <c r="AA33" s="373" t="s">
        <v>513</v>
      </c>
      <c r="AB33" s="354" t="str">
        <f>$AG34&amp;" Requires 20 Daisy Bow, 10 Purple Fabric, 10 Green Dot Fabric, 20,000 Magic and 1 hour. Unlocks 2 tasks"</f>
        <v>Halloween Daisy Duck Costume Requires 20 Daisy Bow, 10 Purple Fabric, 10 Green Dot Fabric, 20,000 Magic and 1 hour. Unlocks 2 tasks</v>
      </c>
      <c r="AC33" s="355"/>
      <c r="AD33" s="355"/>
      <c r="AE33" s="355"/>
      <c r="AF33" s="355"/>
      <c r="AG33" s="355"/>
      <c r="AH33" s="355"/>
      <c r="AI33" s="355"/>
      <c r="AJ33" s="355"/>
      <c r="AK33" s="355"/>
      <c r="AL33" s="384"/>
      <c r="AN33" s="12">
        <f ca="1" t="shared" si="0"/>
        <v>0</v>
      </c>
    </row>
    <row r="34" customHeight="1" spans="27:40">
      <c r="AA34" s="374"/>
      <c r="AB34" s="357" t="s">
        <v>509</v>
      </c>
      <c r="AC34" s="219">
        <v>5</v>
      </c>
      <c r="AD34" s="39"/>
      <c r="AE34" s="219"/>
      <c r="AF34" s="219"/>
      <c r="AG34" s="242" t="s">
        <v>544</v>
      </c>
      <c r="AH34" s="219" t="s">
        <v>46</v>
      </c>
      <c r="AI34" s="219"/>
      <c r="AJ34" s="219">
        <v>16</v>
      </c>
      <c r="AK34" s="219">
        <v>155</v>
      </c>
      <c r="AL34" s="350" t="s">
        <v>539</v>
      </c>
      <c r="AN34" s="12">
        <f ca="1" t="shared" si="0"/>
        <v>1</v>
      </c>
    </row>
    <row r="35" customHeight="1" spans="27:40">
      <c r="AA35" s="375"/>
      <c r="AB35" s="358" t="s">
        <v>512</v>
      </c>
      <c r="AC35" s="185">
        <v>5</v>
      </c>
      <c r="AD35" s="41" t="s">
        <v>504</v>
      </c>
      <c r="AE35" s="185"/>
      <c r="AF35" s="185"/>
      <c r="AG35" s="231" t="s">
        <v>544</v>
      </c>
      <c r="AH35" s="185" t="s">
        <v>42</v>
      </c>
      <c r="AI35" s="185"/>
      <c r="AJ35" s="185">
        <v>25</v>
      </c>
      <c r="AK35" s="185">
        <v>270</v>
      </c>
      <c r="AL35" s="387" t="s">
        <v>514</v>
      </c>
      <c r="AN35" s="12">
        <f ca="1" t="shared" si="0"/>
        <v>1</v>
      </c>
    </row>
    <row r="36" customHeight="1" spans="27:40">
      <c r="AA36" s="362"/>
      <c r="AB36" s="363"/>
      <c r="AC36" s="364"/>
      <c r="AD36" s="364"/>
      <c r="AE36" s="364"/>
      <c r="AF36" s="364"/>
      <c r="AG36" s="363"/>
      <c r="AH36" s="364"/>
      <c r="AI36" s="364"/>
      <c r="AJ36" s="364"/>
      <c r="AK36" s="364"/>
      <c r="AL36" s="383"/>
      <c r="AN36" s="12">
        <f ca="1" t="shared" si="0"/>
        <v>0</v>
      </c>
    </row>
    <row r="37" customHeight="1" spans="27:40">
      <c r="AA37" s="376" t="s">
        <v>506</v>
      </c>
      <c r="AB37" s="354" t="str">
        <f>$AG38&amp;" *LIMITED TIME ONLY* Requires 60 Gems. Unlocks 1 task"</f>
        <v>Easter Minnie Mouse Costume *LIMITED TIME ONLY* Requires 60 Gems. Unlocks 1 task</v>
      </c>
      <c r="AC37" s="355"/>
      <c r="AD37" s="355"/>
      <c r="AE37" s="355"/>
      <c r="AF37" s="355"/>
      <c r="AG37" s="355"/>
      <c r="AH37" s="355"/>
      <c r="AI37" s="355"/>
      <c r="AJ37" s="355"/>
      <c r="AK37" s="355"/>
      <c r="AL37" s="384"/>
      <c r="AN37" s="12">
        <f ca="1" t="shared" si="0"/>
        <v>0</v>
      </c>
    </row>
    <row r="38" customHeight="1" spans="27:40">
      <c r="AA38" s="377"/>
      <c r="AB38" s="360" t="s">
        <v>505</v>
      </c>
      <c r="AC38" s="188">
        <v>3</v>
      </c>
      <c r="AD38" s="189" t="s">
        <v>504</v>
      </c>
      <c r="AE38" s="189"/>
      <c r="AF38" s="189"/>
      <c r="AG38" s="388" t="s">
        <v>545</v>
      </c>
      <c r="AH38" s="188" t="s">
        <v>42</v>
      </c>
      <c r="AI38" s="189"/>
      <c r="AJ38" s="188">
        <v>25</v>
      </c>
      <c r="AK38" s="188">
        <v>270</v>
      </c>
      <c r="AL38" s="342"/>
      <c r="AN38" s="12">
        <f ca="1" t="shared" si="0"/>
        <v>0</v>
      </c>
    </row>
    <row r="39" customHeight="1" spans="27:40">
      <c r="AA39" s="377"/>
      <c r="AB39" s="354" t="str">
        <f>$AG40&amp;" Requires 25 Minnie Bow, 15 Purple Fabric, 15 Red Striped Fabric, 50,000 Magic and 1 hour. Unlocks 2 tasks"</f>
        <v>Halloween Minnie Mouse Costume Requires 25 Minnie Bow, 15 Purple Fabric, 15 Red Striped Fabric, 50,000 Magic and 1 hour. Unlocks 2 tasks</v>
      </c>
      <c r="AC39" s="355"/>
      <c r="AD39" s="355"/>
      <c r="AE39" s="355"/>
      <c r="AF39" s="355"/>
      <c r="AG39" s="355"/>
      <c r="AH39" s="355"/>
      <c r="AI39" s="355"/>
      <c r="AJ39" s="355"/>
      <c r="AK39" s="355"/>
      <c r="AL39" s="384"/>
      <c r="AN39" s="12">
        <f ca="1" t="shared" si="0"/>
        <v>0</v>
      </c>
    </row>
    <row r="40" customHeight="1" spans="27:40">
      <c r="AA40" s="377"/>
      <c r="AB40" s="357" t="s">
        <v>509</v>
      </c>
      <c r="AC40" s="219">
        <v>3</v>
      </c>
      <c r="AD40" s="95"/>
      <c r="AE40" s="219"/>
      <c r="AF40" s="219"/>
      <c r="AG40" s="242" t="s">
        <v>546</v>
      </c>
      <c r="AH40" s="219" t="s">
        <v>46</v>
      </c>
      <c r="AI40" s="219"/>
      <c r="AJ40" s="219">
        <v>16</v>
      </c>
      <c r="AK40" s="219">
        <v>155</v>
      </c>
      <c r="AL40" s="344" t="s">
        <v>547</v>
      </c>
      <c r="AN40" s="12">
        <f ca="1" t="shared" si="0"/>
        <v>2</v>
      </c>
    </row>
    <row r="41" customHeight="1" spans="27:40">
      <c r="AA41" s="377"/>
      <c r="AB41" s="358" t="s">
        <v>515</v>
      </c>
      <c r="AC41" s="185">
        <v>3</v>
      </c>
      <c r="AD41" s="41" t="s">
        <v>504</v>
      </c>
      <c r="AE41" s="185"/>
      <c r="AF41" s="185"/>
      <c r="AG41" s="231" t="s">
        <v>546</v>
      </c>
      <c r="AH41" s="185" t="s">
        <v>42</v>
      </c>
      <c r="AI41" s="185"/>
      <c r="AJ41" s="185">
        <v>25</v>
      </c>
      <c r="AK41" s="185">
        <v>270</v>
      </c>
      <c r="AL41" s="345"/>
      <c r="AN41" s="12">
        <f ca="1" t="shared" si="0"/>
        <v>0</v>
      </c>
    </row>
    <row r="42" customHeight="1" spans="27:40">
      <c r="AA42" s="377"/>
      <c r="AB42" s="354" t="str">
        <f>$AG43&amp;" *LIMITED TIME ONLY* Requires 50 Minnie Bow, 35 Blue Fabric, 35 Green Dot Fabric, 10,000 Event currency and 1 hour. Unlocks 2 tasks"</f>
        <v>Holiday Minnie Mouse Costume *LIMITED TIME ONLY* Requires 50 Minnie Bow, 35 Blue Fabric, 35 Green Dot Fabric, 10,000 Event currency and 1 hour. Unlocks 2 tasks</v>
      </c>
      <c r="AC42" s="355"/>
      <c r="AD42" s="355"/>
      <c r="AE42" s="355"/>
      <c r="AF42" s="355"/>
      <c r="AG42" s="355"/>
      <c r="AH42" s="355"/>
      <c r="AI42" s="355"/>
      <c r="AJ42" s="355"/>
      <c r="AK42" s="355"/>
      <c r="AL42" s="384"/>
      <c r="AN42" s="12">
        <f ca="1" t="shared" si="0"/>
        <v>0</v>
      </c>
    </row>
    <row r="43" customHeight="1" spans="27:40">
      <c r="AA43" s="377"/>
      <c r="AB43" s="357" t="s">
        <v>548</v>
      </c>
      <c r="AC43" s="219">
        <v>3</v>
      </c>
      <c r="AD43" s="39"/>
      <c r="AE43" s="219"/>
      <c r="AF43" s="219"/>
      <c r="AG43" s="242" t="s">
        <v>549</v>
      </c>
      <c r="AH43" s="219" t="s">
        <v>33</v>
      </c>
      <c r="AI43" s="219"/>
      <c r="AJ43" s="219">
        <v>10</v>
      </c>
      <c r="AK43" s="219">
        <v>75</v>
      </c>
      <c r="AL43" s="389"/>
      <c r="AN43" s="12">
        <f ca="1" t="shared" si="0"/>
        <v>0</v>
      </c>
    </row>
    <row r="44" customHeight="1" spans="27:40">
      <c r="AA44" s="377"/>
      <c r="AB44" s="358" t="s">
        <v>520</v>
      </c>
      <c r="AC44" s="185">
        <v>3</v>
      </c>
      <c r="AD44" s="41" t="s">
        <v>504</v>
      </c>
      <c r="AE44" s="185"/>
      <c r="AF44" s="185"/>
      <c r="AG44" s="231" t="s">
        <v>549</v>
      </c>
      <c r="AH44" s="185" t="s">
        <v>33</v>
      </c>
      <c r="AI44" s="185"/>
      <c r="AJ44" s="185">
        <v>13</v>
      </c>
      <c r="AK44" s="185">
        <v>100</v>
      </c>
      <c r="AL44" s="345" t="s">
        <v>354</v>
      </c>
      <c r="AN44" s="12">
        <f ca="1" t="shared" si="0"/>
        <v>1</v>
      </c>
    </row>
    <row r="45" customHeight="1" spans="27:40">
      <c r="AA45" s="377"/>
      <c r="AB45" s="354" t="str">
        <f>$AG46&amp;" *LIMITED TIME ONLY* Requires 25 Minnie Bow, 15 Silver Floral Fabric, 10 Blue Fabric, 6,000 Event currency and 1 hour. Unlocks 2 tasks"</f>
        <v>Lunar Minnie Mouse Costume *LIMITED TIME ONLY* Requires 25 Minnie Bow, 15 Silver Floral Fabric, 10 Blue Fabric, 6,000 Event currency and 1 hour. Unlocks 2 tasks</v>
      </c>
      <c r="AC45" s="355"/>
      <c r="AD45" s="355"/>
      <c r="AE45" s="355"/>
      <c r="AF45" s="355"/>
      <c r="AG45" s="355"/>
      <c r="AH45" s="355"/>
      <c r="AI45" s="355"/>
      <c r="AJ45" s="355"/>
      <c r="AK45" s="355"/>
      <c r="AL45" s="384"/>
      <c r="AM45" s="52"/>
      <c r="AN45" s="12">
        <f ca="1" t="shared" si="0"/>
        <v>0</v>
      </c>
    </row>
    <row r="46" customHeight="1" spans="27:40">
      <c r="AA46" s="377"/>
      <c r="AB46" s="357" t="s">
        <v>550</v>
      </c>
      <c r="AC46" s="219">
        <v>3</v>
      </c>
      <c r="AD46" s="39"/>
      <c r="AE46" s="219"/>
      <c r="AF46" s="219"/>
      <c r="AG46" s="242" t="s">
        <v>551</v>
      </c>
      <c r="AH46" s="219" t="s">
        <v>33</v>
      </c>
      <c r="AI46" s="219"/>
      <c r="AJ46" s="219">
        <v>10</v>
      </c>
      <c r="AK46" s="219">
        <v>75</v>
      </c>
      <c r="AL46" s="344" t="s">
        <v>347</v>
      </c>
      <c r="AM46" s="52"/>
      <c r="AN46" s="12">
        <f ca="1" t="shared" si="0"/>
        <v>1</v>
      </c>
    </row>
    <row r="47" customHeight="1" spans="27:40">
      <c r="AA47" s="378"/>
      <c r="AB47" s="358" t="s">
        <v>526</v>
      </c>
      <c r="AC47" s="185">
        <v>3</v>
      </c>
      <c r="AD47" s="41" t="s">
        <v>504</v>
      </c>
      <c r="AE47" s="185"/>
      <c r="AF47" s="185"/>
      <c r="AG47" s="231" t="s">
        <v>551</v>
      </c>
      <c r="AH47" s="185" t="s">
        <v>35</v>
      </c>
      <c r="AI47" s="185"/>
      <c r="AJ47" s="185">
        <v>17</v>
      </c>
      <c r="AK47" s="185">
        <v>150</v>
      </c>
      <c r="AL47" s="345"/>
      <c r="AM47" s="52"/>
      <c r="AN47" s="12">
        <f ca="1" t="shared" si="0"/>
        <v>0</v>
      </c>
    </row>
    <row r="48" customHeight="1" spans="27:40">
      <c r="AA48" s="362"/>
      <c r="AB48" s="363"/>
      <c r="AC48" s="364"/>
      <c r="AD48" s="364"/>
      <c r="AE48" s="364"/>
      <c r="AF48" s="364"/>
      <c r="AG48" s="363"/>
      <c r="AH48" s="364"/>
      <c r="AI48" s="364"/>
      <c r="AJ48" s="364"/>
      <c r="AK48" s="364"/>
      <c r="AL48" s="383"/>
      <c r="AM48" s="52"/>
      <c r="AN48" s="12">
        <f ca="1" t="shared" si="0"/>
        <v>0</v>
      </c>
    </row>
    <row r="49" customHeight="1" spans="27:40">
      <c r="AA49" s="373" t="s">
        <v>552</v>
      </c>
      <c r="AB49" s="354" t="str">
        <f>$AG50&amp;" Requires 25 Sailor Hat, 15 White &amp; Blue Pattern Fabric, 15 Orange Pattern Fabric, 75,000 Magic and 1 hour. Unlocks 2 tasks"</f>
        <v>Halloween Donald Duck Costume Requires 25 Sailor Hat, 15 White &amp; Blue Pattern Fabric, 15 Orange Pattern Fabric, 75,000 Magic and 1 hour. Unlocks 2 tasks</v>
      </c>
      <c r="AC49" s="355"/>
      <c r="AD49" s="355"/>
      <c r="AE49" s="355"/>
      <c r="AF49" s="355"/>
      <c r="AG49" s="355"/>
      <c r="AH49" s="355"/>
      <c r="AI49" s="355"/>
      <c r="AJ49" s="355"/>
      <c r="AK49" s="355"/>
      <c r="AL49" s="384"/>
      <c r="AN49" s="12">
        <f ca="1" t="shared" si="0"/>
        <v>0</v>
      </c>
    </row>
    <row r="50" customHeight="1" spans="27:40">
      <c r="AA50" s="374"/>
      <c r="AB50" s="357" t="s">
        <v>553</v>
      </c>
      <c r="AC50" s="219">
        <v>5</v>
      </c>
      <c r="AD50" s="39"/>
      <c r="AE50" s="219"/>
      <c r="AF50" s="219"/>
      <c r="AG50" s="218" t="s">
        <v>554</v>
      </c>
      <c r="AH50" s="219" t="s">
        <v>35</v>
      </c>
      <c r="AI50" s="219"/>
      <c r="AJ50" s="219">
        <v>13</v>
      </c>
      <c r="AK50" s="219">
        <v>110</v>
      </c>
      <c r="AL50" s="350" t="s">
        <v>555</v>
      </c>
      <c r="AN50" s="12">
        <f ca="1" t="shared" si="0"/>
        <v>1</v>
      </c>
    </row>
    <row r="51" customHeight="1" spans="27:40">
      <c r="AA51" s="375"/>
      <c r="AB51" s="358" t="s">
        <v>509</v>
      </c>
      <c r="AC51" s="185">
        <v>5</v>
      </c>
      <c r="AD51" s="41"/>
      <c r="AE51" s="185"/>
      <c r="AF51" s="185"/>
      <c r="AG51" s="184" t="s">
        <v>554</v>
      </c>
      <c r="AH51" s="185" t="s">
        <v>35</v>
      </c>
      <c r="AI51" s="185"/>
      <c r="AJ51" s="185">
        <v>13</v>
      </c>
      <c r="AK51" s="185">
        <v>110</v>
      </c>
      <c r="AL51" s="387" t="s">
        <v>556</v>
      </c>
      <c r="AN51" s="12">
        <f ca="1" t="shared" si="0"/>
        <v>1</v>
      </c>
    </row>
    <row r="52" customHeight="1" spans="27:40">
      <c r="AA52" s="362"/>
      <c r="AB52" s="363"/>
      <c r="AC52" s="364"/>
      <c r="AD52" s="364"/>
      <c r="AE52" s="364"/>
      <c r="AF52" s="364"/>
      <c r="AG52" s="363"/>
      <c r="AH52" s="364"/>
      <c r="AI52" s="364"/>
      <c r="AJ52" s="364"/>
      <c r="AK52" s="364"/>
      <c r="AL52" s="383"/>
      <c r="AN52" s="12">
        <f ca="1" t="shared" si="0"/>
        <v>0</v>
      </c>
    </row>
    <row r="53" customHeight="1" spans="27:40">
      <c r="AA53" s="379" t="s">
        <v>405</v>
      </c>
      <c r="AB53" s="354" t="str">
        <f>$AG54&amp;" *LIMITED TIME ONLY* Requires 12 Cravat, 10 Beast Ears, 8 Gold Floral Fabric, 10,000 Event currency and 1 hour. Unlocks 1 task"</f>
        <v>Formal Suit Beast *LIMITED TIME ONLY* Requires 12 Cravat, 10 Beast Ears, 8 Gold Floral Fabric, 10,000 Event currency and 1 hour. Unlocks 1 task</v>
      </c>
      <c r="AC53" s="355"/>
      <c r="AD53" s="355"/>
      <c r="AE53" s="355"/>
      <c r="AF53" s="355"/>
      <c r="AG53" s="355"/>
      <c r="AH53" s="355"/>
      <c r="AI53" s="355"/>
      <c r="AJ53" s="355"/>
      <c r="AK53" s="355"/>
      <c r="AL53" s="384"/>
      <c r="AN53" s="12">
        <f ca="1" t="shared" si="0"/>
        <v>0</v>
      </c>
    </row>
    <row r="54" customHeight="1" spans="27:40">
      <c r="AA54" s="380"/>
      <c r="AB54" s="360" t="s">
        <v>557</v>
      </c>
      <c r="AC54" s="188">
        <v>7</v>
      </c>
      <c r="AD54" s="189" t="s">
        <v>400</v>
      </c>
      <c r="AE54" s="188">
        <v>7</v>
      </c>
      <c r="AF54" s="189"/>
      <c r="AG54" s="382" t="s">
        <v>558</v>
      </c>
      <c r="AH54" s="188" t="s">
        <v>41</v>
      </c>
      <c r="AI54" s="189"/>
      <c r="AJ54" s="188">
        <v>37</v>
      </c>
      <c r="AK54" s="188">
        <v>370</v>
      </c>
      <c r="AL54" s="342"/>
      <c r="AN54" s="12">
        <f ca="1" t="shared" si="0"/>
        <v>0</v>
      </c>
    </row>
    <row r="55" customHeight="1" spans="27:40">
      <c r="AA55" s="362"/>
      <c r="AB55" s="363"/>
      <c r="AC55" s="364"/>
      <c r="AD55" s="364"/>
      <c r="AE55" s="364"/>
      <c r="AF55" s="364"/>
      <c r="AG55" s="363"/>
      <c r="AH55" s="364"/>
      <c r="AI55" s="364"/>
      <c r="AJ55" s="364"/>
      <c r="AK55" s="364"/>
      <c r="AL55" s="383"/>
      <c r="AN55" s="12">
        <f ca="1" t="shared" si="0"/>
        <v>0</v>
      </c>
    </row>
    <row r="56" customHeight="1" spans="27:40">
      <c r="AA56" s="379" t="s">
        <v>400</v>
      </c>
      <c r="AB56" s="354" t="str">
        <f>$AG57&amp;" *LIMITED TIME ONLY* Requires 6 Rose, 8 Golden Gloves, 3 Gold Floral Fabric, 3,000 Event currency and 1 hour. Unlocks 1 task"</f>
        <v>Formal Dress Belle *LIMITED TIME ONLY* Requires 6 Rose, 8 Golden Gloves, 3 Gold Floral Fabric, 3,000 Event currency and 1 hour. Unlocks 1 task</v>
      </c>
      <c r="AC56" s="355"/>
      <c r="AD56" s="355"/>
      <c r="AE56" s="355"/>
      <c r="AF56" s="355"/>
      <c r="AG56" s="355"/>
      <c r="AH56" s="355"/>
      <c r="AI56" s="355"/>
      <c r="AJ56" s="355"/>
      <c r="AK56" s="355"/>
      <c r="AL56" s="384"/>
      <c r="AN56" s="12">
        <f ca="1" t="shared" si="0"/>
        <v>0</v>
      </c>
    </row>
    <row r="57" customHeight="1" spans="27:40">
      <c r="AA57" s="380"/>
      <c r="AB57" s="360" t="s">
        <v>557</v>
      </c>
      <c r="AC57" s="188">
        <v>7</v>
      </c>
      <c r="AD57" s="189" t="s">
        <v>405</v>
      </c>
      <c r="AE57" s="188">
        <v>7</v>
      </c>
      <c r="AF57" s="189"/>
      <c r="AG57" s="382" t="s">
        <v>559</v>
      </c>
      <c r="AH57" s="188" t="s">
        <v>41</v>
      </c>
      <c r="AI57" s="189"/>
      <c r="AJ57" s="188">
        <v>37</v>
      </c>
      <c r="AK57" s="188">
        <v>370</v>
      </c>
      <c r="AL57" s="342"/>
      <c r="AN57" s="12">
        <f ca="1" t="shared" si="0"/>
        <v>0</v>
      </c>
    </row>
    <row r="58" customHeight="1" spans="27:40">
      <c r="AA58" s="362"/>
      <c r="AB58" s="363"/>
      <c r="AC58" s="364"/>
      <c r="AD58" s="364"/>
      <c r="AE58" s="364"/>
      <c r="AF58" s="364"/>
      <c r="AG58" s="363"/>
      <c r="AH58" s="364"/>
      <c r="AI58" s="364"/>
      <c r="AJ58" s="364"/>
      <c r="AK58" s="364"/>
      <c r="AL58" s="383"/>
      <c r="AN58" s="12">
        <f ca="1" t="shared" si="0"/>
        <v>0</v>
      </c>
    </row>
    <row r="59" customHeight="1" spans="40:40">
      <c r="AN59" s="12">
        <f ca="1" t="shared" si="0"/>
        <v>0</v>
      </c>
    </row>
    <row r="60" customHeight="1" spans="40:40">
      <c r="AN60" s="12">
        <f ca="1" t="shared" si="0"/>
        <v>0</v>
      </c>
    </row>
    <row r="61" customHeight="1" spans="40:40">
      <c r="AN61" s="12">
        <f ca="1" t="shared" si="0"/>
        <v>0</v>
      </c>
    </row>
    <row r="62" customHeight="1" spans="40:40">
      <c r="AN62" s="12">
        <f ca="1" t="shared" si="0"/>
        <v>0</v>
      </c>
    </row>
    <row r="63" customHeight="1" spans="40:40">
      <c r="AN63" s="12">
        <f ca="1" t="shared" si="0"/>
        <v>0</v>
      </c>
    </row>
    <row r="64" customHeight="1" spans="40:40">
      <c r="AN64" s="12">
        <f ca="1" t="shared" si="0"/>
        <v>0</v>
      </c>
    </row>
    <row r="65" customHeight="1" spans="40:40">
      <c r="AN65" s="12">
        <f ca="1" t="shared" si="0"/>
        <v>0</v>
      </c>
    </row>
    <row r="66" customHeight="1" spans="40:40">
      <c r="AN66" s="12">
        <f ca="1" t="shared" si="0"/>
        <v>0</v>
      </c>
    </row>
    <row r="67" customHeight="1" spans="40:40">
      <c r="AN67" s="12">
        <f t="shared" ref="AN67:AN99" si="1">IF(ISBLANK($AL67),0,1+LEN($AL67)-LEN(SUBSTITUTE($AL67,"●","")))</f>
        <v>0</v>
      </c>
    </row>
    <row r="68" customHeight="1" spans="40:40">
      <c r="AN68" s="12">
        <f t="shared" si="1"/>
        <v>0</v>
      </c>
    </row>
    <row r="69" customHeight="1" spans="40:40">
      <c r="AN69" s="12">
        <f t="shared" si="1"/>
        <v>0</v>
      </c>
    </row>
    <row r="70" customHeight="1" spans="40:40">
      <c r="AN70" s="12">
        <f t="shared" si="1"/>
        <v>0</v>
      </c>
    </row>
    <row r="71" customHeight="1" spans="40:40">
      <c r="AN71" s="12">
        <f t="shared" si="1"/>
        <v>0</v>
      </c>
    </row>
    <row r="72" customHeight="1" spans="40:40">
      <c r="AN72" s="12">
        <f t="shared" si="1"/>
        <v>0</v>
      </c>
    </row>
    <row r="73" customHeight="1" spans="40:40">
      <c r="AN73" s="12">
        <f t="shared" si="1"/>
        <v>0</v>
      </c>
    </row>
    <row r="74" customHeight="1" spans="40:40">
      <c r="AN74" s="12">
        <f t="shared" si="1"/>
        <v>0</v>
      </c>
    </row>
    <row r="75" customHeight="1" spans="40:40">
      <c r="AN75" s="12">
        <f t="shared" si="1"/>
        <v>0</v>
      </c>
    </row>
    <row r="76" customHeight="1" spans="40:40">
      <c r="AN76" s="12">
        <f t="shared" si="1"/>
        <v>0</v>
      </c>
    </row>
    <row r="77" customHeight="1" spans="40:40">
      <c r="AN77" s="12">
        <f t="shared" si="1"/>
        <v>0</v>
      </c>
    </row>
    <row r="78" customHeight="1" spans="40:40">
      <c r="AN78" s="12">
        <f t="shared" si="1"/>
        <v>0</v>
      </c>
    </row>
    <row r="79" customHeight="1" spans="40:40">
      <c r="AN79" s="12">
        <f t="shared" si="1"/>
        <v>0</v>
      </c>
    </row>
    <row r="80" customHeight="1" spans="40:40">
      <c r="AN80" s="12">
        <f t="shared" si="1"/>
        <v>0</v>
      </c>
    </row>
    <row r="81" customHeight="1" spans="40:40">
      <c r="AN81" s="12">
        <f t="shared" si="1"/>
        <v>0</v>
      </c>
    </row>
    <row r="82" customHeight="1" spans="40:40">
      <c r="AN82" s="12">
        <f t="shared" si="1"/>
        <v>0</v>
      </c>
    </row>
    <row r="83" customHeight="1" spans="40:40">
      <c r="AN83" s="12">
        <f t="shared" si="1"/>
        <v>0</v>
      </c>
    </row>
    <row r="84" customHeight="1" spans="40:40">
      <c r="AN84" s="12">
        <f t="shared" si="1"/>
        <v>0</v>
      </c>
    </row>
    <row r="85" customHeight="1" spans="40:40">
      <c r="AN85" s="12">
        <f t="shared" si="1"/>
        <v>0</v>
      </c>
    </row>
    <row r="86" customHeight="1" spans="40:40">
      <c r="AN86" s="12">
        <f t="shared" si="1"/>
        <v>0</v>
      </c>
    </row>
    <row r="87" customHeight="1" spans="40:40">
      <c r="AN87" s="12">
        <f t="shared" si="1"/>
        <v>0</v>
      </c>
    </row>
    <row r="88" customHeight="1" spans="40:40">
      <c r="AN88" s="12">
        <f t="shared" si="1"/>
        <v>0</v>
      </c>
    </row>
    <row r="89" customHeight="1" spans="40:40">
      <c r="AN89" s="12">
        <f t="shared" si="1"/>
        <v>0</v>
      </c>
    </row>
    <row r="90" customHeight="1" spans="40:40">
      <c r="AN90" s="12">
        <f t="shared" si="1"/>
        <v>0</v>
      </c>
    </row>
    <row r="91" customHeight="1" spans="40:40">
      <c r="AN91" s="12">
        <f t="shared" si="1"/>
        <v>0</v>
      </c>
    </row>
    <row r="92" customHeight="1" spans="40:40">
      <c r="AN92" s="12">
        <f t="shared" si="1"/>
        <v>0</v>
      </c>
    </row>
    <row r="93" customHeight="1" spans="40:40">
      <c r="AN93" s="12">
        <f t="shared" si="1"/>
        <v>0</v>
      </c>
    </row>
    <row r="94" customHeight="1" spans="40:40">
      <c r="AN94" s="12">
        <f t="shared" si="1"/>
        <v>0</v>
      </c>
    </row>
    <row r="95" customHeight="1" spans="40:40">
      <c r="AN95" s="12">
        <f t="shared" si="1"/>
        <v>0</v>
      </c>
    </row>
    <row r="96" customHeight="1" spans="40:40">
      <c r="AN96" s="12">
        <f t="shared" si="1"/>
        <v>0</v>
      </c>
    </row>
    <row r="97" customHeight="1" spans="40:40">
      <c r="AN97" s="12">
        <f t="shared" si="1"/>
        <v>0</v>
      </c>
    </row>
    <row r="98" customHeight="1" spans="40:40">
      <c r="AN98" s="12">
        <f t="shared" si="1"/>
        <v>0</v>
      </c>
    </row>
    <row r="99" customHeight="1" spans="40:40">
      <c r="AN99" s="12">
        <f t="shared" si="1"/>
        <v>0</v>
      </c>
    </row>
  </sheetData>
  <sheetProtection sheet="1" objects="1"/>
  <mergeCells count="36">
    <mergeCell ref="D1:F1"/>
    <mergeCell ref="AA1:AL1"/>
    <mergeCell ref="D2:F2"/>
    <mergeCell ref="AJ2:AK2"/>
    <mergeCell ref="D3:F3"/>
    <mergeCell ref="AB4:AL4"/>
    <mergeCell ref="AB7:AL7"/>
    <mergeCell ref="AB11:AL11"/>
    <mergeCell ref="AB15:AL15"/>
    <mergeCell ref="AB18:AL18"/>
    <mergeCell ref="AB20:AL20"/>
    <mergeCell ref="AB24:AL24"/>
    <mergeCell ref="AB26:AL26"/>
    <mergeCell ref="AB30:AL30"/>
    <mergeCell ref="AB33:AL33"/>
    <mergeCell ref="AB37:AL37"/>
    <mergeCell ref="AB39:AL39"/>
    <mergeCell ref="AB42:AL42"/>
    <mergeCell ref="AB45:AL45"/>
    <mergeCell ref="AB49:AL49"/>
    <mergeCell ref="AB53:AL53"/>
    <mergeCell ref="AB56:AL56"/>
    <mergeCell ref="AA4:AA22"/>
    <mergeCell ref="AA24:AA28"/>
    <mergeCell ref="AA30:AA31"/>
    <mergeCell ref="AA33:AA35"/>
    <mergeCell ref="AA37:AA47"/>
    <mergeCell ref="AA49:AA51"/>
    <mergeCell ref="AA53:AA54"/>
    <mergeCell ref="AA56:AA57"/>
    <mergeCell ref="AB2:AB3"/>
    <mergeCell ref="AC2:AC3"/>
    <mergeCell ref="AD2:AD3"/>
    <mergeCell ref="AE2:AE3"/>
    <mergeCell ref="AF2:AF3"/>
    <mergeCell ref="AG2:AG3"/>
  </mergeCells>
  <pageMargins left="0.75" right="0.75" top="1" bottom="1" header="0.511805555555556" footer="0.511805555555556"/>
  <headerFooter/>
  <drawing r:id="rId1"/>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sheetPr>
    <pageSetUpPr autoPageBreaks="0"/>
  </sheetPr>
  <dimension ref="A1:AN99"/>
  <sheetViews>
    <sheetView showZeros="0" workbookViewId="0">
      <selection activeCell="A1" sqref="A1"/>
    </sheetView>
  </sheetViews>
  <sheetFormatPr defaultColWidth="9.14285714285714" defaultRowHeight="15"/>
  <cols>
    <col min="1" max="1" width="20.5714285714286" customWidth="1"/>
    <col min="2" max="2" width="29.7142857142857" style="8" customWidth="1"/>
    <col min="3" max="3" width="10.2857142857143" style="9" customWidth="1"/>
    <col min="4" max="4" width="10.2857142857143" style="10" customWidth="1"/>
    <col min="5" max="6" width="10.2857142857143" style="9" customWidth="1"/>
    <col min="7" max="7" width="10.2857142857143" style="8" customWidth="1"/>
    <col min="8" max="11" width="10.2857142857143" style="9" customWidth="1"/>
    <col min="12" max="12" width="10.2857142857143" style="11" customWidth="1"/>
    <col min="13" max="24" width="10.2857142857143" style="12" customWidth="1"/>
    <col min="26" max="26" width="0.990476190476191" customWidth="1"/>
    <col min="27" max="27" width="20.5714285714286" customWidth="1"/>
    <col min="28" max="28" width="29.7142857142857" style="8" customWidth="1"/>
    <col min="29" max="29" width="6.71428571428571" style="9" customWidth="1"/>
    <col min="30" max="30" width="19.1428571428571" style="10" customWidth="1"/>
    <col min="31" max="31" width="8.28571428571429" style="9" customWidth="1"/>
    <col min="32" max="32" width="7.42857142857143" style="9" customWidth="1"/>
    <col min="33" max="33" width="33.2857142857143" style="8" customWidth="1"/>
    <col min="34" max="34" width="9.28571428571429" style="9" customWidth="1"/>
    <col min="35" max="35" width="5.42857142857143" style="9" customWidth="1"/>
    <col min="36" max="36" width="3.85714285714286" style="9" customWidth="1"/>
    <col min="37" max="37" width="6.57142857142857" style="9" customWidth="1"/>
    <col min="38" max="38" width="36.2857142857143" style="11" customWidth="1"/>
    <col min="39" max="39" width="0.857142857142857" customWidth="1"/>
    <col min="40" max="40" width="9.14285714285714" style="12"/>
  </cols>
  <sheetData>
    <row r="1" ht="22.5" spans="1:40">
      <c r="A1" s="13" t="str">
        <f>Attraction_List!$Z$2</f>
        <v>Sheet Name</v>
      </c>
      <c r="B1" s="14" t="str">
        <f ca="1">MID(CELL("filename",B1),FIND("]",CELL("filename",B1))+1,255)</f>
        <v>Cyclops_Sushi</v>
      </c>
      <c r="C1" s="14"/>
      <c r="D1" s="15" t="str">
        <f ca="1">HYPERLINK("#"&amp;CELL("address",INDEX(Attraction_List!$A$3:$A$9999,MATCH($B$1,Attraction_List!$Z$3:$Z$9999,0),1)),"Back to Attraction List")</f>
        <v>Back to Attraction List</v>
      </c>
      <c r="E1" s="16"/>
      <c r="F1" s="17"/>
      <c r="G1" s="18"/>
      <c r="H1" s="18"/>
      <c r="I1" s="18"/>
      <c r="J1" s="18"/>
      <c r="K1" s="18"/>
      <c r="L1" s="25"/>
      <c r="AA1" s="30" t="str">
        <f ca="1">N($B$14)&amp;" Task(s) From "&amp;N($B$15)&amp;" Character(s) Use "&amp;CHAR(34)&amp;$B$2&amp;CHAR(34)&amp;" For "&amp;N($AN$1)&amp;" Token(s)"</f>
        <v>13 Task(s) From 6 Character(s) Use "Cyclops Sushi" For 17 Token(s)</v>
      </c>
      <c r="AB1" s="31"/>
      <c r="AC1" s="31"/>
      <c r="AD1" s="31"/>
      <c r="AE1" s="31"/>
      <c r="AF1" s="31"/>
      <c r="AG1" s="31"/>
      <c r="AH1" s="31"/>
      <c r="AI1" s="31"/>
      <c r="AJ1" s="31"/>
      <c r="AK1" s="31"/>
      <c r="AL1" s="61"/>
      <c r="AN1" s="12">
        <f ca="1">SUM($AN$4:$AN$9999)</f>
        <v>17</v>
      </c>
    </row>
    <row r="2" ht="22.5" spans="1:40">
      <c r="A2" s="13" t="str">
        <f>Attraction_List!$A$2</f>
        <v>Name</v>
      </c>
      <c r="B2" s="19" t="str">
        <f ca="1">LOOKUP(B1,Attraction_List!$Z$3:$Z$9999,Attraction_List!$A$3:$A$9999)</f>
        <v>Cyclops Sushi</v>
      </c>
      <c r="C2" s="19"/>
      <c r="D2" s="9"/>
      <c r="G2" s="20"/>
      <c r="AA2" s="32" t="str">
        <f>HYPERLINK("#$A$1","&lt;&lt;&lt; Attraction Info")</f>
        <v>&lt;&lt;&lt; Attraction Info</v>
      </c>
      <c r="AB2" s="33" t="s">
        <v>276</v>
      </c>
      <c r="AC2" s="34" t="s">
        <v>277</v>
      </c>
      <c r="AD2" s="35" t="s">
        <v>278</v>
      </c>
      <c r="AE2" s="34" t="s">
        <v>279</v>
      </c>
      <c r="AF2" s="34" t="s">
        <v>280</v>
      </c>
      <c r="AG2" s="33" t="s">
        <v>281</v>
      </c>
      <c r="AH2" s="62"/>
      <c r="AI2" s="63" t="s">
        <v>282</v>
      </c>
      <c r="AJ2" s="62" t="s">
        <v>283</v>
      </c>
      <c r="AK2" s="62"/>
      <c r="AL2" s="64" t="str">
        <f ca="1">HYPERLINK("#"&amp;CELL("address",INDEX(Attraction_List!$A$3:$A$9999,MATCH($B$1,Attraction_List!$Z$3:$Z$9999,0),1)),"Back to Attraction List")</f>
        <v>Back to Attraction List</v>
      </c>
      <c r="AN2" s="12">
        <f ca="1" t="shared" ref="AN2:AN66" si="0">IF(ISBLANK($AL2),0,1+LEN($AL2)-LEN(SUBSTITUTE($AL2,"●","")))</f>
        <v>1</v>
      </c>
    </row>
    <row r="3" ht="22.5" spans="1:38">
      <c r="A3" s="13" t="str">
        <f>Attraction_List!$C$2</f>
        <v>Cost</v>
      </c>
      <c r="B3" s="19">
        <f ca="1">LOOKUP(B1,Attraction_List!$Z$3:$Z$9999,Attraction_List!$C$3:$C$9999)</f>
        <v>23500</v>
      </c>
      <c r="C3" s="19"/>
      <c r="D3" s="15" t="str">
        <f>IF($B$14&gt;0,HYPERLINK("#$AL$1","Task List &gt;&gt;&gt;"),HYPERLINK("#$A$1","No Tasks"))</f>
        <v>Task List &gt;&gt;&gt;</v>
      </c>
      <c r="E3" s="17"/>
      <c r="F3" s="17"/>
      <c r="G3" s="20"/>
      <c r="AA3" s="75" t="s">
        <v>284</v>
      </c>
      <c r="AB3" s="76"/>
      <c r="AC3" s="77"/>
      <c r="AD3" s="78"/>
      <c r="AE3" s="77"/>
      <c r="AF3" s="77"/>
      <c r="AG3" s="76"/>
      <c r="AH3" s="82" t="s">
        <v>285</v>
      </c>
      <c r="AI3" s="82" t="s">
        <v>286</v>
      </c>
      <c r="AJ3" s="82" t="s">
        <v>28</v>
      </c>
      <c r="AK3" s="82" t="s">
        <v>29</v>
      </c>
      <c r="AL3" s="83" t="s">
        <v>30</v>
      </c>
    </row>
    <row r="4" ht="21.75" spans="1:40">
      <c r="A4" s="13" t="str">
        <f>Attraction_List!$D$2</f>
        <v>Cost Units</v>
      </c>
      <c r="B4" s="19" t="str">
        <f ca="1">LOOKUP(B1,Attraction_List!$Z$3:$Z$9999,Attraction_List!$D$3:$D$9999)</f>
        <v>Magic</v>
      </c>
      <c r="C4" s="19"/>
      <c r="E4" s="21"/>
      <c r="G4" s="20"/>
      <c r="L4" s="26"/>
      <c r="AA4" s="79" t="s">
        <v>560</v>
      </c>
      <c r="AB4" s="92" t="s">
        <v>561</v>
      </c>
      <c r="AC4" s="93"/>
      <c r="AD4" s="94" t="s">
        <v>562</v>
      </c>
      <c r="AE4" s="93">
        <v>2</v>
      </c>
      <c r="AF4" s="93"/>
      <c r="AG4" s="92" t="s">
        <v>94</v>
      </c>
      <c r="AH4" s="93" t="s">
        <v>35</v>
      </c>
      <c r="AI4" s="93"/>
      <c r="AJ4" s="93">
        <v>17</v>
      </c>
      <c r="AK4" s="93">
        <v>150</v>
      </c>
      <c r="AL4" s="106" t="s">
        <v>563</v>
      </c>
      <c r="AN4" s="12">
        <f ca="1" t="shared" si="0"/>
        <v>1</v>
      </c>
    </row>
    <row r="5" ht="21" spans="1:40">
      <c r="A5" s="13" t="str">
        <f>Attraction_List!$E$2</f>
        <v>Limited Time</v>
      </c>
      <c r="B5" s="19" t="str">
        <f ca="1">IF(LOOKUP(B1,Attraction_List!$Z$3:$Z$9999,Attraction_List!$E$3:$E$9999)="Y","Yes","No")</f>
        <v>No</v>
      </c>
      <c r="C5" s="19"/>
      <c r="E5" s="21"/>
      <c r="G5" s="20"/>
      <c r="L5" s="26"/>
      <c r="AA5" s="81"/>
      <c r="AB5" s="95" t="s">
        <v>564</v>
      </c>
      <c r="AC5" s="96"/>
      <c r="AD5" s="97" t="s">
        <v>565</v>
      </c>
      <c r="AE5" s="96">
        <v>5</v>
      </c>
      <c r="AF5" s="96"/>
      <c r="AG5" s="95" t="s">
        <v>94</v>
      </c>
      <c r="AH5" s="96" t="s">
        <v>41</v>
      </c>
      <c r="AI5" s="96"/>
      <c r="AJ5" s="96">
        <v>37</v>
      </c>
      <c r="AK5" s="96">
        <v>370</v>
      </c>
      <c r="AL5" s="107" t="s">
        <v>566</v>
      </c>
      <c r="AN5" s="12">
        <f ca="1" t="shared" si="0"/>
        <v>1</v>
      </c>
    </row>
    <row r="6" ht="21.75" spans="1:40">
      <c r="A6" s="13" t="str">
        <f>Attraction_List!$F$2</f>
        <v>Build Time</v>
      </c>
      <c r="B6" s="19" t="str">
        <f ca="1">LOOKUP(B1,Attraction_List!$Z$3:$Z$9999,Attraction_List!$F$3:$F$9999)</f>
        <v>16h</v>
      </c>
      <c r="C6" s="19"/>
      <c r="E6" s="21"/>
      <c r="G6" s="20"/>
      <c r="L6" s="26"/>
      <c r="AA6" s="80"/>
      <c r="AB6" s="98" t="s">
        <v>567</v>
      </c>
      <c r="AC6" s="99">
        <v>7</v>
      </c>
      <c r="AD6" s="100"/>
      <c r="AE6" s="99"/>
      <c r="AF6" s="99"/>
      <c r="AG6" s="98" t="s">
        <v>94</v>
      </c>
      <c r="AH6" s="99" t="s">
        <v>100</v>
      </c>
      <c r="AI6" s="99"/>
      <c r="AJ6" s="99">
        <v>45</v>
      </c>
      <c r="AK6" s="99">
        <v>375</v>
      </c>
      <c r="AL6" s="108"/>
      <c r="AN6" s="12">
        <f ca="1" t="shared" si="0"/>
        <v>0</v>
      </c>
    </row>
    <row r="7" ht="25.5" spans="1:40">
      <c r="A7" s="13" t="str">
        <f>Attraction_List!$G$2</f>
        <v>Size</v>
      </c>
      <c r="B7" s="19" t="str">
        <f ca="1">LOOKUP(B1,Attraction_List!$Z$3:$Z$9999,Attraction_List!$G$3:$G$9999)</f>
        <v>11x11</v>
      </c>
      <c r="C7" s="19"/>
      <c r="E7" s="21"/>
      <c r="G7" s="20"/>
      <c r="L7" s="26"/>
      <c r="AA7" s="79" t="s">
        <v>565</v>
      </c>
      <c r="AB7" s="92" t="s">
        <v>568</v>
      </c>
      <c r="AC7" s="93">
        <v>3</v>
      </c>
      <c r="AD7" s="92"/>
      <c r="AE7" s="93"/>
      <c r="AF7" s="93"/>
      <c r="AG7" s="92" t="s">
        <v>94</v>
      </c>
      <c r="AH7" s="93" t="s">
        <v>42</v>
      </c>
      <c r="AI7" s="93"/>
      <c r="AJ7" s="93">
        <v>20</v>
      </c>
      <c r="AK7" s="93">
        <v>200</v>
      </c>
      <c r="AL7" s="106" t="s">
        <v>569</v>
      </c>
      <c r="AN7" s="12">
        <f ca="1" t="shared" si="0"/>
        <v>2</v>
      </c>
    </row>
    <row r="8" ht="21" spans="1:40">
      <c r="A8" s="13" t="str">
        <f>Attraction_List!$H$2</f>
        <v>Collect Time</v>
      </c>
      <c r="B8" s="19" t="str">
        <f ca="1">LOOKUP(B1,Attraction_List!$Z$3:$Z$9999,Attraction_List!$H$3:$H$9999)</f>
        <v>8h</v>
      </c>
      <c r="C8" s="19"/>
      <c r="E8" s="21"/>
      <c r="G8" s="20"/>
      <c r="L8" s="26"/>
      <c r="AA8" s="81"/>
      <c r="AB8" s="95" t="s">
        <v>570</v>
      </c>
      <c r="AC8" s="96">
        <v>5</v>
      </c>
      <c r="AD8" s="97" t="s">
        <v>560</v>
      </c>
      <c r="AE8" s="96"/>
      <c r="AF8" s="96"/>
      <c r="AG8" s="95" t="s">
        <v>94</v>
      </c>
      <c r="AH8" s="96" t="s">
        <v>41</v>
      </c>
      <c r="AI8" s="96"/>
      <c r="AJ8" s="96">
        <v>37</v>
      </c>
      <c r="AK8" s="96">
        <v>370</v>
      </c>
      <c r="AL8" s="107" t="s">
        <v>566</v>
      </c>
      <c r="AN8" s="12">
        <f ca="1" t="shared" si="0"/>
        <v>1</v>
      </c>
    </row>
    <row r="9" ht="21.75" spans="1:40">
      <c r="A9" s="13" t="str">
        <f>Attraction_List!$I$2</f>
        <v>Striking Gold</v>
      </c>
      <c r="B9" s="19" t="str">
        <f ca="1">IF(LOOKUP(B1,Attraction_List!$Z$3:$Z$9999,Attraction_List!$I$3:$I$9999)="Y","Yes","No")</f>
        <v>No</v>
      </c>
      <c r="C9" s="19"/>
      <c r="E9" s="21"/>
      <c r="G9" s="20"/>
      <c r="L9" s="26"/>
      <c r="AA9" s="80"/>
      <c r="AB9" s="98" t="s">
        <v>571</v>
      </c>
      <c r="AC9" s="99">
        <v>10</v>
      </c>
      <c r="AD9" s="100" t="s">
        <v>572</v>
      </c>
      <c r="AE9" s="99">
        <v>10</v>
      </c>
      <c r="AF9" s="99"/>
      <c r="AG9" s="98" t="s">
        <v>94</v>
      </c>
      <c r="AH9" s="99" t="s">
        <v>100</v>
      </c>
      <c r="AI9" s="99"/>
      <c r="AJ9" s="99">
        <v>57</v>
      </c>
      <c r="AK9" s="99">
        <v>500</v>
      </c>
      <c r="AL9" s="108"/>
      <c r="AN9" s="12">
        <f ca="1" t="shared" si="0"/>
        <v>0</v>
      </c>
    </row>
    <row r="10" ht="21.75" spans="1:40">
      <c r="A10" s="13" t="str">
        <f>Attraction_List!$J$2</f>
        <v>XP</v>
      </c>
      <c r="B10" s="19">
        <f ca="1">LOOKUP(B1,Attraction_List!$Z$3:$Z$9999,Attraction_List!$J$3:$J$9999)</f>
        <v>25</v>
      </c>
      <c r="C10" s="19"/>
      <c r="E10" s="21"/>
      <c r="G10" s="20"/>
      <c r="L10" s="26"/>
      <c r="AA10" s="84" t="s">
        <v>573</v>
      </c>
      <c r="AB10" s="85" t="s">
        <v>574</v>
      </c>
      <c r="AC10" s="86">
        <v>4</v>
      </c>
      <c r="AD10" s="87"/>
      <c r="AE10" s="86"/>
      <c r="AF10" s="86"/>
      <c r="AG10" s="85" t="s">
        <v>94</v>
      </c>
      <c r="AH10" s="86" t="s">
        <v>46</v>
      </c>
      <c r="AI10" s="86"/>
      <c r="AJ10" s="86">
        <v>16</v>
      </c>
      <c r="AK10" s="86">
        <v>155</v>
      </c>
      <c r="AL10" s="233" t="s">
        <v>575</v>
      </c>
      <c r="AN10" s="12">
        <f ca="1" t="shared" si="0"/>
        <v>1</v>
      </c>
    </row>
    <row r="11" ht="21.75" spans="1:40">
      <c r="A11" s="13" t="str">
        <f>Attraction_List!$K$2</f>
        <v>Magic</v>
      </c>
      <c r="B11" s="19">
        <f ca="1">LOOKUP(B1,Attraction_List!$Z$3:$Z$9999,Attraction_List!$K$3:$K$9999)</f>
        <v>140</v>
      </c>
      <c r="C11" s="19"/>
      <c r="D11" s="22"/>
      <c r="E11" s="23"/>
      <c r="F11" s="24"/>
      <c r="G11" s="22"/>
      <c r="H11" s="24"/>
      <c r="I11" s="24"/>
      <c r="J11" s="24"/>
      <c r="K11" s="24"/>
      <c r="L11" s="27"/>
      <c r="AA11" s="84" t="s">
        <v>576</v>
      </c>
      <c r="AB11" s="85" t="s">
        <v>577</v>
      </c>
      <c r="AC11" s="86">
        <v>3</v>
      </c>
      <c r="AD11" s="87"/>
      <c r="AE11" s="86"/>
      <c r="AF11" s="86"/>
      <c r="AG11" s="85" t="s">
        <v>94</v>
      </c>
      <c r="AH11" s="86" t="s">
        <v>35</v>
      </c>
      <c r="AI11" s="86"/>
      <c r="AJ11" s="86">
        <v>13</v>
      </c>
      <c r="AK11" s="86">
        <v>110</v>
      </c>
      <c r="AL11" s="233" t="s">
        <v>578</v>
      </c>
      <c r="AN11" s="12">
        <f ca="1" t="shared" si="0"/>
        <v>3</v>
      </c>
    </row>
    <row r="12" ht="25.5" spans="1:40">
      <c r="A12" s="13" t="str">
        <f>Attraction_List!$L$2</f>
        <v>Possible Tokens</v>
      </c>
      <c r="B12" s="19" t="str">
        <f ca="1">LOOKUP(B1,Attraction_List!$Z$3:$Z$9999,Attraction_List!$L$3:$L$9999)</f>
        <v>Boo's Drawing of Sulley ● Boo's Little Mikey</v>
      </c>
      <c r="C12" s="19"/>
      <c r="E12" s="21"/>
      <c r="G12" s="20"/>
      <c r="L12" s="28"/>
      <c r="AA12" s="79" t="s">
        <v>562</v>
      </c>
      <c r="AB12" s="92" t="s">
        <v>579</v>
      </c>
      <c r="AC12" s="93">
        <v>4</v>
      </c>
      <c r="AD12" s="94"/>
      <c r="AE12" s="93"/>
      <c r="AF12" s="93"/>
      <c r="AG12" s="92" t="s">
        <v>94</v>
      </c>
      <c r="AH12" s="93" t="s">
        <v>35</v>
      </c>
      <c r="AI12" s="93"/>
      <c r="AJ12" s="93">
        <v>13</v>
      </c>
      <c r="AK12" s="93">
        <v>110</v>
      </c>
      <c r="AL12" s="106" t="s">
        <v>580</v>
      </c>
      <c r="AN12" s="12">
        <f ca="1" t="shared" si="0"/>
        <v>3</v>
      </c>
    </row>
    <row r="13" ht="21.75" spans="1:40">
      <c r="A13" s="13" t="str">
        <f>Attraction_List!$M$2</f>
        <v>Activity</v>
      </c>
      <c r="B13" s="19" t="str">
        <f ca="1">LOOKUP(B1,Attraction_List!$Z$3:$Z$9999,Attraction_List!$M$3:$M$9999)</f>
        <v>Sharpening Knives</v>
      </c>
      <c r="C13" s="19"/>
      <c r="E13" s="21"/>
      <c r="G13" s="20"/>
      <c r="L13" s="29"/>
      <c r="AA13" s="80"/>
      <c r="AB13" s="98" t="s">
        <v>581</v>
      </c>
      <c r="AC13" s="99">
        <v>2</v>
      </c>
      <c r="AD13" s="100" t="s">
        <v>560</v>
      </c>
      <c r="AE13" s="99"/>
      <c r="AF13" s="99"/>
      <c r="AG13" s="98" t="s">
        <v>94</v>
      </c>
      <c r="AH13" s="99" t="s">
        <v>35</v>
      </c>
      <c r="AI13" s="99"/>
      <c r="AJ13" s="99">
        <v>17</v>
      </c>
      <c r="AK13" s="99">
        <v>150</v>
      </c>
      <c r="AL13" s="108" t="s">
        <v>563</v>
      </c>
      <c r="AN13" s="12">
        <f ca="1" t="shared" si="0"/>
        <v>1</v>
      </c>
    </row>
    <row r="14" ht="21" spans="1:40">
      <c r="A14" s="13" t="s">
        <v>308</v>
      </c>
      <c r="B14" s="22">
        <f>COUNTA($AB$4:$AB$9999)</f>
        <v>13</v>
      </c>
      <c r="C14" s="24"/>
      <c r="D14" s="22"/>
      <c r="E14" s="23"/>
      <c r="F14" s="24"/>
      <c r="G14" s="20"/>
      <c r="H14" s="24"/>
      <c r="I14" s="24"/>
      <c r="J14" s="24"/>
      <c r="K14" s="24"/>
      <c r="L14" s="28"/>
      <c r="AA14" s="79" t="s">
        <v>572</v>
      </c>
      <c r="AB14" s="92" t="s">
        <v>582</v>
      </c>
      <c r="AC14" s="93">
        <v>2</v>
      </c>
      <c r="AD14" s="94"/>
      <c r="AE14" s="93"/>
      <c r="AF14" s="93"/>
      <c r="AG14" s="92" t="s">
        <v>94</v>
      </c>
      <c r="AH14" s="93" t="s">
        <v>58</v>
      </c>
      <c r="AI14" s="93"/>
      <c r="AJ14" s="93">
        <v>7</v>
      </c>
      <c r="AK14" s="93">
        <v>40</v>
      </c>
      <c r="AL14" s="106" t="s">
        <v>77</v>
      </c>
      <c r="AN14" s="12">
        <f ca="1" t="shared" si="0"/>
        <v>1</v>
      </c>
    </row>
    <row r="15" ht="25.5" spans="1:40">
      <c r="A15" s="13" t="s">
        <v>311</v>
      </c>
      <c r="B15" s="22">
        <f>COUNTA($AA$4:$AA$9999)</f>
        <v>6</v>
      </c>
      <c r="C15" s="24"/>
      <c r="D15" s="22"/>
      <c r="E15" s="23"/>
      <c r="F15" s="24"/>
      <c r="G15" s="20"/>
      <c r="H15" s="24"/>
      <c r="I15" s="24"/>
      <c r="J15" s="24"/>
      <c r="K15" s="24"/>
      <c r="L15" s="28"/>
      <c r="AA15" s="81"/>
      <c r="AB15" s="95" t="s">
        <v>583</v>
      </c>
      <c r="AC15" s="96">
        <v>1</v>
      </c>
      <c r="AD15" s="97"/>
      <c r="AE15" s="96"/>
      <c r="AF15" s="96"/>
      <c r="AG15" s="95" t="s">
        <v>94</v>
      </c>
      <c r="AH15" s="96" t="s">
        <v>35</v>
      </c>
      <c r="AI15" s="96"/>
      <c r="AJ15" s="96">
        <v>13</v>
      </c>
      <c r="AK15" s="96">
        <v>110</v>
      </c>
      <c r="AL15" s="351" t="s">
        <v>584</v>
      </c>
      <c r="AN15" s="12">
        <f ca="1" t="shared" si="0"/>
        <v>3</v>
      </c>
    </row>
    <row r="16" ht="15.75" spans="27:40">
      <c r="AA16" s="80"/>
      <c r="AB16" s="98" t="s">
        <v>571</v>
      </c>
      <c r="AC16" s="99">
        <v>10</v>
      </c>
      <c r="AD16" s="100" t="s">
        <v>565</v>
      </c>
      <c r="AE16" s="99"/>
      <c r="AF16" s="99"/>
      <c r="AG16" s="98" t="s">
        <v>94</v>
      </c>
      <c r="AH16" s="99" t="s">
        <v>100</v>
      </c>
      <c r="AI16" s="99"/>
      <c r="AJ16" s="99">
        <v>57</v>
      </c>
      <c r="AK16" s="99">
        <v>500</v>
      </c>
      <c r="AL16" s="108"/>
      <c r="AN16" s="12">
        <f ca="1" t="shared" si="0"/>
        <v>0</v>
      </c>
    </row>
    <row r="17" spans="27:40">
      <c r="AA17" s="44"/>
      <c r="AB17" s="46"/>
      <c r="AC17" s="45"/>
      <c r="AD17" s="45"/>
      <c r="AE17" s="45"/>
      <c r="AF17" s="45"/>
      <c r="AG17" s="45"/>
      <c r="AH17" s="45"/>
      <c r="AI17" s="45"/>
      <c r="AJ17" s="45"/>
      <c r="AK17" s="45"/>
      <c r="AL17" s="46"/>
      <c r="AN17" s="12">
        <f ca="1" t="shared" si="0"/>
        <v>0</v>
      </c>
    </row>
    <row r="18" spans="27:40">
      <c r="AA18" s="44"/>
      <c r="AB18" s="46"/>
      <c r="AC18" s="45"/>
      <c r="AD18" s="45"/>
      <c r="AE18" s="45"/>
      <c r="AF18" s="45"/>
      <c r="AG18" s="46"/>
      <c r="AH18" s="45"/>
      <c r="AI18" s="45"/>
      <c r="AJ18" s="45"/>
      <c r="AK18" s="45"/>
      <c r="AL18" s="46"/>
      <c r="AN18" s="12">
        <f ca="1" t="shared" si="0"/>
        <v>0</v>
      </c>
    </row>
    <row r="19" spans="27:40">
      <c r="AA19" s="44"/>
      <c r="AB19" s="46"/>
      <c r="AC19" s="45"/>
      <c r="AD19" s="45"/>
      <c r="AE19" s="45"/>
      <c r="AF19" s="45"/>
      <c r="AG19" s="46"/>
      <c r="AH19" s="45"/>
      <c r="AI19" s="45"/>
      <c r="AJ19" s="45"/>
      <c r="AK19" s="45"/>
      <c r="AL19" s="46"/>
      <c r="AN19" s="12">
        <f ca="1" t="shared" si="0"/>
        <v>0</v>
      </c>
    </row>
    <row r="20" spans="27:40">
      <c r="AA20" s="44"/>
      <c r="AB20" s="46"/>
      <c r="AC20" s="45"/>
      <c r="AD20" s="47"/>
      <c r="AE20" s="45"/>
      <c r="AF20" s="45"/>
      <c r="AG20" s="46"/>
      <c r="AH20" s="45"/>
      <c r="AI20" s="45"/>
      <c r="AJ20" s="45"/>
      <c r="AK20" s="45"/>
      <c r="AL20" s="46"/>
      <c r="AN20" s="12">
        <f ca="1" t="shared" si="0"/>
        <v>0</v>
      </c>
    </row>
    <row r="21" spans="27:40">
      <c r="AA21" s="44"/>
      <c r="AB21" s="46"/>
      <c r="AC21" s="45"/>
      <c r="AD21" s="45"/>
      <c r="AE21" s="45"/>
      <c r="AF21" s="45"/>
      <c r="AG21" s="46"/>
      <c r="AH21" s="45"/>
      <c r="AI21" s="45"/>
      <c r="AJ21" s="45"/>
      <c r="AK21" s="45"/>
      <c r="AL21" s="46"/>
      <c r="AN21" s="12">
        <f ca="1" t="shared" si="0"/>
        <v>0</v>
      </c>
    </row>
    <row r="22" spans="27:40">
      <c r="AA22" s="44"/>
      <c r="AB22" s="46"/>
      <c r="AC22" s="45"/>
      <c r="AD22" s="45"/>
      <c r="AE22" s="45"/>
      <c r="AF22" s="45"/>
      <c r="AG22" s="46"/>
      <c r="AH22" s="45"/>
      <c r="AI22" s="45"/>
      <c r="AJ22" s="45"/>
      <c r="AK22" s="45"/>
      <c r="AL22" s="46"/>
      <c r="AN22" s="12">
        <f ca="1" t="shared" si="0"/>
        <v>0</v>
      </c>
    </row>
    <row r="23" spans="27:40">
      <c r="AA23" s="44"/>
      <c r="AB23" s="46"/>
      <c r="AC23" s="45"/>
      <c r="AD23" s="45"/>
      <c r="AE23" s="45"/>
      <c r="AF23" s="45"/>
      <c r="AG23" s="46"/>
      <c r="AH23" s="45"/>
      <c r="AI23" s="45"/>
      <c r="AJ23" s="45"/>
      <c r="AK23" s="45"/>
      <c r="AL23" s="46"/>
      <c r="AN23" s="12">
        <f ca="1" t="shared" si="0"/>
        <v>0</v>
      </c>
    </row>
    <row r="24" spans="27:40">
      <c r="AA24" s="44"/>
      <c r="AB24" s="45"/>
      <c r="AC24" s="45"/>
      <c r="AD24" s="45"/>
      <c r="AE24" s="45"/>
      <c r="AF24" s="45"/>
      <c r="AG24" s="45"/>
      <c r="AH24" s="45"/>
      <c r="AI24" s="45"/>
      <c r="AJ24" s="45"/>
      <c r="AK24" s="45"/>
      <c r="AL24" s="46"/>
      <c r="AN24" s="12">
        <f ca="1" t="shared" si="0"/>
        <v>0</v>
      </c>
    </row>
    <row r="25" spans="27:40">
      <c r="AA25" s="44"/>
      <c r="AB25" s="45"/>
      <c r="AC25" s="45"/>
      <c r="AD25" s="47"/>
      <c r="AE25" s="45"/>
      <c r="AF25" s="45"/>
      <c r="AG25" s="45"/>
      <c r="AH25" s="45"/>
      <c r="AI25" s="45"/>
      <c r="AJ25" s="45"/>
      <c r="AK25" s="45"/>
      <c r="AL25" s="46"/>
      <c r="AN25" s="12">
        <f ca="1" t="shared" si="0"/>
        <v>0</v>
      </c>
    </row>
    <row r="26" spans="27:40">
      <c r="AA26" s="44"/>
      <c r="AB26" s="45"/>
      <c r="AC26" s="45"/>
      <c r="AD26" s="45"/>
      <c r="AE26" s="45"/>
      <c r="AF26" s="45"/>
      <c r="AG26" s="45"/>
      <c r="AH26" s="45"/>
      <c r="AI26" s="45"/>
      <c r="AJ26" s="45"/>
      <c r="AK26" s="45"/>
      <c r="AL26" s="46"/>
      <c r="AN26" s="12">
        <f ca="1" t="shared" si="0"/>
        <v>0</v>
      </c>
    </row>
    <row r="27" spans="27:40">
      <c r="AA27" s="44"/>
      <c r="AB27" s="45"/>
      <c r="AC27" s="45"/>
      <c r="AD27" s="45"/>
      <c r="AE27" s="45"/>
      <c r="AF27" s="45"/>
      <c r="AG27" s="45"/>
      <c r="AH27" s="45"/>
      <c r="AI27" s="45"/>
      <c r="AJ27" s="45"/>
      <c r="AK27" s="45"/>
      <c r="AL27" s="46"/>
      <c r="AN27" s="12">
        <f ca="1" t="shared" si="0"/>
        <v>0</v>
      </c>
    </row>
    <row r="28" spans="27:40">
      <c r="AA28" s="44"/>
      <c r="AB28" s="45"/>
      <c r="AC28" s="45"/>
      <c r="AD28" s="45"/>
      <c r="AE28" s="45"/>
      <c r="AF28" s="45"/>
      <c r="AG28" s="45"/>
      <c r="AH28" s="45"/>
      <c r="AI28" s="45"/>
      <c r="AJ28" s="45"/>
      <c r="AK28" s="45"/>
      <c r="AL28" s="46"/>
      <c r="AN28" s="12">
        <f ca="1" t="shared" si="0"/>
        <v>0</v>
      </c>
    </row>
    <row r="29" spans="27:40">
      <c r="AA29" s="44"/>
      <c r="AB29" s="45"/>
      <c r="AC29" s="45"/>
      <c r="AD29" s="45"/>
      <c r="AE29" s="45"/>
      <c r="AF29" s="45"/>
      <c r="AG29" s="45"/>
      <c r="AH29" s="45"/>
      <c r="AI29" s="45"/>
      <c r="AJ29" s="45"/>
      <c r="AK29" s="45"/>
      <c r="AL29" s="46"/>
      <c r="AN29" s="12">
        <f ca="1" t="shared" si="0"/>
        <v>0</v>
      </c>
    </row>
    <row r="30" spans="27:40">
      <c r="AA30" s="44"/>
      <c r="AB30" s="45"/>
      <c r="AC30" s="45"/>
      <c r="AD30" s="45"/>
      <c r="AE30" s="45"/>
      <c r="AF30" s="45"/>
      <c r="AG30" s="45"/>
      <c r="AH30" s="45"/>
      <c r="AI30" s="45"/>
      <c r="AJ30" s="45"/>
      <c r="AK30" s="45"/>
      <c r="AL30" s="46"/>
      <c r="AN30" s="12">
        <f ca="1" t="shared" si="0"/>
        <v>0</v>
      </c>
    </row>
    <row r="31" spans="27:40">
      <c r="AA31" s="44"/>
      <c r="AB31" s="45"/>
      <c r="AC31" s="45"/>
      <c r="AD31" s="45"/>
      <c r="AE31" s="45"/>
      <c r="AF31" s="45"/>
      <c r="AG31" s="45"/>
      <c r="AH31" s="45"/>
      <c r="AI31" s="45"/>
      <c r="AJ31" s="45"/>
      <c r="AK31" s="45"/>
      <c r="AL31" s="46"/>
      <c r="AN31" s="12">
        <f ca="1" t="shared" si="0"/>
        <v>0</v>
      </c>
    </row>
    <row r="32" spans="27:40">
      <c r="AA32" s="44"/>
      <c r="AB32" s="45"/>
      <c r="AC32" s="45"/>
      <c r="AD32" s="45"/>
      <c r="AE32" s="45"/>
      <c r="AF32" s="45"/>
      <c r="AG32" s="45"/>
      <c r="AH32" s="45"/>
      <c r="AI32" s="45"/>
      <c r="AJ32" s="45"/>
      <c r="AK32" s="45"/>
      <c r="AL32" s="46"/>
      <c r="AN32" s="12">
        <f ca="1" t="shared" si="0"/>
        <v>0</v>
      </c>
    </row>
    <row r="33" spans="27:40">
      <c r="AA33" s="44"/>
      <c r="AB33" s="45"/>
      <c r="AC33" s="45"/>
      <c r="AD33" s="47"/>
      <c r="AE33" s="45"/>
      <c r="AF33" s="45"/>
      <c r="AG33" s="45"/>
      <c r="AH33" s="45"/>
      <c r="AI33" s="45"/>
      <c r="AJ33" s="45"/>
      <c r="AK33" s="45"/>
      <c r="AL33" s="46"/>
      <c r="AN33" s="12">
        <f ca="1" t="shared" si="0"/>
        <v>0</v>
      </c>
    </row>
    <row r="34" spans="27:40">
      <c r="AA34" s="44"/>
      <c r="AB34" s="46"/>
      <c r="AC34" s="45"/>
      <c r="AD34" s="45"/>
      <c r="AE34" s="45"/>
      <c r="AF34" s="45"/>
      <c r="AG34" s="46"/>
      <c r="AH34" s="45"/>
      <c r="AI34" s="45"/>
      <c r="AJ34" s="45"/>
      <c r="AK34" s="45"/>
      <c r="AL34" s="70"/>
      <c r="AN34" s="12">
        <f ca="1" t="shared" si="0"/>
        <v>0</v>
      </c>
    </row>
    <row r="35" spans="27:40">
      <c r="AA35" s="48"/>
      <c r="AB35" s="49"/>
      <c r="AC35" s="50"/>
      <c r="AD35" s="50"/>
      <c r="AE35" s="50"/>
      <c r="AF35" s="50"/>
      <c r="AG35" s="49"/>
      <c r="AH35" s="50"/>
      <c r="AI35" s="50"/>
      <c r="AJ35" s="50"/>
      <c r="AK35" s="50"/>
      <c r="AL35" s="71"/>
      <c r="AN35" s="12">
        <f ca="1" t="shared" si="0"/>
        <v>0</v>
      </c>
    </row>
    <row r="36" spans="27:40">
      <c r="AA36" s="48"/>
      <c r="AB36" s="49"/>
      <c r="AC36" s="50"/>
      <c r="AD36" s="50"/>
      <c r="AE36" s="50"/>
      <c r="AF36" s="50"/>
      <c r="AG36" s="49"/>
      <c r="AH36" s="50"/>
      <c r="AI36" s="50"/>
      <c r="AJ36" s="50"/>
      <c r="AK36" s="50"/>
      <c r="AL36" s="71"/>
      <c r="AN36" s="12">
        <f ca="1" t="shared" si="0"/>
        <v>0</v>
      </c>
    </row>
    <row r="37" spans="27:40">
      <c r="AA37" s="48"/>
      <c r="AB37" s="49"/>
      <c r="AC37" s="50"/>
      <c r="AD37" s="50"/>
      <c r="AE37" s="50"/>
      <c r="AF37" s="50"/>
      <c r="AG37" s="49"/>
      <c r="AH37" s="50"/>
      <c r="AI37" s="50"/>
      <c r="AJ37" s="50"/>
      <c r="AK37" s="50"/>
      <c r="AL37" s="71"/>
      <c r="AN37" s="12">
        <f ca="1" t="shared" si="0"/>
        <v>0</v>
      </c>
    </row>
    <row r="38" spans="27:40">
      <c r="AA38" s="51"/>
      <c r="AB38" s="29"/>
      <c r="AC38" s="10"/>
      <c r="AE38" s="10"/>
      <c r="AF38" s="10"/>
      <c r="AG38" s="29"/>
      <c r="AH38" s="10"/>
      <c r="AI38" s="10"/>
      <c r="AJ38" s="10"/>
      <c r="AK38" s="10"/>
      <c r="AL38" s="28"/>
      <c r="AN38" s="12">
        <f ca="1" t="shared" si="0"/>
        <v>0</v>
      </c>
    </row>
    <row r="39" spans="27:40">
      <c r="AA39" s="51"/>
      <c r="AB39" s="29"/>
      <c r="AC39" s="10"/>
      <c r="AE39" s="10"/>
      <c r="AF39" s="10"/>
      <c r="AG39" s="29"/>
      <c r="AH39" s="10"/>
      <c r="AI39" s="10"/>
      <c r="AJ39" s="10"/>
      <c r="AK39" s="10"/>
      <c r="AL39" s="28"/>
      <c r="AN39" s="12">
        <f ca="1" t="shared" si="0"/>
        <v>0</v>
      </c>
    </row>
    <row r="40" spans="27:40">
      <c r="AA40" s="51"/>
      <c r="AB40" s="29"/>
      <c r="AC40" s="10"/>
      <c r="AE40" s="10"/>
      <c r="AF40" s="10"/>
      <c r="AG40" s="29"/>
      <c r="AH40" s="10"/>
      <c r="AI40" s="10"/>
      <c r="AJ40" s="10"/>
      <c r="AK40" s="10"/>
      <c r="AL40" s="28"/>
      <c r="AN40" s="12">
        <f ca="1" t="shared" si="0"/>
        <v>0</v>
      </c>
    </row>
    <row r="41" spans="27:40">
      <c r="AA41" s="51"/>
      <c r="AB41" s="29"/>
      <c r="AC41" s="10"/>
      <c r="AE41" s="10"/>
      <c r="AF41" s="10"/>
      <c r="AG41" s="29"/>
      <c r="AH41" s="10"/>
      <c r="AI41" s="10"/>
      <c r="AJ41" s="10"/>
      <c r="AK41" s="10"/>
      <c r="AL41" s="28"/>
      <c r="AN41" s="12">
        <f ca="1" t="shared" si="0"/>
        <v>0</v>
      </c>
    </row>
    <row r="42" spans="27:40">
      <c r="AA42" s="51"/>
      <c r="AB42" s="29"/>
      <c r="AC42" s="10"/>
      <c r="AE42" s="10"/>
      <c r="AF42" s="10"/>
      <c r="AG42" s="29"/>
      <c r="AH42" s="10"/>
      <c r="AI42" s="10"/>
      <c r="AJ42" s="10"/>
      <c r="AK42" s="10"/>
      <c r="AL42" s="28"/>
      <c r="AN42" s="12">
        <f ca="1" t="shared" si="0"/>
        <v>0</v>
      </c>
    </row>
    <row r="43" spans="27:40">
      <c r="AA43" s="51"/>
      <c r="AB43" s="29"/>
      <c r="AC43" s="10"/>
      <c r="AE43" s="10"/>
      <c r="AF43" s="10"/>
      <c r="AG43" s="29"/>
      <c r="AH43" s="10"/>
      <c r="AI43" s="10"/>
      <c r="AJ43" s="10"/>
      <c r="AK43" s="10"/>
      <c r="AL43" s="28"/>
      <c r="AN43" s="12">
        <f ca="1" t="shared" si="0"/>
        <v>0</v>
      </c>
    </row>
    <row r="44" spans="40:40">
      <c r="AN44" s="12">
        <f ca="1" t="shared" si="0"/>
        <v>0</v>
      </c>
    </row>
    <row r="45" spans="27:40">
      <c r="AA45" s="52"/>
      <c r="AB45" s="53"/>
      <c r="AC45" s="54"/>
      <c r="AD45" s="50"/>
      <c r="AE45" s="54"/>
      <c r="AF45" s="54"/>
      <c r="AG45" s="53"/>
      <c r="AH45" s="54"/>
      <c r="AI45" s="54"/>
      <c r="AJ45" s="54"/>
      <c r="AK45" s="54"/>
      <c r="AL45" s="72"/>
      <c r="AM45" s="52"/>
      <c r="AN45" s="12">
        <f ca="1" t="shared" si="0"/>
        <v>0</v>
      </c>
    </row>
    <row r="46" spans="27:40">
      <c r="AA46" s="44"/>
      <c r="AB46" s="55"/>
      <c r="AC46" s="56"/>
      <c r="AD46" s="45"/>
      <c r="AE46" s="56"/>
      <c r="AF46" s="56"/>
      <c r="AG46" s="55"/>
      <c r="AH46" s="56"/>
      <c r="AI46" s="56"/>
      <c r="AJ46" s="56"/>
      <c r="AK46" s="56"/>
      <c r="AL46" s="73"/>
      <c r="AM46" s="52"/>
      <c r="AN46" s="12">
        <f ca="1" t="shared" si="0"/>
        <v>0</v>
      </c>
    </row>
    <row r="47" spans="27:40">
      <c r="AA47" s="44"/>
      <c r="AB47" s="55"/>
      <c r="AC47" s="56"/>
      <c r="AD47" s="45"/>
      <c r="AE47" s="56"/>
      <c r="AF47" s="56"/>
      <c r="AG47" s="55"/>
      <c r="AH47" s="56"/>
      <c r="AI47" s="56"/>
      <c r="AJ47" s="56"/>
      <c r="AK47" s="56"/>
      <c r="AL47" s="46"/>
      <c r="AM47" s="52"/>
      <c r="AN47" s="12">
        <f ca="1" t="shared" si="0"/>
        <v>0</v>
      </c>
    </row>
    <row r="48" spans="27:40">
      <c r="AA48" s="44"/>
      <c r="AB48" s="55"/>
      <c r="AC48" s="56"/>
      <c r="AD48" s="57"/>
      <c r="AE48" s="56"/>
      <c r="AF48" s="56"/>
      <c r="AG48" s="55"/>
      <c r="AH48" s="56"/>
      <c r="AI48" s="56"/>
      <c r="AJ48" s="56"/>
      <c r="AK48" s="56"/>
      <c r="AL48" s="46"/>
      <c r="AM48" s="52"/>
      <c r="AN48" s="12">
        <f ca="1" t="shared" si="0"/>
        <v>0</v>
      </c>
    </row>
    <row r="49" spans="27:40">
      <c r="AA49" s="58"/>
      <c r="AB49" s="59"/>
      <c r="AC49" s="21"/>
      <c r="AD49" s="60"/>
      <c r="AE49" s="21"/>
      <c r="AF49" s="21"/>
      <c r="AG49" s="59"/>
      <c r="AH49" s="21"/>
      <c r="AI49" s="21"/>
      <c r="AJ49" s="21"/>
      <c r="AK49" s="21"/>
      <c r="AL49" s="74"/>
      <c r="AN49" s="12">
        <f ca="1" t="shared" si="0"/>
        <v>0</v>
      </c>
    </row>
    <row r="50" spans="40:40">
      <c r="AN50" s="12">
        <f ca="1" t="shared" si="0"/>
        <v>0</v>
      </c>
    </row>
    <row r="51" spans="40:40">
      <c r="AN51" s="12">
        <f ca="1" t="shared" si="0"/>
        <v>0</v>
      </c>
    </row>
    <row r="52" spans="40:40">
      <c r="AN52" s="12">
        <f ca="1" t="shared" si="0"/>
        <v>0</v>
      </c>
    </row>
    <row r="53" spans="40:40">
      <c r="AN53" s="12">
        <f ca="1" t="shared" si="0"/>
        <v>0</v>
      </c>
    </row>
    <row r="54" spans="40:40">
      <c r="AN54" s="12">
        <f ca="1" t="shared" si="0"/>
        <v>0</v>
      </c>
    </row>
    <row r="55" spans="40:40">
      <c r="AN55" s="12">
        <f ca="1" t="shared" si="0"/>
        <v>0</v>
      </c>
    </row>
    <row r="56" spans="40:40">
      <c r="AN56" s="12">
        <f ca="1" t="shared" si="0"/>
        <v>0</v>
      </c>
    </row>
    <row r="57" spans="40:40">
      <c r="AN57" s="12">
        <f ca="1" t="shared" si="0"/>
        <v>0</v>
      </c>
    </row>
    <row r="58" spans="40:40">
      <c r="AN58" s="12">
        <f ca="1" t="shared" si="0"/>
        <v>0</v>
      </c>
    </row>
    <row r="59" spans="40:40">
      <c r="AN59" s="12">
        <f ca="1" t="shared" si="0"/>
        <v>0</v>
      </c>
    </row>
    <row r="60" spans="40:40">
      <c r="AN60" s="12">
        <f ca="1" t="shared" si="0"/>
        <v>0</v>
      </c>
    </row>
    <row r="61" spans="40:40">
      <c r="AN61" s="12">
        <f ca="1" t="shared" si="0"/>
        <v>0</v>
      </c>
    </row>
    <row r="62" spans="40:40">
      <c r="AN62" s="12">
        <f ca="1" t="shared" si="0"/>
        <v>0</v>
      </c>
    </row>
    <row r="63" spans="40:40">
      <c r="AN63" s="12">
        <f ca="1" t="shared" si="0"/>
        <v>0</v>
      </c>
    </row>
    <row r="64" spans="40:40">
      <c r="AN64" s="12">
        <f ca="1" t="shared" si="0"/>
        <v>0</v>
      </c>
    </row>
    <row r="65" spans="40:40">
      <c r="AN65" s="12">
        <f ca="1" t="shared" si="0"/>
        <v>0</v>
      </c>
    </row>
    <row r="66" spans="40:40">
      <c r="AN66" s="12">
        <f ca="1" t="shared" si="0"/>
        <v>0</v>
      </c>
    </row>
    <row r="67" spans="40:40">
      <c r="AN67" s="12">
        <f t="shared" ref="AN67:AN99" si="1">IF(ISBLANK($AL67),0,1+LEN($AL67)-LEN(SUBSTITUTE($AL67,"●","")))</f>
        <v>0</v>
      </c>
    </row>
    <row r="68" spans="40:40">
      <c r="AN68" s="12">
        <f t="shared" si="1"/>
        <v>0</v>
      </c>
    </row>
    <row r="69" spans="40:40">
      <c r="AN69" s="12">
        <f t="shared" si="1"/>
        <v>0</v>
      </c>
    </row>
    <row r="70" spans="40:40">
      <c r="AN70" s="12">
        <f t="shared" si="1"/>
        <v>0</v>
      </c>
    </row>
    <row r="71" spans="40:40">
      <c r="AN71" s="12">
        <f t="shared" si="1"/>
        <v>0</v>
      </c>
    </row>
    <row r="72" spans="40:40">
      <c r="AN72" s="12">
        <f t="shared" si="1"/>
        <v>0</v>
      </c>
    </row>
    <row r="73" spans="40:40">
      <c r="AN73" s="12">
        <f t="shared" si="1"/>
        <v>0</v>
      </c>
    </row>
    <row r="74" spans="40:40">
      <c r="AN74" s="12">
        <f t="shared" si="1"/>
        <v>0</v>
      </c>
    </row>
    <row r="75" spans="40:40">
      <c r="AN75" s="12">
        <f t="shared" si="1"/>
        <v>0</v>
      </c>
    </row>
    <row r="76" spans="40:40">
      <c r="AN76" s="12">
        <f t="shared" si="1"/>
        <v>0</v>
      </c>
    </row>
    <row r="77" spans="40:40">
      <c r="AN77" s="12">
        <f t="shared" si="1"/>
        <v>0</v>
      </c>
    </row>
    <row r="78" spans="40:40">
      <c r="AN78" s="12">
        <f t="shared" si="1"/>
        <v>0</v>
      </c>
    </row>
    <row r="79" spans="40:40">
      <c r="AN79" s="12">
        <f t="shared" si="1"/>
        <v>0</v>
      </c>
    </row>
    <row r="80" spans="40:40">
      <c r="AN80" s="12">
        <f t="shared" si="1"/>
        <v>0</v>
      </c>
    </row>
    <row r="81" spans="40:40">
      <c r="AN81" s="12">
        <f t="shared" si="1"/>
        <v>0</v>
      </c>
    </row>
    <row r="82" spans="40:40">
      <c r="AN82" s="12">
        <f t="shared" si="1"/>
        <v>0</v>
      </c>
    </row>
    <row r="83" spans="40:40">
      <c r="AN83" s="12">
        <f t="shared" si="1"/>
        <v>0</v>
      </c>
    </row>
    <row r="84" spans="40:40">
      <c r="AN84" s="12">
        <f t="shared" si="1"/>
        <v>0</v>
      </c>
    </row>
    <row r="85" spans="40:40">
      <c r="AN85" s="12">
        <f t="shared" si="1"/>
        <v>0</v>
      </c>
    </row>
    <row r="86" spans="40:40">
      <c r="AN86" s="12">
        <f t="shared" si="1"/>
        <v>0</v>
      </c>
    </row>
    <row r="87" spans="40:40">
      <c r="AN87" s="12">
        <f t="shared" si="1"/>
        <v>0</v>
      </c>
    </row>
    <row r="88" spans="40:40">
      <c r="AN88" s="12">
        <f t="shared" si="1"/>
        <v>0</v>
      </c>
    </row>
    <row r="89" spans="40:40">
      <c r="AN89" s="12">
        <f t="shared" si="1"/>
        <v>0</v>
      </c>
    </row>
    <row r="90" spans="40:40">
      <c r="AN90" s="12">
        <f t="shared" si="1"/>
        <v>0</v>
      </c>
    </row>
    <row r="91" spans="40:40">
      <c r="AN91" s="12">
        <f t="shared" si="1"/>
        <v>0</v>
      </c>
    </row>
    <row r="92" spans="40:40">
      <c r="AN92" s="12">
        <f t="shared" si="1"/>
        <v>0</v>
      </c>
    </row>
    <row r="93" spans="40:40">
      <c r="AN93" s="12">
        <f t="shared" si="1"/>
        <v>0</v>
      </c>
    </row>
    <row r="94" spans="40:40">
      <c r="AN94" s="12">
        <f t="shared" si="1"/>
        <v>0</v>
      </c>
    </row>
    <row r="95" spans="40:40">
      <c r="AN95" s="12">
        <f t="shared" si="1"/>
        <v>0</v>
      </c>
    </row>
    <row r="96" spans="40:40">
      <c r="AN96" s="12">
        <f t="shared" si="1"/>
        <v>0</v>
      </c>
    </row>
    <row r="97" spans="40:40">
      <c r="AN97" s="12">
        <f t="shared" si="1"/>
        <v>0</v>
      </c>
    </row>
    <row r="98" spans="40:40">
      <c r="AN98" s="12">
        <f t="shared" si="1"/>
        <v>0</v>
      </c>
    </row>
    <row r="99" spans="40:40">
      <c r="AN99" s="12">
        <f t="shared" si="1"/>
        <v>0</v>
      </c>
    </row>
  </sheetData>
  <sheetProtection sheet="1" objects="1"/>
  <mergeCells count="15">
    <mergeCell ref="D1:F1"/>
    <mergeCell ref="AA1:AL1"/>
    <mergeCell ref="D2:F2"/>
    <mergeCell ref="AJ2:AK2"/>
    <mergeCell ref="D3:F3"/>
    <mergeCell ref="AA4:AA6"/>
    <mergeCell ref="AA7:AA9"/>
    <mergeCell ref="AA12:AA13"/>
    <mergeCell ref="AA14:AA16"/>
    <mergeCell ref="AB2:AB3"/>
    <mergeCell ref="AC2:AC3"/>
    <mergeCell ref="AD2:AD3"/>
    <mergeCell ref="AE2:AE3"/>
    <mergeCell ref="AF2:AF3"/>
    <mergeCell ref="AG2:AG3"/>
  </mergeCells>
  <pageMargins left="0.75" right="0.75" top="1" bottom="1" header="0.511805555555556" footer="0.511805555555556"/>
  <headerFooter/>
  <drawing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sheetPr>
    <pageSetUpPr autoPageBreaks="0"/>
  </sheetPr>
  <dimension ref="A1:AN99"/>
  <sheetViews>
    <sheetView showZeros="0" workbookViewId="0">
      <selection activeCell="A1" sqref="A1"/>
    </sheetView>
  </sheetViews>
  <sheetFormatPr defaultColWidth="9.14285714285714" defaultRowHeight="15"/>
  <cols>
    <col min="1" max="1" width="20.5714285714286" customWidth="1"/>
    <col min="2" max="2" width="29.7142857142857" style="8" customWidth="1"/>
    <col min="3" max="3" width="10.2857142857143" style="9" customWidth="1"/>
    <col min="4" max="4" width="10.2857142857143" style="10" customWidth="1"/>
    <col min="5" max="6" width="10.2857142857143" style="9" customWidth="1"/>
    <col min="7" max="7" width="10.2857142857143" style="8" customWidth="1"/>
    <col min="8" max="11" width="10.2857142857143" style="9" customWidth="1"/>
    <col min="12" max="12" width="10.2857142857143" style="11" customWidth="1"/>
    <col min="13" max="24" width="10.2857142857143" style="12" customWidth="1"/>
    <col min="26" max="26" width="0.990476190476191" customWidth="1"/>
    <col min="27" max="27" width="20.5714285714286" customWidth="1"/>
    <col min="28" max="28" width="29.7142857142857" style="8" customWidth="1"/>
    <col min="29" max="29" width="6.71428571428571" style="9" customWidth="1"/>
    <col min="30" max="30" width="19.1428571428571" style="10" customWidth="1"/>
    <col min="31" max="31" width="8.28571428571429" style="9" customWidth="1"/>
    <col min="32" max="32" width="7.42857142857143" style="9" customWidth="1"/>
    <col min="33" max="33" width="33.2857142857143" style="8" customWidth="1"/>
    <col min="34" max="34" width="9.28571428571429" style="9" customWidth="1"/>
    <col min="35" max="35" width="5.42857142857143" style="9" customWidth="1"/>
    <col min="36" max="36" width="3.85714285714286" style="9" customWidth="1"/>
    <col min="37" max="37" width="6.57142857142857" style="9" customWidth="1"/>
    <col min="38" max="38" width="36.2857142857143" style="11" customWidth="1"/>
    <col min="39" max="39" width="0.857142857142857" customWidth="1"/>
    <col min="40" max="40" width="9.14285714285714" style="12"/>
  </cols>
  <sheetData>
    <row r="1" ht="22.5" spans="1:40">
      <c r="A1" s="13" t="str">
        <f>Attraction_List!$Z$2</f>
        <v>Sheet Name</v>
      </c>
      <c r="B1" s="14" t="str">
        <f ca="1">MID(CELL("filename",B1),FIND("]",CELL("filename",B1))+1,255)</f>
        <v>Daisys_Diner</v>
      </c>
      <c r="C1" s="14"/>
      <c r="D1" s="15" t="str">
        <f ca="1">HYPERLINK("#"&amp;CELL("address",INDEX(Attraction_List!$A$3:$A$9999,MATCH($B$1,Attraction_List!$Z$3:$Z$9999,0),1)),"Back to Attraction List")</f>
        <v>Back to Attraction List</v>
      </c>
      <c r="E1" s="16"/>
      <c r="F1" s="17"/>
      <c r="G1" s="18"/>
      <c r="H1" s="18"/>
      <c r="I1" s="18"/>
      <c r="J1" s="18"/>
      <c r="K1" s="18"/>
      <c r="L1" s="25"/>
      <c r="AA1" s="30" t="str">
        <f ca="1">N($B$14)&amp;" Task(s) From "&amp;N($B$15)&amp;" Character(s) Use "&amp;CHAR(34)&amp;$B$2&amp;CHAR(34)&amp;" For "&amp;N($AN$1)&amp;" Token(s)"</f>
        <v>14 Task(s) From 6 Character(s) Use "Daisy's Diner" For 13 Token(s)</v>
      </c>
      <c r="AB1" s="31"/>
      <c r="AC1" s="31"/>
      <c r="AD1" s="31"/>
      <c r="AE1" s="31"/>
      <c r="AF1" s="31"/>
      <c r="AG1" s="31"/>
      <c r="AH1" s="31"/>
      <c r="AI1" s="31"/>
      <c r="AJ1" s="31"/>
      <c r="AK1" s="31"/>
      <c r="AL1" s="61"/>
      <c r="AN1" s="12">
        <f ca="1">SUM($AN$4:$AN$9999)</f>
        <v>13</v>
      </c>
    </row>
    <row r="2" ht="22.5" spans="1:40">
      <c r="A2" s="13" t="str">
        <f>Attraction_List!$A$2</f>
        <v>Name</v>
      </c>
      <c r="B2" s="19" t="str">
        <f ca="1">LOOKUP(B1,Attraction_List!$Z$3:$Z$9999,Attraction_List!$A$3:$A$9999)</f>
        <v>Daisy's Diner</v>
      </c>
      <c r="C2" s="19"/>
      <c r="D2" s="9"/>
      <c r="G2" s="20"/>
      <c r="AA2" s="32" t="str">
        <f>HYPERLINK("#$A$1","&lt;&lt;&lt; Attraction Info")</f>
        <v>&lt;&lt;&lt; Attraction Info</v>
      </c>
      <c r="AB2" s="33" t="s">
        <v>276</v>
      </c>
      <c r="AC2" s="34" t="s">
        <v>277</v>
      </c>
      <c r="AD2" s="35" t="s">
        <v>278</v>
      </c>
      <c r="AE2" s="34" t="s">
        <v>279</v>
      </c>
      <c r="AF2" s="34" t="s">
        <v>280</v>
      </c>
      <c r="AG2" s="33" t="s">
        <v>281</v>
      </c>
      <c r="AH2" s="62"/>
      <c r="AI2" s="63" t="s">
        <v>282</v>
      </c>
      <c r="AJ2" s="62" t="s">
        <v>283</v>
      </c>
      <c r="AK2" s="62"/>
      <c r="AL2" s="64" t="str">
        <f ca="1">HYPERLINK("#"&amp;CELL("address",INDEX(Attraction_List!$A$3:$A$9999,MATCH($B$1,Attraction_List!$Z$3:$Z$9999,0),1)),"Back to Attraction List")</f>
        <v>Back to Attraction List</v>
      </c>
      <c r="AN2" s="12">
        <f ca="1" t="shared" ref="AN2:AN66" si="0">IF(ISBLANK($AL2),0,1+LEN($AL2)-LEN(SUBSTITUTE($AL2,"●","")))</f>
        <v>1</v>
      </c>
    </row>
    <row r="3" ht="22.5" spans="1:38">
      <c r="A3" s="13" t="str">
        <f>Attraction_List!$C$2</f>
        <v>Cost</v>
      </c>
      <c r="B3" s="19">
        <f ca="1">LOOKUP(B1,Attraction_List!$Z$3:$Z$9999,Attraction_List!$C$3:$C$9999)</f>
        <v>9500</v>
      </c>
      <c r="C3" s="19"/>
      <c r="D3" s="15" t="str">
        <f>IF($B$14&gt;0,HYPERLINK("#$AL$1","Task List &gt;&gt;&gt;"),HYPERLINK("#$A$1","No Tasks"))</f>
        <v>Task List &gt;&gt;&gt;</v>
      </c>
      <c r="E3" s="17"/>
      <c r="F3" s="17"/>
      <c r="G3" s="20"/>
      <c r="AA3" s="75" t="s">
        <v>284</v>
      </c>
      <c r="AB3" s="76"/>
      <c r="AC3" s="77"/>
      <c r="AD3" s="78"/>
      <c r="AE3" s="77"/>
      <c r="AF3" s="77"/>
      <c r="AG3" s="76"/>
      <c r="AH3" s="82" t="s">
        <v>285</v>
      </c>
      <c r="AI3" s="82" t="s">
        <v>286</v>
      </c>
      <c r="AJ3" s="82" t="s">
        <v>28</v>
      </c>
      <c r="AK3" s="82" t="s">
        <v>29</v>
      </c>
      <c r="AL3" s="83" t="s">
        <v>30</v>
      </c>
    </row>
    <row r="4" ht="21.75" spans="1:40">
      <c r="A4" s="13" t="str">
        <f>Attraction_List!$D$2</f>
        <v>Cost Units</v>
      </c>
      <c r="B4" s="19" t="str">
        <f ca="1">LOOKUP(B1,Attraction_List!$Z$3:$Z$9999,Attraction_List!$D$3:$D$9999)</f>
        <v>Magic</v>
      </c>
      <c r="C4" s="19"/>
      <c r="E4" s="21"/>
      <c r="G4" s="20"/>
      <c r="L4" s="26"/>
      <c r="AA4" s="79" t="s">
        <v>504</v>
      </c>
      <c r="AB4" s="182" t="s">
        <v>585</v>
      </c>
      <c r="AC4" s="183">
        <v>2</v>
      </c>
      <c r="AD4" s="43" t="s">
        <v>534</v>
      </c>
      <c r="AE4" s="183">
        <v>5</v>
      </c>
      <c r="AF4" s="183"/>
      <c r="AG4" s="230" t="s">
        <v>97</v>
      </c>
      <c r="AH4" s="183" t="s">
        <v>35</v>
      </c>
      <c r="AI4" s="183"/>
      <c r="AJ4" s="183">
        <v>17</v>
      </c>
      <c r="AK4" s="183">
        <v>150</v>
      </c>
      <c r="AL4" s="343" t="s">
        <v>586</v>
      </c>
      <c r="AN4" s="12">
        <f ca="1" t="shared" si="0"/>
        <v>2</v>
      </c>
    </row>
    <row r="5" ht="21" spans="1:40">
      <c r="A5" s="13" t="str">
        <f>Attraction_List!$E$2</f>
        <v>Limited Time</v>
      </c>
      <c r="B5" s="19" t="str">
        <f ca="1">IF(LOOKUP(B1,Attraction_List!$Z$3:$Z$9999,Attraction_List!$E$3:$E$9999)="Y","Yes","No")</f>
        <v>No</v>
      </c>
      <c r="C5" s="19"/>
      <c r="E5" s="21"/>
      <c r="G5" s="20"/>
      <c r="L5" s="26"/>
      <c r="AA5" s="81"/>
      <c r="AB5" s="218" t="s">
        <v>587</v>
      </c>
      <c r="AC5" s="219">
        <v>6</v>
      </c>
      <c r="AD5" s="39"/>
      <c r="AE5" s="39"/>
      <c r="AF5" s="39"/>
      <c r="AG5" s="242" t="s">
        <v>97</v>
      </c>
      <c r="AH5" s="219" t="s">
        <v>41</v>
      </c>
      <c r="AI5" s="39"/>
      <c r="AJ5" s="219">
        <v>29</v>
      </c>
      <c r="AK5" s="219">
        <v>275</v>
      </c>
      <c r="AL5" s="344" t="s">
        <v>588</v>
      </c>
      <c r="AN5" s="12">
        <f ca="1" t="shared" si="0"/>
        <v>1</v>
      </c>
    </row>
    <row r="6" ht="21.75" spans="1:40">
      <c r="A6" s="13" t="str">
        <f>Attraction_List!$F$2</f>
        <v>Build Time</v>
      </c>
      <c r="B6" s="19" t="str">
        <f ca="1">LOOKUP(B1,Attraction_List!$Z$3:$Z$9999,Attraction_List!$F$3:$F$9999)</f>
        <v>8h</v>
      </c>
      <c r="C6" s="19"/>
      <c r="E6" s="21"/>
      <c r="G6" s="20"/>
      <c r="L6" s="26"/>
      <c r="AA6" s="80"/>
      <c r="AB6" s="184" t="s">
        <v>589</v>
      </c>
      <c r="AC6" s="185">
        <v>5</v>
      </c>
      <c r="AD6" s="41" t="s">
        <v>513</v>
      </c>
      <c r="AE6" s="185">
        <v>5</v>
      </c>
      <c r="AF6" s="41"/>
      <c r="AG6" s="231" t="s">
        <v>97</v>
      </c>
      <c r="AH6" s="185" t="s">
        <v>41</v>
      </c>
      <c r="AI6" s="41"/>
      <c r="AJ6" s="185">
        <v>37</v>
      </c>
      <c r="AK6" s="185">
        <v>370</v>
      </c>
      <c r="AL6" s="345" t="s">
        <v>566</v>
      </c>
      <c r="AN6" s="12">
        <f ca="1" t="shared" si="0"/>
        <v>1</v>
      </c>
    </row>
    <row r="7" ht="21.75" spans="1:40">
      <c r="A7" s="13" t="str">
        <f>Attraction_List!$G$2</f>
        <v>Size</v>
      </c>
      <c r="B7" s="19" t="str">
        <f ca="1">LOOKUP(B1,Attraction_List!$Z$3:$Z$9999,Attraction_List!$G$3:$G$9999)</f>
        <v>9x9</v>
      </c>
      <c r="C7" s="19"/>
      <c r="E7" s="21"/>
      <c r="G7" s="20"/>
      <c r="L7" s="26"/>
      <c r="AA7" s="84" t="s">
        <v>506</v>
      </c>
      <c r="AB7" s="88" t="s">
        <v>587</v>
      </c>
      <c r="AC7" s="89">
        <v>4</v>
      </c>
      <c r="AD7" s="90"/>
      <c r="AE7" s="89"/>
      <c r="AF7" s="89"/>
      <c r="AG7" s="193" t="s">
        <v>97</v>
      </c>
      <c r="AH7" s="89" t="s">
        <v>46</v>
      </c>
      <c r="AI7" s="89"/>
      <c r="AJ7" s="89">
        <v>16</v>
      </c>
      <c r="AK7" s="89">
        <v>155</v>
      </c>
      <c r="AL7" s="346" t="s">
        <v>590</v>
      </c>
      <c r="AN7" s="12">
        <f ca="1" t="shared" si="0"/>
        <v>1</v>
      </c>
    </row>
    <row r="8" ht="21" spans="1:40">
      <c r="A8" s="13" t="str">
        <f>Attraction_List!$H$2</f>
        <v>Collect Time</v>
      </c>
      <c r="B8" s="19" t="str">
        <f ca="1">LOOKUP(B1,Attraction_List!$Z$3:$Z$9999,Attraction_List!$H$3:$H$9999)</f>
        <v>6h</v>
      </c>
      <c r="C8" s="19"/>
      <c r="E8" s="21"/>
      <c r="G8" s="20"/>
      <c r="L8" s="26"/>
      <c r="AA8" s="79" t="s">
        <v>534</v>
      </c>
      <c r="AB8" s="182" t="s">
        <v>585</v>
      </c>
      <c r="AC8" s="183">
        <v>5</v>
      </c>
      <c r="AD8" s="43" t="s">
        <v>504</v>
      </c>
      <c r="AE8" s="183">
        <v>2</v>
      </c>
      <c r="AF8" s="43"/>
      <c r="AG8" s="182" t="s">
        <v>97</v>
      </c>
      <c r="AH8" s="183" t="s">
        <v>35</v>
      </c>
      <c r="AI8" s="43"/>
      <c r="AJ8" s="183">
        <v>17</v>
      </c>
      <c r="AK8" s="183">
        <v>150</v>
      </c>
      <c r="AL8" s="343" t="s">
        <v>586</v>
      </c>
      <c r="AN8" s="12">
        <f ca="1" t="shared" si="0"/>
        <v>2</v>
      </c>
    </row>
    <row r="9" ht="21.75" spans="1:40">
      <c r="A9" s="13" t="str">
        <f>Attraction_List!$I$2</f>
        <v>Striking Gold</v>
      </c>
      <c r="B9" s="19" t="str">
        <f ca="1">IF(LOOKUP(B1,Attraction_List!$Z$3:$Z$9999,Attraction_List!$I$3:$I$9999)="Y","Yes","No")</f>
        <v>No</v>
      </c>
      <c r="C9" s="19"/>
      <c r="E9" s="21"/>
      <c r="G9" s="20"/>
      <c r="L9" s="26"/>
      <c r="AA9" s="80"/>
      <c r="AB9" s="184" t="s">
        <v>591</v>
      </c>
      <c r="AC9" s="185">
        <v>4</v>
      </c>
      <c r="AD9" s="98"/>
      <c r="AE9" s="99"/>
      <c r="AF9" s="41"/>
      <c r="AG9" s="184" t="s">
        <v>97</v>
      </c>
      <c r="AH9" s="185" t="s">
        <v>397</v>
      </c>
      <c r="AI9" s="41"/>
      <c r="AJ9" s="185">
        <v>39</v>
      </c>
      <c r="AK9" s="185">
        <v>325</v>
      </c>
      <c r="AL9" s="347"/>
      <c r="AN9" s="12">
        <f ca="1" t="shared" si="0"/>
        <v>0</v>
      </c>
    </row>
    <row r="10" ht="21" spans="1:40">
      <c r="A10" s="13" t="str">
        <f>Attraction_List!$J$2</f>
        <v>XP</v>
      </c>
      <c r="B10" s="19">
        <f ca="1">LOOKUP(B1,Attraction_List!$Z$3:$Z$9999,Attraction_List!$J$3:$J$9999)</f>
        <v>21</v>
      </c>
      <c r="C10" s="19"/>
      <c r="E10" s="21"/>
      <c r="G10" s="20"/>
      <c r="L10" s="26"/>
      <c r="AA10" s="79" t="s">
        <v>513</v>
      </c>
      <c r="AB10" s="182" t="s">
        <v>592</v>
      </c>
      <c r="AC10" s="183">
        <v>3</v>
      </c>
      <c r="AD10" s="43"/>
      <c r="AE10" s="183"/>
      <c r="AF10" s="183"/>
      <c r="AG10" s="230" t="s">
        <v>97</v>
      </c>
      <c r="AH10" s="183" t="s">
        <v>518</v>
      </c>
      <c r="AI10" s="183"/>
      <c r="AJ10" s="183">
        <v>5</v>
      </c>
      <c r="AK10" s="183">
        <v>17</v>
      </c>
      <c r="AL10" s="348" t="s">
        <v>593</v>
      </c>
      <c r="AN10" s="12">
        <f ca="1" t="shared" si="0"/>
        <v>1</v>
      </c>
    </row>
    <row r="11" ht="21" spans="1:40">
      <c r="A11" s="13" t="str">
        <f>Attraction_List!$K$2</f>
        <v>Magic</v>
      </c>
      <c r="B11" s="19">
        <f ca="1">LOOKUP(B1,Attraction_List!$Z$3:$Z$9999,Attraction_List!$K$3:$K$9999)</f>
        <v>115</v>
      </c>
      <c r="C11" s="19"/>
      <c r="D11" s="22"/>
      <c r="E11" s="23"/>
      <c r="F11" s="24"/>
      <c r="G11" s="22"/>
      <c r="H11" s="24"/>
      <c r="I11" s="24"/>
      <c r="J11" s="24"/>
      <c r="K11" s="24"/>
      <c r="L11" s="27"/>
      <c r="AA11" s="81"/>
      <c r="AB11" s="218" t="s">
        <v>594</v>
      </c>
      <c r="AC11" s="219"/>
      <c r="AD11" s="39"/>
      <c r="AE11" s="219"/>
      <c r="AF11" s="219"/>
      <c r="AG11" s="242" t="s">
        <v>97</v>
      </c>
      <c r="AH11" s="219" t="s">
        <v>33</v>
      </c>
      <c r="AI11" s="219"/>
      <c r="AJ11" s="219">
        <v>10</v>
      </c>
      <c r="AK11" s="219">
        <v>75</v>
      </c>
      <c r="AL11" s="349" t="s">
        <v>595</v>
      </c>
      <c r="AN11" s="12">
        <f ca="1" t="shared" si="0"/>
        <v>1</v>
      </c>
    </row>
    <row r="12" ht="21" spans="1:40">
      <c r="A12" s="13" t="str">
        <f>Attraction_List!$L$2</f>
        <v>Possible Tokens</v>
      </c>
      <c r="B12" s="19" t="str">
        <f ca="1">LOOKUP(B1,Attraction_List!$Z$3:$Z$9999,Attraction_List!$L$3:$L$9999)</f>
        <v>Minnie Bow ● Zero Ears</v>
      </c>
      <c r="C12" s="19"/>
      <c r="E12" s="21"/>
      <c r="G12" s="20"/>
      <c r="L12" s="28"/>
      <c r="AA12" s="81"/>
      <c r="AB12" s="218" t="s">
        <v>596</v>
      </c>
      <c r="AC12" s="219">
        <v>2</v>
      </c>
      <c r="AD12" s="39"/>
      <c r="AE12" s="219"/>
      <c r="AF12" s="219"/>
      <c r="AG12" s="242" t="s">
        <v>97</v>
      </c>
      <c r="AH12" s="219" t="s">
        <v>35</v>
      </c>
      <c r="AI12" s="219"/>
      <c r="AJ12" s="219">
        <v>13</v>
      </c>
      <c r="AK12" s="219">
        <v>110</v>
      </c>
      <c r="AL12" s="350" t="s">
        <v>597</v>
      </c>
      <c r="AN12" s="12">
        <f ca="1" t="shared" si="0"/>
        <v>3</v>
      </c>
    </row>
    <row r="13" ht="21" spans="1:40">
      <c r="A13" s="13" t="str">
        <f>Attraction_List!$M$2</f>
        <v>Activity</v>
      </c>
      <c r="B13" s="19" t="str">
        <f ca="1">LOOKUP(B1,Attraction_List!$Z$3:$Z$9999,Attraction_List!$M$3:$M$9999)</f>
        <v>Baking Pies</v>
      </c>
      <c r="C13" s="19"/>
      <c r="E13" s="21"/>
      <c r="G13" s="20"/>
      <c r="L13" s="29"/>
      <c r="AA13" s="81"/>
      <c r="AB13" s="218" t="s">
        <v>589</v>
      </c>
      <c r="AC13" s="219">
        <v>5</v>
      </c>
      <c r="AD13" s="39" t="s">
        <v>504</v>
      </c>
      <c r="AE13" s="219">
        <v>5</v>
      </c>
      <c r="AF13" s="219"/>
      <c r="AG13" s="242" t="s">
        <v>97</v>
      </c>
      <c r="AH13" s="219" t="s">
        <v>41</v>
      </c>
      <c r="AI13" s="219"/>
      <c r="AJ13" s="219">
        <v>37</v>
      </c>
      <c r="AK13" s="219">
        <v>370</v>
      </c>
      <c r="AL13" s="350" t="s">
        <v>566</v>
      </c>
      <c r="AN13" s="12">
        <f ca="1" t="shared" si="0"/>
        <v>1</v>
      </c>
    </row>
    <row r="14" ht="21.75" spans="1:40">
      <c r="A14" s="13" t="s">
        <v>308</v>
      </c>
      <c r="B14" s="22">
        <f>COUNTA($AB$4:$AB$9999)</f>
        <v>14</v>
      </c>
      <c r="C14" s="24"/>
      <c r="D14" s="22"/>
      <c r="E14" s="23"/>
      <c r="F14" s="24"/>
      <c r="G14" s="20"/>
      <c r="H14" s="24"/>
      <c r="I14" s="24"/>
      <c r="J14" s="24"/>
      <c r="K14" s="24"/>
      <c r="L14" s="28"/>
      <c r="AA14" s="80"/>
      <c r="AB14" s="184" t="s">
        <v>598</v>
      </c>
      <c r="AC14" s="185"/>
      <c r="AD14" s="41" t="s">
        <v>552</v>
      </c>
      <c r="AE14" s="185">
        <v>2</v>
      </c>
      <c r="AF14" s="185"/>
      <c r="AG14" s="231" t="s">
        <v>97</v>
      </c>
      <c r="AH14" s="185" t="s">
        <v>100</v>
      </c>
      <c r="AI14" s="185"/>
      <c r="AJ14" s="185">
        <v>57</v>
      </c>
      <c r="AK14" s="185">
        <v>500</v>
      </c>
      <c r="AL14" s="347"/>
      <c r="AN14" s="12">
        <f ca="1" t="shared" si="0"/>
        <v>0</v>
      </c>
    </row>
    <row r="15" ht="21" spans="1:40">
      <c r="A15" s="13" t="s">
        <v>311</v>
      </c>
      <c r="B15" s="22">
        <f>COUNTA($AA$4:$AA$9999)</f>
        <v>6</v>
      </c>
      <c r="C15" s="24"/>
      <c r="D15" s="22"/>
      <c r="E15" s="23"/>
      <c r="F15" s="24"/>
      <c r="G15" s="20"/>
      <c r="H15" s="24"/>
      <c r="I15" s="24"/>
      <c r="J15" s="24"/>
      <c r="K15" s="24"/>
      <c r="L15" s="28"/>
      <c r="AA15" s="79" t="s">
        <v>552</v>
      </c>
      <c r="AB15" s="182" t="s">
        <v>599</v>
      </c>
      <c r="AC15" s="183">
        <v>2</v>
      </c>
      <c r="AD15" s="43"/>
      <c r="AE15" s="183"/>
      <c r="AF15" s="183"/>
      <c r="AG15" s="182" t="s">
        <v>97</v>
      </c>
      <c r="AH15" s="183" t="s">
        <v>600</v>
      </c>
      <c r="AI15" s="183"/>
      <c r="AJ15" s="183">
        <v>43</v>
      </c>
      <c r="AK15" s="183">
        <v>350</v>
      </c>
      <c r="AL15" s="348"/>
      <c r="AN15" s="12">
        <f ca="1" t="shared" si="0"/>
        <v>0</v>
      </c>
    </row>
    <row r="16" ht="15.75" spans="27:40">
      <c r="AA16" s="80"/>
      <c r="AB16" s="184" t="s">
        <v>598</v>
      </c>
      <c r="AC16" s="185">
        <v>2</v>
      </c>
      <c r="AD16" s="41" t="s">
        <v>513</v>
      </c>
      <c r="AE16" s="185"/>
      <c r="AF16" s="185"/>
      <c r="AG16" s="184" t="s">
        <v>97</v>
      </c>
      <c r="AH16" s="185" t="s">
        <v>100</v>
      </c>
      <c r="AI16" s="185"/>
      <c r="AJ16" s="185">
        <v>57</v>
      </c>
      <c r="AK16" s="185">
        <v>500</v>
      </c>
      <c r="AL16" s="347"/>
      <c r="AN16" s="12">
        <f ca="1" t="shared" si="0"/>
        <v>0</v>
      </c>
    </row>
    <row r="17" ht="15.75" spans="27:40">
      <c r="AA17" s="186" t="s">
        <v>601</v>
      </c>
      <c r="AB17" s="187" t="s">
        <v>602</v>
      </c>
      <c r="AC17" s="188">
        <v>5</v>
      </c>
      <c r="AD17" s="189"/>
      <c r="AE17" s="188"/>
      <c r="AF17" s="188"/>
      <c r="AG17" s="187" t="s">
        <v>97</v>
      </c>
      <c r="AH17" s="188" t="s">
        <v>397</v>
      </c>
      <c r="AI17" s="188"/>
      <c r="AJ17" s="188">
        <v>39</v>
      </c>
      <c r="AK17" s="188">
        <v>325</v>
      </c>
      <c r="AL17" s="342"/>
      <c r="AN17" s="12">
        <f ca="1" t="shared" si="0"/>
        <v>0</v>
      </c>
    </row>
    <row r="18" spans="27:40">
      <c r="AA18" s="44"/>
      <c r="AB18" s="46"/>
      <c r="AC18" s="45"/>
      <c r="AD18" s="45"/>
      <c r="AE18" s="45"/>
      <c r="AF18" s="45"/>
      <c r="AG18" s="46"/>
      <c r="AH18" s="45"/>
      <c r="AI18" s="45"/>
      <c r="AJ18" s="45"/>
      <c r="AK18" s="45"/>
      <c r="AL18" s="46"/>
      <c r="AN18" s="12">
        <f ca="1" t="shared" si="0"/>
        <v>0</v>
      </c>
    </row>
    <row r="19" spans="27:40">
      <c r="AA19" s="44"/>
      <c r="AB19" s="46"/>
      <c r="AC19" s="45"/>
      <c r="AD19" s="45"/>
      <c r="AE19" s="45"/>
      <c r="AF19" s="45"/>
      <c r="AG19" s="46"/>
      <c r="AH19" s="45"/>
      <c r="AI19" s="45"/>
      <c r="AJ19" s="45"/>
      <c r="AK19" s="45"/>
      <c r="AL19" s="46"/>
      <c r="AN19" s="12">
        <f ca="1" t="shared" si="0"/>
        <v>0</v>
      </c>
    </row>
    <row r="20" spans="27:40">
      <c r="AA20" s="44"/>
      <c r="AB20" s="46"/>
      <c r="AC20" s="45"/>
      <c r="AD20" s="47"/>
      <c r="AE20" s="45"/>
      <c r="AF20" s="45"/>
      <c r="AG20" s="46"/>
      <c r="AH20" s="45"/>
      <c r="AI20" s="45"/>
      <c r="AJ20" s="45"/>
      <c r="AK20" s="45"/>
      <c r="AL20" s="46"/>
      <c r="AN20" s="12">
        <f ca="1" t="shared" si="0"/>
        <v>0</v>
      </c>
    </row>
    <row r="21" spans="27:40">
      <c r="AA21" s="44"/>
      <c r="AB21" s="46"/>
      <c r="AC21" s="45"/>
      <c r="AD21" s="45"/>
      <c r="AE21" s="45"/>
      <c r="AF21" s="45"/>
      <c r="AG21" s="46"/>
      <c r="AH21" s="45"/>
      <c r="AI21" s="45"/>
      <c r="AJ21" s="45"/>
      <c r="AK21" s="45"/>
      <c r="AL21" s="46"/>
      <c r="AN21" s="12">
        <f ca="1" t="shared" si="0"/>
        <v>0</v>
      </c>
    </row>
    <row r="22" spans="27:40">
      <c r="AA22" s="44"/>
      <c r="AB22" s="46"/>
      <c r="AC22" s="45"/>
      <c r="AD22" s="45"/>
      <c r="AE22" s="45"/>
      <c r="AF22" s="45"/>
      <c r="AG22" s="46"/>
      <c r="AH22" s="45"/>
      <c r="AI22" s="45"/>
      <c r="AJ22" s="45"/>
      <c r="AK22" s="45"/>
      <c r="AL22" s="46"/>
      <c r="AN22" s="12">
        <f ca="1" t="shared" si="0"/>
        <v>0</v>
      </c>
    </row>
    <row r="23" spans="27:40">
      <c r="AA23" s="44"/>
      <c r="AB23" s="46"/>
      <c r="AC23" s="45"/>
      <c r="AD23" s="45"/>
      <c r="AE23" s="45"/>
      <c r="AF23" s="45"/>
      <c r="AG23" s="46"/>
      <c r="AH23" s="45"/>
      <c r="AI23" s="45"/>
      <c r="AJ23" s="45"/>
      <c r="AK23" s="45"/>
      <c r="AL23" s="46"/>
      <c r="AN23" s="12">
        <f ca="1" t="shared" si="0"/>
        <v>0</v>
      </c>
    </row>
    <row r="24" spans="27:40">
      <c r="AA24" s="44"/>
      <c r="AB24" s="45"/>
      <c r="AC24" s="45"/>
      <c r="AD24" s="45"/>
      <c r="AE24" s="45"/>
      <c r="AF24" s="45"/>
      <c r="AG24" s="45"/>
      <c r="AH24" s="45"/>
      <c r="AI24" s="45"/>
      <c r="AJ24" s="45"/>
      <c r="AK24" s="45"/>
      <c r="AL24" s="46"/>
      <c r="AN24" s="12">
        <f ca="1" t="shared" si="0"/>
        <v>0</v>
      </c>
    </row>
    <row r="25" spans="27:40">
      <c r="AA25" s="44"/>
      <c r="AB25" s="45"/>
      <c r="AC25" s="45"/>
      <c r="AD25" s="47"/>
      <c r="AE25" s="45"/>
      <c r="AF25" s="45"/>
      <c r="AG25" s="45"/>
      <c r="AH25" s="45"/>
      <c r="AI25" s="45"/>
      <c r="AJ25" s="45"/>
      <c r="AK25" s="45"/>
      <c r="AL25" s="46"/>
      <c r="AN25" s="12">
        <f ca="1" t="shared" si="0"/>
        <v>0</v>
      </c>
    </row>
    <row r="26" spans="27:40">
      <c r="AA26" s="44"/>
      <c r="AB26" s="45"/>
      <c r="AC26" s="45"/>
      <c r="AD26" s="45"/>
      <c r="AE26" s="45"/>
      <c r="AF26" s="45"/>
      <c r="AG26" s="45"/>
      <c r="AH26" s="45"/>
      <c r="AI26" s="45"/>
      <c r="AJ26" s="45"/>
      <c r="AK26" s="45"/>
      <c r="AL26" s="46"/>
      <c r="AN26" s="12">
        <f ca="1" t="shared" si="0"/>
        <v>0</v>
      </c>
    </row>
    <row r="27" spans="27:40">
      <c r="AA27" s="44"/>
      <c r="AB27" s="45"/>
      <c r="AC27" s="45"/>
      <c r="AD27" s="45"/>
      <c r="AE27" s="45"/>
      <c r="AF27" s="45"/>
      <c r="AG27" s="45"/>
      <c r="AH27" s="45"/>
      <c r="AI27" s="45"/>
      <c r="AJ27" s="45"/>
      <c r="AK27" s="45"/>
      <c r="AL27" s="46"/>
      <c r="AN27" s="12">
        <f ca="1" t="shared" si="0"/>
        <v>0</v>
      </c>
    </row>
    <row r="28" spans="27:40">
      <c r="AA28" s="44"/>
      <c r="AB28" s="45"/>
      <c r="AC28" s="45"/>
      <c r="AD28" s="45"/>
      <c r="AE28" s="45"/>
      <c r="AF28" s="45"/>
      <c r="AG28" s="45"/>
      <c r="AH28" s="45"/>
      <c r="AI28" s="45"/>
      <c r="AJ28" s="45"/>
      <c r="AK28" s="45"/>
      <c r="AL28" s="46"/>
      <c r="AN28" s="12">
        <f ca="1" t="shared" si="0"/>
        <v>0</v>
      </c>
    </row>
    <row r="29" spans="27:40">
      <c r="AA29" s="44"/>
      <c r="AB29" s="45"/>
      <c r="AC29" s="45"/>
      <c r="AD29" s="45"/>
      <c r="AE29" s="45"/>
      <c r="AF29" s="45"/>
      <c r="AG29" s="45"/>
      <c r="AH29" s="45"/>
      <c r="AI29" s="45"/>
      <c r="AJ29" s="45"/>
      <c r="AK29" s="45"/>
      <c r="AL29" s="46"/>
      <c r="AN29" s="12">
        <f ca="1" t="shared" si="0"/>
        <v>0</v>
      </c>
    </row>
    <row r="30" spans="27:40">
      <c r="AA30" s="44"/>
      <c r="AB30" s="45"/>
      <c r="AC30" s="45"/>
      <c r="AD30" s="45"/>
      <c r="AE30" s="45"/>
      <c r="AF30" s="45"/>
      <c r="AG30" s="45"/>
      <c r="AH30" s="45"/>
      <c r="AI30" s="45"/>
      <c r="AJ30" s="45"/>
      <c r="AK30" s="45"/>
      <c r="AL30" s="46"/>
      <c r="AN30" s="12">
        <f ca="1" t="shared" si="0"/>
        <v>0</v>
      </c>
    </row>
    <row r="31" spans="27:40">
      <c r="AA31" s="44"/>
      <c r="AB31" s="45"/>
      <c r="AC31" s="45"/>
      <c r="AD31" s="45"/>
      <c r="AE31" s="45"/>
      <c r="AF31" s="45"/>
      <c r="AG31" s="45"/>
      <c r="AH31" s="45"/>
      <c r="AI31" s="45"/>
      <c r="AJ31" s="45"/>
      <c r="AK31" s="45"/>
      <c r="AL31" s="46"/>
      <c r="AN31" s="12">
        <f ca="1" t="shared" si="0"/>
        <v>0</v>
      </c>
    </row>
    <row r="32" spans="27:40">
      <c r="AA32" s="44"/>
      <c r="AB32" s="45"/>
      <c r="AC32" s="45"/>
      <c r="AD32" s="45"/>
      <c r="AE32" s="45"/>
      <c r="AF32" s="45"/>
      <c r="AG32" s="45"/>
      <c r="AH32" s="45"/>
      <c r="AI32" s="45"/>
      <c r="AJ32" s="45"/>
      <c r="AK32" s="45"/>
      <c r="AL32" s="46"/>
      <c r="AN32" s="12">
        <f ca="1" t="shared" si="0"/>
        <v>0</v>
      </c>
    </row>
    <row r="33" spans="27:40">
      <c r="AA33" s="44"/>
      <c r="AB33" s="45"/>
      <c r="AC33" s="45"/>
      <c r="AD33" s="47"/>
      <c r="AE33" s="45"/>
      <c r="AF33" s="45"/>
      <c r="AG33" s="45"/>
      <c r="AH33" s="45"/>
      <c r="AI33" s="45"/>
      <c r="AJ33" s="45"/>
      <c r="AK33" s="45"/>
      <c r="AL33" s="46"/>
      <c r="AN33" s="12">
        <f ca="1" t="shared" si="0"/>
        <v>0</v>
      </c>
    </row>
    <row r="34" spans="27:40">
      <c r="AA34" s="44"/>
      <c r="AB34" s="46"/>
      <c r="AC34" s="45"/>
      <c r="AD34" s="45"/>
      <c r="AE34" s="45"/>
      <c r="AF34" s="45"/>
      <c r="AG34" s="46"/>
      <c r="AH34" s="45"/>
      <c r="AI34" s="45"/>
      <c r="AJ34" s="45"/>
      <c r="AK34" s="45"/>
      <c r="AL34" s="70"/>
      <c r="AN34" s="12">
        <f ca="1" t="shared" si="0"/>
        <v>0</v>
      </c>
    </row>
    <row r="35" spans="27:40">
      <c r="AA35" s="48"/>
      <c r="AB35" s="49"/>
      <c r="AC35" s="50"/>
      <c r="AD35" s="50"/>
      <c r="AE35" s="50"/>
      <c r="AF35" s="50"/>
      <c r="AG35" s="49"/>
      <c r="AH35" s="50"/>
      <c r="AI35" s="50"/>
      <c r="AJ35" s="50"/>
      <c r="AK35" s="50"/>
      <c r="AL35" s="71"/>
      <c r="AN35" s="12">
        <f ca="1" t="shared" si="0"/>
        <v>0</v>
      </c>
    </row>
    <row r="36" spans="27:40">
      <c r="AA36" s="48"/>
      <c r="AB36" s="49"/>
      <c r="AC36" s="50"/>
      <c r="AD36" s="50"/>
      <c r="AE36" s="50"/>
      <c r="AF36" s="50"/>
      <c r="AG36" s="49"/>
      <c r="AH36" s="50"/>
      <c r="AI36" s="50"/>
      <c r="AJ36" s="50"/>
      <c r="AK36" s="50"/>
      <c r="AL36" s="71"/>
      <c r="AN36" s="12">
        <f ca="1" t="shared" si="0"/>
        <v>0</v>
      </c>
    </row>
    <row r="37" spans="27:40">
      <c r="AA37" s="48"/>
      <c r="AB37" s="49"/>
      <c r="AC37" s="50"/>
      <c r="AD37" s="50"/>
      <c r="AE37" s="50"/>
      <c r="AF37" s="50"/>
      <c r="AG37" s="49"/>
      <c r="AH37" s="50"/>
      <c r="AI37" s="50"/>
      <c r="AJ37" s="50"/>
      <c r="AK37" s="50"/>
      <c r="AL37" s="71"/>
      <c r="AN37" s="12">
        <f ca="1" t="shared" si="0"/>
        <v>0</v>
      </c>
    </row>
    <row r="38" spans="27:40">
      <c r="AA38" s="51"/>
      <c r="AB38" s="29"/>
      <c r="AC38" s="10"/>
      <c r="AE38" s="10"/>
      <c r="AF38" s="10"/>
      <c r="AG38" s="29"/>
      <c r="AH38" s="10"/>
      <c r="AI38" s="10"/>
      <c r="AJ38" s="10"/>
      <c r="AK38" s="10"/>
      <c r="AL38" s="28"/>
      <c r="AN38" s="12">
        <f ca="1" t="shared" si="0"/>
        <v>0</v>
      </c>
    </row>
    <row r="39" spans="27:40">
      <c r="AA39" s="51"/>
      <c r="AB39" s="29"/>
      <c r="AC39" s="10"/>
      <c r="AE39" s="10"/>
      <c r="AF39" s="10"/>
      <c r="AG39" s="29"/>
      <c r="AH39" s="10"/>
      <c r="AI39" s="10"/>
      <c r="AJ39" s="10"/>
      <c r="AK39" s="10"/>
      <c r="AL39" s="28"/>
      <c r="AN39" s="12">
        <f ca="1" t="shared" si="0"/>
        <v>0</v>
      </c>
    </row>
    <row r="40" spans="27:40">
      <c r="AA40" s="51"/>
      <c r="AB40" s="29"/>
      <c r="AC40" s="10"/>
      <c r="AE40" s="10"/>
      <c r="AF40" s="10"/>
      <c r="AG40" s="29"/>
      <c r="AH40" s="10"/>
      <c r="AI40" s="10"/>
      <c r="AJ40" s="10"/>
      <c r="AK40" s="10"/>
      <c r="AL40" s="28"/>
      <c r="AN40" s="12">
        <f ca="1" t="shared" si="0"/>
        <v>0</v>
      </c>
    </row>
    <row r="41" spans="27:40">
      <c r="AA41" s="51"/>
      <c r="AB41" s="29"/>
      <c r="AC41" s="10"/>
      <c r="AE41" s="10"/>
      <c r="AF41" s="10"/>
      <c r="AG41" s="29"/>
      <c r="AH41" s="10"/>
      <c r="AI41" s="10"/>
      <c r="AJ41" s="10"/>
      <c r="AK41" s="10"/>
      <c r="AL41" s="28"/>
      <c r="AN41" s="12">
        <f ca="1" t="shared" si="0"/>
        <v>0</v>
      </c>
    </row>
    <row r="42" spans="27:40">
      <c r="AA42" s="51"/>
      <c r="AB42" s="29"/>
      <c r="AC42" s="10"/>
      <c r="AE42" s="10"/>
      <c r="AF42" s="10"/>
      <c r="AG42" s="29"/>
      <c r="AH42" s="10"/>
      <c r="AI42" s="10"/>
      <c r="AJ42" s="10"/>
      <c r="AK42" s="10"/>
      <c r="AL42" s="28"/>
      <c r="AN42" s="12">
        <f ca="1" t="shared" si="0"/>
        <v>0</v>
      </c>
    </row>
    <row r="43" spans="27:40">
      <c r="AA43" s="51"/>
      <c r="AB43" s="29"/>
      <c r="AC43" s="10"/>
      <c r="AE43" s="10"/>
      <c r="AF43" s="10"/>
      <c r="AG43" s="29"/>
      <c r="AH43" s="10"/>
      <c r="AI43" s="10"/>
      <c r="AJ43" s="10"/>
      <c r="AK43" s="10"/>
      <c r="AL43" s="28"/>
      <c r="AN43" s="12">
        <f ca="1" t="shared" si="0"/>
        <v>0</v>
      </c>
    </row>
    <row r="44" spans="40:40">
      <c r="AN44" s="12">
        <f ca="1" t="shared" si="0"/>
        <v>0</v>
      </c>
    </row>
    <row r="45" spans="27:40">
      <c r="AA45" s="52"/>
      <c r="AB45" s="53"/>
      <c r="AC45" s="54"/>
      <c r="AD45" s="50"/>
      <c r="AE45" s="54"/>
      <c r="AF45" s="54"/>
      <c r="AG45" s="53"/>
      <c r="AH45" s="54"/>
      <c r="AI45" s="54"/>
      <c r="AJ45" s="54"/>
      <c r="AK45" s="54"/>
      <c r="AL45" s="72"/>
      <c r="AM45" s="52"/>
      <c r="AN45" s="12">
        <f ca="1" t="shared" si="0"/>
        <v>0</v>
      </c>
    </row>
    <row r="46" spans="27:40">
      <c r="AA46" s="44"/>
      <c r="AB46" s="55"/>
      <c r="AC46" s="56"/>
      <c r="AD46" s="45"/>
      <c r="AE46" s="56"/>
      <c r="AF46" s="56"/>
      <c r="AG46" s="55"/>
      <c r="AH46" s="56"/>
      <c r="AI46" s="56"/>
      <c r="AJ46" s="56"/>
      <c r="AK46" s="56"/>
      <c r="AL46" s="73"/>
      <c r="AM46" s="52"/>
      <c r="AN46" s="12">
        <f ca="1" t="shared" si="0"/>
        <v>0</v>
      </c>
    </row>
    <row r="47" spans="27:40">
      <c r="AA47" s="44"/>
      <c r="AB47" s="55"/>
      <c r="AC47" s="56"/>
      <c r="AD47" s="45"/>
      <c r="AE47" s="56"/>
      <c r="AF47" s="56"/>
      <c r="AG47" s="55"/>
      <c r="AH47" s="56"/>
      <c r="AI47" s="56"/>
      <c r="AJ47" s="56"/>
      <c r="AK47" s="56"/>
      <c r="AL47" s="46"/>
      <c r="AM47" s="52"/>
      <c r="AN47" s="12">
        <f ca="1" t="shared" si="0"/>
        <v>0</v>
      </c>
    </row>
    <row r="48" spans="27:40">
      <c r="AA48" s="44"/>
      <c r="AB48" s="55"/>
      <c r="AC48" s="56"/>
      <c r="AD48" s="57"/>
      <c r="AE48" s="56"/>
      <c r="AF48" s="56"/>
      <c r="AG48" s="55"/>
      <c r="AH48" s="56"/>
      <c r="AI48" s="56"/>
      <c r="AJ48" s="56"/>
      <c r="AK48" s="56"/>
      <c r="AL48" s="46"/>
      <c r="AM48" s="52"/>
      <c r="AN48" s="12">
        <f ca="1" t="shared" si="0"/>
        <v>0</v>
      </c>
    </row>
    <row r="49" spans="27:40">
      <c r="AA49" s="58"/>
      <c r="AB49" s="59"/>
      <c r="AC49" s="21"/>
      <c r="AD49" s="60"/>
      <c r="AE49" s="21"/>
      <c r="AF49" s="21"/>
      <c r="AG49" s="59"/>
      <c r="AH49" s="21"/>
      <c r="AI49" s="21"/>
      <c r="AJ49" s="21"/>
      <c r="AK49" s="21"/>
      <c r="AL49" s="74"/>
      <c r="AN49" s="12">
        <f ca="1" t="shared" si="0"/>
        <v>0</v>
      </c>
    </row>
    <row r="50" spans="40:40">
      <c r="AN50" s="12">
        <f ca="1" t="shared" si="0"/>
        <v>0</v>
      </c>
    </row>
    <row r="51" spans="40:40">
      <c r="AN51" s="12">
        <f ca="1" t="shared" si="0"/>
        <v>0</v>
      </c>
    </row>
    <row r="52" spans="40:40">
      <c r="AN52" s="12">
        <f ca="1" t="shared" si="0"/>
        <v>0</v>
      </c>
    </row>
    <row r="53" spans="40:40">
      <c r="AN53" s="12">
        <f ca="1" t="shared" si="0"/>
        <v>0</v>
      </c>
    </row>
    <row r="54" spans="40:40">
      <c r="AN54" s="12">
        <f ca="1" t="shared" si="0"/>
        <v>0</v>
      </c>
    </row>
    <row r="55" spans="40:40">
      <c r="AN55" s="12">
        <f ca="1" t="shared" si="0"/>
        <v>0</v>
      </c>
    </row>
    <row r="56" spans="40:40">
      <c r="AN56" s="12">
        <f ca="1" t="shared" si="0"/>
        <v>0</v>
      </c>
    </row>
    <row r="57" spans="40:40">
      <c r="AN57" s="12">
        <f ca="1" t="shared" si="0"/>
        <v>0</v>
      </c>
    </row>
    <row r="58" spans="40:40">
      <c r="AN58" s="12">
        <f ca="1" t="shared" si="0"/>
        <v>0</v>
      </c>
    </row>
    <row r="59" spans="40:40">
      <c r="AN59" s="12">
        <f ca="1" t="shared" si="0"/>
        <v>0</v>
      </c>
    </row>
    <row r="60" spans="40:40">
      <c r="AN60" s="12">
        <f ca="1" t="shared" si="0"/>
        <v>0</v>
      </c>
    </row>
    <row r="61" spans="40:40">
      <c r="AN61" s="12">
        <f ca="1" t="shared" si="0"/>
        <v>0</v>
      </c>
    </row>
    <row r="62" spans="40:40">
      <c r="AN62" s="12">
        <f ca="1" t="shared" si="0"/>
        <v>0</v>
      </c>
    </row>
    <row r="63" spans="40:40">
      <c r="AN63" s="12">
        <f ca="1" t="shared" si="0"/>
        <v>0</v>
      </c>
    </row>
    <row r="64" spans="40:40">
      <c r="AN64" s="12">
        <f ca="1" t="shared" si="0"/>
        <v>0</v>
      </c>
    </row>
    <row r="65" spans="40:40">
      <c r="AN65" s="12">
        <f ca="1" t="shared" si="0"/>
        <v>0</v>
      </c>
    </row>
    <row r="66" spans="40:40">
      <c r="AN66" s="12">
        <f ca="1" t="shared" si="0"/>
        <v>0</v>
      </c>
    </row>
    <row r="67" spans="40:40">
      <c r="AN67" s="12">
        <f t="shared" ref="AN67:AN99" si="1">IF(ISBLANK($AL67),0,1+LEN($AL67)-LEN(SUBSTITUTE($AL67,"●","")))</f>
        <v>0</v>
      </c>
    </row>
    <row r="68" spans="40:40">
      <c r="AN68" s="12">
        <f t="shared" si="1"/>
        <v>0</v>
      </c>
    </row>
    <row r="69" spans="40:40">
      <c r="AN69" s="12">
        <f t="shared" si="1"/>
        <v>0</v>
      </c>
    </row>
    <row r="70" spans="40:40">
      <c r="AN70" s="12">
        <f t="shared" si="1"/>
        <v>0</v>
      </c>
    </row>
    <row r="71" spans="40:40">
      <c r="AN71" s="12">
        <f t="shared" si="1"/>
        <v>0</v>
      </c>
    </row>
    <row r="72" spans="40:40">
      <c r="AN72" s="12">
        <f t="shared" si="1"/>
        <v>0</v>
      </c>
    </row>
    <row r="73" spans="40:40">
      <c r="AN73" s="12">
        <f t="shared" si="1"/>
        <v>0</v>
      </c>
    </row>
    <row r="74" spans="40:40">
      <c r="AN74" s="12">
        <f t="shared" si="1"/>
        <v>0</v>
      </c>
    </row>
    <row r="75" spans="40:40">
      <c r="AN75" s="12">
        <f t="shared" si="1"/>
        <v>0</v>
      </c>
    </row>
    <row r="76" spans="40:40">
      <c r="AN76" s="12">
        <f t="shared" si="1"/>
        <v>0</v>
      </c>
    </row>
    <row r="77" spans="40:40">
      <c r="AN77" s="12">
        <f t="shared" si="1"/>
        <v>0</v>
      </c>
    </row>
    <row r="78" spans="40:40">
      <c r="AN78" s="12">
        <f t="shared" si="1"/>
        <v>0</v>
      </c>
    </row>
    <row r="79" spans="40:40">
      <c r="AN79" s="12">
        <f t="shared" si="1"/>
        <v>0</v>
      </c>
    </row>
    <row r="80" spans="40:40">
      <c r="AN80" s="12">
        <f t="shared" si="1"/>
        <v>0</v>
      </c>
    </row>
    <row r="81" spans="40:40">
      <c r="AN81" s="12">
        <f t="shared" si="1"/>
        <v>0</v>
      </c>
    </row>
    <row r="82" spans="40:40">
      <c r="AN82" s="12">
        <f t="shared" si="1"/>
        <v>0</v>
      </c>
    </row>
    <row r="83" spans="40:40">
      <c r="AN83" s="12">
        <f t="shared" si="1"/>
        <v>0</v>
      </c>
    </row>
    <row r="84" spans="40:40">
      <c r="AN84" s="12">
        <f t="shared" si="1"/>
        <v>0</v>
      </c>
    </row>
    <row r="85" spans="40:40">
      <c r="AN85" s="12">
        <f t="shared" si="1"/>
        <v>0</v>
      </c>
    </row>
    <row r="86" spans="40:40">
      <c r="AN86" s="12">
        <f t="shared" si="1"/>
        <v>0</v>
      </c>
    </row>
    <row r="87" spans="40:40">
      <c r="AN87" s="12">
        <f t="shared" si="1"/>
        <v>0</v>
      </c>
    </row>
    <row r="88" spans="40:40">
      <c r="AN88" s="12">
        <f t="shared" si="1"/>
        <v>0</v>
      </c>
    </row>
    <row r="89" spans="40:40">
      <c r="AN89" s="12">
        <f t="shared" si="1"/>
        <v>0</v>
      </c>
    </row>
    <row r="90" spans="40:40">
      <c r="AN90" s="12">
        <f t="shared" si="1"/>
        <v>0</v>
      </c>
    </row>
    <row r="91" spans="40:40">
      <c r="AN91" s="12">
        <f t="shared" si="1"/>
        <v>0</v>
      </c>
    </row>
    <row r="92" spans="40:40">
      <c r="AN92" s="12">
        <f t="shared" si="1"/>
        <v>0</v>
      </c>
    </row>
    <row r="93" spans="40:40">
      <c r="AN93" s="12">
        <f t="shared" si="1"/>
        <v>0</v>
      </c>
    </row>
    <row r="94" spans="40:40">
      <c r="AN94" s="12">
        <f t="shared" si="1"/>
        <v>0</v>
      </c>
    </row>
    <row r="95" spans="40:40">
      <c r="AN95" s="12">
        <f t="shared" si="1"/>
        <v>0</v>
      </c>
    </row>
    <row r="96" spans="40:40">
      <c r="AN96" s="12">
        <f t="shared" si="1"/>
        <v>0</v>
      </c>
    </row>
    <row r="97" spans="40:40">
      <c r="AN97" s="12">
        <f t="shared" si="1"/>
        <v>0</v>
      </c>
    </row>
    <row r="98" spans="40:40">
      <c r="AN98" s="12">
        <f t="shared" si="1"/>
        <v>0</v>
      </c>
    </row>
    <row r="99" spans="40:40">
      <c r="AN99" s="12">
        <f t="shared" si="1"/>
        <v>0</v>
      </c>
    </row>
  </sheetData>
  <sheetProtection sheet="1" objects="1"/>
  <mergeCells count="15">
    <mergeCell ref="D1:F1"/>
    <mergeCell ref="AA1:AL1"/>
    <mergeCell ref="D2:F2"/>
    <mergeCell ref="AJ2:AK2"/>
    <mergeCell ref="D3:F3"/>
    <mergeCell ref="AA4:AA6"/>
    <mergeCell ref="AA8:AA9"/>
    <mergeCell ref="AA10:AA14"/>
    <mergeCell ref="AA15:AA16"/>
    <mergeCell ref="AB2:AB3"/>
    <mergeCell ref="AC2:AC3"/>
    <mergeCell ref="AD2:AD3"/>
    <mergeCell ref="AE2:AE3"/>
    <mergeCell ref="AF2:AF3"/>
    <mergeCell ref="AG2:AG3"/>
  </mergeCells>
  <pageMargins left="0.75" right="0.75" top="1" bottom="1" header="0.511805555555556" footer="0.511805555555556"/>
  <headerFooter/>
  <drawing r:id="rId1"/>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sheetPr>
    <pageSetUpPr autoPageBreaks="0"/>
  </sheetPr>
  <dimension ref="A1:AN99"/>
  <sheetViews>
    <sheetView showZeros="0" workbookViewId="0">
      <selection activeCell="A1" sqref="A1"/>
    </sheetView>
  </sheetViews>
  <sheetFormatPr defaultColWidth="9.14285714285714" defaultRowHeight="15"/>
  <cols>
    <col min="1" max="1" width="20.5714285714286" customWidth="1"/>
    <col min="2" max="2" width="29.7142857142857" style="8" customWidth="1"/>
    <col min="3" max="3" width="10.2857142857143" style="9" customWidth="1"/>
    <col min="4" max="4" width="10.2857142857143" style="10" customWidth="1"/>
    <col min="5" max="6" width="10.2857142857143" style="9" customWidth="1"/>
    <col min="7" max="7" width="10.2857142857143" style="8" customWidth="1"/>
    <col min="8" max="11" width="10.2857142857143" style="9" customWidth="1"/>
    <col min="12" max="12" width="10.2857142857143" style="11" customWidth="1"/>
    <col min="13" max="24" width="10.2857142857143" style="12" customWidth="1"/>
    <col min="26" max="26" width="0.990476190476191" customWidth="1"/>
    <col min="27" max="27" width="20.5714285714286" customWidth="1"/>
    <col min="28" max="28" width="29.7142857142857" style="8" customWidth="1"/>
    <col min="29" max="29" width="6.71428571428571" style="9" customWidth="1"/>
    <col min="30" max="30" width="19.1428571428571" style="10" customWidth="1"/>
    <col min="31" max="31" width="8.28571428571429" style="9" customWidth="1"/>
    <col min="32" max="32" width="7.42857142857143" style="9" customWidth="1"/>
    <col min="33" max="33" width="33.2857142857143" style="8" customWidth="1"/>
    <col min="34" max="34" width="9.28571428571429" style="9" customWidth="1"/>
    <col min="35" max="35" width="5.42857142857143" style="9" customWidth="1"/>
    <col min="36" max="36" width="3.85714285714286" style="9" customWidth="1"/>
    <col min="37" max="37" width="6.57142857142857" style="9" customWidth="1"/>
    <col min="38" max="38" width="36.2857142857143" style="11" customWidth="1"/>
    <col min="39" max="39" width="0.857142857142857" customWidth="1"/>
    <col min="40" max="40" width="9.14285714285714" style="12"/>
  </cols>
  <sheetData>
    <row r="1" ht="22.5" spans="1:40">
      <c r="A1" s="13" t="str">
        <f>Attraction_List!$Z$2</f>
        <v>Sheet Name</v>
      </c>
      <c r="B1" s="14" t="str">
        <f ca="1">MID(CELL("filename",B1),FIND("]",CELL("filename",B1))+1,255)</f>
        <v>Donalds_Boat</v>
      </c>
      <c r="C1" s="14"/>
      <c r="D1" s="15" t="str">
        <f ca="1">HYPERLINK("#"&amp;CELL("address",INDEX(Attraction_List!$A$3:$A$9999,MATCH($B$1,Attraction_List!$Z$3:$Z$9999,0),1)),"Back to Attraction List")</f>
        <v>Back to Attraction List</v>
      </c>
      <c r="E1" s="16"/>
      <c r="F1" s="17"/>
      <c r="G1" s="18"/>
      <c r="H1" s="18"/>
      <c r="I1" s="18"/>
      <c r="J1" s="18"/>
      <c r="K1" s="18"/>
      <c r="L1" s="25"/>
      <c r="AA1" s="30" t="str">
        <f ca="1">N($B$14)&amp;" Task(s) From "&amp;N($B$15)&amp;" Character(s) Use "&amp;CHAR(34)&amp;$B$2&amp;CHAR(34)&amp;" For "&amp;N($AN$1)&amp;" Token(s)"</f>
        <v>11 Task(s) From 9 Character(s) Use "Donald's Boat" For 4 Token(s)</v>
      </c>
      <c r="AB1" s="31"/>
      <c r="AC1" s="31"/>
      <c r="AD1" s="31"/>
      <c r="AE1" s="31"/>
      <c r="AF1" s="31"/>
      <c r="AG1" s="31"/>
      <c r="AH1" s="31"/>
      <c r="AI1" s="31"/>
      <c r="AJ1" s="31"/>
      <c r="AK1" s="31"/>
      <c r="AL1" s="61"/>
      <c r="AN1" s="12">
        <f ca="1">SUM($AN$4:$AN$9999)</f>
        <v>4</v>
      </c>
    </row>
    <row r="2" ht="22.5" spans="1:40">
      <c r="A2" s="13" t="str">
        <f>Attraction_List!$A$2</f>
        <v>Name</v>
      </c>
      <c r="B2" s="19" t="str">
        <f ca="1">LOOKUP(B1,Attraction_List!$Z$3:$Z$9999,Attraction_List!$A$3:$A$9999)</f>
        <v>Donald's Boat</v>
      </c>
      <c r="C2" s="19"/>
      <c r="D2" s="9"/>
      <c r="G2" s="20"/>
      <c r="AA2" s="32" t="str">
        <f>HYPERLINK("#$A$1","&lt;&lt;&lt; Attraction Info")</f>
        <v>&lt;&lt;&lt; Attraction Info</v>
      </c>
      <c r="AB2" s="33" t="s">
        <v>276</v>
      </c>
      <c r="AC2" s="34" t="s">
        <v>277</v>
      </c>
      <c r="AD2" s="35" t="s">
        <v>278</v>
      </c>
      <c r="AE2" s="34" t="s">
        <v>279</v>
      </c>
      <c r="AF2" s="34" t="s">
        <v>280</v>
      </c>
      <c r="AG2" s="33" t="s">
        <v>281</v>
      </c>
      <c r="AH2" s="62"/>
      <c r="AI2" s="63" t="s">
        <v>282</v>
      </c>
      <c r="AJ2" s="62" t="s">
        <v>283</v>
      </c>
      <c r="AK2" s="62"/>
      <c r="AL2" s="64" t="str">
        <f ca="1">HYPERLINK("#"&amp;CELL("address",INDEX(Attraction_List!$A$3:$A$9999,MATCH($B$1,Attraction_List!$Z$3:$Z$9999,0),1)),"Back to Attraction List")</f>
        <v>Back to Attraction List</v>
      </c>
      <c r="AN2" s="12">
        <f ca="1" t="shared" ref="AN2:AN66" si="0">IF(ISBLANK($AL2),0,1+LEN($AL2)-LEN(SUBSTITUTE($AL2,"●","")))</f>
        <v>1</v>
      </c>
    </row>
    <row r="3" ht="22.5" spans="1:38">
      <c r="A3" s="13" t="str">
        <f>Attraction_List!$C$2</f>
        <v>Cost</v>
      </c>
      <c r="B3" s="19">
        <f ca="1">LOOKUP(B1,Attraction_List!$Z$3:$Z$9999,Attraction_List!$C$3:$C$9999)</f>
        <v>35000</v>
      </c>
      <c r="C3" s="19"/>
      <c r="D3" s="15" t="str">
        <f>IF($B$14&gt;0,HYPERLINK("#$AL$1","Task List &gt;&gt;&gt;"),HYPERLINK("#$A$1","No Tasks"))</f>
        <v>Task List &gt;&gt;&gt;</v>
      </c>
      <c r="E3" s="17"/>
      <c r="F3" s="17"/>
      <c r="G3" s="20"/>
      <c r="AA3" s="75" t="s">
        <v>284</v>
      </c>
      <c r="AB3" s="76"/>
      <c r="AC3" s="77"/>
      <c r="AD3" s="78"/>
      <c r="AE3" s="77"/>
      <c r="AF3" s="77"/>
      <c r="AG3" s="76"/>
      <c r="AH3" s="82" t="s">
        <v>285</v>
      </c>
      <c r="AI3" s="82" t="s">
        <v>286</v>
      </c>
      <c r="AJ3" s="82" t="s">
        <v>28</v>
      </c>
      <c r="AK3" s="82" t="s">
        <v>29</v>
      </c>
      <c r="AL3" s="83" t="s">
        <v>30</v>
      </c>
    </row>
    <row r="4" ht="22.5" spans="1:40">
      <c r="A4" s="13" t="str">
        <f>Attraction_List!$D$2</f>
        <v>Cost Units</v>
      </c>
      <c r="B4" s="19" t="str">
        <f ca="1">LOOKUP(B1,Attraction_List!$Z$3:$Z$9999,Attraction_List!$D$3:$D$9999)</f>
        <v>Magic</v>
      </c>
      <c r="C4" s="19"/>
      <c r="E4" s="21"/>
      <c r="G4" s="20"/>
      <c r="L4" s="26"/>
      <c r="AA4" s="178" t="s">
        <v>540</v>
      </c>
      <c r="AB4" s="240" t="s">
        <v>603</v>
      </c>
      <c r="AC4" s="190"/>
      <c r="AD4" s="207"/>
      <c r="AE4" s="190"/>
      <c r="AF4" s="190"/>
      <c r="AG4" s="240" t="s">
        <v>99</v>
      </c>
      <c r="AH4" s="190" t="s">
        <v>100</v>
      </c>
      <c r="AI4" s="190"/>
      <c r="AJ4" s="190">
        <v>45</v>
      </c>
      <c r="AK4" s="190">
        <v>375</v>
      </c>
      <c r="AL4" s="191"/>
      <c r="AN4" s="12">
        <f ca="1" t="shared" si="0"/>
        <v>0</v>
      </c>
    </row>
    <row r="5" ht="21.75" spans="1:40">
      <c r="A5" s="13" t="str">
        <f>Attraction_List!$E$2</f>
        <v>Limited Time</v>
      </c>
      <c r="B5" s="19" t="str">
        <f ca="1">IF(LOOKUP(B1,Attraction_List!$Z$3:$Z$9999,Attraction_List!$E$3:$E$9999)="Y","Yes","No")</f>
        <v>No</v>
      </c>
      <c r="C5" s="19"/>
      <c r="E5" s="21"/>
      <c r="G5" s="20"/>
      <c r="L5" s="26"/>
      <c r="AA5" s="84" t="s">
        <v>504</v>
      </c>
      <c r="AB5" s="88" t="s">
        <v>604</v>
      </c>
      <c r="AC5" s="89">
        <v>10</v>
      </c>
      <c r="AD5" s="90"/>
      <c r="AE5" s="90"/>
      <c r="AF5" s="90"/>
      <c r="AG5" s="193" t="s">
        <v>99</v>
      </c>
      <c r="AH5" s="89" t="s">
        <v>100</v>
      </c>
      <c r="AI5" s="90"/>
      <c r="AJ5" s="89">
        <v>45</v>
      </c>
      <c r="AK5" s="89">
        <v>375</v>
      </c>
      <c r="AL5" s="228"/>
      <c r="AN5" s="12">
        <f ca="1" t="shared" si="0"/>
        <v>0</v>
      </c>
    </row>
    <row r="6" ht="21.75" spans="1:40">
      <c r="A6" s="13" t="str">
        <f>Attraction_List!$F$2</f>
        <v>Build Time</v>
      </c>
      <c r="B6" s="19" t="str">
        <f ca="1">LOOKUP(B1,Attraction_List!$Z$3:$Z$9999,Attraction_List!$F$3:$F$9999)</f>
        <v>2h</v>
      </c>
      <c r="C6" s="19"/>
      <c r="E6" s="21"/>
      <c r="G6" s="20"/>
      <c r="L6" s="26"/>
      <c r="AA6" s="84" t="s">
        <v>506</v>
      </c>
      <c r="AB6" s="88" t="s">
        <v>605</v>
      </c>
      <c r="AC6" s="89">
        <v>10</v>
      </c>
      <c r="AD6" s="90"/>
      <c r="AE6" s="89"/>
      <c r="AF6" s="89"/>
      <c r="AG6" s="193" t="s">
        <v>99</v>
      </c>
      <c r="AH6" s="89" t="s">
        <v>42</v>
      </c>
      <c r="AI6" s="89"/>
      <c r="AJ6" s="89">
        <v>20</v>
      </c>
      <c r="AK6" s="89">
        <v>200</v>
      </c>
      <c r="AL6" s="228"/>
      <c r="AN6" s="12">
        <f ca="1" t="shared" si="0"/>
        <v>0</v>
      </c>
    </row>
    <row r="7" ht="21.75" spans="1:40">
      <c r="A7" s="13" t="str">
        <f>Attraction_List!$G$2</f>
        <v>Size</v>
      </c>
      <c r="B7" s="19" t="str">
        <f ca="1">LOOKUP(B1,Attraction_List!$Z$3:$Z$9999,Attraction_List!$G$3:$G$9999)</f>
        <v>10x10</v>
      </c>
      <c r="C7" s="19"/>
      <c r="E7" s="21"/>
      <c r="G7" s="20"/>
      <c r="L7" s="26"/>
      <c r="AA7" s="84" t="s">
        <v>534</v>
      </c>
      <c r="AB7" s="88" t="s">
        <v>606</v>
      </c>
      <c r="AC7" s="89">
        <v>9</v>
      </c>
      <c r="AD7" s="90"/>
      <c r="AE7" s="90"/>
      <c r="AF7" s="90"/>
      <c r="AG7" s="88" t="s">
        <v>99</v>
      </c>
      <c r="AH7" s="89" t="s">
        <v>91</v>
      </c>
      <c r="AI7" s="90"/>
      <c r="AJ7" s="89">
        <v>34</v>
      </c>
      <c r="AK7" s="89">
        <v>300</v>
      </c>
      <c r="AL7" s="91"/>
      <c r="AN7" s="12">
        <f ca="1" t="shared" si="0"/>
        <v>0</v>
      </c>
    </row>
    <row r="8" ht="21" spans="1:40">
      <c r="A8" s="13" t="str">
        <f>Attraction_List!$H$2</f>
        <v>Collect Time</v>
      </c>
      <c r="B8" s="19" t="str">
        <f ca="1">LOOKUP(B1,Attraction_List!$Z$3:$Z$9999,Attraction_List!$H$3:$H$9999)</f>
        <v>6h</v>
      </c>
      <c r="C8" s="19"/>
      <c r="E8" s="21"/>
      <c r="G8" s="20"/>
      <c r="L8" s="26"/>
      <c r="AA8" s="178" t="s">
        <v>513</v>
      </c>
      <c r="AB8" s="182" t="s">
        <v>607</v>
      </c>
      <c r="AC8" s="183">
        <v>9</v>
      </c>
      <c r="AD8" s="43" t="s">
        <v>552</v>
      </c>
      <c r="AE8" s="183"/>
      <c r="AF8" s="183"/>
      <c r="AG8" s="230" t="s">
        <v>99</v>
      </c>
      <c r="AH8" s="183" t="s">
        <v>46</v>
      </c>
      <c r="AI8" s="183"/>
      <c r="AJ8" s="183">
        <v>20</v>
      </c>
      <c r="AK8" s="183">
        <v>210</v>
      </c>
      <c r="AL8" s="69" t="s">
        <v>608</v>
      </c>
      <c r="AN8" s="12">
        <f ca="1" t="shared" si="0"/>
        <v>1</v>
      </c>
    </row>
    <row r="9" ht="21.75" spans="1:40">
      <c r="A9" s="13" t="str">
        <f>Attraction_List!$I$2</f>
        <v>Striking Gold</v>
      </c>
      <c r="B9" s="19" t="str">
        <f ca="1">IF(LOOKUP(B1,Attraction_List!$Z$3:$Z$9999,Attraction_List!$I$3:$I$9999)="Y","Yes","No")</f>
        <v>No</v>
      </c>
      <c r="C9" s="19"/>
      <c r="E9" s="21"/>
      <c r="G9" s="20"/>
      <c r="L9" s="26"/>
      <c r="AA9" s="186"/>
      <c r="AB9" s="184" t="s">
        <v>605</v>
      </c>
      <c r="AC9" s="185">
        <v>10</v>
      </c>
      <c r="AD9" s="41"/>
      <c r="AE9" s="185"/>
      <c r="AF9" s="185"/>
      <c r="AG9" s="231" t="s">
        <v>99</v>
      </c>
      <c r="AH9" s="185" t="s">
        <v>41</v>
      </c>
      <c r="AI9" s="185"/>
      <c r="AJ9" s="185">
        <v>29</v>
      </c>
      <c r="AK9" s="185">
        <v>275</v>
      </c>
      <c r="AL9" s="68"/>
      <c r="AN9" s="12">
        <f ca="1" t="shared" si="0"/>
        <v>0</v>
      </c>
    </row>
    <row r="10" ht="21" spans="1:40">
      <c r="A10" s="13" t="str">
        <f>Attraction_List!$J$2</f>
        <v>XP</v>
      </c>
      <c r="B10" s="19">
        <f ca="1">LOOKUP(B1,Attraction_List!$Z$3:$Z$9999,Attraction_List!$J$3:$J$9999)</f>
        <v>22</v>
      </c>
      <c r="C10" s="19"/>
      <c r="E10" s="21"/>
      <c r="G10" s="20"/>
      <c r="L10" s="26"/>
      <c r="AA10" s="120" t="s">
        <v>552</v>
      </c>
      <c r="AB10" s="220" t="s">
        <v>607</v>
      </c>
      <c r="AC10" s="214"/>
      <c r="AD10" s="221" t="s">
        <v>513</v>
      </c>
      <c r="AE10" s="214">
        <v>9</v>
      </c>
      <c r="AF10" s="214"/>
      <c r="AG10" s="220" t="s">
        <v>99</v>
      </c>
      <c r="AH10" s="214" t="s">
        <v>46</v>
      </c>
      <c r="AI10" s="214"/>
      <c r="AJ10" s="214">
        <v>20</v>
      </c>
      <c r="AK10" s="214">
        <v>210</v>
      </c>
      <c r="AL10" s="244" t="s">
        <v>608</v>
      </c>
      <c r="AN10" s="12">
        <f ca="1" t="shared" si="0"/>
        <v>1</v>
      </c>
    </row>
    <row r="11" ht="21.75" spans="1:40">
      <c r="A11" s="13" t="str">
        <f>Attraction_List!$K$2</f>
        <v>Magic</v>
      </c>
      <c r="B11" s="19">
        <f ca="1">LOOKUP(B1,Attraction_List!$Z$3:$Z$9999,Attraction_List!$K$3:$K$9999)</f>
        <v>120</v>
      </c>
      <c r="C11" s="19"/>
      <c r="D11" s="22"/>
      <c r="E11" s="23"/>
      <c r="F11" s="24"/>
      <c r="G11" s="22"/>
      <c r="H11" s="24"/>
      <c r="I11" s="24"/>
      <c r="J11" s="24"/>
      <c r="K11" s="24"/>
      <c r="L11" s="27"/>
      <c r="AA11" s="120"/>
      <c r="AB11" s="208" t="s">
        <v>609</v>
      </c>
      <c r="AC11" s="209">
        <v>8</v>
      </c>
      <c r="AD11" s="210"/>
      <c r="AE11" s="209"/>
      <c r="AF11" s="209"/>
      <c r="AG11" s="208" t="s">
        <v>99</v>
      </c>
      <c r="AH11" s="209" t="s">
        <v>41</v>
      </c>
      <c r="AI11" s="209"/>
      <c r="AJ11" s="209">
        <v>29</v>
      </c>
      <c r="AK11" s="209">
        <v>275</v>
      </c>
      <c r="AL11" s="216"/>
      <c r="AN11" s="12">
        <f ca="1" t="shared" si="0"/>
        <v>0</v>
      </c>
    </row>
    <row r="12" ht="21.75" spans="1:40">
      <c r="A12" s="13" t="str">
        <f>Attraction_List!$L$2</f>
        <v>Possible Tokens</v>
      </c>
      <c r="B12" s="19">
        <f ca="1">LOOKUP(B1,Attraction_List!$Z$3:$Z$9999,Attraction_List!$L$3:$L$9999)</f>
        <v>0</v>
      </c>
      <c r="C12" s="19"/>
      <c r="E12" s="21"/>
      <c r="G12" s="20"/>
      <c r="L12" s="28"/>
      <c r="AA12" s="84" t="s">
        <v>601</v>
      </c>
      <c r="AB12" s="88" t="s">
        <v>610</v>
      </c>
      <c r="AC12" s="89">
        <v>10</v>
      </c>
      <c r="AD12" s="85"/>
      <c r="AE12" s="89"/>
      <c r="AF12" s="89"/>
      <c r="AG12" s="88" t="s">
        <v>99</v>
      </c>
      <c r="AH12" s="89" t="s">
        <v>41</v>
      </c>
      <c r="AI12" s="89"/>
      <c r="AJ12" s="89">
        <v>29</v>
      </c>
      <c r="AK12" s="89">
        <v>275</v>
      </c>
      <c r="AL12" s="91"/>
      <c r="AN12" s="12">
        <f ca="1" t="shared" si="0"/>
        <v>0</v>
      </c>
    </row>
    <row r="13" ht="21.75" spans="1:40">
      <c r="A13" s="13" t="str">
        <f>Attraction_List!$M$2</f>
        <v>Activity</v>
      </c>
      <c r="B13" s="19" t="str">
        <f ca="1">LOOKUP(B1,Attraction_List!$Z$3:$Z$9999,Attraction_List!$M$3:$M$9999)</f>
        <v>Charting a Course</v>
      </c>
      <c r="C13" s="19"/>
      <c r="E13" s="21"/>
      <c r="G13" s="20"/>
      <c r="L13" s="29"/>
      <c r="AA13" s="84" t="s">
        <v>499</v>
      </c>
      <c r="AB13" s="88" t="s">
        <v>611</v>
      </c>
      <c r="AC13" s="89">
        <v>10</v>
      </c>
      <c r="AD13" s="90"/>
      <c r="AE13" s="89"/>
      <c r="AF13" s="89"/>
      <c r="AG13" s="88" t="s">
        <v>99</v>
      </c>
      <c r="AH13" s="89" t="s">
        <v>41</v>
      </c>
      <c r="AI13" s="89"/>
      <c r="AJ13" s="89">
        <v>29</v>
      </c>
      <c r="AK13" s="89">
        <v>275</v>
      </c>
      <c r="AL13" s="91" t="s">
        <v>454</v>
      </c>
      <c r="AN13" s="12">
        <f ca="1" t="shared" si="0"/>
        <v>1</v>
      </c>
    </row>
    <row r="14" ht="21.75" spans="1:40">
      <c r="A14" s="13" t="s">
        <v>308</v>
      </c>
      <c r="B14" s="22">
        <f>COUNTA($AB$4:$AB$9999)</f>
        <v>11</v>
      </c>
      <c r="C14" s="24"/>
      <c r="D14" s="22"/>
      <c r="E14" s="23"/>
      <c r="F14" s="24"/>
      <c r="G14" s="20"/>
      <c r="H14" s="24"/>
      <c r="I14" s="24"/>
      <c r="J14" s="24"/>
      <c r="K14" s="24"/>
      <c r="L14" s="28"/>
      <c r="AA14" s="84" t="s">
        <v>502</v>
      </c>
      <c r="AB14" s="88" t="s">
        <v>612</v>
      </c>
      <c r="AC14" s="89">
        <v>10</v>
      </c>
      <c r="AD14" s="90"/>
      <c r="AE14" s="89"/>
      <c r="AF14" s="89"/>
      <c r="AG14" s="88" t="s">
        <v>99</v>
      </c>
      <c r="AH14" s="89" t="s">
        <v>41</v>
      </c>
      <c r="AI14" s="89"/>
      <c r="AJ14" s="89">
        <v>29</v>
      </c>
      <c r="AK14" s="89">
        <v>275</v>
      </c>
      <c r="AL14" s="91" t="s">
        <v>613</v>
      </c>
      <c r="AN14" s="12">
        <f ca="1" t="shared" si="0"/>
        <v>1</v>
      </c>
    </row>
    <row r="15" ht="21" spans="1:40">
      <c r="A15" s="13" t="s">
        <v>311</v>
      </c>
      <c r="B15" s="22">
        <f>COUNTA($AA$4:$AA$9999)</f>
        <v>9</v>
      </c>
      <c r="C15" s="24"/>
      <c r="D15" s="22"/>
      <c r="E15" s="23"/>
      <c r="F15" s="24"/>
      <c r="G15" s="20"/>
      <c r="H15" s="24"/>
      <c r="I15" s="24"/>
      <c r="J15" s="24"/>
      <c r="K15" s="24"/>
      <c r="L15" s="28"/>
      <c r="AA15" s="44"/>
      <c r="AB15" s="45"/>
      <c r="AC15" s="45"/>
      <c r="AD15" s="45"/>
      <c r="AE15" s="45"/>
      <c r="AF15" s="45"/>
      <c r="AG15" s="45"/>
      <c r="AH15" s="45"/>
      <c r="AI15" s="45"/>
      <c r="AJ15" s="45"/>
      <c r="AK15" s="45"/>
      <c r="AL15" s="46"/>
      <c r="AN15" s="12">
        <f ca="1" t="shared" si="0"/>
        <v>0</v>
      </c>
    </row>
    <row r="16" spans="27:40">
      <c r="AA16" s="44"/>
      <c r="AB16" s="46"/>
      <c r="AC16" s="45"/>
      <c r="AD16" s="47"/>
      <c r="AE16" s="45"/>
      <c r="AF16" s="45"/>
      <c r="AG16" s="45"/>
      <c r="AH16" s="45"/>
      <c r="AI16" s="45"/>
      <c r="AJ16" s="45"/>
      <c r="AK16" s="45"/>
      <c r="AL16" s="46"/>
      <c r="AN16" s="12">
        <f ca="1" t="shared" si="0"/>
        <v>0</v>
      </c>
    </row>
    <row r="17" spans="27:40">
      <c r="AA17" s="44"/>
      <c r="AB17" s="46"/>
      <c r="AC17" s="45"/>
      <c r="AD17" s="45"/>
      <c r="AE17" s="45"/>
      <c r="AF17" s="45"/>
      <c r="AG17" s="45"/>
      <c r="AH17" s="45"/>
      <c r="AI17" s="45"/>
      <c r="AJ17" s="45"/>
      <c r="AK17" s="45"/>
      <c r="AL17" s="46"/>
      <c r="AN17" s="12">
        <f ca="1" t="shared" si="0"/>
        <v>0</v>
      </c>
    </row>
    <row r="18" spans="27:40">
      <c r="AA18" s="44"/>
      <c r="AB18" s="46"/>
      <c r="AC18" s="45"/>
      <c r="AD18" s="45"/>
      <c r="AE18" s="45"/>
      <c r="AF18" s="45"/>
      <c r="AG18" s="46"/>
      <c r="AH18" s="45"/>
      <c r="AI18" s="45"/>
      <c r="AJ18" s="45"/>
      <c r="AK18" s="45"/>
      <c r="AL18" s="46"/>
      <c r="AN18" s="12">
        <f ca="1" t="shared" si="0"/>
        <v>0</v>
      </c>
    </row>
    <row r="19" spans="27:40">
      <c r="AA19" s="44"/>
      <c r="AB19" s="46"/>
      <c r="AC19" s="45"/>
      <c r="AD19" s="45"/>
      <c r="AE19" s="45"/>
      <c r="AF19" s="45"/>
      <c r="AG19" s="46"/>
      <c r="AH19" s="45"/>
      <c r="AI19" s="45"/>
      <c r="AJ19" s="45"/>
      <c r="AK19" s="45"/>
      <c r="AL19" s="46"/>
      <c r="AN19" s="12">
        <f ca="1" t="shared" si="0"/>
        <v>0</v>
      </c>
    </row>
    <row r="20" spans="27:40">
      <c r="AA20" s="44"/>
      <c r="AB20" s="46"/>
      <c r="AC20" s="45"/>
      <c r="AD20" s="47"/>
      <c r="AE20" s="45"/>
      <c r="AF20" s="45"/>
      <c r="AG20" s="46"/>
      <c r="AH20" s="45"/>
      <c r="AI20" s="45"/>
      <c r="AJ20" s="45"/>
      <c r="AK20" s="45"/>
      <c r="AL20" s="46"/>
      <c r="AN20" s="12">
        <f ca="1" t="shared" si="0"/>
        <v>0</v>
      </c>
    </row>
    <row r="21" spans="27:40">
      <c r="AA21" s="44"/>
      <c r="AB21" s="46"/>
      <c r="AC21" s="45"/>
      <c r="AD21" s="45"/>
      <c r="AE21" s="45"/>
      <c r="AF21" s="45"/>
      <c r="AG21" s="46"/>
      <c r="AH21" s="45"/>
      <c r="AI21" s="45"/>
      <c r="AJ21" s="45"/>
      <c r="AK21" s="45"/>
      <c r="AL21" s="46"/>
      <c r="AN21" s="12">
        <f ca="1" t="shared" si="0"/>
        <v>0</v>
      </c>
    </row>
    <row r="22" spans="27:40">
      <c r="AA22" s="44"/>
      <c r="AB22" s="46"/>
      <c r="AC22" s="45"/>
      <c r="AD22" s="45"/>
      <c r="AE22" s="45"/>
      <c r="AF22" s="45"/>
      <c r="AG22" s="46"/>
      <c r="AH22" s="45"/>
      <c r="AI22" s="45"/>
      <c r="AJ22" s="45"/>
      <c r="AK22" s="45"/>
      <c r="AL22" s="46"/>
      <c r="AN22" s="12">
        <f ca="1" t="shared" si="0"/>
        <v>0</v>
      </c>
    </row>
    <row r="23" spans="27:40">
      <c r="AA23" s="44"/>
      <c r="AB23" s="46"/>
      <c r="AC23" s="45"/>
      <c r="AD23" s="45"/>
      <c r="AE23" s="45"/>
      <c r="AF23" s="45"/>
      <c r="AG23" s="46"/>
      <c r="AH23" s="45"/>
      <c r="AI23" s="45"/>
      <c r="AJ23" s="45"/>
      <c r="AK23" s="45"/>
      <c r="AL23" s="46"/>
      <c r="AN23" s="12">
        <f ca="1" t="shared" si="0"/>
        <v>0</v>
      </c>
    </row>
    <row r="24" spans="27:40">
      <c r="AA24" s="44"/>
      <c r="AB24" s="45"/>
      <c r="AC24" s="45"/>
      <c r="AD24" s="45"/>
      <c r="AE24" s="45"/>
      <c r="AF24" s="45"/>
      <c r="AG24" s="45"/>
      <c r="AH24" s="45"/>
      <c r="AI24" s="45"/>
      <c r="AJ24" s="45"/>
      <c r="AK24" s="45"/>
      <c r="AL24" s="46"/>
      <c r="AN24" s="12">
        <f ca="1" t="shared" si="0"/>
        <v>0</v>
      </c>
    </row>
    <row r="25" spans="27:40">
      <c r="AA25" s="44"/>
      <c r="AB25" s="45"/>
      <c r="AC25" s="45"/>
      <c r="AD25" s="47"/>
      <c r="AE25" s="45"/>
      <c r="AF25" s="45"/>
      <c r="AG25" s="45"/>
      <c r="AH25" s="45"/>
      <c r="AI25" s="45"/>
      <c r="AJ25" s="45"/>
      <c r="AK25" s="45"/>
      <c r="AL25" s="46"/>
      <c r="AN25" s="12">
        <f ca="1" t="shared" si="0"/>
        <v>0</v>
      </c>
    </row>
    <row r="26" spans="27:40">
      <c r="AA26" s="44"/>
      <c r="AB26" s="45"/>
      <c r="AC26" s="45"/>
      <c r="AD26" s="45"/>
      <c r="AE26" s="45"/>
      <c r="AF26" s="45"/>
      <c r="AG26" s="45"/>
      <c r="AH26" s="45"/>
      <c r="AI26" s="45"/>
      <c r="AJ26" s="45"/>
      <c r="AK26" s="45"/>
      <c r="AL26" s="46"/>
      <c r="AN26" s="12">
        <f ca="1" t="shared" si="0"/>
        <v>0</v>
      </c>
    </row>
    <row r="27" spans="27:40">
      <c r="AA27" s="44"/>
      <c r="AB27" s="45"/>
      <c r="AC27" s="45"/>
      <c r="AD27" s="45"/>
      <c r="AE27" s="45"/>
      <c r="AF27" s="45"/>
      <c r="AG27" s="45"/>
      <c r="AH27" s="45"/>
      <c r="AI27" s="45"/>
      <c r="AJ27" s="45"/>
      <c r="AK27" s="45"/>
      <c r="AL27" s="46"/>
      <c r="AN27" s="12">
        <f ca="1" t="shared" si="0"/>
        <v>0</v>
      </c>
    </row>
    <row r="28" spans="27:40">
      <c r="AA28" s="44"/>
      <c r="AB28" s="45"/>
      <c r="AC28" s="45"/>
      <c r="AD28" s="45"/>
      <c r="AE28" s="45"/>
      <c r="AF28" s="45"/>
      <c r="AG28" s="45"/>
      <c r="AH28" s="45"/>
      <c r="AI28" s="45"/>
      <c r="AJ28" s="45"/>
      <c r="AK28" s="45"/>
      <c r="AL28" s="46"/>
      <c r="AN28" s="12">
        <f ca="1" t="shared" si="0"/>
        <v>0</v>
      </c>
    </row>
    <row r="29" spans="27:40">
      <c r="AA29" s="44"/>
      <c r="AB29" s="45"/>
      <c r="AC29" s="45"/>
      <c r="AD29" s="45"/>
      <c r="AE29" s="45"/>
      <c r="AF29" s="45"/>
      <c r="AG29" s="45"/>
      <c r="AH29" s="45"/>
      <c r="AI29" s="45"/>
      <c r="AJ29" s="45"/>
      <c r="AK29" s="45"/>
      <c r="AL29" s="46"/>
      <c r="AN29" s="12">
        <f ca="1" t="shared" si="0"/>
        <v>0</v>
      </c>
    </row>
    <row r="30" spans="27:40">
      <c r="AA30" s="44"/>
      <c r="AB30" s="45"/>
      <c r="AC30" s="45"/>
      <c r="AD30" s="45"/>
      <c r="AE30" s="45"/>
      <c r="AF30" s="45"/>
      <c r="AG30" s="45"/>
      <c r="AH30" s="45"/>
      <c r="AI30" s="45"/>
      <c r="AJ30" s="45"/>
      <c r="AK30" s="45"/>
      <c r="AL30" s="46"/>
      <c r="AN30" s="12">
        <f ca="1" t="shared" si="0"/>
        <v>0</v>
      </c>
    </row>
    <row r="31" spans="27:40">
      <c r="AA31" s="44"/>
      <c r="AB31" s="45"/>
      <c r="AC31" s="45"/>
      <c r="AD31" s="45"/>
      <c r="AE31" s="45"/>
      <c r="AF31" s="45"/>
      <c r="AG31" s="45"/>
      <c r="AH31" s="45"/>
      <c r="AI31" s="45"/>
      <c r="AJ31" s="45"/>
      <c r="AK31" s="45"/>
      <c r="AL31" s="46"/>
      <c r="AN31" s="12">
        <f ca="1" t="shared" si="0"/>
        <v>0</v>
      </c>
    </row>
    <row r="32" spans="27:40">
      <c r="AA32" s="44"/>
      <c r="AB32" s="45"/>
      <c r="AC32" s="45"/>
      <c r="AD32" s="45"/>
      <c r="AE32" s="45"/>
      <c r="AF32" s="45"/>
      <c r="AG32" s="45"/>
      <c r="AH32" s="45"/>
      <c r="AI32" s="45"/>
      <c r="AJ32" s="45"/>
      <c r="AK32" s="45"/>
      <c r="AL32" s="46"/>
      <c r="AN32" s="12">
        <f ca="1" t="shared" si="0"/>
        <v>0</v>
      </c>
    </row>
    <row r="33" spans="27:40">
      <c r="AA33" s="44"/>
      <c r="AB33" s="45"/>
      <c r="AC33" s="45"/>
      <c r="AD33" s="47"/>
      <c r="AE33" s="45"/>
      <c r="AF33" s="45"/>
      <c r="AG33" s="45"/>
      <c r="AH33" s="45"/>
      <c r="AI33" s="45"/>
      <c r="AJ33" s="45"/>
      <c r="AK33" s="45"/>
      <c r="AL33" s="46"/>
      <c r="AN33" s="12">
        <f ca="1" t="shared" si="0"/>
        <v>0</v>
      </c>
    </row>
    <row r="34" spans="27:40">
      <c r="AA34" s="44"/>
      <c r="AB34" s="46"/>
      <c r="AC34" s="45"/>
      <c r="AD34" s="45"/>
      <c r="AE34" s="45"/>
      <c r="AF34" s="45"/>
      <c r="AG34" s="46"/>
      <c r="AH34" s="45"/>
      <c r="AI34" s="45"/>
      <c r="AJ34" s="45"/>
      <c r="AK34" s="45"/>
      <c r="AL34" s="70"/>
      <c r="AN34" s="12">
        <f ca="1" t="shared" si="0"/>
        <v>0</v>
      </c>
    </row>
    <row r="35" spans="27:40">
      <c r="AA35" s="48"/>
      <c r="AB35" s="49"/>
      <c r="AC35" s="50"/>
      <c r="AD35" s="50"/>
      <c r="AE35" s="50"/>
      <c r="AF35" s="50"/>
      <c r="AG35" s="49"/>
      <c r="AH35" s="50"/>
      <c r="AI35" s="50"/>
      <c r="AJ35" s="50"/>
      <c r="AK35" s="50"/>
      <c r="AL35" s="71"/>
      <c r="AN35" s="12">
        <f ca="1" t="shared" si="0"/>
        <v>0</v>
      </c>
    </row>
    <row r="36" spans="27:40">
      <c r="AA36" s="48"/>
      <c r="AB36" s="49"/>
      <c r="AC36" s="50"/>
      <c r="AD36" s="50"/>
      <c r="AE36" s="50"/>
      <c r="AF36" s="50"/>
      <c r="AG36" s="49"/>
      <c r="AH36" s="50"/>
      <c r="AI36" s="50"/>
      <c r="AJ36" s="50"/>
      <c r="AK36" s="50"/>
      <c r="AL36" s="71"/>
      <c r="AN36" s="12">
        <f ca="1" t="shared" si="0"/>
        <v>0</v>
      </c>
    </row>
    <row r="37" spans="27:40">
      <c r="AA37" s="48"/>
      <c r="AB37" s="49"/>
      <c r="AC37" s="50"/>
      <c r="AD37" s="50"/>
      <c r="AE37" s="50"/>
      <c r="AF37" s="50"/>
      <c r="AG37" s="49"/>
      <c r="AH37" s="50"/>
      <c r="AI37" s="50"/>
      <c r="AJ37" s="50"/>
      <c r="AK37" s="50"/>
      <c r="AL37" s="71"/>
      <c r="AN37" s="12">
        <f ca="1" t="shared" si="0"/>
        <v>0</v>
      </c>
    </row>
    <row r="38" spans="27:40">
      <c r="AA38" s="51"/>
      <c r="AB38" s="29"/>
      <c r="AC38" s="10"/>
      <c r="AE38" s="10"/>
      <c r="AF38" s="10"/>
      <c r="AG38" s="29"/>
      <c r="AH38" s="10"/>
      <c r="AI38" s="10"/>
      <c r="AJ38" s="10"/>
      <c r="AK38" s="10"/>
      <c r="AL38" s="28"/>
      <c r="AN38" s="12">
        <f ca="1" t="shared" si="0"/>
        <v>0</v>
      </c>
    </row>
    <row r="39" spans="27:40">
      <c r="AA39" s="51"/>
      <c r="AB39" s="29"/>
      <c r="AC39" s="10"/>
      <c r="AE39" s="10"/>
      <c r="AF39" s="10"/>
      <c r="AG39" s="29"/>
      <c r="AH39" s="10"/>
      <c r="AI39" s="10"/>
      <c r="AJ39" s="10"/>
      <c r="AK39" s="10"/>
      <c r="AL39" s="28"/>
      <c r="AN39" s="12">
        <f ca="1" t="shared" si="0"/>
        <v>0</v>
      </c>
    </row>
    <row r="40" spans="27:40">
      <c r="AA40" s="51"/>
      <c r="AB40" s="29"/>
      <c r="AC40" s="10"/>
      <c r="AE40" s="10"/>
      <c r="AF40" s="10"/>
      <c r="AG40" s="29"/>
      <c r="AH40" s="10"/>
      <c r="AI40" s="10"/>
      <c r="AJ40" s="10"/>
      <c r="AK40" s="10"/>
      <c r="AL40" s="28"/>
      <c r="AN40" s="12">
        <f ca="1" t="shared" si="0"/>
        <v>0</v>
      </c>
    </row>
    <row r="41" spans="27:40">
      <c r="AA41" s="51"/>
      <c r="AB41" s="29"/>
      <c r="AC41" s="10"/>
      <c r="AE41" s="10"/>
      <c r="AF41" s="10"/>
      <c r="AG41" s="29"/>
      <c r="AH41" s="10"/>
      <c r="AI41" s="10"/>
      <c r="AJ41" s="10"/>
      <c r="AK41" s="10"/>
      <c r="AL41" s="28"/>
      <c r="AN41" s="12">
        <f ca="1" t="shared" si="0"/>
        <v>0</v>
      </c>
    </row>
    <row r="42" spans="27:40">
      <c r="AA42" s="51"/>
      <c r="AB42" s="29"/>
      <c r="AC42" s="10"/>
      <c r="AE42" s="10"/>
      <c r="AF42" s="10"/>
      <c r="AG42" s="29"/>
      <c r="AH42" s="10"/>
      <c r="AI42" s="10"/>
      <c r="AJ42" s="10"/>
      <c r="AK42" s="10"/>
      <c r="AL42" s="28"/>
      <c r="AN42" s="12">
        <f ca="1" t="shared" si="0"/>
        <v>0</v>
      </c>
    </row>
    <row r="43" spans="27:40">
      <c r="AA43" s="51"/>
      <c r="AB43" s="29"/>
      <c r="AC43" s="10"/>
      <c r="AE43" s="10"/>
      <c r="AF43" s="10"/>
      <c r="AG43" s="29"/>
      <c r="AH43" s="10"/>
      <c r="AI43" s="10"/>
      <c r="AJ43" s="10"/>
      <c r="AK43" s="10"/>
      <c r="AL43" s="28"/>
      <c r="AN43" s="12">
        <f ca="1" t="shared" si="0"/>
        <v>0</v>
      </c>
    </row>
    <row r="44" spans="40:40">
      <c r="AN44" s="12">
        <f ca="1" t="shared" si="0"/>
        <v>0</v>
      </c>
    </row>
    <row r="45" spans="27:40">
      <c r="AA45" s="52"/>
      <c r="AB45" s="53"/>
      <c r="AC45" s="54"/>
      <c r="AD45" s="50"/>
      <c r="AE45" s="54"/>
      <c r="AF45" s="54"/>
      <c r="AG45" s="53"/>
      <c r="AH45" s="54"/>
      <c r="AI45" s="54"/>
      <c r="AJ45" s="54"/>
      <c r="AK45" s="54"/>
      <c r="AL45" s="72"/>
      <c r="AM45" s="52"/>
      <c r="AN45" s="12">
        <f ca="1" t="shared" si="0"/>
        <v>0</v>
      </c>
    </row>
    <row r="46" spans="27:40">
      <c r="AA46" s="44"/>
      <c r="AB46" s="55"/>
      <c r="AC46" s="56"/>
      <c r="AD46" s="45"/>
      <c r="AE46" s="56"/>
      <c r="AF46" s="56"/>
      <c r="AG46" s="55"/>
      <c r="AH46" s="56"/>
      <c r="AI46" s="56"/>
      <c r="AJ46" s="56"/>
      <c r="AK46" s="56"/>
      <c r="AL46" s="73"/>
      <c r="AM46" s="52"/>
      <c r="AN46" s="12">
        <f ca="1" t="shared" si="0"/>
        <v>0</v>
      </c>
    </row>
    <row r="47" spans="27:40">
      <c r="AA47" s="44"/>
      <c r="AB47" s="55"/>
      <c r="AC47" s="56"/>
      <c r="AD47" s="45"/>
      <c r="AE47" s="56"/>
      <c r="AF47" s="56"/>
      <c r="AG47" s="55"/>
      <c r="AH47" s="56"/>
      <c r="AI47" s="56"/>
      <c r="AJ47" s="56"/>
      <c r="AK47" s="56"/>
      <c r="AL47" s="46"/>
      <c r="AM47" s="52"/>
      <c r="AN47" s="12">
        <f ca="1" t="shared" si="0"/>
        <v>0</v>
      </c>
    </row>
    <row r="48" spans="27:40">
      <c r="AA48" s="44"/>
      <c r="AB48" s="55"/>
      <c r="AC48" s="56"/>
      <c r="AD48" s="57"/>
      <c r="AE48" s="56"/>
      <c r="AF48" s="56"/>
      <c r="AG48" s="55"/>
      <c r="AH48" s="56"/>
      <c r="AI48" s="56"/>
      <c r="AJ48" s="56"/>
      <c r="AK48" s="56"/>
      <c r="AL48" s="46"/>
      <c r="AM48" s="52"/>
      <c r="AN48" s="12">
        <f ca="1" t="shared" si="0"/>
        <v>0</v>
      </c>
    </row>
    <row r="49" spans="27:40">
      <c r="AA49" s="58"/>
      <c r="AB49" s="59"/>
      <c r="AC49" s="21"/>
      <c r="AD49" s="60"/>
      <c r="AE49" s="21"/>
      <c r="AF49" s="21"/>
      <c r="AG49" s="59"/>
      <c r="AH49" s="21"/>
      <c r="AI49" s="21"/>
      <c r="AJ49" s="21"/>
      <c r="AK49" s="21"/>
      <c r="AL49" s="74"/>
      <c r="AN49" s="12">
        <f ca="1" t="shared" si="0"/>
        <v>0</v>
      </c>
    </row>
    <row r="50" spans="40:40">
      <c r="AN50" s="12">
        <f ca="1" t="shared" si="0"/>
        <v>0</v>
      </c>
    </row>
    <row r="51" spans="40:40">
      <c r="AN51" s="12">
        <f ca="1" t="shared" si="0"/>
        <v>0</v>
      </c>
    </row>
    <row r="52" spans="40:40">
      <c r="AN52" s="12">
        <f ca="1" t="shared" si="0"/>
        <v>0</v>
      </c>
    </row>
    <row r="53" spans="40:40">
      <c r="AN53" s="12">
        <f ca="1" t="shared" si="0"/>
        <v>0</v>
      </c>
    </row>
    <row r="54" spans="40:40">
      <c r="AN54" s="12">
        <f ca="1" t="shared" si="0"/>
        <v>0</v>
      </c>
    </row>
    <row r="55" spans="40:40">
      <c r="AN55" s="12">
        <f ca="1" t="shared" si="0"/>
        <v>0</v>
      </c>
    </row>
    <row r="56" spans="40:40">
      <c r="AN56" s="12">
        <f ca="1" t="shared" si="0"/>
        <v>0</v>
      </c>
    </row>
    <row r="57" spans="40:40">
      <c r="AN57" s="12">
        <f ca="1" t="shared" si="0"/>
        <v>0</v>
      </c>
    </row>
    <row r="58" spans="40:40">
      <c r="AN58" s="12">
        <f ca="1" t="shared" si="0"/>
        <v>0</v>
      </c>
    </row>
    <row r="59" spans="40:40">
      <c r="AN59" s="12">
        <f ca="1" t="shared" si="0"/>
        <v>0</v>
      </c>
    </row>
    <row r="60" spans="40:40">
      <c r="AN60" s="12">
        <f ca="1" t="shared" si="0"/>
        <v>0</v>
      </c>
    </row>
    <row r="61" spans="40:40">
      <c r="AN61" s="12">
        <f ca="1" t="shared" si="0"/>
        <v>0</v>
      </c>
    </row>
    <row r="62" spans="40:40">
      <c r="AN62" s="12">
        <f ca="1" t="shared" si="0"/>
        <v>0</v>
      </c>
    </row>
    <row r="63" spans="40:40">
      <c r="AN63" s="12">
        <f ca="1" t="shared" si="0"/>
        <v>0</v>
      </c>
    </row>
    <row r="64" spans="40:40">
      <c r="AN64" s="12">
        <f ca="1" t="shared" si="0"/>
        <v>0</v>
      </c>
    </row>
    <row r="65" spans="40:40">
      <c r="AN65" s="12">
        <f ca="1" t="shared" si="0"/>
        <v>0</v>
      </c>
    </row>
    <row r="66" spans="40:40">
      <c r="AN66" s="12">
        <f ca="1" t="shared" si="0"/>
        <v>0</v>
      </c>
    </row>
    <row r="67" spans="40:40">
      <c r="AN67" s="12">
        <f t="shared" ref="AN67:AN99" si="1">IF(ISBLANK($AL67),0,1+LEN($AL67)-LEN(SUBSTITUTE($AL67,"●","")))</f>
        <v>0</v>
      </c>
    </row>
    <row r="68" spans="40:40">
      <c r="AN68" s="12">
        <f t="shared" si="1"/>
        <v>0</v>
      </c>
    </row>
    <row r="69" spans="40:40">
      <c r="AN69" s="12">
        <f t="shared" si="1"/>
        <v>0</v>
      </c>
    </row>
    <row r="70" spans="40:40">
      <c r="AN70" s="12">
        <f t="shared" si="1"/>
        <v>0</v>
      </c>
    </row>
    <row r="71" spans="40:40">
      <c r="AN71" s="12">
        <f t="shared" si="1"/>
        <v>0</v>
      </c>
    </row>
    <row r="72" spans="40:40">
      <c r="AN72" s="12">
        <f t="shared" si="1"/>
        <v>0</v>
      </c>
    </row>
    <row r="73" spans="40:40">
      <c r="AN73" s="12">
        <f t="shared" si="1"/>
        <v>0</v>
      </c>
    </row>
    <row r="74" spans="40:40">
      <c r="AN74" s="12">
        <f t="shared" si="1"/>
        <v>0</v>
      </c>
    </row>
    <row r="75" spans="40:40">
      <c r="AN75" s="12">
        <f t="shared" si="1"/>
        <v>0</v>
      </c>
    </row>
    <row r="76" spans="40:40">
      <c r="AN76" s="12">
        <f t="shared" si="1"/>
        <v>0</v>
      </c>
    </row>
    <row r="77" spans="40:40">
      <c r="AN77" s="12">
        <f t="shared" si="1"/>
        <v>0</v>
      </c>
    </row>
    <row r="78" spans="40:40">
      <c r="AN78" s="12">
        <f t="shared" si="1"/>
        <v>0</v>
      </c>
    </row>
    <row r="79" spans="40:40">
      <c r="AN79" s="12">
        <f t="shared" si="1"/>
        <v>0</v>
      </c>
    </row>
    <row r="80" spans="40:40">
      <c r="AN80" s="12">
        <f t="shared" si="1"/>
        <v>0</v>
      </c>
    </row>
    <row r="81" spans="40:40">
      <c r="AN81" s="12">
        <f t="shared" si="1"/>
        <v>0</v>
      </c>
    </row>
    <row r="82" spans="40:40">
      <c r="AN82" s="12">
        <f t="shared" si="1"/>
        <v>0</v>
      </c>
    </row>
    <row r="83" spans="40:40">
      <c r="AN83" s="12">
        <f t="shared" si="1"/>
        <v>0</v>
      </c>
    </row>
    <row r="84" spans="40:40">
      <c r="AN84" s="12">
        <f t="shared" si="1"/>
        <v>0</v>
      </c>
    </row>
    <row r="85" spans="40:40">
      <c r="AN85" s="12">
        <f t="shared" si="1"/>
        <v>0</v>
      </c>
    </row>
    <row r="86" spans="40:40">
      <c r="AN86" s="12">
        <f t="shared" si="1"/>
        <v>0</v>
      </c>
    </row>
    <row r="87" spans="40:40">
      <c r="AN87" s="12">
        <f t="shared" si="1"/>
        <v>0</v>
      </c>
    </row>
    <row r="88" spans="40:40">
      <c r="AN88" s="12">
        <f t="shared" si="1"/>
        <v>0</v>
      </c>
    </row>
    <row r="89" spans="40:40">
      <c r="AN89" s="12">
        <f t="shared" si="1"/>
        <v>0</v>
      </c>
    </row>
    <row r="90" spans="40:40">
      <c r="AN90" s="12">
        <f t="shared" si="1"/>
        <v>0</v>
      </c>
    </row>
    <row r="91" spans="40:40">
      <c r="AN91" s="12">
        <f t="shared" si="1"/>
        <v>0</v>
      </c>
    </row>
    <row r="92" spans="40:40">
      <c r="AN92" s="12">
        <f t="shared" si="1"/>
        <v>0</v>
      </c>
    </row>
    <row r="93" spans="40:40">
      <c r="AN93" s="12">
        <f t="shared" si="1"/>
        <v>0</v>
      </c>
    </row>
    <row r="94" spans="40:40">
      <c r="AN94" s="12">
        <f t="shared" si="1"/>
        <v>0</v>
      </c>
    </row>
    <row r="95" spans="40:40">
      <c r="AN95" s="12">
        <f t="shared" si="1"/>
        <v>0</v>
      </c>
    </row>
    <row r="96" spans="40:40">
      <c r="AN96" s="12">
        <f t="shared" si="1"/>
        <v>0</v>
      </c>
    </row>
    <row r="97" spans="40:40">
      <c r="AN97" s="12">
        <f t="shared" si="1"/>
        <v>0</v>
      </c>
    </row>
    <row r="98" spans="40:40">
      <c r="AN98" s="12">
        <f t="shared" si="1"/>
        <v>0</v>
      </c>
    </row>
    <row r="99" spans="40:40">
      <c r="AN99" s="12">
        <f t="shared" si="1"/>
        <v>0</v>
      </c>
    </row>
  </sheetData>
  <sheetProtection sheet="1" objects="1"/>
  <mergeCells count="13">
    <mergeCell ref="D1:F1"/>
    <mergeCell ref="AA1:AL1"/>
    <mergeCell ref="D2:F2"/>
    <mergeCell ref="AJ2:AK2"/>
    <mergeCell ref="D3:F3"/>
    <mergeCell ref="AA8:AA9"/>
    <mergeCell ref="AA10:AA11"/>
    <mergeCell ref="AB2:AB3"/>
    <mergeCell ref="AC2:AC3"/>
    <mergeCell ref="AD2:AD3"/>
    <mergeCell ref="AE2:AE3"/>
    <mergeCell ref="AF2:AF3"/>
    <mergeCell ref="AG2:AG3"/>
  </mergeCells>
  <pageMargins left="0.75" right="0.75" top="1" bottom="1" header="0.511805555555556" footer="0.511805555555556"/>
  <headerFooter/>
  <drawing r:id="rId1"/>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sheetPr>
    <pageSetUpPr autoPageBreaks="0"/>
  </sheetPr>
  <dimension ref="A1:AN99"/>
  <sheetViews>
    <sheetView showZeros="0" workbookViewId="0">
      <selection activeCell="A1" sqref="A1"/>
    </sheetView>
  </sheetViews>
  <sheetFormatPr defaultColWidth="9.14285714285714" defaultRowHeight="15"/>
  <cols>
    <col min="1" max="1" width="20.5714285714286" customWidth="1"/>
    <col min="2" max="2" width="29.7142857142857" style="8" customWidth="1"/>
    <col min="3" max="3" width="10.2857142857143" style="9" customWidth="1"/>
    <col min="4" max="4" width="10.2857142857143" style="10" customWidth="1"/>
    <col min="5" max="6" width="10.2857142857143" style="9" customWidth="1"/>
    <col min="7" max="7" width="10.2857142857143" style="8" customWidth="1"/>
    <col min="8" max="11" width="10.2857142857143" style="9" customWidth="1"/>
    <col min="12" max="12" width="10.2857142857143" style="11" customWidth="1"/>
    <col min="13" max="24" width="10.2857142857143" style="12" customWidth="1"/>
    <col min="26" max="26" width="0.990476190476191" customWidth="1"/>
    <col min="27" max="27" width="20.5714285714286" customWidth="1"/>
    <col min="28" max="28" width="29.7142857142857" style="8" customWidth="1"/>
    <col min="29" max="29" width="6.71428571428571" style="9" customWidth="1"/>
    <col min="30" max="30" width="19.1428571428571" style="10" customWidth="1"/>
    <col min="31" max="31" width="8.28571428571429" style="9" customWidth="1"/>
    <col min="32" max="32" width="7.42857142857143" style="9" customWidth="1"/>
    <col min="33" max="33" width="33.2857142857143" style="8" customWidth="1"/>
    <col min="34" max="34" width="9.28571428571429" style="9" customWidth="1"/>
    <col min="35" max="35" width="5.42857142857143" style="9" customWidth="1"/>
    <col min="36" max="36" width="3.85714285714286" style="9" customWidth="1"/>
    <col min="37" max="37" width="6.57142857142857" style="9" customWidth="1"/>
    <col min="38" max="38" width="36.2857142857143" style="11" customWidth="1"/>
    <col min="39" max="39" width="0.857142857142857" customWidth="1"/>
    <col min="40" max="40" width="9.14285714285714" style="12"/>
  </cols>
  <sheetData>
    <row r="1" ht="22.5" spans="1:40">
      <c r="A1" s="13" t="str">
        <f>Attraction_List!$Z$2</f>
        <v>Sheet Name</v>
      </c>
      <c r="B1" s="14" t="str">
        <f ca="1">MID(CELL("filename",B1),FIND("]",CELL("filename",B1))+1,255)</f>
        <v>Elsas_Ice_Palace</v>
      </c>
      <c r="C1" s="14"/>
      <c r="D1" s="15" t="str">
        <f ca="1">HYPERLINK("#"&amp;CELL("address",INDEX(Attraction_List!$A$3:$A$9999,MATCH($B$1,Attraction_List!$Z$3:$Z$9999,0),1)),"Back to Attraction List")</f>
        <v>Back to Attraction List</v>
      </c>
      <c r="E1" s="16"/>
      <c r="F1" s="17"/>
      <c r="G1" s="18"/>
      <c r="H1" s="18"/>
      <c r="I1" s="18"/>
      <c r="J1" s="18"/>
      <c r="K1" s="18"/>
      <c r="L1" s="25"/>
      <c r="AA1" s="30" t="str">
        <f ca="1">N($B$14)&amp;" Task(s) From "&amp;N($B$15)&amp;" Character(s) Use "&amp;CHAR(34)&amp;$B$2&amp;CHAR(34)&amp;" For "&amp;N($AN$1)&amp;" Token(s)"</f>
        <v>9 Task(s) From 6 Character(s) Use "Elsa's Ice Palace" For 0 Token(s)</v>
      </c>
      <c r="AB1" s="31"/>
      <c r="AC1" s="31"/>
      <c r="AD1" s="31"/>
      <c r="AE1" s="31"/>
      <c r="AF1" s="31"/>
      <c r="AG1" s="31"/>
      <c r="AH1" s="31"/>
      <c r="AI1" s="31"/>
      <c r="AJ1" s="31"/>
      <c r="AK1" s="31"/>
      <c r="AL1" s="61"/>
      <c r="AN1" s="12">
        <f ca="1">SUM($AN$4:$AN$9999)</f>
        <v>0</v>
      </c>
    </row>
    <row r="2" ht="22.5" spans="1:40">
      <c r="A2" s="13" t="str">
        <f>Attraction_List!$A$2</f>
        <v>Name</v>
      </c>
      <c r="B2" s="19" t="str">
        <f ca="1">LOOKUP(B1,Attraction_List!$Z$3:$Z$9999,Attraction_List!$A$3:$A$9999)</f>
        <v>Elsa's Ice Palace</v>
      </c>
      <c r="C2" s="19"/>
      <c r="D2" s="9"/>
      <c r="G2" s="20"/>
      <c r="AA2" s="32" t="str">
        <f>HYPERLINK("#$A$1","&lt;&lt;&lt; Attraction Info")</f>
        <v>&lt;&lt;&lt; Attraction Info</v>
      </c>
      <c r="AB2" s="33" t="s">
        <v>276</v>
      </c>
      <c r="AC2" s="34" t="s">
        <v>277</v>
      </c>
      <c r="AD2" s="35" t="s">
        <v>278</v>
      </c>
      <c r="AE2" s="34" t="s">
        <v>279</v>
      </c>
      <c r="AF2" s="34" t="s">
        <v>280</v>
      </c>
      <c r="AG2" s="33" t="s">
        <v>281</v>
      </c>
      <c r="AH2" s="62"/>
      <c r="AI2" s="63" t="s">
        <v>282</v>
      </c>
      <c r="AJ2" s="62" t="s">
        <v>283</v>
      </c>
      <c r="AK2" s="62"/>
      <c r="AL2" s="64" t="str">
        <f ca="1">HYPERLINK("#"&amp;CELL("address",INDEX(Attraction_List!$A$3:$A$9999,MATCH($B$1,Attraction_List!$Z$3:$Z$9999,0),1)),"Back to Attraction List")</f>
        <v>Back to Attraction List</v>
      </c>
      <c r="AN2" s="12">
        <f ca="1" t="shared" ref="AN2:AN66" si="0">IF(ISBLANK($AL2),0,1+LEN($AL2)-LEN(SUBSTITUTE($AL2,"●","")))</f>
        <v>1</v>
      </c>
    </row>
    <row r="3" ht="22.5" spans="1:38">
      <c r="A3" s="13" t="str">
        <f>Attraction_List!$C$2</f>
        <v>Cost</v>
      </c>
      <c r="B3" s="19">
        <f ca="1">LOOKUP(B1,Attraction_List!$Z$3:$Z$9999,Attraction_List!$C$3:$C$9999)</f>
        <v>20000</v>
      </c>
      <c r="C3" s="19"/>
      <c r="D3" s="15" t="str">
        <f>IF($B$14&gt;0,HYPERLINK("#$AL$1","Task List &gt;&gt;&gt;"),HYPERLINK("#$A$1","No Tasks"))</f>
        <v>Task List &gt;&gt;&gt;</v>
      </c>
      <c r="E3" s="17"/>
      <c r="F3" s="17"/>
      <c r="G3" s="20"/>
      <c r="AA3" s="75" t="s">
        <v>284</v>
      </c>
      <c r="AB3" s="76"/>
      <c r="AC3" s="77"/>
      <c r="AD3" s="78"/>
      <c r="AE3" s="77"/>
      <c r="AF3" s="77"/>
      <c r="AG3" s="76"/>
      <c r="AH3" s="82" t="s">
        <v>285</v>
      </c>
      <c r="AI3" s="82" t="s">
        <v>286</v>
      </c>
      <c r="AJ3" s="82" t="s">
        <v>28</v>
      </c>
      <c r="AK3" s="82" t="s">
        <v>29</v>
      </c>
      <c r="AL3" s="83" t="s">
        <v>30</v>
      </c>
    </row>
    <row r="4" ht="21.75" spans="1:40">
      <c r="A4" s="13" t="str">
        <f>Attraction_List!$D$2</f>
        <v>Cost Units</v>
      </c>
      <c r="B4" s="19" t="str">
        <f ca="1">LOOKUP(B1,Attraction_List!$Z$3:$Z$9999,Attraction_List!$D$3:$D$9999)</f>
        <v>Event</v>
      </c>
      <c r="C4" s="19"/>
      <c r="E4" s="21"/>
      <c r="G4" s="20"/>
      <c r="L4" s="26"/>
      <c r="AA4" s="79" t="s">
        <v>349</v>
      </c>
      <c r="AB4" s="182" t="s">
        <v>614</v>
      </c>
      <c r="AC4" s="183">
        <v>8</v>
      </c>
      <c r="AD4" s="43" t="s">
        <v>364</v>
      </c>
      <c r="AE4" s="183">
        <v>6</v>
      </c>
      <c r="AF4" s="183"/>
      <c r="AG4" s="182" t="s">
        <v>102</v>
      </c>
      <c r="AH4" s="183" t="s">
        <v>35</v>
      </c>
      <c r="AI4" s="43"/>
      <c r="AJ4" s="183">
        <v>17</v>
      </c>
      <c r="AK4" s="183">
        <v>150</v>
      </c>
      <c r="AL4" s="69"/>
      <c r="AN4" s="12">
        <f ca="1" t="shared" si="0"/>
        <v>0</v>
      </c>
    </row>
    <row r="5" ht="21.75" spans="1:40">
      <c r="A5" s="13" t="str">
        <f>Attraction_List!$E$2</f>
        <v>Limited Time</v>
      </c>
      <c r="B5" s="19" t="str">
        <f ca="1">IF(LOOKUP(B1,Attraction_List!$Z$3:$Z$9999,Attraction_List!$E$3:$E$9999)="Y","Yes","No")</f>
        <v>Yes</v>
      </c>
      <c r="C5" s="19"/>
      <c r="E5" s="21"/>
      <c r="G5" s="20"/>
      <c r="L5" s="26"/>
      <c r="AA5" s="80"/>
      <c r="AB5" s="98" t="s">
        <v>615</v>
      </c>
      <c r="AC5" s="99">
        <v>9</v>
      </c>
      <c r="AD5" s="98"/>
      <c r="AE5" s="99"/>
      <c r="AF5" s="99"/>
      <c r="AG5" s="184" t="s">
        <v>102</v>
      </c>
      <c r="AH5" s="99" t="s">
        <v>46</v>
      </c>
      <c r="AI5" s="99"/>
      <c r="AJ5" s="99">
        <v>16</v>
      </c>
      <c r="AK5" s="99">
        <v>155</v>
      </c>
      <c r="AL5" s="108"/>
      <c r="AN5" s="12">
        <f ca="1" t="shared" si="0"/>
        <v>0</v>
      </c>
    </row>
    <row r="6" ht="21" spans="1:40">
      <c r="A6" s="13" t="str">
        <f>Attraction_List!$F$2</f>
        <v>Build Time</v>
      </c>
      <c r="B6" s="19" t="str">
        <f ca="1">LOOKUP(B1,Attraction_List!$Z$3:$Z$9999,Attraction_List!$F$3:$F$9999)</f>
        <v>8h</v>
      </c>
      <c r="C6" s="19"/>
      <c r="E6" s="21"/>
      <c r="G6" s="20"/>
      <c r="L6" s="26"/>
      <c r="AA6" s="79" t="s">
        <v>353</v>
      </c>
      <c r="AB6" s="182" t="s">
        <v>616</v>
      </c>
      <c r="AC6" s="183">
        <v>6</v>
      </c>
      <c r="AD6" s="43"/>
      <c r="AE6" s="183"/>
      <c r="AF6" s="183"/>
      <c r="AG6" s="182" t="s">
        <v>102</v>
      </c>
      <c r="AH6" s="183" t="s">
        <v>42</v>
      </c>
      <c r="AI6" s="43"/>
      <c r="AJ6" s="183">
        <v>20</v>
      </c>
      <c r="AK6" s="183">
        <v>200</v>
      </c>
      <c r="AL6" s="69"/>
      <c r="AN6" s="12">
        <f ca="1" t="shared" si="0"/>
        <v>0</v>
      </c>
    </row>
    <row r="7" ht="21.75" spans="1:40">
      <c r="A7" s="13" t="str">
        <f>Attraction_List!$G$2</f>
        <v>Size</v>
      </c>
      <c r="B7" s="19" t="str">
        <f ca="1">LOOKUP(B1,Attraction_List!$Z$3:$Z$9999,Attraction_List!$G$3:$G$9999)</f>
        <v>13x13</v>
      </c>
      <c r="C7" s="19"/>
      <c r="E7" s="21"/>
      <c r="G7" s="20"/>
      <c r="L7" s="26"/>
      <c r="AA7" s="80"/>
      <c r="AB7" s="184" t="s">
        <v>617</v>
      </c>
      <c r="AC7" s="185">
        <v>10</v>
      </c>
      <c r="AD7" s="41"/>
      <c r="AE7" s="185"/>
      <c r="AF7" s="185"/>
      <c r="AG7" s="184" t="s">
        <v>102</v>
      </c>
      <c r="AH7" s="185" t="s">
        <v>41</v>
      </c>
      <c r="AI7" s="185"/>
      <c r="AJ7" s="185">
        <v>29</v>
      </c>
      <c r="AK7" s="185">
        <v>275</v>
      </c>
      <c r="AL7" s="238"/>
      <c r="AN7" s="12">
        <f ca="1" t="shared" si="0"/>
        <v>0</v>
      </c>
    </row>
    <row r="8" ht="21.75" spans="1:40">
      <c r="A8" s="13" t="str">
        <f>Attraction_List!$H$2</f>
        <v>Collect Time</v>
      </c>
      <c r="B8" s="19" t="str">
        <f ca="1">LOOKUP(B1,Attraction_List!$Z$3:$Z$9999,Attraction_List!$H$3:$H$9999)</f>
        <v>24h</v>
      </c>
      <c r="C8" s="19"/>
      <c r="E8" s="21"/>
      <c r="G8" s="20"/>
      <c r="L8" s="26"/>
      <c r="AA8" s="84" t="s">
        <v>360</v>
      </c>
      <c r="AB8" s="85" t="s">
        <v>618</v>
      </c>
      <c r="AC8" s="86">
        <v>8</v>
      </c>
      <c r="AD8" s="90"/>
      <c r="AE8" s="86"/>
      <c r="AF8" s="86"/>
      <c r="AG8" s="85" t="s">
        <v>102</v>
      </c>
      <c r="AH8" s="86" t="s">
        <v>46</v>
      </c>
      <c r="AI8" s="86"/>
      <c r="AJ8" s="86">
        <v>16</v>
      </c>
      <c r="AK8" s="86">
        <v>155</v>
      </c>
      <c r="AL8" s="91"/>
      <c r="AN8" s="12">
        <f ca="1" t="shared" si="0"/>
        <v>0</v>
      </c>
    </row>
    <row r="9" ht="21.75" spans="1:40">
      <c r="A9" s="13" t="str">
        <f>Attraction_List!$I$2</f>
        <v>Striking Gold</v>
      </c>
      <c r="B9" s="19" t="str">
        <f ca="1">IF(LOOKUP(B1,Attraction_List!$Z$3:$Z$9999,Attraction_List!$I$3:$I$9999)="Y","Yes","No")</f>
        <v>No</v>
      </c>
      <c r="C9" s="19"/>
      <c r="E9" s="21"/>
      <c r="G9" s="20"/>
      <c r="L9" s="26"/>
      <c r="AA9" s="84" t="s">
        <v>358</v>
      </c>
      <c r="AB9" s="88" t="s">
        <v>619</v>
      </c>
      <c r="AC9" s="89">
        <v>8</v>
      </c>
      <c r="AD9" s="90"/>
      <c r="AE9" s="89"/>
      <c r="AF9" s="89"/>
      <c r="AG9" s="88" t="s">
        <v>102</v>
      </c>
      <c r="AH9" s="89" t="s">
        <v>46</v>
      </c>
      <c r="AI9" s="89"/>
      <c r="AJ9" s="89">
        <v>16</v>
      </c>
      <c r="AK9" s="89">
        <v>155</v>
      </c>
      <c r="AL9" s="91"/>
      <c r="AN9" s="12">
        <f ca="1" t="shared" si="0"/>
        <v>0</v>
      </c>
    </row>
    <row r="10" ht="21" spans="1:40">
      <c r="A10" s="13" t="str">
        <f>Attraction_List!$J$2</f>
        <v>XP</v>
      </c>
      <c r="B10" s="19">
        <f ca="1">LOOKUP(B1,Attraction_List!$Z$3:$Z$9999,Attraction_List!$J$3:$J$9999)</f>
        <v>50</v>
      </c>
      <c r="C10" s="19"/>
      <c r="E10" s="21"/>
      <c r="G10" s="20"/>
      <c r="L10" s="26"/>
      <c r="AA10" s="79" t="s">
        <v>364</v>
      </c>
      <c r="AB10" s="182" t="s">
        <v>614</v>
      </c>
      <c r="AC10" s="183">
        <v>6</v>
      </c>
      <c r="AD10" s="43" t="s">
        <v>349</v>
      </c>
      <c r="AE10" s="183">
        <v>8</v>
      </c>
      <c r="AF10" s="183"/>
      <c r="AG10" s="182" t="s">
        <v>102</v>
      </c>
      <c r="AH10" s="183" t="s">
        <v>35</v>
      </c>
      <c r="AI10" s="183"/>
      <c r="AJ10" s="183">
        <v>17</v>
      </c>
      <c r="AK10" s="183">
        <v>150</v>
      </c>
      <c r="AL10" s="69"/>
      <c r="AN10" s="12">
        <f ca="1" t="shared" si="0"/>
        <v>0</v>
      </c>
    </row>
    <row r="11" ht="21.75" spans="1:40">
      <c r="A11" s="13" t="str">
        <f>Attraction_List!$K$2</f>
        <v>Magic</v>
      </c>
      <c r="B11" s="19">
        <f ca="1">LOOKUP(B1,Attraction_List!$Z$3:$Z$9999,Attraction_List!$K$3:$K$9999)</f>
        <v>300</v>
      </c>
      <c r="C11" s="19"/>
      <c r="D11" s="22"/>
      <c r="E11" s="23"/>
      <c r="F11" s="24"/>
      <c r="G11" s="22"/>
      <c r="H11" s="24"/>
      <c r="I11" s="24"/>
      <c r="J11" s="24"/>
      <c r="K11" s="24"/>
      <c r="L11" s="27"/>
      <c r="AA11" s="80"/>
      <c r="AB11" s="184" t="s">
        <v>620</v>
      </c>
      <c r="AC11" s="185">
        <v>7</v>
      </c>
      <c r="AD11" s="41"/>
      <c r="AE11" s="185"/>
      <c r="AF11" s="185"/>
      <c r="AG11" s="184" t="s">
        <v>102</v>
      </c>
      <c r="AH11" s="185" t="s">
        <v>42</v>
      </c>
      <c r="AI11" s="41"/>
      <c r="AJ11" s="185">
        <v>20</v>
      </c>
      <c r="AK11" s="185">
        <v>200</v>
      </c>
      <c r="AL11" s="68"/>
      <c r="AN11" s="12">
        <f ca="1" t="shared" si="0"/>
        <v>0</v>
      </c>
    </row>
    <row r="12" ht="21.75" spans="1:40">
      <c r="A12" s="13" t="str">
        <f>Attraction_List!$L$2</f>
        <v>Possible Tokens</v>
      </c>
      <c r="B12" s="19">
        <f ca="1">LOOKUP(B1,Attraction_List!$Z$3:$Z$9999,Attraction_List!$L$3:$L$9999)</f>
        <v>0</v>
      </c>
      <c r="C12" s="19"/>
      <c r="E12" s="21"/>
      <c r="G12" s="20"/>
      <c r="L12" s="28"/>
      <c r="AA12" s="186" t="s">
        <v>367</v>
      </c>
      <c r="AB12" s="187" t="s">
        <v>621</v>
      </c>
      <c r="AC12" s="188">
        <v>10</v>
      </c>
      <c r="AD12" s="189"/>
      <c r="AE12" s="188"/>
      <c r="AF12" s="188"/>
      <c r="AG12" s="187" t="s">
        <v>102</v>
      </c>
      <c r="AH12" s="188" t="s">
        <v>46</v>
      </c>
      <c r="AI12" s="188"/>
      <c r="AJ12" s="188">
        <v>16</v>
      </c>
      <c r="AK12" s="188">
        <v>155</v>
      </c>
      <c r="AL12" s="225"/>
      <c r="AN12" s="12">
        <f ca="1" t="shared" si="0"/>
        <v>0</v>
      </c>
    </row>
    <row r="13" ht="21" spans="1:40">
      <c r="A13" s="13" t="str">
        <f>Attraction_List!$M$2</f>
        <v>Activity</v>
      </c>
      <c r="B13" s="19" t="str">
        <f ca="1">LOOKUP(B1,Attraction_List!$Z$3:$Z$9999,Attraction_List!$M$3:$M$9999)</f>
        <v>Generating Snow</v>
      </c>
      <c r="C13" s="19"/>
      <c r="E13" s="21"/>
      <c r="G13" s="20"/>
      <c r="L13" s="29"/>
      <c r="AA13" s="44"/>
      <c r="AB13" s="45"/>
      <c r="AC13" s="45"/>
      <c r="AD13" s="45"/>
      <c r="AE13" s="45"/>
      <c r="AF13" s="45"/>
      <c r="AG13" s="45"/>
      <c r="AH13" s="45"/>
      <c r="AI13" s="45"/>
      <c r="AJ13" s="45"/>
      <c r="AK13" s="45"/>
      <c r="AL13" s="46"/>
      <c r="AN13" s="12">
        <f ca="1" t="shared" si="0"/>
        <v>0</v>
      </c>
    </row>
    <row r="14" ht="21" spans="1:40">
      <c r="A14" s="13" t="s">
        <v>308</v>
      </c>
      <c r="B14" s="22">
        <f>COUNTA($AB$4:$AB$9999)</f>
        <v>9</v>
      </c>
      <c r="C14" s="24"/>
      <c r="D14" s="22"/>
      <c r="E14" s="23"/>
      <c r="F14" s="24"/>
      <c r="G14" s="20"/>
      <c r="H14" s="24"/>
      <c r="I14" s="24"/>
      <c r="J14" s="24"/>
      <c r="K14" s="24"/>
      <c r="L14" s="28"/>
      <c r="AA14" s="44"/>
      <c r="AB14" s="45"/>
      <c r="AC14" s="45"/>
      <c r="AD14" s="45"/>
      <c r="AE14" s="45"/>
      <c r="AF14" s="45"/>
      <c r="AG14" s="45"/>
      <c r="AH14" s="45"/>
      <c r="AI14" s="45"/>
      <c r="AJ14" s="45"/>
      <c r="AK14" s="45"/>
      <c r="AL14" s="46"/>
      <c r="AN14" s="12">
        <f ca="1" t="shared" si="0"/>
        <v>0</v>
      </c>
    </row>
    <row r="15" ht="21" spans="1:40">
      <c r="A15" s="13" t="s">
        <v>311</v>
      </c>
      <c r="B15" s="22">
        <f>COUNTA($AA$4:$AA$9999)</f>
        <v>6</v>
      </c>
      <c r="C15" s="24"/>
      <c r="D15" s="22"/>
      <c r="E15" s="23"/>
      <c r="F15" s="24"/>
      <c r="G15" s="20"/>
      <c r="H15" s="24"/>
      <c r="I15" s="24"/>
      <c r="J15" s="24"/>
      <c r="K15" s="24"/>
      <c r="L15" s="28"/>
      <c r="AA15" s="44"/>
      <c r="AB15" s="45"/>
      <c r="AC15" s="45"/>
      <c r="AD15" s="45"/>
      <c r="AE15" s="45"/>
      <c r="AF15" s="45"/>
      <c r="AG15" s="45"/>
      <c r="AH15" s="45"/>
      <c r="AI15" s="45"/>
      <c r="AJ15" s="45"/>
      <c r="AK15" s="45"/>
      <c r="AL15" s="46"/>
      <c r="AN15" s="12">
        <f ca="1" t="shared" si="0"/>
        <v>0</v>
      </c>
    </row>
    <row r="16" spans="27:40">
      <c r="AA16" s="44"/>
      <c r="AB16" s="46"/>
      <c r="AC16" s="45"/>
      <c r="AD16" s="47"/>
      <c r="AE16" s="45"/>
      <c r="AF16" s="45"/>
      <c r="AG16" s="45"/>
      <c r="AH16" s="45"/>
      <c r="AI16" s="45"/>
      <c r="AJ16" s="45"/>
      <c r="AK16" s="45"/>
      <c r="AL16" s="46"/>
      <c r="AN16" s="12">
        <f ca="1" t="shared" si="0"/>
        <v>0</v>
      </c>
    </row>
    <row r="17" spans="27:40">
      <c r="AA17" s="44"/>
      <c r="AB17" s="46"/>
      <c r="AC17" s="45"/>
      <c r="AD17" s="45"/>
      <c r="AE17" s="45"/>
      <c r="AF17" s="45"/>
      <c r="AG17" s="45"/>
      <c r="AH17" s="45"/>
      <c r="AI17" s="45"/>
      <c r="AJ17" s="45"/>
      <c r="AK17" s="45"/>
      <c r="AL17" s="46"/>
      <c r="AN17" s="12">
        <f ca="1" t="shared" si="0"/>
        <v>0</v>
      </c>
    </row>
    <row r="18" spans="27:40">
      <c r="AA18" s="44"/>
      <c r="AB18" s="46"/>
      <c r="AC18" s="45"/>
      <c r="AD18" s="45"/>
      <c r="AE18" s="45"/>
      <c r="AF18" s="45"/>
      <c r="AG18" s="46"/>
      <c r="AH18" s="45"/>
      <c r="AI18" s="45"/>
      <c r="AJ18" s="45"/>
      <c r="AK18" s="45"/>
      <c r="AL18" s="46"/>
      <c r="AN18" s="12">
        <f ca="1" t="shared" si="0"/>
        <v>0</v>
      </c>
    </row>
    <row r="19" spans="27:40">
      <c r="AA19" s="44"/>
      <c r="AB19" s="46"/>
      <c r="AC19" s="45"/>
      <c r="AD19" s="45"/>
      <c r="AE19" s="45"/>
      <c r="AF19" s="45"/>
      <c r="AG19" s="46"/>
      <c r="AH19" s="45"/>
      <c r="AI19" s="45"/>
      <c r="AJ19" s="45"/>
      <c r="AK19" s="45"/>
      <c r="AL19" s="46"/>
      <c r="AN19" s="12">
        <f ca="1" t="shared" si="0"/>
        <v>0</v>
      </c>
    </row>
    <row r="20" spans="27:40">
      <c r="AA20" s="44"/>
      <c r="AB20" s="46"/>
      <c r="AC20" s="45"/>
      <c r="AD20" s="47"/>
      <c r="AE20" s="45"/>
      <c r="AF20" s="45"/>
      <c r="AG20" s="46"/>
      <c r="AH20" s="45"/>
      <c r="AI20" s="45"/>
      <c r="AJ20" s="45"/>
      <c r="AK20" s="45"/>
      <c r="AL20" s="46"/>
      <c r="AN20" s="12">
        <f ca="1" t="shared" si="0"/>
        <v>0</v>
      </c>
    </row>
    <row r="21" spans="27:40">
      <c r="AA21" s="44"/>
      <c r="AB21" s="46"/>
      <c r="AC21" s="45"/>
      <c r="AD21" s="45"/>
      <c r="AE21" s="45"/>
      <c r="AF21" s="45"/>
      <c r="AG21" s="46"/>
      <c r="AH21" s="45"/>
      <c r="AI21" s="45"/>
      <c r="AJ21" s="45"/>
      <c r="AK21" s="45"/>
      <c r="AL21" s="46"/>
      <c r="AN21" s="12">
        <f ca="1" t="shared" si="0"/>
        <v>0</v>
      </c>
    </row>
    <row r="22" spans="27:40">
      <c r="AA22" s="44"/>
      <c r="AB22" s="46"/>
      <c r="AC22" s="45"/>
      <c r="AD22" s="45"/>
      <c r="AE22" s="45"/>
      <c r="AF22" s="45"/>
      <c r="AG22" s="46"/>
      <c r="AH22" s="45"/>
      <c r="AI22" s="45"/>
      <c r="AJ22" s="45"/>
      <c r="AK22" s="45"/>
      <c r="AL22" s="46"/>
      <c r="AN22" s="12">
        <f ca="1" t="shared" si="0"/>
        <v>0</v>
      </c>
    </row>
    <row r="23" spans="27:40">
      <c r="AA23" s="44"/>
      <c r="AB23" s="46"/>
      <c r="AC23" s="45"/>
      <c r="AD23" s="45"/>
      <c r="AE23" s="45"/>
      <c r="AF23" s="45"/>
      <c r="AG23" s="46"/>
      <c r="AH23" s="45"/>
      <c r="AI23" s="45"/>
      <c r="AJ23" s="45"/>
      <c r="AK23" s="45"/>
      <c r="AL23" s="46"/>
      <c r="AN23" s="12">
        <f ca="1" t="shared" si="0"/>
        <v>0</v>
      </c>
    </row>
    <row r="24" spans="27:40">
      <c r="AA24" s="44"/>
      <c r="AB24" s="45"/>
      <c r="AC24" s="45"/>
      <c r="AD24" s="45"/>
      <c r="AE24" s="45"/>
      <c r="AF24" s="45"/>
      <c r="AG24" s="45"/>
      <c r="AH24" s="45"/>
      <c r="AI24" s="45"/>
      <c r="AJ24" s="45"/>
      <c r="AK24" s="45"/>
      <c r="AL24" s="46"/>
      <c r="AN24" s="12">
        <f ca="1" t="shared" si="0"/>
        <v>0</v>
      </c>
    </row>
    <row r="25" spans="27:40">
      <c r="AA25" s="44"/>
      <c r="AB25" s="45"/>
      <c r="AC25" s="45"/>
      <c r="AD25" s="47"/>
      <c r="AE25" s="45"/>
      <c r="AF25" s="45"/>
      <c r="AG25" s="45"/>
      <c r="AH25" s="45"/>
      <c r="AI25" s="45"/>
      <c r="AJ25" s="45"/>
      <c r="AK25" s="45"/>
      <c r="AL25" s="46"/>
      <c r="AN25" s="12">
        <f ca="1" t="shared" si="0"/>
        <v>0</v>
      </c>
    </row>
    <row r="26" spans="27:40">
      <c r="AA26" s="44"/>
      <c r="AB26" s="45"/>
      <c r="AC26" s="45"/>
      <c r="AD26" s="45"/>
      <c r="AE26" s="45"/>
      <c r="AF26" s="45"/>
      <c r="AG26" s="45"/>
      <c r="AH26" s="45"/>
      <c r="AI26" s="45"/>
      <c r="AJ26" s="45"/>
      <c r="AK26" s="45"/>
      <c r="AL26" s="46"/>
      <c r="AN26" s="12">
        <f ca="1" t="shared" si="0"/>
        <v>0</v>
      </c>
    </row>
    <row r="27" spans="27:40">
      <c r="AA27" s="44"/>
      <c r="AB27" s="45"/>
      <c r="AC27" s="45"/>
      <c r="AD27" s="45"/>
      <c r="AE27" s="45"/>
      <c r="AF27" s="45"/>
      <c r="AG27" s="45"/>
      <c r="AH27" s="45"/>
      <c r="AI27" s="45"/>
      <c r="AJ27" s="45"/>
      <c r="AK27" s="45"/>
      <c r="AL27" s="46"/>
      <c r="AN27" s="12">
        <f ca="1" t="shared" si="0"/>
        <v>0</v>
      </c>
    </row>
    <row r="28" spans="27:40">
      <c r="AA28" s="44"/>
      <c r="AB28" s="45"/>
      <c r="AC28" s="45"/>
      <c r="AD28" s="45"/>
      <c r="AE28" s="45"/>
      <c r="AF28" s="45"/>
      <c r="AG28" s="45"/>
      <c r="AH28" s="45"/>
      <c r="AI28" s="45"/>
      <c r="AJ28" s="45"/>
      <c r="AK28" s="45"/>
      <c r="AL28" s="46"/>
      <c r="AN28" s="12">
        <f ca="1" t="shared" si="0"/>
        <v>0</v>
      </c>
    </row>
    <row r="29" spans="27:40">
      <c r="AA29" s="44"/>
      <c r="AB29" s="45"/>
      <c r="AC29" s="45"/>
      <c r="AD29" s="45"/>
      <c r="AE29" s="45"/>
      <c r="AF29" s="45"/>
      <c r="AG29" s="45"/>
      <c r="AH29" s="45"/>
      <c r="AI29" s="45"/>
      <c r="AJ29" s="45"/>
      <c r="AK29" s="45"/>
      <c r="AL29" s="46"/>
      <c r="AN29" s="12">
        <f ca="1" t="shared" si="0"/>
        <v>0</v>
      </c>
    </row>
    <row r="30" spans="27:40">
      <c r="AA30" s="44"/>
      <c r="AB30" s="45"/>
      <c r="AC30" s="45"/>
      <c r="AD30" s="45"/>
      <c r="AE30" s="45"/>
      <c r="AF30" s="45"/>
      <c r="AG30" s="45"/>
      <c r="AH30" s="45"/>
      <c r="AI30" s="45"/>
      <c r="AJ30" s="45"/>
      <c r="AK30" s="45"/>
      <c r="AL30" s="46"/>
      <c r="AN30" s="12">
        <f ca="1" t="shared" si="0"/>
        <v>0</v>
      </c>
    </row>
    <row r="31" spans="27:40">
      <c r="AA31" s="44"/>
      <c r="AB31" s="45"/>
      <c r="AC31" s="45"/>
      <c r="AD31" s="45"/>
      <c r="AE31" s="45"/>
      <c r="AF31" s="45"/>
      <c r="AG31" s="45"/>
      <c r="AH31" s="45"/>
      <c r="AI31" s="45"/>
      <c r="AJ31" s="45"/>
      <c r="AK31" s="45"/>
      <c r="AL31" s="46"/>
      <c r="AN31" s="12">
        <f ca="1" t="shared" si="0"/>
        <v>0</v>
      </c>
    </row>
    <row r="32" spans="27:40">
      <c r="AA32" s="44"/>
      <c r="AB32" s="45"/>
      <c r="AC32" s="45"/>
      <c r="AD32" s="45"/>
      <c r="AE32" s="45"/>
      <c r="AF32" s="45"/>
      <c r="AG32" s="45"/>
      <c r="AH32" s="45"/>
      <c r="AI32" s="45"/>
      <c r="AJ32" s="45"/>
      <c r="AK32" s="45"/>
      <c r="AL32" s="46"/>
      <c r="AN32" s="12">
        <f ca="1" t="shared" si="0"/>
        <v>0</v>
      </c>
    </row>
    <row r="33" spans="27:40">
      <c r="AA33" s="44"/>
      <c r="AB33" s="45"/>
      <c r="AC33" s="45"/>
      <c r="AD33" s="47"/>
      <c r="AE33" s="45"/>
      <c r="AF33" s="45"/>
      <c r="AG33" s="45"/>
      <c r="AH33" s="45"/>
      <c r="AI33" s="45"/>
      <c r="AJ33" s="45"/>
      <c r="AK33" s="45"/>
      <c r="AL33" s="46"/>
      <c r="AN33" s="12">
        <f ca="1" t="shared" si="0"/>
        <v>0</v>
      </c>
    </row>
    <row r="34" spans="27:40">
      <c r="AA34" s="44"/>
      <c r="AB34" s="46"/>
      <c r="AC34" s="45"/>
      <c r="AD34" s="45"/>
      <c r="AE34" s="45"/>
      <c r="AF34" s="45"/>
      <c r="AG34" s="46"/>
      <c r="AH34" s="45"/>
      <c r="AI34" s="45"/>
      <c r="AJ34" s="45"/>
      <c r="AK34" s="45"/>
      <c r="AL34" s="70"/>
      <c r="AN34" s="12">
        <f ca="1" t="shared" si="0"/>
        <v>0</v>
      </c>
    </row>
    <row r="35" spans="27:40">
      <c r="AA35" s="48"/>
      <c r="AB35" s="49"/>
      <c r="AC35" s="50"/>
      <c r="AD35" s="50"/>
      <c r="AE35" s="50"/>
      <c r="AF35" s="50"/>
      <c r="AG35" s="49"/>
      <c r="AH35" s="50"/>
      <c r="AI35" s="50"/>
      <c r="AJ35" s="50"/>
      <c r="AK35" s="50"/>
      <c r="AL35" s="71"/>
      <c r="AN35" s="12">
        <f ca="1" t="shared" si="0"/>
        <v>0</v>
      </c>
    </row>
    <row r="36" spans="27:40">
      <c r="AA36" s="48"/>
      <c r="AB36" s="49"/>
      <c r="AC36" s="50"/>
      <c r="AD36" s="50"/>
      <c r="AE36" s="50"/>
      <c r="AF36" s="50"/>
      <c r="AG36" s="49"/>
      <c r="AH36" s="50"/>
      <c r="AI36" s="50"/>
      <c r="AJ36" s="50"/>
      <c r="AK36" s="50"/>
      <c r="AL36" s="71"/>
      <c r="AN36" s="12">
        <f ca="1" t="shared" si="0"/>
        <v>0</v>
      </c>
    </row>
    <row r="37" spans="27:40">
      <c r="AA37" s="48"/>
      <c r="AB37" s="49"/>
      <c r="AC37" s="50"/>
      <c r="AD37" s="50"/>
      <c r="AE37" s="50"/>
      <c r="AF37" s="50"/>
      <c r="AG37" s="49"/>
      <c r="AH37" s="50"/>
      <c r="AI37" s="50"/>
      <c r="AJ37" s="50"/>
      <c r="AK37" s="50"/>
      <c r="AL37" s="71"/>
      <c r="AN37" s="12">
        <f ca="1" t="shared" si="0"/>
        <v>0</v>
      </c>
    </row>
    <row r="38" spans="27:40">
      <c r="AA38" s="51"/>
      <c r="AB38" s="29"/>
      <c r="AC38" s="10"/>
      <c r="AE38" s="10"/>
      <c r="AF38" s="10"/>
      <c r="AG38" s="29"/>
      <c r="AH38" s="10"/>
      <c r="AI38" s="10"/>
      <c r="AJ38" s="10"/>
      <c r="AK38" s="10"/>
      <c r="AL38" s="28"/>
      <c r="AN38" s="12">
        <f ca="1" t="shared" si="0"/>
        <v>0</v>
      </c>
    </row>
    <row r="39" spans="27:40">
      <c r="AA39" s="51"/>
      <c r="AB39" s="29"/>
      <c r="AC39" s="10"/>
      <c r="AE39" s="10"/>
      <c r="AF39" s="10"/>
      <c r="AG39" s="29"/>
      <c r="AH39" s="10"/>
      <c r="AI39" s="10"/>
      <c r="AJ39" s="10"/>
      <c r="AK39" s="10"/>
      <c r="AL39" s="28"/>
      <c r="AN39" s="12">
        <f ca="1" t="shared" si="0"/>
        <v>0</v>
      </c>
    </row>
    <row r="40" spans="27:40">
      <c r="AA40" s="51"/>
      <c r="AB40" s="29"/>
      <c r="AC40" s="10"/>
      <c r="AE40" s="10"/>
      <c r="AF40" s="10"/>
      <c r="AG40" s="29"/>
      <c r="AH40" s="10"/>
      <c r="AI40" s="10"/>
      <c r="AJ40" s="10"/>
      <c r="AK40" s="10"/>
      <c r="AL40" s="28"/>
      <c r="AN40" s="12">
        <f ca="1" t="shared" si="0"/>
        <v>0</v>
      </c>
    </row>
    <row r="41" spans="27:40">
      <c r="AA41" s="51"/>
      <c r="AB41" s="29"/>
      <c r="AC41" s="10"/>
      <c r="AE41" s="10"/>
      <c r="AF41" s="10"/>
      <c r="AG41" s="29"/>
      <c r="AH41" s="10"/>
      <c r="AI41" s="10"/>
      <c r="AJ41" s="10"/>
      <c r="AK41" s="10"/>
      <c r="AL41" s="28"/>
      <c r="AN41" s="12">
        <f ca="1" t="shared" si="0"/>
        <v>0</v>
      </c>
    </row>
    <row r="42" spans="27:40">
      <c r="AA42" s="51"/>
      <c r="AB42" s="29"/>
      <c r="AC42" s="10"/>
      <c r="AE42" s="10"/>
      <c r="AF42" s="10"/>
      <c r="AG42" s="29"/>
      <c r="AH42" s="10"/>
      <c r="AI42" s="10"/>
      <c r="AJ42" s="10"/>
      <c r="AK42" s="10"/>
      <c r="AL42" s="28"/>
      <c r="AN42" s="12">
        <f ca="1" t="shared" si="0"/>
        <v>0</v>
      </c>
    </row>
    <row r="43" spans="27:40">
      <c r="AA43" s="51"/>
      <c r="AB43" s="29"/>
      <c r="AC43" s="10"/>
      <c r="AE43" s="10"/>
      <c r="AF43" s="10"/>
      <c r="AG43" s="29"/>
      <c r="AH43" s="10"/>
      <c r="AI43" s="10"/>
      <c r="AJ43" s="10"/>
      <c r="AK43" s="10"/>
      <c r="AL43" s="28"/>
      <c r="AN43" s="12">
        <f ca="1" t="shared" si="0"/>
        <v>0</v>
      </c>
    </row>
    <row r="44" spans="40:40">
      <c r="AN44" s="12">
        <f ca="1" t="shared" si="0"/>
        <v>0</v>
      </c>
    </row>
    <row r="45" spans="27:40">
      <c r="AA45" s="52"/>
      <c r="AB45" s="53"/>
      <c r="AC45" s="54"/>
      <c r="AD45" s="50"/>
      <c r="AE45" s="54"/>
      <c r="AF45" s="54"/>
      <c r="AG45" s="53"/>
      <c r="AH45" s="54"/>
      <c r="AI45" s="54"/>
      <c r="AJ45" s="54"/>
      <c r="AK45" s="54"/>
      <c r="AL45" s="72"/>
      <c r="AM45" s="52"/>
      <c r="AN45" s="12">
        <f ca="1" t="shared" si="0"/>
        <v>0</v>
      </c>
    </row>
    <row r="46" spans="27:40">
      <c r="AA46" s="44"/>
      <c r="AB46" s="55"/>
      <c r="AC46" s="56"/>
      <c r="AD46" s="45"/>
      <c r="AE46" s="56"/>
      <c r="AF46" s="56"/>
      <c r="AG46" s="55"/>
      <c r="AH46" s="56"/>
      <c r="AI46" s="56"/>
      <c r="AJ46" s="56"/>
      <c r="AK46" s="56"/>
      <c r="AL46" s="73"/>
      <c r="AM46" s="52"/>
      <c r="AN46" s="12">
        <f ca="1" t="shared" si="0"/>
        <v>0</v>
      </c>
    </row>
    <row r="47" spans="27:40">
      <c r="AA47" s="44"/>
      <c r="AB47" s="55"/>
      <c r="AC47" s="56"/>
      <c r="AD47" s="45"/>
      <c r="AE47" s="56"/>
      <c r="AF47" s="56"/>
      <c r="AG47" s="55"/>
      <c r="AH47" s="56"/>
      <c r="AI47" s="56"/>
      <c r="AJ47" s="56"/>
      <c r="AK47" s="56"/>
      <c r="AL47" s="46"/>
      <c r="AM47" s="52"/>
      <c r="AN47" s="12">
        <f ca="1" t="shared" si="0"/>
        <v>0</v>
      </c>
    </row>
    <row r="48" spans="27:40">
      <c r="AA48" s="44"/>
      <c r="AB48" s="55"/>
      <c r="AC48" s="56"/>
      <c r="AD48" s="57"/>
      <c r="AE48" s="56"/>
      <c r="AF48" s="56"/>
      <c r="AG48" s="55"/>
      <c r="AH48" s="56"/>
      <c r="AI48" s="56"/>
      <c r="AJ48" s="56"/>
      <c r="AK48" s="56"/>
      <c r="AL48" s="46"/>
      <c r="AM48" s="52"/>
      <c r="AN48" s="12">
        <f ca="1" t="shared" si="0"/>
        <v>0</v>
      </c>
    </row>
    <row r="49" spans="27:40">
      <c r="AA49" s="58"/>
      <c r="AB49" s="59"/>
      <c r="AC49" s="21"/>
      <c r="AD49" s="60"/>
      <c r="AE49" s="21"/>
      <c r="AF49" s="21"/>
      <c r="AG49" s="59"/>
      <c r="AH49" s="21"/>
      <c r="AI49" s="21"/>
      <c r="AJ49" s="21"/>
      <c r="AK49" s="21"/>
      <c r="AL49" s="74"/>
      <c r="AN49" s="12">
        <f ca="1" t="shared" si="0"/>
        <v>0</v>
      </c>
    </row>
    <row r="50" spans="40:40">
      <c r="AN50" s="12">
        <f ca="1" t="shared" si="0"/>
        <v>0</v>
      </c>
    </row>
    <row r="51" spans="40:40">
      <c r="AN51" s="12">
        <f ca="1" t="shared" si="0"/>
        <v>0</v>
      </c>
    </row>
    <row r="52" spans="40:40">
      <c r="AN52" s="12">
        <f ca="1" t="shared" si="0"/>
        <v>0</v>
      </c>
    </row>
    <row r="53" spans="40:40">
      <c r="AN53" s="12">
        <f ca="1" t="shared" si="0"/>
        <v>0</v>
      </c>
    </row>
    <row r="54" spans="40:40">
      <c r="AN54" s="12">
        <f ca="1" t="shared" si="0"/>
        <v>0</v>
      </c>
    </row>
    <row r="55" spans="40:40">
      <c r="AN55" s="12">
        <f ca="1" t="shared" si="0"/>
        <v>0</v>
      </c>
    </row>
    <row r="56" spans="40:40">
      <c r="AN56" s="12">
        <f ca="1" t="shared" si="0"/>
        <v>0</v>
      </c>
    </row>
    <row r="57" spans="40:40">
      <c r="AN57" s="12">
        <f ca="1" t="shared" si="0"/>
        <v>0</v>
      </c>
    </row>
    <row r="58" spans="40:40">
      <c r="AN58" s="12">
        <f ca="1" t="shared" si="0"/>
        <v>0</v>
      </c>
    </row>
    <row r="59" spans="40:40">
      <c r="AN59" s="12">
        <f ca="1" t="shared" si="0"/>
        <v>0</v>
      </c>
    </row>
    <row r="60" spans="40:40">
      <c r="AN60" s="12">
        <f ca="1" t="shared" si="0"/>
        <v>0</v>
      </c>
    </row>
    <row r="61" spans="40:40">
      <c r="AN61" s="12">
        <f ca="1" t="shared" si="0"/>
        <v>0</v>
      </c>
    </row>
    <row r="62" spans="40:40">
      <c r="AN62" s="12">
        <f ca="1" t="shared" si="0"/>
        <v>0</v>
      </c>
    </row>
    <row r="63" spans="40:40">
      <c r="AN63" s="12">
        <f ca="1" t="shared" si="0"/>
        <v>0</v>
      </c>
    </row>
    <row r="64" spans="40:40">
      <c r="AN64" s="12">
        <f ca="1" t="shared" si="0"/>
        <v>0</v>
      </c>
    </row>
    <row r="65" spans="40:40">
      <c r="AN65" s="12">
        <f ca="1" t="shared" si="0"/>
        <v>0</v>
      </c>
    </row>
    <row r="66" spans="40:40">
      <c r="AN66" s="12">
        <f ca="1" t="shared" si="0"/>
        <v>0</v>
      </c>
    </row>
    <row r="67" spans="40:40">
      <c r="AN67" s="12">
        <f t="shared" ref="AN67:AN99" si="1">IF(ISBLANK($AL67),0,1+LEN($AL67)-LEN(SUBSTITUTE($AL67,"●","")))</f>
        <v>0</v>
      </c>
    </row>
    <row r="68" spans="40:40">
      <c r="AN68" s="12">
        <f t="shared" si="1"/>
        <v>0</v>
      </c>
    </row>
    <row r="69" spans="40:40">
      <c r="AN69" s="12">
        <f t="shared" si="1"/>
        <v>0</v>
      </c>
    </row>
    <row r="70" spans="40:40">
      <c r="AN70" s="12">
        <f t="shared" si="1"/>
        <v>0</v>
      </c>
    </row>
    <row r="71" spans="40:40">
      <c r="AN71" s="12">
        <f t="shared" si="1"/>
        <v>0</v>
      </c>
    </row>
    <row r="72" spans="40:40">
      <c r="AN72" s="12">
        <f t="shared" si="1"/>
        <v>0</v>
      </c>
    </row>
    <row r="73" spans="40:40">
      <c r="AN73" s="12">
        <f t="shared" si="1"/>
        <v>0</v>
      </c>
    </row>
    <row r="74" spans="40:40">
      <c r="AN74" s="12">
        <f t="shared" si="1"/>
        <v>0</v>
      </c>
    </row>
    <row r="75" spans="40:40">
      <c r="AN75" s="12">
        <f t="shared" si="1"/>
        <v>0</v>
      </c>
    </row>
    <row r="76" spans="40:40">
      <c r="AN76" s="12">
        <f t="shared" si="1"/>
        <v>0</v>
      </c>
    </row>
    <row r="77" spans="40:40">
      <c r="AN77" s="12">
        <f t="shared" si="1"/>
        <v>0</v>
      </c>
    </row>
    <row r="78" spans="40:40">
      <c r="AN78" s="12">
        <f t="shared" si="1"/>
        <v>0</v>
      </c>
    </row>
    <row r="79" spans="40:40">
      <c r="AN79" s="12">
        <f t="shared" si="1"/>
        <v>0</v>
      </c>
    </row>
    <row r="80" spans="40:40">
      <c r="AN80" s="12">
        <f t="shared" si="1"/>
        <v>0</v>
      </c>
    </row>
    <row r="81" spans="40:40">
      <c r="AN81" s="12">
        <f t="shared" si="1"/>
        <v>0</v>
      </c>
    </row>
    <row r="82" spans="40:40">
      <c r="AN82" s="12">
        <f t="shared" si="1"/>
        <v>0</v>
      </c>
    </row>
    <row r="83" spans="40:40">
      <c r="AN83" s="12">
        <f t="shared" si="1"/>
        <v>0</v>
      </c>
    </row>
    <row r="84" spans="40:40">
      <c r="AN84" s="12">
        <f t="shared" si="1"/>
        <v>0</v>
      </c>
    </row>
    <row r="85" spans="40:40">
      <c r="AN85" s="12">
        <f t="shared" si="1"/>
        <v>0</v>
      </c>
    </row>
    <row r="86" spans="40:40">
      <c r="AN86" s="12">
        <f t="shared" si="1"/>
        <v>0</v>
      </c>
    </row>
    <row r="87" spans="40:40">
      <c r="AN87" s="12">
        <f t="shared" si="1"/>
        <v>0</v>
      </c>
    </row>
    <row r="88" spans="40:40">
      <c r="AN88" s="12">
        <f t="shared" si="1"/>
        <v>0</v>
      </c>
    </row>
    <row r="89" spans="40:40">
      <c r="AN89" s="12">
        <f t="shared" si="1"/>
        <v>0</v>
      </c>
    </row>
    <row r="90" spans="40:40">
      <c r="AN90" s="12">
        <f t="shared" si="1"/>
        <v>0</v>
      </c>
    </row>
    <row r="91" spans="40:40">
      <c r="AN91" s="12">
        <f t="shared" si="1"/>
        <v>0</v>
      </c>
    </row>
    <row r="92" spans="40:40">
      <c r="AN92" s="12">
        <f t="shared" si="1"/>
        <v>0</v>
      </c>
    </row>
    <row r="93" spans="40:40">
      <c r="AN93" s="12">
        <f t="shared" si="1"/>
        <v>0</v>
      </c>
    </row>
    <row r="94" spans="40:40">
      <c r="AN94" s="12">
        <f t="shared" si="1"/>
        <v>0</v>
      </c>
    </row>
    <row r="95" spans="40:40">
      <c r="AN95" s="12">
        <f t="shared" si="1"/>
        <v>0</v>
      </c>
    </row>
    <row r="96" spans="40:40">
      <c r="AN96" s="12">
        <f t="shared" si="1"/>
        <v>0</v>
      </c>
    </row>
    <row r="97" spans="40:40">
      <c r="AN97" s="12">
        <f t="shared" si="1"/>
        <v>0</v>
      </c>
    </row>
    <row r="98" spans="40:40">
      <c r="AN98" s="12">
        <f t="shared" si="1"/>
        <v>0</v>
      </c>
    </row>
    <row r="99" spans="40:40">
      <c r="AN99" s="12">
        <f t="shared" si="1"/>
        <v>0</v>
      </c>
    </row>
  </sheetData>
  <sheetProtection sheet="1" objects="1"/>
  <mergeCells count="14">
    <mergeCell ref="D1:F1"/>
    <mergeCell ref="AA1:AL1"/>
    <mergeCell ref="D2:F2"/>
    <mergeCell ref="AJ2:AK2"/>
    <mergeCell ref="D3:F3"/>
    <mergeCell ref="AA4:AA5"/>
    <mergeCell ref="AA6:AA7"/>
    <mergeCell ref="AA10:AA11"/>
    <mergeCell ref="AB2:AB3"/>
    <mergeCell ref="AC2:AC3"/>
    <mergeCell ref="AD2:AD3"/>
    <mergeCell ref="AE2:AE3"/>
    <mergeCell ref="AF2:AF3"/>
    <mergeCell ref="AG2:AG3"/>
  </mergeCells>
  <pageMargins left="0.75" right="0.75" top="1" bottom="1" header="0.511805555555556" footer="0.511805555555556"/>
  <headerFooter/>
  <drawing r:id="rId1"/>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sheetPr>
    <pageSetUpPr autoPageBreaks="0"/>
  </sheetPr>
  <dimension ref="A1:AN99"/>
  <sheetViews>
    <sheetView showZeros="0" workbookViewId="0">
      <selection activeCell="A1" sqref="A1"/>
    </sheetView>
  </sheetViews>
  <sheetFormatPr defaultColWidth="9.14285714285714" defaultRowHeight="15"/>
  <cols>
    <col min="1" max="1" width="20.5714285714286" customWidth="1"/>
    <col min="2" max="2" width="29.7142857142857" style="8" customWidth="1"/>
    <col min="3" max="3" width="10.2857142857143" style="9" customWidth="1"/>
    <col min="4" max="4" width="10.2857142857143" style="10" customWidth="1"/>
    <col min="5" max="6" width="10.2857142857143" style="9" customWidth="1"/>
    <col min="7" max="7" width="10.2857142857143" style="8" customWidth="1"/>
    <col min="8" max="11" width="10.2857142857143" style="9" customWidth="1"/>
    <col min="12" max="12" width="10.2857142857143" style="11" customWidth="1"/>
    <col min="13" max="24" width="10.2857142857143" style="12" customWidth="1"/>
    <col min="26" max="26" width="0.990476190476191" customWidth="1"/>
    <col min="27" max="27" width="20.5714285714286" customWidth="1"/>
    <col min="28" max="28" width="29.7142857142857" style="8" customWidth="1"/>
    <col min="29" max="29" width="6.71428571428571" style="9" customWidth="1"/>
    <col min="30" max="30" width="19.1428571428571" style="10" customWidth="1"/>
    <col min="31" max="31" width="8.28571428571429" style="9" customWidth="1"/>
    <col min="32" max="32" width="7.42857142857143" style="9" customWidth="1"/>
    <col min="33" max="33" width="33.2857142857143" style="8" customWidth="1"/>
    <col min="34" max="34" width="9.28571428571429" style="9" customWidth="1"/>
    <col min="35" max="35" width="5.42857142857143" style="9" customWidth="1"/>
    <col min="36" max="36" width="3.85714285714286" style="9" customWidth="1"/>
    <col min="37" max="37" width="6.57142857142857" style="9" customWidth="1"/>
    <col min="38" max="38" width="36.2857142857143" style="11" customWidth="1"/>
    <col min="39" max="39" width="0.857142857142857" customWidth="1"/>
    <col min="40" max="40" width="9.14285714285714" style="12"/>
  </cols>
  <sheetData>
    <row r="1" ht="22.5" spans="1:40">
      <c r="A1" s="13" t="str">
        <f>Attraction_List!$Z$2</f>
        <v>Sheet Name</v>
      </c>
      <c r="B1" s="14" t="str">
        <f ca="1">MID(CELL("filename",B1),FIND("]",CELL("filename",B1))+1,255)</f>
        <v>Enchanted_Tiki_Room</v>
      </c>
      <c r="C1" s="14"/>
      <c r="D1" s="15" t="str">
        <f ca="1">HYPERLINK("#"&amp;CELL("address",INDEX(Attraction_List!$A$3:$A$9999,MATCH($B$1,Attraction_List!$Z$3:$Z$9999,0),1)),"Back to Attraction List")</f>
        <v>Back to Attraction List</v>
      </c>
      <c r="E1" s="16"/>
      <c r="F1" s="17"/>
      <c r="G1" s="18"/>
      <c r="H1" s="18"/>
      <c r="I1" s="18"/>
      <c r="J1" s="18"/>
      <c r="K1" s="18"/>
      <c r="L1" s="25"/>
      <c r="AA1" s="30" t="str">
        <f ca="1">N($B$14)&amp;" Task(s) From "&amp;N($B$15)&amp;" Character(s) Use "&amp;CHAR(34)&amp;$B$2&amp;CHAR(34)&amp;" For "&amp;N($AN$1)&amp;" Token(s)"</f>
        <v>0 Task(s) From 0 Character(s) Use "Enchanted Tiki Room" For 0 Token(s)</v>
      </c>
      <c r="AB1" s="31"/>
      <c r="AC1" s="31"/>
      <c r="AD1" s="31"/>
      <c r="AE1" s="31"/>
      <c r="AF1" s="31"/>
      <c r="AG1" s="31"/>
      <c r="AH1" s="31"/>
      <c r="AI1" s="31"/>
      <c r="AJ1" s="31"/>
      <c r="AK1" s="31"/>
      <c r="AL1" s="61"/>
      <c r="AN1" s="12">
        <f ca="1">SUM($AN$4:$AN$9999)</f>
        <v>0</v>
      </c>
    </row>
    <row r="2" ht="22.5" spans="1:40">
      <c r="A2" s="13" t="str">
        <f>Attraction_List!$A$2</f>
        <v>Name</v>
      </c>
      <c r="B2" s="19" t="str">
        <f ca="1">LOOKUP(B1,Attraction_List!$Z$3:$Z$9999,Attraction_List!$A$3:$A$9999)</f>
        <v>Enchanted Tiki Room</v>
      </c>
      <c r="C2" s="19"/>
      <c r="D2" s="9"/>
      <c r="G2" s="20"/>
      <c r="AA2" s="32" t="str">
        <f>HYPERLINK("#$A$1","&lt;&lt;&lt; Attraction Info")</f>
        <v>&lt;&lt;&lt; Attraction Info</v>
      </c>
      <c r="AB2" s="33" t="s">
        <v>276</v>
      </c>
      <c r="AC2" s="34" t="s">
        <v>277</v>
      </c>
      <c r="AD2" s="35" t="s">
        <v>278</v>
      </c>
      <c r="AE2" s="34" t="s">
        <v>279</v>
      </c>
      <c r="AF2" s="34" t="s">
        <v>280</v>
      </c>
      <c r="AG2" s="33" t="s">
        <v>281</v>
      </c>
      <c r="AH2" s="62"/>
      <c r="AI2" s="63" t="s">
        <v>282</v>
      </c>
      <c r="AJ2" s="62" t="s">
        <v>283</v>
      </c>
      <c r="AK2" s="62"/>
      <c r="AL2" s="64" t="str">
        <f ca="1">HYPERLINK("#"&amp;CELL("address",INDEX(Attraction_List!$A$3:$A$9999,MATCH($B$1,Attraction_List!$Z$3:$Z$9999,0),1)),"Back to Attraction List")</f>
        <v>Back to Attraction List</v>
      </c>
      <c r="AN2" s="12">
        <f ca="1" t="shared" ref="AN2:AN66" si="0">IF(ISBLANK($AL2),0,1+LEN($AL2)-LEN(SUBSTITUTE($AL2,"●","")))</f>
        <v>1</v>
      </c>
    </row>
    <row r="3" ht="22.5" spans="1:38">
      <c r="A3" s="13" t="str">
        <f>Attraction_List!$C$2</f>
        <v>Cost</v>
      </c>
      <c r="B3" s="19">
        <f ca="1">LOOKUP(B1,Attraction_List!$Z$3:$Z$9999,Attraction_List!$C$3:$C$9999)</f>
        <v>125</v>
      </c>
      <c r="C3" s="19"/>
      <c r="D3" s="15" t="str">
        <f>IF($B$14&gt;0,HYPERLINK("#$AL$1","Task List &gt;&gt;&gt;"),HYPERLINK("#$A$1","No Tasks"))</f>
        <v>No Tasks</v>
      </c>
      <c r="E3" s="17"/>
      <c r="F3" s="17"/>
      <c r="G3" s="20"/>
      <c r="AA3" s="75" t="s">
        <v>284</v>
      </c>
      <c r="AB3" s="76"/>
      <c r="AC3" s="77"/>
      <c r="AD3" s="78"/>
      <c r="AE3" s="77"/>
      <c r="AF3" s="77"/>
      <c r="AG3" s="76"/>
      <c r="AH3" s="82" t="s">
        <v>285</v>
      </c>
      <c r="AI3" s="82" t="s">
        <v>286</v>
      </c>
      <c r="AJ3" s="82" t="s">
        <v>28</v>
      </c>
      <c r="AK3" s="82" t="s">
        <v>29</v>
      </c>
      <c r="AL3" s="83" t="s">
        <v>30</v>
      </c>
    </row>
    <row r="4" ht="21.75" spans="1:40">
      <c r="A4" s="13" t="str">
        <f>Attraction_List!$D$2</f>
        <v>Cost Units</v>
      </c>
      <c r="B4" s="19" t="str">
        <f ca="1">LOOKUP(B1,Attraction_List!$Z$3:$Z$9999,Attraction_List!$D$3:$D$9999)</f>
        <v>Gems</v>
      </c>
      <c r="C4" s="19"/>
      <c r="E4" s="21"/>
      <c r="G4" s="20"/>
      <c r="L4" s="26"/>
      <c r="AA4" s="44"/>
      <c r="AB4" s="45"/>
      <c r="AC4" s="45"/>
      <c r="AD4" s="45"/>
      <c r="AE4" s="45"/>
      <c r="AF4" s="45"/>
      <c r="AG4" s="45"/>
      <c r="AH4" s="45"/>
      <c r="AI4" s="45"/>
      <c r="AJ4" s="45"/>
      <c r="AK4" s="45"/>
      <c r="AL4" s="46"/>
      <c r="AN4" s="12">
        <f ca="1" t="shared" si="0"/>
        <v>0</v>
      </c>
    </row>
    <row r="5" ht="21" spans="1:40">
      <c r="A5" s="13" t="str">
        <f>Attraction_List!$E$2</f>
        <v>Limited Time</v>
      </c>
      <c r="B5" s="19" t="str">
        <f ca="1">IF(LOOKUP(B1,Attraction_List!$Z$3:$Z$9999,Attraction_List!$E$3:$E$9999)="Y","Yes","No")</f>
        <v>No</v>
      </c>
      <c r="C5" s="19"/>
      <c r="E5" s="21"/>
      <c r="G5" s="20"/>
      <c r="L5" s="26"/>
      <c r="AA5" s="44"/>
      <c r="AB5" s="45"/>
      <c r="AC5" s="45"/>
      <c r="AD5" s="45"/>
      <c r="AE5" s="45"/>
      <c r="AF5" s="45"/>
      <c r="AG5" s="45"/>
      <c r="AH5" s="45"/>
      <c r="AI5" s="45"/>
      <c r="AJ5" s="45"/>
      <c r="AK5" s="45"/>
      <c r="AL5" s="46"/>
      <c r="AN5" s="12">
        <f ca="1" t="shared" si="0"/>
        <v>0</v>
      </c>
    </row>
    <row r="6" ht="21" spans="1:40">
      <c r="A6" s="13" t="str">
        <f>Attraction_List!$F$2</f>
        <v>Build Time</v>
      </c>
      <c r="B6" s="19" t="str">
        <f ca="1">LOOKUP(B1,Attraction_List!$Z$3:$Z$9999,Attraction_List!$F$3:$F$9999)</f>
        <v>0s</v>
      </c>
      <c r="C6" s="19"/>
      <c r="E6" s="21"/>
      <c r="G6" s="20"/>
      <c r="L6" s="26"/>
      <c r="AA6" s="44"/>
      <c r="AB6" s="45"/>
      <c r="AC6" s="45"/>
      <c r="AD6" s="45"/>
      <c r="AE6" s="45"/>
      <c r="AF6" s="45"/>
      <c r="AG6" s="45"/>
      <c r="AH6" s="45"/>
      <c r="AI6" s="45"/>
      <c r="AJ6" s="45"/>
      <c r="AK6" s="45"/>
      <c r="AL6" s="46"/>
      <c r="AN6" s="12">
        <f ca="1" t="shared" si="0"/>
        <v>0</v>
      </c>
    </row>
    <row r="7" ht="21" spans="1:40">
      <c r="A7" s="13" t="str">
        <f>Attraction_List!$G$2</f>
        <v>Size</v>
      </c>
      <c r="B7" s="19" t="str">
        <f ca="1">LOOKUP(B1,Attraction_List!$Z$3:$Z$9999,Attraction_List!$G$3:$G$9999)</f>
        <v>10x10</v>
      </c>
      <c r="C7" s="19"/>
      <c r="E7" s="21"/>
      <c r="G7" s="20"/>
      <c r="L7" s="26"/>
      <c r="AA7" s="44"/>
      <c r="AB7" s="45"/>
      <c r="AC7" s="45"/>
      <c r="AD7" s="45"/>
      <c r="AE7" s="45"/>
      <c r="AF7" s="45"/>
      <c r="AG7" s="45"/>
      <c r="AH7" s="45"/>
      <c r="AI7" s="45"/>
      <c r="AJ7" s="45"/>
      <c r="AK7" s="45"/>
      <c r="AL7" s="46"/>
      <c r="AN7" s="12">
        <f ca="1" t="shared" si="0"/>
        <v>0</v>
      </c>
    </row>
    <row r="8" ht="21" spans="1:40">
      <c r="A8" s="13" t="str">
        <f>Attraction_List!$H$2</f>
        <v>Collect Time</v>
      </c>
      <c r="B8" s="19" t="str">
        <f ca="1">LOOKUP(B1,Attraction_List!$Z$3:$Z$9999,Attraction_List!$H$3:$H$9999)</f>
        <v>6h</v>
      </c>
      <c r="C8" s="19"/>
      <c r="E8" s="21"/>
      <c r="G8" s="20"/>
      <c r="L8" s="26"/>
      <c r="AA8" s="44"/>
      <c r="AB8" s="45"/>
      <c r="AC8" s="45"/>
      <c r="AD8" s="45"/>
      <c r="AE8" s="45"/>
      <c r="AF8" s="45"/>
      <c r="AG8" s="45"/>
      <c r="AH8" s="45"/>
      <c r="AI8" s="45"/>
      <c r="AJ8" s="45"/>
      <c r="AK8" s="45"/>
      <c r="AL8" s="46"/>
      <c r="AN8" s="12">
        <f ca="1" t="shared" si="0"/>
        <v>0</v>
      </c>
    </row>
    <row r="9" ht="21" spans="1:40">
      <c r="A9" s="13" t="str">
        <f>Attraction_List!$I$2</f>
        <v>Striking Gold</v>
      </c>
      <c r="B9" s="19" t="str">
        <f ca="1">IF(LOOKUP(B1,Attraction_List!$Z$3:$Z$9999,Attraction_List!$I$3:$I$9999)="Y","Yes","No")</f>
        <v>Yes</v>
      </c>
      <c r="C9" s="19"/>
      <c r="E9" s="21"/>
      <c r="G9" s="20"/>
      <c r="L9" s="26"/>
      <c r="AA9" s="44"/>
      <c r="AB9" s="45"/>
      <c r="AC9" s="45"/>
      <c r="AD9" s="45"/>
      <c r="AE9" s="45"/>
      <c r="AF9" s="45"/>
      <c r="AG9" s="45"/>
      <c r="AH9" s="45"/>
      <c r="AI9" s="45"/>
      <c r="AJ9" s="45"/>
      <c r="AK9" s="45"/>
      <c r="AL9" s="46"/>
      <c r="AN9" s="12">
        <f ca="1" t="shared" si="0"/>
        <v>0</v>
      </c>
    </row>
    <row r="10" ht="21" spans="1:40">
      <c r="A10" s="13" t="str">
        <f>Attraction_List!$J$2</f>
        <v>XP</v>
      </c>
      <c r="B10" s="19">
        <f ca="1">LOOKUP(B1,Attraction_List!$Z$3:$Z$9999,Attraction_List!$J$3:$J$9999)</f>
        <v>27</v>
      </c>
      <c r="C10" s="19"/>
      <c r="E10" s="21"/>
      <c r="G10" s="20"/>
      <c r="L10" s="26"/>
      <c r="AA10" s="44"/>
      <c r="AB10" s="45"/>
      <c r="AC10" s="45"/>
      <c r="AD10" s="45"/>
      <c r="AE10" s="45"/>
      <c r="AF10" s="45"/>
      <c r="AG10" s="45"/>
      <c r="AH10" s="45"/>
      <c r="AI10" s="45"/>
      <c r="AJ10" s="45"/>
      <c r="AK10" s="45"/>
      <c r="AL10" s="46"/>
      <c r="AN10" s="12">
        <f ca="1" t="shared" si="0"/>
        <v>0</v>
      </c>
    </row>
    <row r="11" ht="21" spans="1:40">
      <c r="A11" s="13" t="str">
        <f>Attraction_List!$K$2</f>
        <v>Magic</v>
      </c>
      <c r="B11" s="19">
        <f ca="1">LOOKUP(B1,Attraction_List!$Z$3:$Z$9999,Attraction_List!$K$3:$K$9999)</f>
        <v>140</v>
      </c>
      <c r="C11" s="19"/>
      <c r="D11" s="22"/>
      <c r="E11" s="23"/>
      <c r="F11" s="24"/>
      <c r="G11" s="22"/>
      <c r="H11" s="24"/>
      <c r="I11" s="24"/>
      <c r="J11" s="24"/>
      <c r="K11" s="24"/>
      <c r="L11" s="27"/>
      <c r="AA11" s="44"/>
      <c r="AB11" s="45"/>
      <c r="AC11" s="45"/>
      <c r="AD11" s="45"/>
      <c r="AE11" s="45"/>
      <c r="AF11" s="45"/>
      <c r="AG11" s="45"/>
      <c r="AH11" s="45"/>
      <c r="AI11" s="45"/>
      <c r="AJ11" s="45"/>
      <c r="AK11" s="45"/>
      <c r="AL11" s="46"/>
      <c r="AN11" s="12">
        <f ca="1" t="shared" si="0"/>
        <v>0</v>
      </c>
    </row>
    <row r="12" ht="21" spans="1:40">
      <c r="A12" s="13" t="str">
        <f>Attraction_List!$L$2</f>
        <v>Possible Tokens</v>
      </c>
      <c r="B12" s="19">
        <f ca="1">LOOKUP(B1,Attraction_List!$Z$3:$Z$9999,Attraction_List!$L$3:$L$9999)</f>
        <v>0</v>
      </c>
      <c r="C12" s="19"/>
      <c r="E12" s="21"/>
      <c r="G12" s="20"/>
      <c r="L12" s="28"/>
      <c r="AA12" s="44"/>
      <c r="AB12" s="45"/>
      <c r="AC12" s="45"/>
      <c r="AD12" s="45"/>
      <c r="AE12" s="45"/>
      <c r="AF12" s="45"/>
      <c r="AG12" s="45"/>
      <c r="AH12" s="45"/>
      <c r="AI12" s="45"/>
      <c r="AJ12" s="45"/>
      <c r="AK12" s="45"/>
      <c r="AL12" s="46"/>
      <c r="AN12" s="12">
        <f ca="1" t="shared" si="0"/>
        <v>0</v>
      </c>
    </row>
    <row r="13" ht="21" spans="1:40">
      <c r="A13" s="13" t="str">
        <f>Attraction_List!$M$2</f>
        <v>Activity</v>
      </c>
      <c r="B13" s="19" t="str">
        <f ca="1">LOOKUP(B1,Attraction_List!$Z$3:$Z$9999,Attraction_List!$M$3:$M$9999)</f>
        <v>Aligning the Torches</v>
      </c>
      <c r="C13" s="19"/>
      <c r="E13" s="21"/>
      <c r="G13" s="20"/>
      <c r="L13" s="29"/>
      <c r="AA13" s="44"/>
      <c r="AB13" s="45"/>
      <c r="AC13" s="45"/>
      <c r="AD13" s="45"/>
      <c r="AE13" s="45"/>
      <c r="AF13" s="45"/>
      <c r="AG13" s="45"/>
      <c r="AH13" s="45"/>
      <c r="AI13" s="45"/>
      <c r="AJ13" s="45"/>
      <c r="AK13" s="45"/>
      <c r="AL13" s="46"/>
      <c r="AN13" s="12">
        <f ca="1" t="shared" si="0"/>
        <v>0</v>
      </c>
    </row>
    <row r="14" ht="21" spans="1:40">
      <c r="A14" s="13" t="s">
        <v>308</v>
      </c>
      <c r="B14" s="22">
        <f>COUNTA($AB$4:$AB$9999)</f>
        <v>0</v>
      </c>
      <c r="C14" s="24"/>
      <c r="D14" s="22"/>
      <c r="E14" s="23"/>
      <c r="F14" s="24"/>
      <c r="G14" s="20"/>
      <c r="H14" s="24"/>
      <c r="I14" s="24"/>
      <c r="J14" s="24"/>
      <c r="K14" s="24"/>
      <c r="L14" s="28"/>
      <c r="AA14" s="44"/>
      <c r="AB14" s="45"/>
      <c r="AC14" s="45"/>
      <c r="AD14" s="45"/>
      <c r="AE14" s="45"/>
      <c r="AF14" s="45"/>
      <c r="AG14" s="45"/>
      <c r="AH14" s="45"/>
      <c r="AI14" s="45"/>
      <c r="AJ14" s="45"/>
      <c r="AK14" s="45"/>
      <c r="AL14" s="46"/>
      <c r="AN14" s="12">
        <f ca="1" t="shared" si="0"/>
        <v>0</v>
      </c>
    </row>
    <row r="15" ht="21" spans="1:40">
      <c r="A15" s="13" t="s">
        <v>311</v>
      </c>
      <c r="B15" s="22">
        <f>COUNTA($AA$4:$AA$9999)</f>
        <v>0</v>
      </c>
      <c r="C15" s="24"/>
      <c r="D15" s="22"/>
      <c r="E15" s="23"/>
      <c r="F15" s="24"/>
      <c r="G15" s="20"/>
      <c r="H15" s="24"/>
      <c r="I15" s="24"/>
      <c r="J15" s="24"/>
      <c r="K15" s="24"/>
      <c r="L15" s="28"/>
      <c r="AA15" s="44"/>
      <c r="AB15" s="45"/>
      <c r="AC15" s="45"/>
      <c r="AD15" s="45"/>
      <c r="AE15" s="45"/>
      <c r="AF15" s="45"/>
      <c r="AG15" s="45"/>
      <c r="AH15" s="45"/>
      <c r="AI15" s="45"/>
      <c r="AJ15" s="45"/>
      <c r="AK15" s="45"/>
      <c r="AL15" s="46"/>
      <c r="AN15" s="12">
        <f ca="1" t="shared" si="0"/>
        <v>0</v>
      </c>
    </row>
    <row r="16" spans="27:40">
      <c r="AA16" s="44"/>
      <c r="AB16" s="46"/>
      <c r="AC16" s="45"/>
      <c r="AD16" s="47"/>
      <c r="AE16" s="45"/>
      <c r="AF16" s="45"/>
      <c r="AG16" s="45"/>
      <c r="AH16" s="45"/>
      <c r="AI16" s="45"/>
      <c r="AJ16" s="45"/>
      <c r="AK16" s="45"/>
      <c r="AL16" s="46"/>
      <c r="AN16" s="12">
        <f ca="1" t="shared" si="0"/>
        <v>0</v>
      </c>
    </row>
    <row r="17" spans="27:40">
      <c r="AA17" s="44"/>
      <c r="AB17" s="46"/>
      <c r="AC17" s="45"/>
      <c r="AD17" s="45"/>
      <c r="AE17" s="45"/>
      <c r="AF17" s="45"/>
      <c r="AG17" s="45"/>
      <c r="AH17" s="45"/>
      <c r="AI17" s="45"/>
      <c r="AJ17" s="45"/>
      <c r="AK17" s="45"/>
      <c r="AL17" s="46"/>
      <c r="AN17" s="12">
        <f ca="1" t="shared" si="0"/>
        <v>0</v>
      </c>
    </row>
    <row r="18" spans="27:40">
      <c r="AA18" s="44"/>
      <c r="AB18" s="46"/>
      <c r="AC18" s="45"/>
      <c r="AD18" s="45"/>
      <c r="AE18" s="45"/>
      <c r="AF18" s="45"/>
      <c r="AG18" s="46"/>
      <c r="AH18" s="45"/>
      <c r="AI18" s="45"/>
      <c r="AJ18" s="45"/>
      <c r="AK18" s="45"/>
      <c r="AL18" s="46"/>
      <c r="AN18" s="12">
        <f ca="1" t="shared" si="0"/>
        <v>0</v>
      </c>
    </row>
    <row r="19" spans="27:40">
      <c r="AA19" s="44"/>
      <c r="AB19" s="46"/>
      <c r="AC19" s="45"/>
      <c r="AD19" s="45"/>
      <c r="AE19" s="45"/>
      <c r="AF19" s="45"/>
      <c r="AG19" s="46"/>
      <c r="AH19" s="45"/>
      <c r="AI19" s="45"/>
      <c r="AJ19" s="45"/>
      <c r="AK19" s="45"/>
      <c r="AL19" s="46"/>
      <c r="AN19" s="12">
        <f ca="1" t="shared" si="0"/>
        <v>0</v>
      </c>
    </row>
    <row r="20" spans="27:40">
      <c r="AA20" s="44"/>
      <c r="AB20" s="46"/>
      <c r="AC20" s="45"/>
      <c r="AD20" s="47"/>
      <c r="AE20" s="45"/>
      <c r="AF20" s="45"/>
      <c r="AG20" s="46"/>
      <c r="AH20" s="45"/>
      <c r="AI20" s="45"/>
      <c r="AJ20" s="45"/>
      <c r="AK20" s="45"/>
      <c r="AL20" s="46"/>
      <c r="AN20" s="12">
        <f ca="1" t="shared" si="0"/>
        <v>0</v>
      </c>
    </row>
    <row r="21" spans="27:40">
      <c r="AA21" s="44"/>
      <c r="AB21" s="46"/>
      <c r="AC21" s="45"/>
      <c r="AD21" s="45"/>
      <c r="AE21" s="45"/>
      <c r="AF21" s="45"/>
      <c r="AG21" s="46"/>
      <c r="AH21" s="45"/>
      <c r="AI21" s="45"/>
      <c r="AJ21" s="45"/>
      <c r="AK21" s="45"/>
      <c r="AL21" s="46"/>
      <c r="AN21" s="12">
        <f ca="1" t="shared" si="0"/>
        <v>0</v>
      </c>
    </row>
    <row r="22" spans="27:40">
      <c r="AA22" s="44"/>
      <c r="AB22" s="46"/>
      <c r="AC22" s="45"/>
      <c r="AD22" s="45"/>
      <c r="AE22" s="45"/>
      <c r="AF22" s="45"/>
      <c r="AG22" s="46"/>
      <c r="AH22" s="45"/>
      <c r="AI22" s="45"/>
      <c r="AJ22" s="45"/>
      <c r="AK22" s="45"/>
      <c r="AL22" s="46"/>
      <c r="AN22" s="12">
        <f ca="1" t="shared" si="0"/>
        <v>0</v>
      </c>
    </row>
    <row r="23" spans="27:40">
      <c r="AA23" s="44"/>
      <c r="AB23" s="46"/>
      <c r="AC23" s="45"/>
      <c r="AD23" s="45"/>
      <c r="AE23" s="45"/>
      <c r="AF23" s="45"/>
      <c r="AG23" s="46"/>
      <c r="AH23" s="45"/>
      <c r="AI23" s="45"/>
      <c r="AJ23" s="45"/>
      <c r="AK23" s="45"/>
      <c r="AL23" s="46"/>
      <c r="AN23" s="12">
        <f ca="1" t="shared" si="0"/>
        <v>0</v>
      </c>
    </row>
    <row r="24" spans="27:40">
      <c r="AA24" s="44"/>
      <c r="AB24" s="45"/>
      <c r="AC24" s="45"/>
      <c r="AD24" s="45"/>
      <c r="AE24" s="45"/>
      <c r="AF24" s="45"/>
      <c r="AG24" s="45"/>
      <c r="AH24" s="45"/>
      <c r="AI24" s="45"/>
      <c r="AJ24" s="45"/>
      <c r="AK24" s="45"/>
      <c r="AL24" s="46"/>
      <c r="AN24" s="12">
        <f ca="1" t="shared" si="0"/>
        <v>0</v>
      </c>
    </row>
    <row r="25" spans="27:40">
      <c r="AA25" s="44"/>
      <c r="AB25" s="45"/>
      <c r="AC25" s="45"/>
      <c r="AD25" s="47"/>
      <c r="AE25" s="45"/>
      <c r="AF25" s="45"/>
      <c r="AG25" s="45"/>
      <c r="AH25" s="45"/>
      <c r="AI25" s="45"/>
      <c r="AJ25" s="45"/>
      <c r="AK25" s="45"/>
      <c r="AL25" s="46"/>
      <c r="AN25" s="12">
        <f ca="1" t="shared" si="0"/>
        <v>0</v>
      </c>
    </row>
    <row r="26" spans="27:40">
      <c r="AA26" s="44"/>
      <c r="AB26" s="45"/>
      <c r="AC26" s="45"/>
      <c r="AD26" s="45"/>
      <c r="AE26" s="45"/>
      <c r="AF26" s="45"/>
      <c r="AG26" s="45"/>
      <c r="AH26" s="45"/>
      <c r="AI26" s="45"/>
      <c r="AJ26" s="45"/>
      <c r="AK26" s="45"/>
      <c r="AL26" s="46"/>
      <c r="AN26" s="12">
        <f ca="1" t="shared" si="0"/>
        <v>0</v>
      </c>
    </row>
    <row r="27" spans="27:40">
      <c r="AA27" s="44"/>
      <c r="AB27" s="45"/>
      <c r="AC27" s="45"/>
      <c r="AD27" s="45"/>
      <c r="AE27" s="45"/>
      <c r="AF27" s="45"/>
      <c r="AG27" s="45"/>
      <c r="AH27" s="45"/>
      <c r="AI27" s="45"/>
      <c r="AJ27" s="45"/>
      <c r="AK27" s="45"/>
      <c r="AL27" s="46"/>
      <c r="AN27" s="12">
        <f ca="1" t="shared" si="0"/>
        <v>0</v>
      </c>
    </row>
    <row r="28" spans="27:40">
      <c r="AA28" s="44"/>
      <c r="AB28" s="45"/>
      <c r="AC28" s="45"/>
      <c r="AD28" s="45"/>
      <c r="AE28" s="45"/>
      <c r="AF28" s="45"/>
      <c r="AG28" s="45"/>
      <c r="AH28" s="45"/>
      <c r="AI28" s="45"/>
      <c r="AJ28" s="45"/>
      <c r="AK28" s="45"/>
      <c r="AL28" s="46"/>
      <c r="AN28" s="12">
        <f ca="1" t="shared" si="0"/>
        <v>0</v>
      </c>
    </row>
    <row r="29" spans="27:40">
      <c r="AA29" s="44"/>
      <c r="AB29" s="45"/>
      <c r="AC29" s="45"/>
      <c r="AD29" s="45"/>
      <c r="AE29" s="45"/>
      <c r="AF29" s="45"/>
      <c r="AG29" s="45"/>
      <c r="AH29" s="45"/>
      <c r="AI29" s="45"/>
      <c r="AJ29" s="45"/>
      <c r="AK29" s="45"/>
      <c r="AL29" s="46"/>
      <c r="AN29" s="12">
        <f ca="1" t="shared" si="0"/>
        <v>0</v>
      </c>
    </row>
    <row r="30" spans="27:40">
      <c r="AA30" s="44"/>
      <c r="AB30" s="45"/>
      <c r="AC30" s="45"/>
      <c r="AD30" s="45"/>
      <c r="AE30" s="45"/>
      <c r="AF30" s="45"/>
      <c r="AG30" s="45"/>
      <c r="AH30" s="45"/>
      <c r="AI30" s="45"/>
      <c r="AJ30" s="45"/>
      <c r="AK30" s="45"/>
      <c r="AL30" s="46"/>
      <c r="AN30" s="12">
        <f ca="1" t="shared" si="0"/>
        <v>0</v>
      </c>
    </row>
    <row r="31" spans="27:40">
      <c r="AA31" s="44"/>
      <c r="AB31" s="45"/>
      <c r="AC31" s="45"/>
      <c r="AD31" s="45"/>
      <c r="AE31" s="45"/>
      <c r="AF31" s="45"/>
      <c r="AG31" s="45"/>
      <c r="AH31" s="45"/>
      <c r="AI31" s="45"/>
      <c r="AJ31" s="45"/>
      <c r="AK31" s="45"/>
      <c r="AL31" s="46"/>
      <c r="AN31" s="12">
        <f ca="1" t="shared" si="0"/>
        <v>0</v>
      </c>
    </row>
    <row r="32" spans="27:40">
      <c r="AA32" s="44"/>
      <c r="AB32" s="45"/>
      <c r="AC32" s="45"/>
      <c r="AD32" s="45"/>
      <c r="AE32" s="45"/>
      <c r="AF32" s="45"/>
      <c r="AG32" s="45"/>
      <c r="AH32" s="45"/>
      <c r="AI32" s="45"/>
      <c r="AJ32" s="45"/>
      <c r="AK32" s="45"/>
      <c r="AL32" s="46"/>
      <c r="AN32" s="12">
        <f ca="1" t="shared" si="0"/>
        <v>0</v>
      </c>
    </row>
    <row r="33" spans="27:40">
      <c r="AA33" s="44"/>
      <c r="AB33" s="45"/>
      <c r="AC33" s="45"/>
      <c r="AD33" s="47"/>
      <c r="AE33" s="45"/>
      <c r="AF33" s="45"/>
      <c r="AG33" s="45"/>
      <c r="AH33" s="45"/>
      <c r="AI33" s="45"/>
      <c r="AJ33" s="45"/>
      <c r="AK33" s="45"/>
      <c r="AL33" s="46"/>
      <c r="AN33" s="12">
        <f ca="1" t="shared" si="0"/>
        <v>0</v>
      </c>
    </row>
    <row r="34" spans="27:40">
      <c r="AA34" s="44"/>
      <c r="AB34" s="46"/>
      <c r="AC34" s="45"/>
      <c r="AD34" s="45"/>
      <c r="AE34" s="45"/>
      <c r="AF34" s="45"/>
      <c r="AG34" s="46"/>
      <c r="AH34" s="45"/>
      <c r="AI34" s="45"/>
      <c r="AJ34" s="45"/>
      <c r="AK34" s="45"/>
      <c r="AL34" s="70"/>
      <c r="AN34" s="12">
        <f ca="1" t="shared" si="0"/>
        <v>0</v>
      </c>
    </row>
    <row r="35" spans="27:40">
      <c r="AA35" s="48"/>
      <c r="AB35" s="49"/>
      <c r="AC35" s="50"/>
      <c r="AD35" s="50"/>
      <c r="AE35" s="50"/>
      <c r="AF35" s="50"/>
      <c r="AG35" s="49"/>
      <c r="AH35" s="50"/>
      <c r="AI35" s="50"/>
      <c r="AJ35" s="50"/>
      <c r="AK35" s="50"/>
      <c r="AL35" s="71"/>
      <c r="AN35" s="12">
        <f ca="1" t="shared" si="0"/>
        <v>0</v>
      </c>
    </row>
    <row r="36" spans="27:40">
      <c r="AA36" s="48"/>
      <c r="AB36" s="49"/>
      <c r="AC36" s="50"/>
      <c r="AD36" s="50"/>
      <c r="AE36" s="50"/>
      <c r="AF36" s="50"/>
      <c r="AG36" s="49"/>
      <c r="AH36" s="50"/>
      <c r="AI36" s="50"/>
      <c r="AJ36" s="50"/>
      <c r="AK36" s="50"/>
      <c r="AL36" s="71"/>
      <c r="AN36" s="12">
        <f ca="1" t="shared" si="0"/>
        <v>0</v>
      </c>
    </row>
    <row r="37" spans="27:40">
      <c r="AA37" s="48"/>
      <c r="AB37" s="49"/>
      <c r="AC37" s="50"/>
      <c r="AD37" s="50"/>
      <c r="AE37" s="50"/>
      <c r="AF37" s="50"/>
      <c r="AG37" s="49"/>
      <c r="AH37" s="50"/>
      <c r="AI37" s="50"/>
      <c r="AJ37" s="50"/>
      <c r="AK37" s="50"/>
      <c r="AL37" s="71"/>
      <c r="AN37" s="12">
        <f ca="1" t="shared" si="0"/>
        <v>0</v>
      </c>
    </row>
    <row r="38" spans="27:40">
      <c r="AA38" s="51"/>
      <c r="AB38" s="29"/>
      <c r="AC38" s="10"/>
      <c r="AE38" s="10"/>
      <c r="AF38" s="10"/>
      <c r="AG38" s="29"/>
      <c r="AH38" s="10"/>
      <c r="AI38" s="10"/>
      <c r="AJ38" s="10"/>
      <c r="AK38" s="10"/>
      <c r="AL38" s="28"/>
      <c r="AN38" s="12">
        <f ca="1" t="shared" si="0"/>
        <v>0</v>
      </c>
    </row>
    <row r="39" spans="27:40">
      <c r="AA39" s="51"/>
      <c r="AB39" s="29"/>
      <c r="AC39" s="10"/>
      <c r="AE39" s="10"/>
      <c r="AF39" s="10"/>
      <c r="AG39" s="29"/>
      <c r="AH39" s="10"/>
      <c r="AI39" s="10"/>
      <c r="AJ39" s="10"/>
      <c r="AK39" s="10"/>
      <c r="AL39" s="28"/>
      <c r="AN39" s="12">
        <f ca="1" t="shared" si="0"/>
        <v>0</v>
      </c>
    </row>
    <row r="40" spans="27:40">
      <c r="AA40" s="51"/>
      <c r="AB40" s="29"/>
      <c r="AC40" s="10"/>
      <c r="AE40" s="10"/>
      <c r="AF40" s="10"/>
      <c r="AG40" s="29"/>
      <c r="AH40" s="10"/>
      <c r="AI40" s="10"/>
      <c r="AJ40" s="10"/>
      <c r="AK40" s="10"/>
      <c r="AL40" s="28"/>
      <c r="AN40" s="12">
        <f ca="1" t="shared" si="0"/>
        <v>0</v>
      </c>
    </row>
    <row r="41" spans="27:40">
      <c r="AA41" s="51"/>
      <c r="AB41" s="29"/>
      <c r="AC41" s="10"/>
      <c r="AE41" s="10"/>
      <c r="AF41" s="10"/>
      <c r="AG41" s="29"/>
      <c r="AH41" s="10"/>
      <c r="AI41" s="10"/>
      <c r="AJ41" s="10"/>
      <c r="AK41" s="10"/>
      <c r="AL41" s="28"/>
      <c r="AN41" s="12">
        <f ca="1" t="shared" si="0"/>
        <v>0</v>
      </c>
    </row>
    <row r="42" spans="27:40">
      <c r="AA42" s="51"/>
      <c r="AB42" s="29"/>
      <c r="AC42" s="10"/>
      <c r="AE42" s="10"/>
      <c r="AF42" s="10"/>
      <c r="AG42" s="29"/>
      <c r="AH42" s="10"/>
      <c r="AI42" s="10"/>
      <c r="AJ42" s="10"/>
      <c r="AK42" s="10"/>
      <c r="AL42" s="28"/>
      <c r="AN42" s="12">
        <f ca="1" t="shared" si="0"/>
        <v>0</v>
      </c>
    </row>
    <row r="43" spans="27:40">
      <c r="AA43" s="51"/>
      <c r="AB43" s="29"/>
      <c r="AC43" s="10"/>
      <c r="AE43" s="10"/>
      <c r="AF43" s="10"/>
      <c r="AG43" s="29"/>
      <c r="AH43" s="10"/>
      <c r="AI43" s="10"/>
      <c r="AJ43" s="10"/>
      <c r="AK43" s="10"/>
      <c r="AL43" s="28"/>
      <c r="AN43" s="12">
        <f ca="1" t="shared" si="0"/>
        <v>0</v>
      </c>
    </row>
    <row r="44" spans="40:40">
      <c r="AN44" s="12">
        <f ca="1" t="shared" si="0"/>
        <v>0</v>
      </c>
    </row>
    <row r="45" spans="27:40">
      <c r="AA45" s="52"/>
      <c r="AB45" s="53"/>
      <c r="AC45" s="54"/>
      <c r="AD45" s="50"/>
      <c r="AE45" s="54"/>
      <c r="AF45" s="54"/>
      <c r="AG45" s="53"/>
      <c r="AH45" s="54"/>
      <c r="AI45" s="54"/>
      <c r="AJ45" s="54"/>
      <c r="AK45" s="54"/>
      <c r="AL45" s="72"/>
      <c r="AM45" s="52"/>
      <c r="AN45" s="12">
        <f ca="1" t="shared" si="0"/>
        <v>0</v>
      </c>
    </row>
    <row r="46" spans="27:40">
      <c r="AA46" s="44"/>
      <c r="AB46" s="55"/>
      <c r="AC46" s="56"/>
      <c r="AD46" s="45"/>
      <c r="AE46" s="56"/>
      <c r="AF46" s="56"/>
      <c r="AG46" s="55"/>
      <c r="AH46" s="56"/>
      <c r="AI46" s="56"/>
      <c r="AJ46" s="56"/>
      <c r="AK46" s="56"/>
      <c r="AL46" s="73"/>
      <c r="AM46" s="52"/>
      <c r="AN46" s="12">
        <f ca="1" t="shared" si="0"/>
        <v>0</v>
      </c>
    </row>
    <row r="47" spans="27:40">
      <c r="AA47" s="44"/>
      <c r="AB47" s="55"/>
      <c r="AC47" s="56"/>
      <c r="AD47" s="45"/>
      <c r="AE47" s="56"/>
      <c r="AF47" s="56"/>
      <c r="AG47" s="55"/>
      <c r="AH47" s="56"/>
      <c r="AI47" s="56"/>
      <c r="AJ47" s="56"/>
      <c r="AK47" s="56"/>
      <c r="AL47" s="46"/>
      <c r="AM47" s="52"/>
      <c r="AN47" s="12">
        <f ca="1" t="shared" si="0"/>
        <v>0</v>
      </c>
    </row>
    <row r="48" spans="27:40">
      <c r="AA48" s="44"/>
      <c r="AB48" s="55"/>
      <c r="AC48" s="56"/>
      <c r="AD48" s="57"/>
      <c r="AE48" s="56"/>
      <c r="AF48" s="56"/>
      <c r="AG48" s="55"/>
      <c r="AH48" s="56"/>
      <c r="AI48" s="56"/>
      <c r="AJ48" s="56"/>
      <c r="AK48" s="56"/>
      <c r="AL48" s="46"/>
      <c r="AM48" s="52"/>
      <c r="AN48" s="12">
        <f ca="1" t="shared" si="0"/>
        <v>0</v>
      </c>
    </row>
    <row r="49" spans="27:40">
      <c r="AA49" s="58"/>
      <c r="AB49" s="59"/>
      <c r="AC49" s="21"/>
      <c r="AD49" s="60"/>
      <c r="AE49" s="21"/>
      <c r="AF49" s="21"/>
      <c r="AG49" s="59"/>
      <c r="AH49" s="21"/>
      <c r="AI49" s="21"/>
      <c r="AJ49" s="21"/>
      <c r="AK49" s="21"/>
      <c r="AL49" s="74"/>
      <c r="AN49" s="12">
        <f ca="1" t="shared" si="0"/>
        <v>0</v>
      </c>
    </row>
    <row r="50" spans="40:40">
      <c r="AN50" s="12">
        <f ca="1" t="shared" si="0"/>
        <v>0</v>
      </c>
    </row>
    <row r="51" spans="40:40">
      <c r="AN51" s="12">
        <f ca="1" t="shared" si="0"/>
        <v>0</v>
      </c>
    </row>
    <row r="52" spans="40:40">
      <c r="AN52" s="12">
        <f ca="1" t="shared" si="0"/>
        <v>0</v>
      </c>
    </row>
    <row r="53" spans="40:40">
      <c r="AN53" s="12">
        <f ca="1" t="shared" si="0"/>
        <v>0</v>
      </c>
    </row>
    <row r="54" spans="40:40">
      <c r="AN54" s="12">
        <f ca="1" t="shared" si="0"/>
        <v>0</v>
      </c>
    </row>
    <row r="55" spans="40:40">
      <c r="AN55" s="12">
        <f ca="1" t="shared" si="0"/>
        <v>0</v>
      </c>
    </row>
    <row r="56" spans="40:40">
      <c r="AN56" s="12">
        <f ca="1" t="shared" si="0"/>
        <v>0</v>
      </c>
    </row>
    <row r="57" spans="40:40">
      <c r="AN57" s="12">
        <f ca="1" t="shared" si="0"/>
        <v>0</v>
      </c>
    </row>
    <row r="58" spans="40:40">
      <c r="AN58" s="12">
        <f ca="1" t="shared" si="0"/>
        <v>0</v>
      </c>
    </row>
    <row r="59" spans="40:40">
      <c r="AN59" s="12">
        <f ca="1" t="shared" si="0"/>
        <v>0</v>
      </c>
    </row>
    <row r="60" spans="40:40">
      <c r="AN60" s="12">
        <f ca="1" t="shared" si="0"/>
        <v>0</v>
      </c>
    </row>
    <row r="61" spans="40:40">
      <c r="AN61" s="12">
        <f ca="1" t="shared" si="0"/>
        <v>0</v>
      </c>
    </row>
    <row r="62" spans="40:40">
      <c r="AN62" s="12">
        <f ca="1" t="shared" si="0"/>
        <v>0</v>
      </c>
    </row>
    <row r="63" spans="40:40">
      <c r="AN63" s="12">
        <f ca="1" t="shared" si="0"/>
        <v>0</v>
      </c>
    </row>
    <row r="64" spans="40:40">
      <c r="AN64" s="12">
        <f ca="1" t="shared" si="0"/>
        <v>0</v>
      </c>
    </row>
    <row r="65" spans="40:40">
      <c r="AN65" s="12">
        <f ca="1" t="shared" si="0"/>
        <v>0</v>
      </c>
    </row>
    <row r="66" spans="40:40">
      <c r="AN66" s="12">
        <f ca="1" t="shared" si="0"/>
        <v>0</v>
      </c>
    </row>
    <row r="67" spans="40:40">
      <c r="AN67" s="12">
        <f t="shared" ref="AN67:AN99" si="1">IF(ISBLANK($AL67),0,1+LEN($AL67)-LEN(SUBSTITUTE($AL67,"●","")))</f>
        <v>0</v>
      </c>
    </row>
    <row r="68" spans="40:40">
      <c r="AN68" s="12">
        <f t="shared" si="1"/>
        <v>0</v>
      </c>
    </row>
    <row r="69" spans="40:40">
      <c r="AN69" s="12">
        <f t="shared" si="1"/>
        <v>0</v>
      </c>
    </row>
    <row r="70" spans="40:40">
      <c r="AN70" s="12">
        <f t="shared" si="1"/>
        <v>0</v>
      </c>
    </row>
    <row r="71" spans="40:40">
      <c r="AN71" s="12">
        <f t="shared" si="1"/>
        <v>0</v>
      </c>
    </row>
    <row r="72" spans="40:40">
      <c r="AN72" s="12">
        <f t="shared" si="1"/>
        <v>0</v>
      </c>
    </row>
    <row r="73" spans="40:40">
      <c r="AN73" s="12">
        <f t="shared" si="1"/>
        <v>0</v>
      </c>
    </row>
    <row r="74" spans="40:40">
      <c r="AN74" s="12">
        <f t="shared" si="1"/>
        <v>0</v>
      </c>
    </row>
    <row r="75" spans="40:40">
      <c r="AN75" s="12">
        <f t="shared" si="1"/>
        <v>0</v>
      </c>
    </row>
    <row r="76" spans="40:40">
      <c r="AN76" s="12">
        <f t="shared" si="1"/>
        <v>0</v>
      </c>
    </row>
    <row r="77" spans="40:40">
      <c r="AN77" s="12">
        <f t="shared" si="1"/>
        <v>0</v>
      </c>
    </row>
    <row r="78" spans="40:40">
      <c r="AN78" s="12">
        <f t="shared" si="1"/>
        <v>0</v>
      </c>
    </row>
    <row r="79" spans="40:40">
      <c r="AN79" s="12">
        <f t="shared" si="1"/>
        <v>0</v>
      </c>
    </row>
    <row r="80" spans="40:40">
      <c r="AN80" s="12">
        <f t="shared" si="1"/>
        <v>0</v>
      </c>
    </row>
    <row r="81" spans="40:40">
      <c r="AN81" s="12">
        <f t="shared" si="1"/>
        <v>0</v>
      </c>
    </row>
    <row r="82" spans="40:40">
      <c r="AN82" s="12">
        <f t="shared" si="1"/>
        <v>0</v>
      </c>
    </row>
    <row r="83" spans="40:40">
      <c r="AN83" s="12">
        <f t="shared" si="1"/>
        <v>0</v>
      </c>
    </row>
    <row r="84" spans="40:40">
      <c r="AN84" s="12">
        <f t="shared" si="1"/>
        <v>0</v>
      </c>
    </row>
    <row r="85" spans="40:40">
      <c r="AN85" s="12">
        <f t="shared" si="1"/>
        <v>0</v>
      </c>
    </row>
    <row r="86" spans="40:40">
      <c r="AN86" s="12">
        <f t="shared" si="1"/>
        <v>0</v>
      </c>
    </row>
    <row r="87" spans="40:40">
      <c r="AN87" s="12">
        <f t="shared" si="1"/>
        <v>0</v>
      </c>
    </row>
    <row r="88" spans="40:40">
      <c r="AN88" s="12">
        <f t="shared" si="1"/>
        <v>0</v>
      </c>
    </row>
    <row r="89" spans="40:40">
      <c r="AN89" s="12">
        <f t="shared" si="1"/>
        <v>0</v>
      </c>
    </row>
    <row r="90" spans="40:40">
      <c r="AN90" s="12">
        <f t="shared" si="1"/>
        <v>0</v>
      </c>
    </row>
    <row r="91" spans="40:40">
      <c r="AN91" s="12">
        <f t="shared" si="1"/>
        <v>0</v>
      </c>
    </row>
    <row r="92" spans="40:40">
      <c r="AN92" s="12">
        <f t="shared" si="1"/>
        <v>0</v>
      </c>
    </row>
    <row r="93" spans="40:40">
      <c r="AN93" s="12">
        <f t="shared" si="1"/>
        <v>0</v>
      </c>
    </row>
    <row r="94" spans="40:40">
      <c r="AN94" s="12">
        <f t="shared" si="1"/>
        <v>0</v>
      </c>
    </row>
    <row r="95" spans="40:40">
      <c r="AN95" s="12">
        <f t="shared" si="1"/>
        <v>0</v>
      </c>
    </row>
    <row r="96" spans="40:40">
      <c r="AN96" s="12">
        <f t="shared" si="1"/>
        <v>0</v>
      </c>
    </row>
    <row r="97" spans="40:40">
      <c r="AN97" s="12">
        <f t="shared" si="1"/>
        <v>0</v>
      </c>
    </row>
    <row r="98" spans="40:40">
      <c r="AN98" s="12">
        <f t="shared" si="1"/>
        <v>0</v>
      </c>
    </row>
    <row r="99" spans="40:40">
      <c r="AN99" s="12">
        <f t="shared" si="1"/>
        <v>0</v>
      </c>
    </row>
  </sheetData>
  <sheetProtection sheet="1" objects="1"/>
  <mergeCells count="11">
    <mergeCell ref="D1:F1"/>
    <mergeCell ref="AA1:AL1"/>
    <mergeCell ref="D2:F2"/>
    <mergeCell ref="AJ2:AK2"/>
    <mergeCell ref="D3:F3"/>
    <mergeCell ref="AB2:AB3"/>
    <mergeCell ref="AC2:AC3"/>
    <mergeCell ref="AD2:AD3"/>
    <mergeCell ref="AE2:AE3"/>
    <mergeCell ref="AF2:AF3"/>
    <mergeCell ref="AG2:AG3"/>
  </mergeCells>
  <pageMargins left="0.75" right="0.75" top="1" bottom="1" header="0.511805555555556" footer="0.511805555555556"/>
  <headerFooter/>
  <drawing r:id="rId1"/>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sheetPr>
    <pageSetUpPr autoPageBreaks="0"/>
  </sheetPr>
  <dimension ref="A1:AN99"/>
  <sheetViews>
    <sheetView showZeros="0" workbookViewId="0">
      <selection activeCell="A1" sqref="A1"/>
    </sheetView>
  </sheetViews>
  <sheetFormatPr defaultColWidth="9.14285714285714" defaultRowHeight="15"/>
  <cols>
    <col min="1" max="1" width="20.5714285714286" customWidth="1"/>
    <col min="2" max="2" width="29.7142857142857" style="8" customWidth="1"/>
    <col min="3" max="3" width="10.2857142857143" style="9" customWidth="1"/>
    <col min="4" max="4" width="10.2857142857143" style="10" customWidth="1"/>
    <col min="5" max="6" width="10.2857142857143" style="9" customWidth="1"/>
    <col min="7" max="7" width="10.2857142857143" style="8" customWidth="1"/>
    <col min="8" max="11" width="10.2857142857143" style="9" customWidth="1"/>
    <col min="12" max="12" width="10.2857142857143" style="11" customWidth="1"/>
    <col min="13" max="24" width="10.2857142857143" style="12" customWidth="1"/>
    <col min="26" max="26" width="0.990476190476191" customWidth="1"/>
    <col min="27" max="27" width="20.5714285714286" customWidth="1"/>
    <col min="28" max="28" width="29.7142857142857" style="8" customWidth="1"/>
    <col min="29" max="29" width="6.71428571428571" style="9" customWidth="1"/>
    <col min="30" max="30" width="19.1428571428571" style="10" customWidth="1"/>
    <col min="31" max="31" width="8.28571428571429" style="9" customWidth="1"/>
    <col min="32" max="32" width="7.42857142857143" style="9" customWidth="1"/>
    <col min="33" max="33" width="33.2857142857143" style="8" customWidth="1"/>
    <col min="34" max="34" width="9.28571428571429" style="9" customWidth="1"/>
    <col min="35" max="35" width="5.42857142857143" style="9" customWidth="1"/>
    <col min="36" max="36" width="3.85714285714286" style="9" customWidth="1"/>
    <col min="37" max="37" width="6.57142857142857" style="9" customWidth="1"/>
    <col min="38" max="38" width="36.2857142857143" style="11" customWidth="1"/>
    <col min="39" max="39" width="0.857142857142857" customWidth="1"/>
    <col min="40" max="40" width="9.14285714285714" style="12"/>
  </cols>
  <sheetData>
    <row r="1" ht="22.5" spans="1:40">
      <c r="A1" s="13" t="str">
        <f>Attraction_List!$Z$2</f>
        <v>Sheet Name</v>
      </c>
      <c r="B1" s="14" t="str">
        <f ca="1">MID(CELL("filename",B1),FIND("]",CELL("filename",B1))+1,255)</f>
        <v>Fairy_Hut</v>
      </c>
      <c r="C1" s="14"/>
      <c r="D1" s="15" t="str">
        <f ca="1">HYPERLINK("#"&amp;CELL("address",INDEX(Attraction_List!$A$3:$A$9999,MATCH($B$1,Attraction_List!$Z$3:$Z$9999,0),1)),"Back to Attraction List")</f>
        <v>Back to Attraction List</v>
      </c>
      <c r="E1" s="16"/>
      <c r="F1" s="17"/>
      <c r="G1" s="18"/>
      <c r="H1" s="18"/>
      <c r="I1" s="18"/>
      <c r="J1" s="18"/>
      <c r="K1" s="18"/>
      <c r="L1" s="25"/>
      <c r="AA1" s="30" t="str">
        <f ca="1">N($B$14)&amp;" Task(s) From "&amp;N($B$15)&amp;" Character(s) Use "&amp;CHAR(34)&amp;$B$2&amp;CHAR(34)&amp;" For "&amp;N($AN$1)&amp;" Token(s)"</f>
        <v>17 Task(s) From 5 Character(s) Use "Fairy Hut" For 15 Token(s)</v>
      </c>
      <c r="AB1" s="31"/>
      <c r="AC1" s="31"/>
      <c r="AD1" s="31"/>
      <c r="AE1" s="31"/>
      <c r="AF1" s="31"/>
      <c r="AG1" s="31"/>
      <c r="AH1" s="31"/>
      <c r="AI1" s="31"/>
      <c r="AJ1" s="31"/>
      <c r="AK1" s="31"/>
      <c r="AL1" s="61"/>
      <c r="AN1" s="12">
        <f ca="1">SUM($AN$4:$AN$9999)</f>
        <v>15</v>
      </c>
    </row>
    <row r="2" ht="22.5" spans="1:40">
      <c r="A2" s="13" t="str">
        <f>Attraction_List!$A$2</f>
        <v>Name</v>
      </c>
      <c r="B2" s="19" t="str">
        <f ca="1">LOOKUP(B1,Attraction_List!$Z$3:$Z$9999,Attraction_List!$A$3:$A$9999)</f>
        <v>Fairy Hut</v>
      </c>
      <c r="C2" s="19"/>
      <c r="D2" s="9"/>
      <c r="G2" s="20"/>
      <c r="AA2" s="32" t="str">
        <f>HYPERLINK("#$A$1","&lt;&lt;&lt; Attraction Info")</f>
        <v>&lt;&lt;&lt; Attraction Info</v>
      </c>
      <c r="AB2" s="33" t="s">
        <v>276</v>
      </c>
      <c r="AC2" s="34" t="s">
        <v>277</v>
      </c>
      <c r="AD2" s="35" t="s">
        <v>278</v>
      </c>
      <c r="AE2" s="34" t="s">
        <v>279</v>
      </c>
      <c r="AF2" s="34" t="s">
        <v>280</v>
      </c>
      <c r="AG2" s="33" t="s">
        <v>281</v>
      </c>
      <c r="AH2" s="62"/>
      <c r="AI2" s="63" t="s">
        <v>282</v>
      </c>
      <c r="AJ2" s="62" t="s">
        <v>283</v>
      </c>
      <c r="AK2" s="62"/>
      <c r="AL2" s="64" t="str">
        <f ca="1">HYPERLINK("#"&amp;CELL("address",INDEX(Attraction_List!$A$3:$A$9999,MATCH($B$1,Attraction_List!$Z$3:$Z$9999,0),1)),"Back to Attraction List")</f>
        <v>Back to Attraction List</v>
      </c>
      <c r="AN2" s="12">
        <f ca="1" t="shared" ref="AN2:AN66" si="0">IF(ISBLANK($AL2),0,1+LEN($AL2)-LEN(SUBSTITUTE($AL2,"●","")))</f>
        <v>1</v>
      </c>
    </row>
    <row r="3" ht="22.5" spans="1:38">
      <c r="A3" s="13" t="str">
        <f>Attraction_List!$C$2</f>
        <v>Cost</v>
      </c>
      <c r="B3" s="19">
        <f ca="1">LOOKUP(B1,Attraction_List!$Z$3:$Z$9999,Attraction_List!$C$3:$C$9999)</f>
        <v>30000</v>
      </c>
      <c r="C3" s="19"/>
      <c r="D3" s="15" t="str">
        <f>IF($B$14&gt;0,HYPERLINK("#$AL$1","Task List &gt;&gt;&gt;"),HYPERLINK("#$A$1","No Tasks"))</f>
        <v>Task List &gt;&gt;&gt;</v>
      </c>
      <c r="E3" s="17"/>
      <c r="F3" s="17"/>
      <c r="G3" s="20"/>
      <c r="AA3" s="75" t="s">
        <v>284</v>
      </c>
      <c r="AB3" s="76"/>
      <c r="AC3" s="77"/>
      <c r="AD3" s="78"/>
      <c r="AE3" s="77"/>
      <c r="AF3" s="77"/>
      <c r="AG3" s="76"/>
      <c r="AH3" s="82" t="s">
        <v>285</v>
      </c>
      <c r="AI3" s="82" t="s">
        <v>286</v>
      </c>
      <c r="AJ3" s="82" t="s">
        <v>28</v>
      </c>
      <c r="AK3" s="82" t="s">
        <v>29</v>
      </c>
      <c r="AL3" s="83" t="s">
        <v>30</v>
      </c>
    </row>
    <row r="4" ht="21.75" spans="1:40">
      <c r="A4" s="13" t="str">
        <f>Attraction_List!$D$2</f>
        <v>Cost Units</v>
      </c>
      <c r="B4" s="19" t="str">
        <f ca="1">LOOKUP(B1,Attraction_List!$Z$3:$Z$9999,Attraction_List!$D$3:$D$9999)</f>
        <v>Magic</v>
      </c>
      <c r="C4" s="19"/>
      <c r="E4" s="21"/>
      <c r="G4" s="20"/>
      <c r="L4" s="26"/>
      <c r="AA4" s="79" t="s">
        <v>384</v>
      </c>
      <c r="AB4" s="92" t="s">
        <v>622</v>
      </c>
      <c r="AC4" s="93"/>
      <c r="AD4" s="92" t="s">
        <v>389</v>
      </c>
      <c r="AE4" s="93"/>
      <c r="AF4" s="93"/>
      <c r="AG4" s="182" t="s">
        <v>106</v>
      </c>
      <c r="AH4" s="93" t="s">
        <v>33</v>
      </c>
      <c r="AI4" s="93"/>
      <c r="AJ4" s="93">
        <v>13</v>
      </c>
      <c r="AK4" s="93">
        <v>100</v>
      </c>
      <c r="AL4" s="106" t="s">
        <v>341</v>
      </c>
      <c r="AN4" s="12">
        <f ca="1" t="shared" si="0"/>
        <v>1</v>
      </c>
    </row>
    <row r="5" ht="21" spans="1:40">
      <c r="A5" s="13" t="str">
        <f>Attraction_List!$E$2</f>
        <v>Limited Time</v>
      </c>
      <c r="B5" s="19" t="str">
        <f ca="1">IF(LOOKUP(B1,Attraction_List!$Z$3:$Z$9999,Attraction_List!$E$3:$E$9999)="Y","Yes","No")</f>
        <v>No</v>
      </c>
      <c r="C5" s="19"/>
      <c r="E5" s="21"/>
      <c r="G5" s="20"/>
      <c r="L5" s="26"/>
      <c r="AA5" s="81"/>
      <c r="AB5" s="95" t="s">
        <v>623</v>
      </c>
      <c r="AC5" s="96"/>
      <c r="AD5" s="97" t="s">
        <v>391</v>
      </c>
      <c r="AE5" s="96"/>
      <c r="AF5" s="96"/>
      <c r="AG5" s="95" t="s">
        <v>106</v>
      </c>
      <c r="AH5" s="96" t="s">
        <v>33</v>
      </c>
      <c r="AI5" s="96"/>
      <c r="AJ5" s="96">
        <v>13</v>
      </c>
      <c r="AK5" s="96">
        <v>100</v>
      </c>
      <c r="AL5" s="107"/>
      <c r="AN5" s="12">
        <f ca="1" t="shared" si="0"/>
        <v>0</v>
      </c>
    </row>
    <row r="6" ht="21" spans="1:40">
      <c r="A6" s="13" t="str">
        <f>Attraction_List!$F$2</f>
        <v>Build Time</v>
      </c>
      <c r="B6" s="19" t="str">
        <f ca="1">LOOKUP(B1,Attraction_List!$Z$3:$Z$9999,Attraction_List!$F$3:$F$9999)</f>
        <v>4h</v>
      </c>
      <c r="C6" s="19"/>
      <c r="E6" s="21"/>
      <c r="G6" s="20"/>
      <c r="L6" s="26"/>
      <c r="AA6" s="81"/>
      <c r="AB6" s="95" t="s">
        <v>624</v>
      </c>
      <c r="AC6" s="96">
        <v>2</v>
      </c>
      <c r="AD6" s="97"/>
      <c r="AE6" s="96"/>
      <c r="AF6" s="96"/>
      <c r="AG6" s="95" t="s">
        <v>106</v>
      </c>
      <c r="AH6" s="96" t="s">
        <v>42</v>
      </c>
      <c r="AI6" s="96"/>
      <c r="AJ6" s="96">
        <v>20</v>
      </c>
      <c r="AK6" s="96">
        <v>200</v>
      </c>
      <c r="AL6" s="107" t="s">
        <v>625</v>
      </c>
      <c r="AN6" s="12">
        <f ca="1" t="shared" si="0"/>
        <v>1</v>
      </c>
    </row>
    <row r="7" ht="21.75" spans="1:40">
      <c r="A7" s="13" t="str">
        <f>Attraction_List!$G$2</f>
        <v>Size</v>
      </c>
      <c r="B7" s="19" t="str">
        <f ca="1">LOOKUP(B1,Attraction_List!$Z$3:$Z$9999,Attraction_List!$G$3:$G$9999)</f>
        <v>9x9</v>
      </c>
      <c r="C7" s="19"/>
      <c r="E7" s="21"/>
      <c r="G7" s="20"/>
      <c r="L7" s="26"/>
      <c r="AA7" s="80"/>
      <c r="AB7" s="184" t="s">
        <v>626</v>
      </c>
      <c r="AC7" s="41"/>
      <c r="AD7" s="41" t="s">
        <v>393</v>
      </c>
      <c r="AE7" s="41"/>
      <c r="AF7" s="41"/>
      <c r="AG7" s="184" t="s">
        <v>106</v>
      </c>
      <c r="AH7" s="185" t="s">
        <v>100</v>
      </c>
      <c r="AI7" s="41"/>
      <c r="AJ7" s="185">
        <v>57</v>
      </c>
      <c r="AK7" s="185">
        <v>500</v>
      </c>
      <c r="AL7" s="68"/>
      <c r="AN7" s="12">
        <f ca="1" t="shared" si="0"/>
        <v>0</v>
      </c>
    </row>
    <row r="8" ht="21.75" spans="1:40">
      <c r="A8" s="13" t="str">
        <f>Attraction_List!$H$2</f>
        <v>Collect Time</v>
      </c>
      <c r="B8" s="19" t="str">
        <f ca="1">LOOKUP(B1,Attraction_List!$Z$3:$Z$9999,Attraction_List!$H$3:$H$9999)</f>
        <v>2h</v>
      </c>
      <c r="C8" s="19"/>
      <c r="E8" s="21"/>
      <c r="G8" s="20"/>
      <c r="L8" s="26"/>
      <c r="AA8" s="84" t="s">
        <v>387</v>
      </c>
      <c r="AB8" s="88" t="s">
        <v>627</v>
      </c>
      <c r="AC8" s="89">
        <v>4</v>
      </c>
      <c r="AD8" s="90"/>
      <c r="AE8" s="90"/>
      <c r="AF8" s="90"/>
      <c r="AG8" s="88" t="s">
        <v>106</v>
      </c>
      <c r="AH8" s="89" t="s">
        <v>42</v>
      </c>
      <c r="AI8" s="90"/>
      <c r="AJ8" s="89">
        <v>20</v>
      </c>
      <c r="AK8" s="89">
        <v>200</v>
      </c>
      <c r="AL8" s="228" t="s">
        <v>214</v>
      </c>
      <c r="AN8" s="12">
        <f ca="1" t="shared" si="0"/>
        <v>1</v>
      </c>
    </row>
    <row r="9" ht="21" spans="1:40">
      <c r="A9" s="13" t="str">
        <f>Attraction_List!$I$2</f>
        <v>Striking Gold</v>
      </c>
      <c r="B9" s="19" t="str">
        <f ca="1">IF(LOOKUP(B1,Attraction_List!$Z$3:$Z$9999,Attraction_List!$I$3:$I$9999)="Y","Yes","No")</f>
        <v>No</v>
      </c>
      <c r="C9" s="19"/>
      <c r="E9" s="21"/>
      <c r="G9" s="20"/>
      <c r="L9" s="26"/>
      <c r="AA9" s="79" t="s">
        <v>389</v>
      </c>
      <c r="AB9" s="182" t="s">
        <v>622</v>
      </c>
      <c r="AC9" s="43"/>
      <c r="AD9" s="43" t="s">
        <v>384</v>
      </c>
      <c r="AE9" s="43"/>
      <c r="AF9" s="43"/>
      <c r="AG9" s="182" t="s">
        <v>106</v>
      </c>
      <c r="AH9" s="93" t="s">
        <v>33</v>
      </c>
      <c r="AI9" s="93"/>
      <c r="AJ9" s="93">
        <v>13</v>
      </c>
      <c r="AK9" s="93">
        <v>100</v>
      </c>
      <c r="AL9" s="106" t="s">
        <v>341</v>
      </c>
      <c r="AN9" s="12">
        <f ca="1" t="shared" si="0"/>
        <v>1</v>
      </c>
    </row>
    <row r="10" ht="25.5" spans="1:40">
      <c r="A10" s="13" t="str">
        <f>Attraction_List!$J$2</f>
        <v>XP</v>
      </c>
      <c r="B10" s="19">
        <f ca="1">LOOKUP(B1,Attraction_List!$Z$3:$Z$9999,Attraction_List!$J$3:$J$9999)</f>
        <v>12</v>
      </c>
      <c r="C10" s="19"/>
      <c r="E10" s="21"/>
      <c r="G10" s="20"/>
      <c r="L10" s="26"/>
      <c r="AA10" s="81"/>
      <c r="AB10" s="218" t="s">
        <v>628</v>
      </c>
      <c r="AC10" s="219">
        <v>2</v>
      </c>
      <c r="AD10" s="39"/>
      <c r="AE10" s="39"/>
      <c r="AF10" s="39"/>
      <c r="AG10" s="218" t="s">
        <v>106</v>
      </c>
      <c r="AH10" s="219" t="s">
        <v>33</v>
      </c>
      <c r="AI10" s="39"/>
      <c r="AJ10" s="219">
        <v>10</v>
      </c>
      <c r="AK10" s="219">
        <v>75</v>
      </c>
      <c r="AL10" s="245" t="s">
        <v>629</v>
      </c>
      <c r="AN10" s="12">
        <f ca="1" t="shared" si="0"/>
        <v>4</v>
      </c>
    </row>
    <row r="11" ht="21" spans="1:40">
      <c r="A11" s="13" t="str">
        <f>Attraction_List!$K$2</f>
        <v>Magic</v>
      </c>
      <c r="B11" s="19">
        <f ca="1">LOOKUP(B1,Attraction_List!$Z$3:$Z$9999,Attraction_List!$K$3:$K$9999)</f>
        <v>65</v>
      </c>
      <c r="C11" s="19"/>
      <c r="D11" s="22"/>
      <c r="E11" s="23"/>
      <c r="F11" s="24"/>
      <c r="G11" s="22"/>
      <c r="H11" s="24"/>
      <c r="I11" s="24"/>
      <c r="J11" s="24"/>
      <c r="K11" s="24"/>
      <c r="L11" s="27"/>
      <c r="AA11" s="81"/>
      <c r="AB11" s="218" t="s">
        <v>630</v>
      </c>
      <c r="AC11" s="39"/>
      <c r="AD11" s="39" t="s">
        <v>393</v>
      </c>
      <c r="AE11" s="219">
        <v>1</v>
      </c>
      <c r="AF11" s="39"/>
      <c r="AG11" s="218" t="s">
        <v>106</v>
      </c>
      <c r="AH11" s="219" t="s">
        <v>46</v>
      </c>
      <c r="AI11" s="39"/>
      <c r="AJ11" s="219">
        <v>20</v>
      </c>
      <c r="AK11" s="219">
        <v>210</v>
      </c>
      <c r="AL11" s="67" t="s">
        <v>631</v>
      </c>
      <c r="AN11" s="12">
        <f ca="1" t="shared" si="0"/>
        <v>1</v>
      </c>
    </row>
    <row r="12" ht="21.75" spans="1:40">
      <c r="A12" s="13" t="str">
        <f>Attraction_List!$L$2</f>
        <v>Possible Tokens</v>
      </c>
      <c r="B12" s="19">
        <f ca="1">LOOKUP(B1,Attraction_List!$Z$3:$Z$9999,Attraction_List!$L$3:$L$9999)</f>
        <v>0</v>
      </c>
      <c r="C12" s="19"/>
      <c r="E12" s="21"/>
      <c r="G12" s="20"/>
      <c r="L12" s="28"/>
      <c r="AA12" s="80"/>
      <c r="AB12" s="184" t="s">
        <v>632</v>
      </c>
      <c r="AC12" s="41"/>
      <c r="AD12" s="41" t="s">
        <v>391</v>
      </c>
      <c r="AE12" s="41"/>
      <c r="AF12" s="41"/>
      <c r="AG12" s="184" t="s">
        <v>106</v>
      </c>
      <c r="AH12" s="185" t="s">
        <v>41</v>
      </c>
      <c r="AI12" s="41"/>
      <c r="AJ12" s="185">
        <v>37</v>
      </c>
      <c r="AK12" s="185">
        <v>370</v>
      </c>
      <c r="AL12" s="68"/>
      <c r="AN12" s="12">
        <f ca="1" t="shared" si="0"/>
        <v>0</v>
      </c>
    </row>
    <row r="13" ht="25.5" spans="1:40">
      <c r="A13" s="13" t="str">
        <f>Attraction_List!$M$2</f>
        <v>Activity</v>
      </c>
      <c r="B13" s="19" t="str">
        <f ca="1">LOOKUP(B1,Attraction_List!$Z$3:$Z$9999,Attraction_List!$M$3:$M$9999)</f>
        <v>Tending to the Hearth</v>
      </c>
      <c r="C13" s="19"/>
      <c r="E13" s="21"/>
      <c r="G13" s="20"/>
      <c r="L13" s="29"/>
      <c r="AA13" s="79" t="s">
        <v>393</v>
      </c>
      <c r="AB13" s="182" t="s">
        <v>633</v>
      </c>
      <c r="AC13" s="183">
        <v>1</v>
      </c>
      <c r="AD13" s="43"/>
      <c r="AE13" s="43"/>
      <c r="AF13" s="43"/>
      <c r="AG13" s="182" t="s">
        <v>106</v>
      </c>
      <c r="AH13" s="183" t="s">
        <v>33</v>
      </c>
      <c r="AI13" s="43"/>
      <c r="AJ13" s="183">
        <v>10</v>
      </c>
      <c r="AK13" s="183">
        <v>75</v>
      </c>
      <c r="AL13" s="227" t="s">
        <v>634</v>
      </c>
      <c r="AN13" s="12">
        <f ca="1" t="shared" si="0"/>
        <v>3</v>
      </c>
    </row>
    <row r="14" ht="21" spans="1:40">
      <c r="A14" s="13" t="s">
        <v>308</v>
      </c>
      <c r="B14" s="22">
        <f>COUNTA($AB$4:$AB$9999)</f>
        <v>17</v>
      </c>
      <c r="C14" s="24"/>
      <c r="D14" s="22"/>
      <c r="E14" s="23"/>
      <c r="F14" s="24"/>
      <c r="G14" s="20"/>
      <c r="H14" s="24"/>
      <c r="I14" s="24"/>
      <c r="J14" s="24"/>
      <c r="K14" s="24"/>
      <c r="L14" s="28"/>
      <c r="AA14" s="81"/>
      <c r="AB14" s="218" t="s">
        <v>630</v>
      </c>
      <c r="AC14" s="219">
        <v>1</v>
      </c>
      <c r="AD14" s="39" t="s">
        <v>389</v>
      </c>
      <c r="AE14" s="39"/>
      <c r="AF14" s="39"/>
      <c r="AG14" s="218" t="s">
        <v>106</v>
      </c>
      <c r="AH14" s="219" t="s">
        <v>46</v>
      </c>
      <c r="AI14" s="39"/>
      <c r="AJ14" s="219">
        <v>20</v>
      </c>
      <c r="AK14" s="219">
        <v>210</v>
      </c>
      <c r="AL14" s="67" t="s">
        <v>631</v>
      </c>
      <c r="AN14" s="12">
        <f ca="1" t="shared" si="0"/>
        <v>1</v>
      </c>
    </row>
    <row r="15" ht="21" spans="1:40">
      <c r="A15" s="13" t="s">
        <v>311</v>
      </c>
      <c r="B15" s="22">
        <f>COUNTA($AA$4:$AA$9999)</f>
        <v>5</v>
      </c>
      <c r="C15" s="24"/>
      <c r="D15" s="22"/>
      <c r="E15" s="23"/>
      <c r="F15" s="24"/>
      <c r="G15" s="20"/>
      <c r="H15" s="24"/>
      <c r="I15" s="24"/>
      <c r="J15" s="24"/>
      <c r="K15" s="24"/>
      <c r="L15" s="28"/>
      <c r="AA15" s="81"/>
      <c r="AB15" s="95" t="s">
        <v>635</v>
      </c>
      <c r="AC15" s="96"/>
      <c r="AD15" s="97" t="s">
        <v>391</v>
      </c>
      <c r="AE15" s="96">
        <v>7</v>
      </c>
      <c r="AF15" s="96"/>
      <c r="AG15" s="95" t="s">
        <v>106</v>
      </c>
      <c r="AH15" s="96" t="s">
        <v>42</v>
      </c>
      <c r="AI15" s="96"/>
      <c r="AJ15" s="219">
        <v>25</v>
      </c>
      <c r="AK15" s="219">
        <v>270</v>
      </c>
      <c r="AL15" s="67"/>
      <c r="AN15" s="12">
        <f ca="1" t="shared" si="0"/>
        <v>0</v>
      </c>
    </row>
    <row r="16" ht="15.75" spans="27:40">
      <c r="AA16" s="80"/>
      <c r="AB16" s="184" t="s">
        <v>626</v>
      </c>
      <c r="AC16" s="185">
        <v>4</v>
      </c>
      <c r="AD16" s="41" t="s">
        <v>384</v>
      </c>
      <c r="AE16" s="41"/>
      <c r="AF16" s="41"/>
      <c r="AG16" s="184" t="s">
        <v>106</v>
      </c>
      <c r="AH16" s="185" t="s">
        <v>100</v>
      </c>
      <c r="AI16" s="41"/>
      <c r="AJ16" s="185">
        <v>57</v>
      </c>
      <c r="AK16" s="185">
        <v>500</v>
      </c>
      <c r="AL16" s="68"/>
      <c r="AN16" s="12">
        <f ca="1" t="shared" si="0"/>
        <v>0</v>
      </c>
    </row>
    <row r="17" spans="27:40">
      <c r="AA17" s="79" t="s">
        <v>391</v>
      </c>
      <c r="AB17" s="182" t="s">
        <v>623</v>
      </c>
      <c r="AC17" s="43"/>
      <c r="AD17" s="43" t="s">
        <v>384</v>
      </c>
      <c r="AE17" s="43"/>
      <c r="AF17" s="43"/>
      <c r="AG17" s="182" t="s">
        <v>106</v>
      </c>
      <c r="AH17" s="183" t="s">
        <v>33</v>
      </c>
      <c r="AI17" s="43"/>
      <c r="AJ17" s="183">
        <v>13</v>
      </c>
      <c r="AK17" s="183">
        <v>100</v>
      </c>
      <c r="AL17" s="69"/>
      <c r="AN17" s="12">
        <f ca="1" t="shared" si="0"/>
        <v>0</v>
      </c>
    </row>
    <row r="18" spans="27:40">
      <c r="AA18" s="81"/>
      <c r="AB18" s="218" t="s">
        <v>636</v>
      </c>
      <c r="AC18" s="219">
        <v>2</v>
      </c>
      <c r="AD18" s="39"/>
      <c r="AE18" s="39"/>
      <c r="AF18" s="39"/>
      <c r="AG18" s="218" t="s">
        <v>106</v>
      </c>
      <c r="AH18" s="219" t="s">
        <v>35</v>
      </c>
      <c r="AI18" s="39"/>
      <c r="AJ18" s="219">
        <v>13</v>
      </c>
      <c r="AK18" s="219">
        <v>110</v>
      </c>
      <c r="AL18" s="245" t="s">
        <v>637</v>
      </c>
      <c r="AN18" s="12">
        <f ca="1" t="shared" si="0"/>
        <v>2</v>
      </c>
    </row>
    <row r="19" spans="27:40">
      <c r="AA19" s="81"/>
      <c r="AB19" s="95" t="s">
        <v>635</v>
      </c>
      <c r="AC19" s="96">
        <v>7</v>
      </c>
      <c r="AD19" s="39" t="s">
        <v>393</v>
      </c>
      <c r="AE19" s="96"/>
      <c r="AF19" s="96"/>
      <c r="AG19" s="95" t="s">
        <v>106</v>
      </c>
      <c r="AH19" s="96" t="s">
        <v>42</v>
      </c>
      <c r="AI19" s="96"/>
      <c r="AJ19" s="96">
        <v>25</v>
      </c>
      <c r="AK19" s="96">
        <v>270</v>
      </c>
      <c r="AL19" s="67"/>
      <c r="AN19" s="12">
        <f ca="1" t="shared" si="0"/>
        <v>0</v>
      </c>
    </row>
    <row r="20" ht="15.75" spans="27:40">
      <c r="AA20" s="80"/>
      <c r="AB20" s="184" t="s">
        <v>632</v>
      </c>
      <c r="AC20" s="41"/>
      <c r="AD20" s="41" t="s">
        <v>389</v>
      </c>
      <c r="AE20" s="41"/>
      <c r="AF20" s="41"/>
      <c r="AG20" s="184" t="s">
        <v>106</v>
      </c>
      <c r="AH20" s="185" t="s">
        <v>41</v>
      </c>
      <c r="AI20" s="41"/>
      <c r="AJ20" s="185">
        <v>37</v>
      </c>
      <c r="AK20" s="185">
        <v>370</v>
      </c>
      <c r="AL20" s="68"/>
      <c r="AN20" s="12">
        <f ca="1" t="shared" si="0"/>
        <v>0</v>
      </c>
    </row>
    <row r="21" spans="27:40">
      <c r="AA21" s="44"/>
      <c r="AB21" s="46"/>
      <c r="AC21" s="45"/>
      <c r="AD21" s="45"/>
      <c r="AE21" s="45"/>
      <c r="AF21" s="45"/>
      <c r="AG21" s="46"/>
      <c r="AH21" s="45"/>
      <c r="AI21" s="45"/>
      <c r="AJ21" s="45"/>
      <c r="AK21" s="45"/>
      <c r="AL21" s="46"/>
      <c r="AN21" s="12">
        <f ca="1" t="shared" si="0"/>
        <v>0</v>
      </c>
    </row>
    <row r="22" spans="27:40">
      <c r="AA22" s="44"/>
      <c r="AN22" s="12">
        <f ca="1" t="shared" si="0"/>
        <v>0</v>
      </c>
    </row>
    <row r="23" spans="27:40">
      <c r="AA23" s="44"/>
      <c r="AB23" s="46"/>
      <c r="AC23" s="45"/>
      <c r="AD23" s="45"/>
      <c r="AE23" s="45"/>
      <c r="AF23" s="45"/>
      <c r="AG23" s="46"/>
      <c r="AH23" s="45"/>
      <c r="AI23" s="45"/>
      <c r="AJ23" s="45"/>
      <c r="AK23" s="45"/>
      <c r="AL23" s="46"/>
      <c r="AN23" s="12">
        <f ca="1" t="shared" si="0"/>
        <v>0</v>
      </c>
    </row>
    <row r="24" spans="27:40">
      <c r="AA24" s="44"/>
      <c r="AB24" s="45"/>
      <c r="AC24" s="45"/>
      <c r="AD24" s="45"/>
      <c r="AE24" s="45"/>
      <c r="AF24" s="45"/>
      <c r="AG24" s="45"/>
      <c r="AH24" s="45"/>
      <c r="AI24" s="45"/>
      <c r="AJ24" s="45"/>
      <c r="AK24" s="45"/>
      <c r="AL24" s="46"/>
      <c r="AN24" s="12">
        <f ca="1" t="shared" si="0"/>
        <v>0</v>
      </c>
    </row>
    <row r="25" spans="27:40">
      <c r="AA25" s="44"/>
      <c r="AB25" s="45"/>
      <c r="AC25" s="45"/>
      <c r="AD25" s="47"/>
      <c r="AE25" s="45"/>
      <c r="AF25" s="45"/>
      <c r="AG25" s="45"/>
      <c r="AH25" s="45"/>
      <c r="AI25" s="45"/>
      <c r="AJ25" s="45"/>
      <c r="AK25" s="45"/>
      <c r="AL25" s="46"/>
      <c r="AN25" s="12">
        <f ca="1" t="shared" si="0"/>
        <v>0</v>
      </c>
    </row>
    <row r="26" spans="27:40">
      <c r="AA26" s="44"/>
      <c r="AB26" s="45"/>
      <c r="AC26" s="45"/>
      <c r="AD26" s="45"/>
      <c r="AE26" s="45"/>
      <c r="AF26" s="45"/>
      <c r="AG26" s="45"/>
      <c r="AH26" s="45"/>
      <c r="AI26" s="45"/>
      <c r="AJ26" s="45"/>
      <c r="AK26" s="45"/>
      <c r="AL26" s="46"/>
      <c r="AN26" s="12">
        <f ca="1" t="shared" si="0"/>
        <v>0</v>
      </c>
    </row>
    <row r="27" spans="27:40">
      <c r="AA27" s="44"/>
      <c r="AB27" s="45"/>
      <c r="AC27" s="45"/>
      <c r="AD27" s="45"/>
      <c r="AE27" s="45"/>
      <c r="AF27" s="45"/>
      <c r="AG27" s="45"/>
      <c r="AH27" s="45"/>
      <c r="AI27" s="45"/>
      <c r="AJ27" s="45"/>
      <c r="AK27" s="45"/>
      <c r="AL27" s="46"/>
      <c r="AN27" s="12">
        <f ca="1" t="shared" si="0"/>
        <v>0</v>
      </c>
    </row>
    <row r="28" spans="27:40">
      <c r="AA28" s="44"/>
      <c r="AB28" s="45"/>
      <c r="AC28" s="45"/>
      <c r="AD28" s="45"/>
      <c r="AE28" s="45"/>
      <c r="AF28" s="45"/>
      <c r="AG28" s="45"/>
      <c r="AH28" s="45"/>
      <c r="AI28" s="45"/>
      <c r="AJ28" s="45"/>
      <c r="AK28" s="45"/>
      <c r="AL28" s="46"/>
      <c r="AN28" s="12">
        <f ca="1" t="shared" si="0"/>
        <v>0</v>
      </c>
    </row>
    <row r="29" spans="27:40">
      <c r="AA29" s="44"/>
      <c r="AB29" s="45"/>
      <c r="AC29" s="45"/>
      <c r="AD29" s="45"/>
      <c r="AE29" s="45"/>
      <c r="AF29" s="45"/>
      <c r="AG29" s="45"/>
      <c r="AH29" s="45"/>
      <c r="AI29" s="45"/>
      <c r="AJ29" s="45"/>
      <c r="AK29" s="45"/>
      <c r="AL29" s="46"/>
      <c r="AN29" s="12">
        <f ca="1" t="shared" si="0"/>
        <v>0</v>
      </c>
    </row>
    <row r="30" spans="27:40">
      <c r="AA30" s="44"/>
      <c r="AB30" s="45"/>
      <c r="AC30" s="45"/>
      <c r="AD30" s="45"/>
      <c r="AE30" s="45"/>
      <c r="AF30" s="45"/>
      <c r="AG30" s="45"/>
      <c r="AH30" s="45"/>
      <c r="AI30" s="45"/>
      <c r="AJ30" s="45"/>
      <c r="AK30" s="45"/>
      <c r="AL30" s="46"/>
      <c r="AN30" s="12">
        <f ca="1" t="shared" si="0"/>
        <v>0</v>
      </c>
    </row>
    <row r="31" spans="27:40">
      <c r="AA31" s="44"/>
      <c r="AB31" s="45"/>
      <c r="AC31" s="45"/>
      <c r="AD31" s="45"/>
      <c r="AE31" s="45"/>
      <c r="AF31" s="45"/>
      <c r="AG31" s="45"/>
      <c r="AH31" s="45"/>
      <c r="AI31" s="45"/>
      <c r="AJ31" s="45"/>
      <c r="AK31" s="45"/>
      <c r="AL31" s="46"/>
      <c r="AN31" s="12">
        <f ca="1" t="shared" si="0"/>
        <v>0</v>
      </c>
    </row>
    <row r="32" spans="27:40">
      <c r="AA32" s="44"/>
      <c r="AB32" s="45"/>
      <c r="AC32" s="45"/>
      <c r="AD32" s="45"/>
      <c r="AE32" s="45"/>
      <c r="AF32" s="45"/>
      <c r="AG32" s="45"/>
      <c r="AH32" s="45"/>
      <c r="AI32" s="45"/>
      <c r="AJ32" s="45"/>
      <c r="AK32" s="45"/>
      <c r="AL32" s="46"/>
      <c r="AN32" s="12">
        <f ca="1" t="shared" si="0"/>
        <v>0</v>
      </c>
    </row>
    <row r="33" spans="27:40">
      <c r="AA33" s="44"/>
      <c r="AB33" s="45"/>
      <c r="AC33" s="45"/>
      <c r="AD33" s="47"/>
      <c r="AE33" s="45"/>
      <c r="AF33" s="45"/>
      <c r="AG33" s="45"/>
      <c r="AH33" s="45"/>
      <c r="AI33" s="45"/>
      <c r="AJ33" s="45"/>
      <c r="AK33" s="45"/>
      <c r="AL33" s="46"/>
      <c r="AN33" s="12">
        <f ca="1" t="shared" si="0"/>
        <v>0</v>
      </c>
    </row>
    <row r="34" spans="27:40">
      <c r="AA34" s="44"/>
      <c r="AB34" s="46"/>
      <c r="AC34" s="45"/>
      <c r="AD34" s="45"/>
      <c r="AE34" s="45"/>
      <c r="AF34" s="45"/>
      <c r="AG34" s="46"/>
      <c r="AH34" s="45"/>
      <c r="AI34" s="45"/>
      <c r="AJ34" s="45"/>
      <c r="AK34" s="45"/>
      <c r="AL34" s="70"/>
      <c r="AN34" s="12">
        <f ca="1" t="shared" si="0"/>
        <v>0</v>
      </c>
    </row>
    <row r="35" spans="27:40">
      <c r="AA35" s="48"/>
      <c r="AB35" s="49"/>
      <c r="AC35" s="50"/>
      <c r="AD35" s="50"/>
      <c r="AE35" s="50"/>
      <c r="AF35" s="50"/>
      <c r="AG35" s="49"/>
      <c r="AH35" s="50"/>
      <c r="AI35" s="50"/>
      <c r="AJ35" s="50"/>
      <c r="AK35" s="50"/>
      <c r="AL35" s="71"/>
      <c r="AN35" s="12">
        <f ca="1" t="shared" si="0"/>
        <v>0</v>
      </c>
    </row>
    <row r="36" spans="27:40">
      <c r="AA36" s="48"/>
      <c r="AB36" s="49"/>
      <c r="AC36" s="50"/>
      <c r="AD36" s="50"/>
      <c r="AE36" s="50"/>
      <c r="AF36" s="50"/>
      <c r="AG36" s="49"/>
      <c r="AH36" s="50"/>
      <c r="AI36" s="50"/>
      <c r="AJ36" s="50"/>
      <c r="AK36" s="50"/>
      <c r="AL36" s="71"/>
      <c r="AN36" s="12">
        <f ca="1" t="shared" si="0"/>
        <v>0</v>
      </c>
    </row>
    <row r="37" spans="27:40">
      <c r="AA37" s="48"/>
      <c r="AB37" s="49"/>
      <c r="AC37" s="50"/>
      <c r="AD37" s="50"/>
      <c r="AE37" s="50"/>
      <c r="AF37" s="50"/>
      <c r="AG37" s="49"/>
      <c r="AH37" s="50"/>
      <c r="AI37" s="50"/>
      <c r="AJ37" s="50"/>
      <c r="AK37" s="50"/>
      <c r="AL37" s="71"/>
      <c r="AN37" s="12">
        <f ca="1" t="shared" si="0"/>
        <v>0</v>
      </c>
    </row>
    <row r="38" spans="27:40">
      <c r="AA38" s="51"/>
      <c r="AB38" s="29"/>
      <c r="AC38" s="10"/>
      <c r="AE38" s="10"/>
      <c r="AF38" s="10"/>
      <c r="AG38" s="29"/>
      <c r="AH38" s="10"/>
      <c r="AI38" s="10"/>
      <c r="AJ38" s="10"/>
      <c r="AK38" s="10"/>
      <c r="AL38" s="28"/>
      <c r="AN38" s="12">
        <f ca="1" t="shared" si="0"/>
        <v>0</v>
      </c>
    </row>
    <row r="39" spans="27:40">
      <c r="AA39" s="51"/>
      <c r="AB39" s="29"/>
      <c r="AC39" s="10"/>
      <c r="AE39" s="10"/>
      <c r="AF39" s="10"/>
      <c r="AG39" s="29"/>
      <c r="AH39" s="10"/>
      <c r="AI39" s="10"/>
      <c r="AJ39" s="10"/>
      <c r="AK39" s="10"/>
      <c r="AL39" s="28"/>
      <c r="AN39" s="12">
        <f ca="1" t="shared" si="0"/>
        <v>0</v>
      </c>
    </row>
    <row r="40" spans="27:40">
      <c r="AA40" s="51"/>
      <c r="AB40" s="29"/>
      <c r="AC40" s="10"/>
      <c r="AE40" s="10"/>
      <c r="AF40" s="10"/>
      <c r="AG40" s="29"/>
      <c r="AH40" s="10"/>
      <c r="AI40" s="10"/>
      <c r="AJ40" s="10"/>
      <c r="AK40" s="10"/>
      <c r="AL40" s="28"/>
      <c r="AN40" s="12">
        <f ca="1" t="shared" si="0"/>
        <v>0</v>
      </c>
    </row>
    <row r="41" spans="27:40">
      <c r="AA41" s="51"/>
      <c r="AB41" s="29"/>
      <c r="AC41" s="10"/>
      <c r="AE41" s="10"/>
      <c r="AF41" s="10"/>
      <c r="AG41" s="29"/>
      <c r="AH41" s="10"/>
      <c r="AI41" s="10"/>
      <c r="AJ41" s="10"/>
      <c r="AK41" s="10"/>
      <c r="AL41" s="28"/>
      <c r="AN41" s="12">
        <f ca="1" t="shared" si="0"/>
        <v>0</v>
      </c>
    </row>
    <row r="42" spans="27:40">
      <c r="AA42" s="51"/>
      <c r="AB42" s="29"/>
      <c r="AC42" s="10"/>
      <c r="AE42" s="10"/>
      <c r="AF42" s="10"/>
      <c r="AG42" s="29"/>
      <c r="AH42" s="10"/>
      <c r="AI42" s="10"/>
      <c r="AJ42" s="10"/>
      <c r="AK42" s="10"/>
      <c r="AL42" s="28"/>
      <c r="AN42" s="12">
        <f ca="1" t="shared" si="0"/>
        <v>0</v>
      </c>
    </row>
    <row r="43" spans="27:40">
      <c r="AA43" s="51"/>
      <c r="AB43" s="29"/>
      <c r="AC43" s="10"/>
      <c r="AE43" s="10"/>
      <c r="AF43" s="10"/>
      <c r="AG43" s="29"/>
      <c r="AH43" s="10"/>
      <c r="AI43" s="10"/>
      <c r="AJ43" s="10"/>
      <c r="AK43" s="10"/>
      <c r="AL43" s="28"/>
      <c r="AN43" s="12">
        <f ca="1" t="shared" si="0"/>
        <v>0</v>
      </c>
    </row>
    <row r="44" spans="40:40">
      <c r="AN44" s="12">
        <f ca="1" t="shared" si="0"/>
        <v>0</v>
      </c>
    </row>
    <row r="45" spans="27:40">
      <c r="AA45" s="52"/>
      <c r="AB45" s="53"/>
      <c r="AC45" s="54"/>
      <c r="AD45" s="50"/>
      <c r="AE45" s="54"/>
      <c r="AF45" s="54"/>
      <c r="AG45" s="53"/>
      <c r="AH45" s="54"/>
      <c r="AI45" s="54"/>
      <c r="AJ45" s="54"/>
      <c r="AK45" s="54"/>
      <c r="AL45" s="72"/>
      <c r="AM45" s="52"/>
      <c r="AN45" s="12">
        <f ca="1" t="shared" si="0"/>
        <v>0</v>
      </c>
    </row>
    <row r="46" spans="27:40">
      <c r="AA46" s="44"/>
      <c r="AB46" s="55"/>
      <c r="AC46" s="56"/>
      <c r="AD46" s="45"/>
      <c r="AE46" s="56"/>
      <c r="AF46" s="56"/>
      <c r="AG46" s="55"/>
      <c r="AH46" s="56"/>
      <c r="AI46" s="56"/>
      <c r="AJ46" s="56"/>
      <c r="AK46" s="56"/>
      <c r="AL46" s="73"/>
      <c r="AM46" s="52"/>
      <c r="AN46" s="12">
        <f ca="1" t="shared" si="0"/>
        <v>0</v>
      </c>
    </row>
    <row r="47" spans="27:40">
      <c r="AA47" s="44"/>
      <c r="AB47" s="55"/>
      <c r="AC47" s="56"/>
      <c r="AD47" s="45"/>
      <c r="AE47" s="56"/>
      <c r="AF47" s="56"/>
      <c r="AG47" s="55"/>
      <c r="AH47" s="56"/>
      <c r="AI47" s="56"/>
      <c r="AJ47" s="56"/>
      <c r="AK47" s="56"/>
      <c r="AL47" s="46"/>
      <c r="AM47" s="52"/>
      <c r="AN47" s="12">
        <f ca="1" t="shared" si="0"/>
        <v>0</v>
      </c>
    </row>
    <row r="48" spans="27:40">
      <c r="AA48" s="44"/>
      <c r="AB48" s="55"/>
      <c r="AC48" s="56"/>
      <c r="AD48" s="57"/>
      <c r="AE48" s="56"/>
      <c r="AF48" s="56"/>
      <c r="AG48" s="55"/>
      <c r="AH48" s="56"/>
      <c r="AI48" s="56"/>
      <c r="AJ48" s="56"/>
      <c r="AK48" s="56"/>
      <c r="AL48" s="46"/>
      <c r="AM48" s="52"/>
      <c r="AN48" s="12">
        <f ca="1" t="shared" si="0"/>
        <v>0</v>
      </c>
    </row>
    <row r="49" spans="27:40">
      <c r="AA49" s="58"/>
      <c r="AB49" s="59"/>
      <c r="AC49" s="21"/>
      <c r="AD49" s="60"/>
      <c r="AE49" s="21"/>
      <c r="AF49" s="21"/>
      <c r="AG49" s="59"/>
      <c r="AH49" s="21"/>
      <c r="AI49" s="21"/>
      <c r="AJ49" s="21"/>
      <c r="AK49" s="21"/>
      <c r="AL49" s="74"/>
      <c r="AN49" s="12">
        <f ca="1" t="shared" si="0"/>
        <v>0</v>
      </c>
    </row>
    <row r="50" spans="40:40">
      <c r="AN50" s="12">
        <f ca="1" t="shared" si="0"/>
        <v>0</v>
      </c>
    </row>
    <row r="51" spans="40:40">
      <c r="AN51" s="12">
        <f ca="1" t="shared" si="0"/>
        <v>0</v>
      </c>
    </row>
    <row r="52" spans="40:40">
      <c r="AN52" s="12">
        <f ca="1" t="shared" si="0"/>
        <v>0</v>
      </c>
    </row>
    <row r="53" spans="40:40">
      <c r="AN53" s="12">
        <f ca="1" t="shared" si="0"/>
        <v>0</v>
      </c>
    </row>
    <row r="54" spans="40:40">
      <c r="AN54" s="12">
        <f ca="1" t="shared" si="0"/>
        <v>0</v>
      </c>
    </row>
    <row r="55" spans="40:40">
      <c r="AN55" s="12">
        <f ca="1" t="shared" si="0"/>
        <v>0</v>
      </c>
    </row>
    <row r="56" spans="40:40">
      <c r="AN56" s="12">
        <f ca="1" t="shared" si="0"/>
        <v>0</v>
      </c>
    </row>
    <row r="57" spans="40:40">
      <c r="AN57" s="12">
        <f ca="1" t="shared" si="0"/>
        <v>0</v>
      </c>
    </row>
    <row r="58" spans="40:40">
      <c r="AN58" s="12">
        <f ca="1" t="shared" si="0"/>
        <v>0</v>
      </c>
    </row>
    <row r="59" spans="40:40">
      <c r="AN59" s="12">
        <f ca="1" t="shared" si="0"/>
        <v>0</v>
      </c>
    </row>
    <row r="60" spans="40:40">
      <c r="AN60" s="12">
        <f ca="1" t="shared" si="0"/>
        <v>0</v>
      </c>
    </row>
    <row r="61" spans="40:40">
      <c r="AN61" s="12">
        <f ca="1" t="shared" si="0"/>
        <v>0</v>
      </c>
    </row>
    <row r="62" spans="40:40">
      <c r="AN62" s="12">
        <f ca="1" t="shared" si="0"/>
        <v>0</v>
      </c>
    </row>
    <row r="63" spans="40:40">
      <c r="AN63" s="12">
        <f ca="1" t="shared" si="0"/>
        <v>0</v>
      </c>
    </row>
    <row r="64" spans="40:40">
      <c r="AN64" s="12">
        <f ca="1" t="shared" si="0"/>
        <v>0</v>
      </c>
    </row>
    <row r="65" spans="40:40">
      <c r="AN65" s="12">
        <f ca="1" t="shared" si="0"/>
        <v>0</v>
      </c>
    </row>
    <row r="66" spans="40:40">
      <c r="AN66" s="12">
        <f ca="1" t="shared" si="0"/>
        <v>0</v>
      </c>
    </row>
    <row r="67" spans="40:40">
      <c r="AN67" s="12">
        <f t="shared" ref="AN67:AN99" si="1">IF(ISBLANK($AL67),0,1+LEN($AL67)-LEN(SUBSTITUTE($AL67,"●","")))</f>
        <v>0</v>
      </c>
    </row>
    <row r="68" spans="40:40">
      <c r="AN68" s="12">
        <f t="shared" si="1"/>
        <v>0</v>
      </c>
    </row>
    <row r="69" spans="40:40">
      <c r="AN69" s="12">
        <f t="shared" si="1"/>
        <v>0</v>
      </c>
    </row>
    <row r="70" spans="40:40">
      <c r="AN70" s="12">
        <f t="shared" si="1"/>
        <v>0</v>
      </c>
    </row>
    <row r="71" spans="40:40">
      <c r="AN71" s="12">
        <f t="shared" si="1"/>
        <v>0</v>
      </c>
    </row>
    <row r="72" spans="40:40">
      <c r="AN72" s="12">
        <f t="shared" si="1"/>
        <v>0</v>
      </c>
    </row>
    <row r="73" spans="40:40">
      <c r="AN73" s="12">
        <f t="shared" si="1"/>
        <v>0</v>
      </c>
    </row>
    <row r="74" spans="40:40">
      <c r="AN74" s="12">
        <f t="shared" si="1"/>
        <v>0</v>
      </c>
    </row>
    <row r="75" spans="40:40">
      <c r="AN75" s="12">
        <f t="shared" si="1"/>
        <v>0</v>
      </c>
    </row>
    <row r="76" spans="40:40">
      <c r="AN76" s="12">
        <f t="shared" si="1"/>
        <v>0</v>
      </c>
    </row>
    <row r="77" spans="40:40">
      <c r="AN77" s="12">
        <f t="shared" si="1"/>
        <v>0</v>
      </c>
    </row>
    <row r="78" spans="40:40">
      <c r="AN78" s="12">
        <f t="shared" si="1"/>
        <v>0</v>
      </c>
    </row>
    <row r="79" spans="40:40">
      <c r="AN79" s="12">
        <f t="shared" si="1"/>
        <v>0</v>
      </c>
    </row>
    <row r="80" spans="40:40">
      <c r="AN80" s="12">
        <f t="shared" si="1"/>
        <v>0</v>
      </c>
    </row>
    <row r="81" spans="40:40">
      <c r="AN81" s="12">
        <f t="shared" si="1"/>
        <v>0</v>
      </c>
    </row>
    <row r="82" spans="40:40">
      <c r="AN82" s="12">
        <f t="shared" si="1"/>
        <v>0</v>
      </c>
    </row>
    <row r="83" spans="40:40">
      <c r="AN83" s="12">
        <f t="shared" si="1"/>
        <v>0</v>
      </c>
    </row>
    <row r="84" spans="40:40">
      <c r="AN84" s="12">
        <f t="shared" si="1"/>
        <v>0</v>
      </c>
    </row>
    <row r="85" spans="40:40">
      <c r="AN85" s="12">
        <f t="shared" si="1"/>
        <v>0</v>
      </c>
    </row>
    <row r="86" spans="40:40">
      <c r="AN86" s="12">
        <f t="shared" si="1"/>
        <v>0</v>
      </c>
    </row>
    <row r="87" spans="40:40">
      <c r="AN87" s="12">
        <f t="shared" si="1"/>
        <v>0</v>
      </c>
    </row>
    <row r="88" spans="40:40">
      <c r="AN88" s="12">
        <f t="shared" si="1"/>
        <v>0</v>
      </c>
    </row>
    <row r="89" spans="40:40">
      <c r="AN89" s="12">
        <f t="shared" si="1"/>
        <v>0</v>
      </c>
    </row>
    <row r="90" spans="40:40">
      <c r="AN90" s="12">
        <f t="shared" si="1"/>
        <v>0</v>
      </c>
    </row>
    <row r="91" spans="40:40">
      <c r="AN91" s="12">
        <f t="shared" si="1"/>
        <v>0</v>
      </c>
    </row>
    <row r="92" spans="40:40">
      <c r="AN92" s="12">
        <f t="shared" si="1"/>
        <v>0</v>
      </c>
    </row>
    <row r="93" spans="40:40">
      <c r="AN93" s="12">
        <f t="shared" si="1"/>
        <v>0</v>
      </c>
    </row>
    <row r="94" spans="40:40">
      <c r="AN94" s="12">
        <f t="shared" si="1"/>
        <v>0</v>
      </c>
    </row>
    <row r="95" spans="40:40">
      <c r="AN95" s="12">
        <f t="shared" si="1"/>
        <v>0</v>
      </c>
    </row>
    <row r="96" spans="40:40">
      <c r="AN96" s="12">
        <f t="shared" si="1"/>
        <v>0</v>
      </c>
    </row>
    <row r="97" spans="40:40">
      <c r="AN97" s="12">
        <f t="shared" si="1"/>
        <v>0</v>
      </c>
    </row>
    <row r="98" spans="40:40">
      <c r="AN98" s="12">
        <f t="shared" si="1"/>
        <v>0</v>
      </c>
    </row>
    <row r="99" spans="40:40">
      <c r="AN99" s="12">
        <f t="shared" si="1"/>
        <v>0</v>
      </c>
    </row>
  </sheetData>
  <sheetProtection sheet="1" objects="1"/>
  <mergeCells count="15">
    <mergeCell ref="D1:F1"/>
    <mergeCell ref="AA1:AL1"/>
    <mergeCell ref="D2:F2"/>
    <mergeCell ref="AJ2:AK2"/>
    <mergeCell ref="D3:F3"/>
    <mergeCell ref="AA4:AA7"/>
    <mergeCell ref="AA9:AA12"/>
    <mergeCell ref="AA13:AA16"/>
    <mergeCell ref="AA17:AA20"/>
    <mergeCell ref="AB2:AB3"/>
    <mergeCell ref="AC2:AC3"/>
    <mergeCell ref="AD2:AD3"/>
    <mergeCell ref="AE2:AE3"/>
    <mergeCell ref="AF2:AF3"/>
    <mergeCell ref="AG2:AG3"/>
  </mergeCells>
  <pageMargins left="0.75" right="0.75" top="1" bottom="1" header="0.511805555555556" footer="0.511805555555556"/>
  <headerFooter/>
  <drawing r:id="rId1"/>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sheetPr>
    <pageSetUpPr autoPageBreaks="0"/>
  </sheetPr>
  <dimension ref="A1:AN99"/>
  <sheetViews>
    <sheetView showZeros="0" workbookViewId="0">
      <selection activeCell="A1" sqref="A1"/>
    </sheetView>
  </sheetViews>
  <sheetFormatPr defaultColWidth="9.14285714285714" defaultRowHeight="15"/>
  <cols>
    <col min="1" max="1" width="20.5714285714286" customWidth="1"/>
    <col min="2" max="2" width="29.7142857142857" style="8" customWidth="1"/>
    <col min="3" max="3" width="10.2857142857143" style="9" customWidth="1"/>
    <col min="4" max="4" width="10.2857142857143" style="10" customWidth="1"/>
    <col min="5" max="6" width="10.2857142857143" style="9" customWidth="1"/>
    <col min="7" max="7" width="10.2857142857143" style="8" customWidth="1"/>
    <col min="8" max="11" width="10.2857142857143" style="9" customWidth="1"/>
    <col min="12" max="12" width="10.2857142857143" style="11" customWidth="1"/>
    <col min="13" max="24" width="10.2857142857143" style="12" customWidth="1"/>
    <col min="26" max="26" width="0.990476190476191" customWidth="1"/>
    <col min="27" max="27" width="20.5714285714286" customWidth="1"/>
    <col min="28" max="28" width="29.7142857142857" style="8" customWidth="1"/>
    <col min="29" max="29" width="6.71428571428571" style="9" customWidth="1"/>
    <col min="30" max="30" width="19.1428571428571" style="10" customWidth="1"/>
    <col min="31" max="31" width="8.28571428571429" style="9" customWidth="1"/>
    <col min="32" max="32" width="7.42857142857143" style="9" customWidth="1"/>
    <col min="33" max="33" width="33.2857142857143" style="8" customWidth="1"/>
    <col min="34" max="34" width="9.28571428571429" style="9" customWidth="1"/>
    <col min="35" max="35" width="5.42857142857143" style="9" customWidth="1"/>
    <col min="36" max="36" width="3.85714285714286" style="9" customWidth="1"/>
    <col min="37" max="37" width="6.57142857142857" style="9" customWidth="1"/>
    <col min="38" max="38" width="36.2857142857143" style="11" customWidth="1"/>
    <col min="39" max="39" width="0.857142857142857" customWidth="1"/>
    <col min="40" max="40" width="9.14285714285714" style="12"/>
  </cols>
  <sheetData>
    <row r="1" ht="22.5" spans="1:40">
      <c r="A1" s="13" t="str">
        <f>Attraction_List!$Z$2</f>
        <v>Sheet Name</v>
      </c>
      <c r="B1" s="14" t="str">
        <f ca="1">MID(CELL("filename",B1),FIND("]",CELL("filename",B1))+1,255)</f>
        <v>Fantasia_Gardens_and_Fairways</v>
      </c>
      <c r="C1" s="14"/>
      <c r="D1" s="15" t="str">
        <f ca="1">HYPERLINK("#"&amp;CELL("address",INDEX(Attraction_List!$A$3:$A$9999,MATCH($B$1,Attraction_List!$Z$3:$Z$9999,0),1)),"Back to Attraction List")</f>
        <v>Back to Attraction List</v>
      </c>
      <c r="E1" s="16"/>
      <c r="F1" s="17"/>
      <c r="G1" s="18"/>
      <c r="H1" s="18"/>
      <c r="I1" s="18"/>
      <c r="J1" s="18"/>
      <c r="K1" s="18"/>
      <c r="L1" s="25"/>
      <c r="AA1" s="30" t="str">
        <f ca="1">N($B$14)&amp;" Task(s) From "&amp;N($B$15)&amp;" Character(s) Use "&amp;CHAR(34)&amp;$B$2&amp;CHAR(34)&amp;" For "&amp;N($AN$1)&amp;" Token(s)"</f>
        <v>0 Task(s) From 0 Character(s) Use "Fantasia Gardens and Fairways" For 0 Token(s)</v>
      </c>
      <c r="AB1" s="31"/>
      <c r="AC1" s="31"/>
      <c r="AD1" s="31"/>
      <c r="AE1" s="31"/>
      <c r="AF1" s="31"/>
      <c r="AG1" s="31"/>
      <c r="AH1" s="31"/>
      <c r="AI1" s="31"/>
      <c r="AJ1" s="31"/>
      <c r="AK1" s="31"/>
      <c r="AL1" s="61"/>
      <c r="AN1" s="12">
        <f ca="1">SUM($AN$4:$AN$9999)</f>
        <v>0</v>
      </c>
    </row>
    <row r="2" ht="22.5" spans="1:40">
      <c r="A2" s="13" t="str">
        <f>Attraction_List!$A$2</f>
        <v>Name</v>
      </c>
      <c r="B2" s="19" t="str">
        <f ca="1">LOOKUP(B1,Attraction_List!$Z$3:$Z$9999,Attraction_List!$A$3:$A$9999)</f>
        <v>Fantasia Gardens and Fairways</v>
      </c>
      <c r="C2" s="19"/>
      <c r="D2" s="9"/>
      <c r="G2" s="20"/>
      <c r="AA2" s="32" t="str">
        <f>HYPERLINK("#$A$1","&lt;&lt;&lt; Attraction Info")</f>
        <v>&lt;&lt;&lt; Attraction Info</v>
      </c>
      <c r="AB2" s="33" t="s">
        <v>276</v>
      </c>
      <c r="AC2" s="34" t="s">
        <v>277</v>
      </c>
      <c r="AD2" s="35" t="s">
        <v>278</v>
      </c>
      <c r="AE2" s="34" t="s">
        <v>279</v>
      </c>
      <c r="AF2" s="34" t="s">
        <v>280</v>
      </c>
      <c r="AG2" s="33" t="s">
        <v>281</v>
      </c>
      <c r="AH2" s="62"/>
      <c r="AI2" s="63" t="s">
        <v>282</v>
      </c>
      <c r="AJ2" s="62" t="s">
        <v>283</v>
      </c>
      <c r="AK2" s="62"/>
      <c r="AL2" s="64" t="str">
        <f ca="1">HYPERLINK("#"&amp;CELL("address",INDEX(Attraction_List!$A$3:$A$9999,MATCH($B$1,Attraction_List!$Z$3:$Z$9999,0),1)),"Back to Attraction List")</f>
        <v>Back to Attraction List</v>
      </c>
      <c r="AN2" s="12">
        <f ca="1" t="shared" ref="AN2:AN66" si="0">IF(ISBLANK($AL2),0,1+LEN($AL2)-LEN(SUBSTITUTE($AL2,"●","")))</f>
        <v>1</v>
      </c>
    </row>
    <row r="3" ht="22.5" spans="1:38">
      <c r="A3" s="13" t="str">
        <f>Attraction_List!$C$2</f>
        <v>Cost</v>
      </c>
      <c r="B3" s="19">
        <f ca="1">LOOKUP(B1,Attraction_List!$Z$3:$Z$9999,Attraction_List!$C$3:$C$9999)</f>
        <v>180</v>
      </c>
      <c r="C3" s="19"/>
      <c r="D3" s="15" t="str">
        <f>IF($B$14&gt;0,HYPERLINK("#$AL$1","Task List &gt;&gt;&gt;"),HYPERLINK("#$A$1","No Tasks"))</f>
        <v>No Tasks</v>
      </c>
      <c r="E3" s="17"/>
      <c r="F3" s="17"/>
      <c r="G3" s="20"/>
      <c r="AA3" s="75" t="s">
        <v>284</v>
      </c>
      <c r="AB3" s="76"/>
      <c r="AC3" s="77"/>
      <c r="AD3" s="78"/>
      <c r="AE3" s="77"/>
      <c r="AF3" s="77"/>
      <c r="AG3" s="76"/>
      <c r="AH3" s="82" t="s">
        <v>285</v>
      </c>
      <c r="AI3" s="82" t="s">
        <v>286</v>
      </c>
      <c r="AJ3" s="82" t="s">
        <v>28</v>
      </c>
      <c r="AK3" s="82" t="s">
        <v>29</v>
      </c>
      <c r="AL3" s="83" t="s">
        <v>30</v>
      </c>
    </row>
    <row r="4" ht="21.75" spans="1:40">
      <c r="A4" s="13" t="str">
        <f>Attraction_List!$D$2</f>
        <v>Cost Units</v>
      </c>
      <c r="B4" s="19" t="str">
        <f ca="1">LOOKUP(B1,Attraction_List!$Z$3:$Z$9999,Attraction_List!$D$3:$D$9999)</f>
        <v>Gems</v>
      </c>
      <c r="C4" s="19"/>
      <c r="E4" s="21"/>
      <c r="G4" s="20"/>
      <c r="L4" s="26"/>
      <c r="AA4" s="44"/>
      <c r="AB4" s="45"/>
      <c r="AC4" s="45"/>
      <c r="AD4" s="45"/>
      <c r="AE4" s="45"/>
      <c r="AF4" s="45"/>
      <c r="AG4" s="45"/>
      <c r="AH4" s="45"/>
      <c r="AI4" s="45"/>
      <c r="AJ4" s="45"/>
      <c r="AK4" s="45"/>
      <c r="AL4" s="46"/>
      <c r="AN4" s="12">
        <f ca="1" t="shared" si="0"/>
        <v>0</v>
      </c>
    </row>
    <row r="5" ht="21" spans="1:40">
      <c r="A5" s="13" t="str">
        <f>Attraction_List!$E$2</f>
        <v>Limited Time</v>
      </c>
      <c r="B5" s="19" t="str">
        <f ca="1">IF(LOOKUP(B1,Attraction_List!$Z$3:$Z$9999,Attraction_List!$E$3:$E$9999)="Y","Yes","No")</f>
        <v>No</v>
      </c>
      <c r="C5" s="19"/>
      <c r="E5" s="21"/>
      <c r="G5" s="20"/>
      <c r="L5" s="26"/>
      <c r="AA5" s="44"/>
      <c r="AB5" s="45"/>
      <c r="AC5" s="45"/>
      <c r="AD5" s="45"/>
      <c r="AE5" s="45"/>
      <c r="AF5" s="45"/>
      <c r="AG5" s="45"/>
      <c r="AH5" s="45"/>
      <c r="AI5" s="45"/>
      <c r="AJ5" s="45"/>
      <c r="AK5" s="45"/>
      <c r="AL5" s="46"/>
      <c r="AN5" s="12">
        <f ca="1" t="shared" si="0"/>
        <v>0</v>
      </c>
    </row>
    <row r="6" ht="21" spans="1:40">
      <c r="A6" s="13" t="str">
        <f>Attraction_List!$F$2</f>
        <v>Build Time</v>
      </c>
      <c r="B6" s="19" t="str">
        <f ca="1">LOOKUP(B1,Attraction_List!$Z$3:$Z$9999,Attraction_List!$F$3:$F$9999)</f>
        <v>0s</v>
      </c>
      <c r="C6" s="19"/>
      <c r="E6" s="21"/>
      <c r="G6" s="20"/>
      <c r="L6" s="26"/>
      <c r="AA6" s="44"/>
      <c r="AB6" s="45"/>
      <c r="AC6" s="45"/>
      <c r="AD6" s="45"/>
      <c r="AE6" s="45"/>
      <c r="AF6" s="45"/>
      <c r="AG6" s="45"/>
      <c r="AH6" s="45"/>
      <c r="AI6" s="45"/>
      <c r="AJ6" s="45"/>
      <c r="AK6" s="45"/>
      <c r="AL6" s="46"/>
      <c r="AN6" s="12">
        <f ca="1" t="shared" si="0"/>
        <v>0</v>
      </c>
    </row>
    <row r="7" ht="21" spans="1:40">
      <c r="A7" s="13" t="str">
        <f>Attraction_List!$G$2</f>
        <v>Size</v>
      </c>
      <c r="B7" s="19" t="str">
        <f ca="1">LOOKUP(B1,Attraction_List!$Z$3:$Z$9999,Attraction_List!$G$3:$G$9999)</f>
        <v>11x11</v>
      </c>
      <c r="C7" s="19"/>
      <c r="E7" s="21"/>
      <c r="G7" s="20"/>
      <c r="L7" s="26"/>
      <c r="AA7" s="44"/>
      <c r="AB7" s="45"/>
      <c r="AC7" s="45"/>
      <c r="AD7" s="45"/>
      <c r="AE7" s="45"/>
      <c r="AF7" s="45"/>
      <c r="AG7" s="45"/>
      <c r="AH7" s="45"/>
      <c r="AI7" s="45"/>
      <c r="AJ7" s="45"/>
      <c r="AK7" s="45"/>
      <c r="AL7" s="46"/>
      <c r="AN7" s="12">
        <f ca="1" t="shared" si="0"/>
        <v>0</v>
      </c>
    </row>
    <row r="8" ht="21" spans="1:40">
      <c r="A8" s="13" t="str">
        <f>Attraction_List!$H$2</f>
        <v>Collect Time</v>
      </c>
      <c r="B8" s="19" t="str">
        <f ca="1">LOOKUP(B1,Attraction_List!$Z$3:$Z$9999,Attraction_List!$H$3:$H$9999)</f>
        <v>2h</v>
      </c>
      <c r="C8" s="19"/>
      <c r="E8" s="21"/>
      <c r="G8" s="20"/>
      <c r="L8" s="26"/>
      <c r="AA8" s="44"/>
      <c r="AB8" s="45"/>
      <c r="AC8" s="45"/>
      <c r="AD8" s="45"/>
      <c r="AE8" s="45"/>
      <c r="AF8" s="45"/>
      <c r="AG8" s="45"/>
      <c r="AH8" s="45"/>
      <c r="AI8" s="45"/>
      <c r="AJ8" s="45"/>
      <c r="AK8" s="45"/>
      <c r="AL8" s="46"/>
      <c r="AN8" s="12">
        <f ca="1" t="shared" si="0"/>
        <v>0</v>
      </c>
    </row>
    <row r="9" ht="21" spans="1:40">
      <c r="A9" s="13" t="str">
        <f>Attraction_List!$I$2</f>
        <v>Striking Gold</v>
      </c>
      <c r="B9" s="19" t="str">
        <f ca="1">IF(LOOKUP(B1,Attraction_List!$Z$3:$Z$9999,Attraction_List!$I$3:$I$9999)="Y","Yes","No")</f>
        <v>Yes</v>
      </c>
      <c r="C9" s="19"/>
      <c r="E9" s="21"/>
      <c r="G9" s="20"/>
      <c r="L9" s="26"/>
      <c r="AA9" s="44"/>
      <c r="AB9" s="45"/>
      <c r="AC9" s="45"/>
      <c r="AD9" s="45"/>
      <c r="AE9" s="45"/>
      <c r="AF9" s="45"/>
      <c r="AG9" s="45"/>
      <c r="AH9" s="45"/>
      <c r="AI9" s="45"/>
      <c r="AJ9" s="45"/>
      <c r="AK9" s="45"/>
      <c r="AL9" s="46"/>
      <c r="AN9" s="12">
        <f ca="1" t="shared" si="0"/>
        <v>0</v>
      </c>
    </row>
    <row r="10" ht="21" spans="1:40">
      <c r="A10" s="13" t="str">
        <f>Attraction_List!$J$2</f>
        <v>XP</v>
      </c>
      <c r="B10" s="19">
        <f ca="1">LOOKUP(B1,Attraction_List!$Z$3:$Z$9999,Attraction_List!$J$3:$J$9999)</f>
        <v>18</v>
      </c>
      <c r="C10" s="19"/>
      <c r="E10" s="21"/>
      <c r="G10" s="20"/>
      <c r="L10" s="26"/>
      <c r="AA10" s="44"/>
      <c r="AB10" s="45"/>
      <c r="AC10" s="45"/>
      <c r="AD10" s="45"/>
      <c r="AE10" s="45"/>
      <c r="AF10" s="45"/>
      <c r="AG10" s="45"/>
      <c r="AH10" s="45"/>
      <c r="AI10" s="45"/>
      <c r="AJ10" s="45"/>
      <c r="AK10" s="45"/>
      <c r="AL10" s="46"/>
      <c r="AN10" s="12">
        <f ca="1" t="shared" si="0"/>
        <v>0</v>
      </c>
    </row>
    <row r="11" ht="21" spans="1:40">
      <c r="A11" s="13" t="str">
        <f>Attraction_List!$K$2</f>
        <v>Magic</v>
      </c>
      <c r="B11" s="19">
        <f ca="1">LOOKUP(B1,Attraction_List!$Z$3:$Z$9999,Attraction_List!$K$3:$K$9999)</f>
        <v>90</v>
      </c>
      <c r="C11" s="19"/>
      <c r="D11" s="22"/>
      <c r="E11" s="23"/>
      <c r="F11" s="24"/>
      <c r="G11" s="22"/>
      <c r="H11" s="24"/>
      <c r="I11" s="24"/>
      <c r="J11" s="24"/>
      <c r="K11" s="24"/>
      <c r="L11" s="27"/>
      <c r="AA11" s="44"/>
      <c r="AB11" s="45"/>
      <c r="AC11" s="45"/>
      <c r="AD11" s="45"/>
      <c r="AE11" s="45"/>
      <c r="AF11" s="45"/>
      <c r="AG11" s="45"/>
      <c r="AH11" s="45"/>
      <c r="AI11" s="45"/>
      <c r="AJ11" s="45"/>
      <c r="AK11" s="45"/>
      <c r="AL11" s="46"/>
      <c r="AN11" s="12">
        <f ca="1" t="shared" si="0"/>
        <v>0</v>
      </c>
    </row>
    <row r="12" ht="21" spans="1:40">
      <c r="A12" s="13" t="str">
        <f>Attraction_List!$L$2</f>
        <v>Possible Tokens</v>
      </c>
      <c r="B12" s="19" t="str">
        <f ca="1">LOOKUP(B1,Attraction_List!$Z$3:$Z$9999,Attraction_List!$L$3:$L$9999)</f>
        <v>Mickey Ears ● Cinderella Ears ● Pixie Dust</v>
      </c>
      <c r="C12" s="19"/>
      <c r="E12" s="21"/>
      <c r="G12" s="20"/>
      <c r="L12" s="28"/>
      <c r="AA12" s="44"/>
      <c r="AB12" s="45"/>
      <c r="AC12" s="45"/>
      <c r="AD12" s="45"/>
      <c r="AE12" s="45"/>
      <c r="AF12" s="45"/>
      <c r="AG12" s="45"/>
      <c r="AH12" s="45"/>
      <c r="AI12" s="45"/>
      <c r="AJ12" s="45"/>
      <c r="AK12" s="45"/>
      <c r="AL12" s="46"/>
      <c r="AN12" s="12">
        <f ca="1" t="shared" si="0"/>
        <v>0</v>
      </c>
    </row>
    <row r="13" ht="21" spans="1:40">
      <c r="A13" s="13" t="str">
        <f>Attraction_List!$M$2</f>
        <v>Activity</v>
      </c>
      <c r="B13" s="19" t="str">
        <f ca="1">LOOKUP(B1,Attraction_List!$Z$3:$Z$9999,Attraction_List!$M$3:$M$9999)</f>
        <v>Enchanting Visitors</v>
      </c>
      <c r="C13" s="19"/>
      <c r="E13" s="21"/>
      <c r="G13" s="20"/>
      <c r="L13" s="29"/>
      <c r="AA13" s="44"/>
      <c r="AB13" s="45"/>
      <c r="AC13" s="45"/>
      <c r="AD13" s="45"/>
      <c r="AE13" s="45"/>
      <c r="AF13" s="45"/>
      <c r="AG13" s="45"/>
      <c r="AH13" s="45"/>
      <c r="AI13" s="45"/>
      <c r="AJ13" s="45"/>
      <c r="AK13" s="45"/>
      <c r="AL13" s="46"/>
      <c r="AN13" s="12">
        <f ca="1" t="shared" si="0"/>
        <v>0</v>
      </c>
    </row>
    <row r="14" ht="21" spans="1:40">
      <c r="A14" s="13" t="s">
        <v>308</v>
      </c>
      <c r="B14" s="22">
        <f>COUNTA($AB$4:$AB$9999)</f>
        <v>0</v>
      </c>
      <c r="C14" s="24"/>
      <c r="D14" s="22"/>
      <c r="E14" s="23"/>
      <c r="F14" s="24"/>
      <c r="G14" s="20"/>
      <c r="H14" s="24"/>
      <c r="I14" s="24"/>
      <c r="J14" s="24"/>
      <c r="K14" s="24"/>
      <c r="L14" s="28"/>
      <c r="AA14" s="44"/>
      <c r="AB14" s="45"/>
      <c r="AC14" s="45"/>
      <c r="AD14" s="45"/>
      <c r="AE14" s="45"/>
      <c r="AF14" s="45"/>
      <c r="AG14" s="45"/>
      <c r="AH14" s="45"/>
      <c r="AI14" s="45"/>
      <c r="AJ14" s="45"/>
      <c r="AK14" s="45"/>
      <c r="AL14" s="46"/>
      <c r="AN14" s="12">
        <f ca="1" t="shared" si="0"/>
        <v>0</v>
      </c>
    </row>
    <row r="15" ht="21" spans="1:40">
      <c r="A15" s="13" t="s">
        <v>311</v>
      </c>
      <c r="B15" s="22">
        <f>COUNTA($AA$4:$AA$9999)</f>
        <v>0</v>
      </c>
      <c r="C15" s="24"/>
      <c r="D15" s="22"/>
      <c r="E15" s="23"/>
      <c r="F15" s="24"/>
      <c r="G15" s="20"/>
      <c r="H15" s="24"/>
      <c r="I15" s="24"/>
      <c r="J15" s="24"/>
      <c r="K15" s="24"/>
      <c r="L15" s="28"/>
      <c r="AA15" s="44"/>
      <c r="AB15" s="45"/>
      <c r="AC15" s="45"/>
      <c r="AD15" s="45"/>
      <c r="AE15" s="45"/>
      <c r="AF15" s="45"/>
      <c r="AG15" s="45"/>
      <c r="AH15" s="45"/>
      <c r="AI15" s="45"/>
      <c r="AJ15" s="45"/>
      <c r="AK15" s="45"/>
      <c r="AL15" s="46"/>
      <c r="AN15" s="12">
        <f ca="1" t="shared" si="0"/>
        <v>0</v>
      </c>
    </row>
    <row r="16" spans="27:40">
      <c r="AA16" s="44"/>
      <c r="AB16" s="46"/>
      <c r="AC16" s="45"/>
      <c r="AD16" s="47"/>
      <c r="AE16" s="45"/>
      <c r="AF16" s="45"/>
      <c r="AG16" s="45"/>
      <c r="AH16" s="45"/>
      <c r="AI16" s="45"/>
      <c r="AJ16" s="45"/>
      <c r="AK16" s="45"/>
      <c r="AL16" s="46"/>
      <c r="AN16" s="12">
        <f ca="1" t="shared" si="0"/>
        <v>0</v>
      </c>
    </row>
    <row r="17" spans="27:40">
      <c r="AA17" s="44"/>
      <c r="AB17" s="46"/>
      <c r="AC17" s="45"/>
      <c r="AD17" s="45"/>
      <c r="AE17" s="45"/>
      <c r="AF17" s="45"/>
      <c r="AG17" s="45"/>
      <c r="AH17" s="45"/>
      <c r="AI17" s="45"/>
      <c r="AJ17" s="45"/>
      <c r="AK17" s="45"/>
      <c r="AL17" s="46"/>
      <c r="AN17" s="12">
        <f ca="1" t="shared" si="0"/>
        <v>0</v>
      </c>
    </row>
    <row r="18" spans="27:40">
      <c r="AA18" s="44"/>
      <c r="AB18" s="46"/>
      <c r="AC18" s="45"/>
      <c r="AD18" s="45"/>
      <c r="AE18" s="45"/>
      <c r="AF18" s="45"/>
      <c r="AG18" s="46"/>
      <c r="AH18" s="45"/>
      <c r="AI18" s="45"/>
      <c r="AJ18" s="45"/>
      <c r="AK18" s="45"/>
      <c r="AL18" s="46"/>
      <c r="AN18" s="12">
        <f ca="1" t="shared" si="0"/>
        <v>0</v>
      </c>
    </row>
    <row r="19" spans="27:40">
      <c r="AA19" s="44"/>
      <c r="AB19" s="46"/>
      <c r="AC19" s="45"/>
      <c r="AD19" s="45"/>
      <c r="AE19" s="45"/>
      <c r="AF19" s="45"/>
      <c r="AG19" s="46"/>
      <c r="AH19" s="45"/>
      <c r="AI19" s="45"/>
      <c r="AJ19" s="45"/>
      <c r="AK19" s="45"/>
      <c r="AL19" s="46"/>
      <c r="AN19" s="12">
        <f ca="1" t="shared" si="0"/>
        <v>0</v>
      </c>
    </row>
    <row r="20" spans="27:40">
      <c r="AA20" s="44"/>
      <c r="AB20" s="46"/>
      <c r="AC20" s="45"/>
      <c r="AD20" s="47"/>
      <c r="AE20" s="45"/>
      <c r="AF20" s="45"/>
      <c r="AG20" s="46"/>
      <c r="AH20" s="45"/>
      <c r="AI20" s="45"/>
      <c r="AJ20" s="45"/>
      <c r="AK20" s="45"/>
      <c r="AL20" s="46"/>
      <c r="AN20" s="12">
        <f ca="1" t="shared" si="0"/>
        <v>0</v>
      </c>
    </row>
    <row r="21" spans="27:40">
      <c r="AA21" s="44"/>
      <c r="AB21" s="46"/>
      <c r="AC21" s="45"/>
      <c r="AD21" s="45"/>
      <c r="AE21" s="45"/>
      <c r="AF21" s="45"/>
      <c r="AG21" s="46"/>
      <c r="AH21" s="45"/>
      <c r="AI21" s="45"/>
      <c r="AJ21" s="45"/>
      <c r="AK21" s="45"/>
      <c r="AL21" s="46"/>
      <c r="AN21" s="12">
        <f ca="1" t="shared" si="0"/>
        <v>0</v>
      </c>
    </row>
    <row r="22" spans="27:40">
      <c r="AA22" s="44"/>
      <c r="AB22" s="46"/>
      <c r="AC22" s="45"/>
      <c r="AD22" s="45"/>
      <c r="AE22" s="45"/>
      <c r="AF22" s="45"/>
      <c r="AG22" s="46"/>
      <c r="AH22" s="45"/>
      <c r="AI22" s="45"/>
      <c r="AJ22" s="45"/>
      <c r="AK22" s="45"/>
      <c r="AL22" s="46"/>
      <c r="AN22" s="12">
        <f ca="1" t="shared" si="0"/>
        <v>0</v>
      </c>
    </row>
    <row r="23" spans="27:40">
      <c r="AA23" s="44"/>
      <c r="AB23" s="46"/>
      <c r="AC23" s="45"/>
      <c r="AD23" s="45"/>
      <c r="AE23" s="45"/>
      <c r="AF23" s="45"/>
      <c r="AG23" s="46"/>
      <c r="AH23" s="45"/>
      <c r="AI23" s="45"/>
      <c r="AJ23" s="45"/>
      <c r="AK23" s="45"/>
      <c r="AL23" s="46"/>
      <c r="AN23" s="12">
        <f ca="1" t="shared" si="0"/>
        <v>0</v>
      </c>
    </row>
    <row r="24" spans="27:40">
      <c r="AA24" s="44"/>
      <c r="AB24" s="45"/>
      <c r="AC24" s="45"/>
      <c r="AD24" s="45"/>
      <c r="AE24" s="45"/>
      <c r="AF24" s="45"/>
      <c r="AG24" s="45"/>
      <c r="AH24" s="45"/>
      <c r="AI24" s="45"/>
      <c r="AJ24" s="45"/>
      <c r="AK24" s="45"/>
      <c r="AL24" s="46"/>
      <c r="AN24" s="12">
        <f ca="1" t="shared" si="0"/>
        <v>0</v>
      </c>
    </row>
    <row r="25" spans="27:40">
      <c r="AA25" s="44"/>
      <c r="AB25" s="45"/>
      <c r="AC25" s="45"/>
      <c r="AD25" s="47"/>
      <c r="AE25" s="45"/>
      <c r="AF25" s="45"/>
      <c r="AG25" s="45"/>
      <c r="AH25" s="45"/>
      <c r="AI25" s="45"/>
      <c r="AJ25" s="45"/>
      <c r="AK25" s="45"/>
      <c r="AL25" s="46"/>
      <c r="AN25" s="12">
        <f ca="1" t="shared" si="0"/>
        <v>0</v>
      </c>
    </row>
    <row r="26" spans="27:40">
      <c r="AA26" s="44"/>
      <c r="AB26" s="45"/>
      <c r="AC26" s="45"/>
      <c r="AD26" s="45"/>
      <c r="AE26" s="45"/>
      <c r="AF26" s="45"/>
      <c r="AG26" s="45"/>
      <c r="AH26" s="45"/>
      <c r="AI26" s="45"/>
      <c r="AJ26" s="45"/>
      <c r="AK26" s="45"/>
      <c r="AL26" s="46"/>
      <c r="AN26" s="12">
        <f ca="1" t="shared" si="0"/>
        <v>0</v>
      </c>
    </row>
    <row r="27" spans="27:40">
      <c r="AA27" s="44"/>
      <c r="AB27" s="45"/>
      <c r="AC27" s="45"/>
      <c r="AD27" s="45"/>
      <c r="AE27" s="45"/>
      <c r="AF27" s="45"/>
      <c r="AG27" s="45"/>
      <c r="AH27" s="45"/>
      <c r="AI27" s="45"/>
      <c r="AJ27" s="45"/>
      <c r="AK27" s="45"/>
      <c r="AL27" s="46"/>
      <c r="AN27" s="12">
        <f ca="1" t="shared" si="0"/>
        <v>0</v>
      </c>
    </row>
    <row r="28" spans="27:40">
      <c r="AA28" s="44"/>
      <c r="AB28" s="45"/>
      <c r="AC28" s="45"/>
      <c r="AD28" s="45"/>
      <c r="AE28" s="45"/>
      <c r="AF28" s="45"/>
      <c r="AG28" s="45"/>
      <c r="AH28" s="45"/>
      <c r="AI28" s="45"/>
      <c r="AJ28" s="45"/>
      <c r="AK28" s="45"/>
      <c r="AL28" s="46"/>
      <c r="AN28" s="12">
        <f ca="1" t="shared" si="0"/>
        <v>0</v>
      </c>
    </row>
    <row r="29" spans="27:40">
      <c r="AA29" s="44"/>
      <c r="AB29" s="45"/>
      <c r="AC29" s="45"/>
      <c r="AD29" s="45"/>
      <c r="AE29" s="45"/>
      <c r="AF29" s="45"/>
      <c r="AG29" s="45"/>
      <c r="AH29" s="45"/>
      <c r="AI29" s="45"/>
      <c r="AJ29" s="45"/>
      <c r="AK29" s="45"/>
      <c r="AL29" s="46"/>
      <c r="AN29" s="12">
        <f ca="1" t="shared" si="0"/>
        <v>0</v>
      </c>
    </row>
    <row r="30" spans="27:40">
      <c r="AA30" s="44"/>
      <c r="AB30" s="45"/>
      <c r="AC30" s="45"/>
      <c r="AD30" s="45"/>
      <c r="AE30" s="45"/>
      <c r="AF30" s="45"/>
      <c r="AG30" s="45"/>
      <c r="AH30" s="45"/>
      <c r="AI30" s="45"/>
      <c r="AJ30" s="45"/>
      <c r="AK30" s="45"/>
      <c r="AL30" s="46"/>
      <c r="AN30" s="12">
        <f ca="1" t="shared" si="0"/>
        <v>0</v>
      </c>
    </row>
    <row r="31" spans="27:40">
      <c r="AA31" s="44"/>
      <c r="AB31" s="45"/>
      <c r="AC31" s="45"/>
      <c r="AD31" s="45"/>
      <c r="AE31" s="45"/>
      <c r="AF31" s="45"/>
      <c r="AG31" s="45"/>
      <c r="AH31" s="45"/>
      <c r="AI31" s="45"/>
      <c r="AJ31" s="45"/>
      <c r="AK31" s="45"/>
      <c r="AL31" s="46"/>
      <c r="AN31" s="12">
        <f ca="1" t="shared" si="0"/>
        <v>0</v>
      </c>
    </row>
    <row r="32" spans="27:40">
      <c r="AA32" s="44"/>
      <c r="AB32" s="45"/>
      <c r="AC32" s="45"/>
      <c r="AD32" s="45"/>
      <c r="AE32" s="45"/>
      <c r="AF32" s="45"/>
      <c r="AG32" s="45"/>
      <c r="AH32" s="45"/>
      <c r="AI32" s="45"/>
      <c r="AJ32" s="45"/>
      <c r="AK32" s="45"/>
      <c r="AL32" s="46"/>
      <c r="AN32" s="12">
        <f ca="1" t="shared" si="0"/>
        <v>0</v>
      </c>
    </row>
    <row r="33" spans="27:40">
      <c r="AA33" s="44"/>
      <c r="AB33" s="45"/>
      <c r="AC33" s="45"/>
      <c r="AD33" s="47"/>
      <c r="AE33" s="45"/>
      <c r="AF33" s="45"/>
      <c r="AG33" s="45"/>
      <c r="AH33" s="45"/>
      <c r="AI33" s="45"/>
      <c r="AJ33" s="45"/>
      <c r="AK33" s="45"/>
      <c r="AL33" s="46"/>
      <c r="AN33" s="12">
        <f ca="1" t="shared" si="0"/>
        <v>0</v>
      </c>
    </row>
    <row r="34" spans="27:40">
      <c r="AA34" s="44"/>
      <c r="AB34" s="46"/>
      <c r="AC34" s="45"/>
      <c r="AD34" s="45"/>
      <c r="AE34" s="45"/>
      <c r="AF34" s="45"/>
      <c r="AG34" s="46"/>
      <c r="AH34" s="45"/>
      <c r="AI34" s="45"/>
      <c r="AJ34" s="45"/>
      <c r="AK34" s="45"/>
      <c r="AL34" s="70"/>
      <c r="AN34" s="12">
        <f ca="1" t="shared" si="0"/>
        <v>0</v>
      </c>
    </row>
    <row r="35" spans="27:40">
      <c r="AA35" s="48"/>
      <c r="AB35" s="49"/>
      <c r="AC35" s="50"/>
      <c r="AD35" s="50"/>
      <c r="AE35" s="50"/>
      <c r="AF35" s="50"/>
      <c r="AG35" s="49"/>
      <c r="AH35" s="50"/>
      <c r="AI35" s="50"/>
      <c r="AJ35" s="50"/>
      <c r="AK35" s="50"/>
      <c r="AL35" s="71"/>
      <c r="AN35" s="12">
        <f ca="1" t="shared" si="0"/>
        <v>0</v>
      </c>
    </row>
    <row r="36" spans="27:40">
      <c r="AA36" s="48"/>
      <c r="AB36" s="49"/>
      <c r="AC36" s="50"/>
      <c r="AD36" s="50"/>
      <c r="AE36" s="50"/>
      <c r="AF36" s="50"/>
      <c r="AG36" s="49"/>
      <c r="AH36" s="50"/>
      <c r="AI36" s="50"/>
      <c r="AJ36" s="50"/>
      <c r="AK36" s="50"/>
      <c r="AL36" s="71"/>
      <c r="AN36" s="12">
        <f ca="1" t="shared" si="0"/>
        <v>0</v>
      </c>
    </row>
    <row r="37" spans="27:40">
      <c r="AA37" s="48"/>
      <c r="AB37" s="49"/>
      <c r="AC37" s="50"/>
      <c r="AD37" s="50"/>
      <c r="AE37" s="50"/>
      <c r="AF37" s="50"/>
      <c r="AG37" s="49"/>
      <c r="AH37" s="50"/>
      <c r="AI37" s="50"/>
      <c r="AJ37" s="50"/>
      <c r="AK37" s="50"/>
      <c r="AL37" s="71"/>
      <c r="AN37" s="12">
        <f ca="1" t="shared" si="0"/>
        <v>0</v>
      </c>
    </row>
    <row r="38" spans="27:40">
      <c r="AA38" s="51"/>
      <c r="AB38" s="29"/>
      <c r="AC38" s="10"/>
      <c r="AE38" s="10"/>
      <c r="AF38" s="10"/>
      <c r="AG38" s="29"/>
      <c r="AH38" s="10"/>
      <c r="AI38" s="10"/>
      <c r="AJ38" s="10"/>
      <c r="AK38" s="10"/>
      <c r="AL38" s="28"/>
      <c r="AN38" s="12">
        <f ca="1" t="shared" si="0"/>
        <v>0</v>
      </c>
    </row>
    <row r="39" spans="27:40">
      <c r="AA39" s="51"/>
      <c r="AB39" s="29"/>
      <c r="AC39" s="10"/>
      <c r="AE39" s="10"/>
      <c r="AF39" s="10"/>
      <c r="AG39" s="29"/>
      <c r="AH39" s="10"/>
      <c r="AI39" s="10"/>
      <c r="AJ39" s="10"/>
      <c r="AK39" s="10"/>
      <c r="AL39" s="28"/>
      <c r="AN39" s="12">
        <f ca="1" t="shared" si="0"/>
        <v>0</v>
      </c>
    </row>
    <row r="40" spans="27:40">
      <c r="AA40" s="51"/>
      <c r="AB40" s="29"/>
      <c r="AC40" s="10"/>
      <c r="AE40" s="10"/>
      <c r="AF40" s="10"/>
      <c r="AG40" s="29"/>
      <c r="AH40" s="10"/>
      <c r="AI40" s="10"/>
      <c r="AJ40" s="10"/>
      <c r="AK40" s="10"/>
      <c r="AL40" s="28"/>
      <c r="AN40" s="12">
        <f ca="1" t="shared" si="0"/>
        <v>0</v>
      </c>
    </row>
    <row r="41" spans="27:40">
      <c r="AA41" s="51"/>
      <c r="AB41" s="29"/>
      <c r="AC41" s="10"/>
      <c r="AE41" s="10"/>
      <c r="AF41" s="10"/>
      <c r="AG41" s="29"/>
      <c r="AH41" s="10"/>
      <c r="AI41" s="10"/>
      <c r="AJ41" s="10"/>
      <c r="AK41" s="10"/>
      <c r="AL41" s="28"/>
      <c r="AN41" s="12">
        <f ca="1" t="shared" si="0"/>
        <v>0</v>
      </c>
    </row>
    <row r="42" spans="27:40">
      <c r="AA42" s="51"/>
      <c r="AB42" s="29"/>
      <c r="AC42" s="10"/>
      <c r="AE42" s="10"/>
      <c r="AF42" s="10"/>
      <c r="AG42" s="29"/>
      <c r="AH42" s="10"/>
      <c r="AI42" s="10"/>
      <c r="AJ42" s="10"/>
      <c r="AK42" s="10"/>
      <c r="AL42" s="28"/>
      <c r="AN42" s="12">
        <f ca="1" t="shared" si="0"/>
        <v>0</v>
      </c>
    </row>
    <row r="43" spans="27:40">
      <c r="AA43" s="51"/>
      <c r="AB43" s="29"/>
      <c r="AC43" s="10"/>
      <c r="AE43" s="10"/>
      <c r="AF43" s="10"/>
      <c r="AG43" s="29"/>
      <c r="AH43" s="10"/>
      <c r="AI43" s="10"/>
      <c r="AJ43" s="10"/>
      <c r="AK43" s="10"/>
      <c r="AL43" s="28"/>
      <c r="AN43" s="12">
        <f ca="1" t="shared" si="0"/>
        <v>0</v>
      </c>
    </row>
    <row r="44" spans="40:40">
      <c r="AN44" s="12">
        <f ca="1" t="shared" si="0"/>
        <v>0</v>
      </c>
    </row>
    <row r="45" spans="27:40">
      <c r="AA45" s="52"/>
      <c r="AB45" s="53"/>
      <c r="AC45" s="54"/>
      <c r="AD45" s="50"/>
      <c r="AE45" s="54"/>
      <c r="AF45" s="54"/>
      <c r="AG45" s="53"/>
      <c r="AH45" s="54"/>
      <c r="AI45" s="54"/>
      <c r="AJ45" s="54"/>
      <c r="AK45" s="54"/>
      <c r="AL45" s="72"/>
      <c r="AM45" s="52"/>
      <c r="AN45" s="12">
        <f ca="1" t="shared" si="0"/>
        <v>0</v>
      </c>
    </row>
    <row r="46" spans="27:40">
      <c r="AA46" s="44"/>
      <c r="AB46" s="55"/>
      <c r="AC46" s="56"/>
      <c r="AD46" s="45"/>
      <c r="AE46" s="56"/>
      <c r="AF46" s="56"/>
      <c r="AG46" s="55"/>
      <c r="AH46" s="56"/>
      <c r="AI46" s="56"/>
      <c r="AJ46" s="56"/>
      <c r="AK46" s="56"/>
      <c r="AL46" s="73"/>
      <c r="AM46" s="52"/>
      <c r="AN46" s="12">
        <f ca="1" t="shared" si="0"/>
        <v>0</v>
      </c>
    </row>
    <row r="47" spans="27:40">
      <c r="AA47" s="44"/>
      <c r="AB47" s="55"/>
      <c r="AC47" s="56"/>
      <c r="AD47" s="45"/>
      <c r="AE47" s="56"/>
      <c r="AF47" s="56"/>
      <c r="AG47" s="55"/>
      <c r="AH47" s="56"/>
      <c r="AI47" s="56"/>
      <c r="AJ47" s="56"/>
      <c r="AK47" s="56"/>
      <c r="AL47" s="46"/>
      <c r="AM47" s="52"/>
      <c r="AN47" s="12">
        <f ca="1" t="shared" si="0"/>
        <v>0</v>
      </c>
    </row>
    <row r="48" spans="27:40">
      <c r="AA48" s="44"/>
      <c r="AB48" s="55"/>
      <c r="AC48" s="56"/>
      <c r="AD48" s="57"/>
      <c r="AE48" s="56"/>
      <c r="AF48" s="56"/>
      <c r="AG48" s="55"/>
      <c r="AH48" s="56"/>
      <c r="AI48" s="56"/>
      <c r="AJ48" s="56"/>
      <c r="AK48" s="56"/>
      <c r="AL48" s="46"/>
      <c r="AM48" s="52"/>
      <c r="AN48" s="12">
        <f ca="1" t="shared" si="0"/>
        <v>0</v>
      </c>
    </row>
    <row r="49" spans="27:40">
      <c r="AA49" s="58"/>
      <c r="AB49" s="59"/>
      <c r="AC49" s="21"/>
      <c r="AD49" s="60"/>
      <c r="AE49" s="21"/>
      <c r="AF49" s="21"/>
      <c r="AG49" s="59"/>
      <c r="AH49" s="21"/>
      <c r="AI49" s="21"/>
      <c r="AJ49" s="21"/>
      <c r="AK49" s="21"/>
      <c r="AL49" s="74"/>
      <c r="AN49" s="12">
        <f ca="1" t="shared" si="0"/>
        <v>0</v>
      </c>
    </row>
    <row r="50" spans="40:40">
      <c r="AN50" s="12">
        <f ca="1" t="shared" si="0"/>
        <v>0</v>
      </c>
    </row>
    <row r="51" spans="40:40">
      <c r="AN51" s="12">
        <f ca="1" t="shared" si="0"/>
        <v>0</v>
      </c>
    </row>
    <row r="52" spans="40:40">
      <c r="AN52" s="12">
        <f ca="1" t="shared" si="0"/>
        <v>0</v>
      </c>
    </row>
    <row r="53" spans="40:40">
      <c r="AN53" s="12">
        <f ca="1" t="shared" si="0"/>
        <v>0</v>
      </c>
    </row>
    <row r="54" spans="40:40">
      <c r="AN54" s="12">
        <f ca="1" t="shared" si="0"/>
        <v>0</v>
      </c>
    </row>
    <row r="55" spans="40:40">
      <c r="AN55" s="12">
        <f ca="1" t="shared" si="0"/>
        <v>0</v>
      </c>
    </row>
    <row r="56" spans="40:40">
      <c r="AN56" s="12">
        <f ca="1" t="shared" si="0"/>
        <v>0</v>
      </c>
    </row>
    <row r="57" spans="40:40">
      <c r="AN57" s="12">
        <f ca="1" t="shared" si="0"/>
        <v>0</v>
      </c>
    </row>
    <row r="58" spans="40:40">
      <c r="AN58" s="12">
        <f ca="1" t="shared" si="0"/>
        <v>0</v>
      </c>
    </row>
    <row r="59" spans="40:40">
      <c r="AN59" s="12">
        <f ca="1" t="shared" si="0"/>
        <v>0</v>
      </c>
    </row>
    <row r="60" spans="40:40">
      <c r="AN60" s="12">
        <f ca="1" t="shared" si="0"/>
        <v>0</v>
      </c>
    </row>
    <row r="61" spans="40:40">
      <c r="AN61" s="12">
        <f ca="1" t="shared" si="0"/>
        <v>0</v>
      </c>
    </row>
    <row r="62" spans="40:40">
      <c r="AN62" s="12">
        <f ca="1" t="shared" si="0"/>
        <v>0</v>
      </c>
    </row>
    <row r="63" spans="40:40">
      <c r="AN63" s="12">
        <f ca="1" t="shared" si="0"/>
        <v>0</v>
      </c>
    </row>
    <row r="64" spans="40:40">
      <c r="AN64" s="12">
        <f ca="1" t="shared" si="0"/>
        <v>0</v>
      </c>
    </row>
    <row r="65" spans="40:40">
      <c r="AN65" s="12">
        <f ca="1" t="shared" si="0"/>
        <v>0</v>
      </c>
    </row>
    <row r="66" spans="40:40">
      <c r="AN66" s="12">
        <f ca="1" t="shared" si="0"/>
        <v>0</v>
      </c>
    </row>
    <row r="67" spans="40:40">
      <c r="AN67" s="12">
        <f t="shared" ref="AN67:AN99" si="1">IF(ISBLANK($AL67),0,1+LEN($AL67)-LEN(SUBSTITUTE($AL67,"●","")))</f>
        <v>0</v>
      </c>
    </row>
    <row r="68" spans="40:40">
      <c r="AN68" s="12">
        <f t="shared" si="1"/>
        <v>0</v>
      </c>
    </row>
    <row r="69" spans="40:40">
      <c r="AN69" s="12">
        <f t="shared" si="1"/>
        <v>0</v>
      </c>
    </row>
    <row r="70" spans="40:40">
      <c r="AN70" s="12">
        <f t="shared" si="1"/>
        <v>0</v>
      </c>
    </row>
    <row r="71" spans="40:40">
      <c r="AN71" s="12">
        <f t="shared" si="1"/>
        <v>0</v>
      </c>
    </row>
    <row r="72" spans="40:40">
      <c r="AN72" s="12">
        <f t="shared" si="1"/>
        <v>0</v>
      </c>
    </row>
    <row r="73" spans="40:40">
      <c r="AN73" s="12">
        <f t="shared" si="1"/>
        <v>0</v>
      </c>
    </row>
    <row r="74" spans="40:40">
      <c r="AN74" s="12">
        <f t="shared" si="1"/>
        <v>0</v>
      </c>
    </row>
    <row r="75" spans="40:40">
      <c r="AN75" s="12">
        <f t="shared" si="1"/>
        <v>0</v>
      </c>
    </row>
    <row r="76" spans="40:40">
      <c r="AN76" s="12">
        <f t="shared" si="1"/>
        <v>0</v>
      </c>
    </row>
    <row r="77" spans="40:40">
      <c r="AN77" s="12">
        <f t="shared" si="1"/>
        <v>0</v>
      </c>
    </row>
    <row r="78" spans="40:40">
      <c r="AN78" s="12">
        <f t="shared" si="1"/>
        <v>0</v>
      </c>
    </row>
    <row r="79" spans="40:40">
      <c r="AN79" s="12">
        <f t="shared" si="1"/>
        <v>0</v>
      </c>
    </row>
    <row r="80" spans="40:40">
      <c r="AN80" s="12">
        <f t="shared" si="1"/>
        <v>0</v>
      </c>
    </row>
    <row r="81" spans="40:40">
      <c r="AN81" s="12">
        <f t="shared" si="1"/>
        <v>0</v>
      </c>
    </row>
    <row r="82" spans="40:40">
      <c r="AN82" s="12">
        <f t="shared" si="1"/>
        <v>0</v>
      </c>
    </row>
    <row r="83" spans="40:40">
      <c r="AN83" s="12">
        <f t="shared" si="1"/>
        <v>0</v>
      </c>
    </row>
    <row r="84" spans="40:40">
      <c r="AN84" s="12">
        <f t="shared" si="1"/>
        <v>0</v>
      </c>
    </row>
    <row r="85" spans="40:40">
      <c r="AN85" s="12">
        <f t="shared" si="1"/>
        <v>0</v>
      </c>
    </row>
    <row r="86" spans="40:40">
      <c r="AN86" s="12">
        <f t="shared" si="1"/>
        <v>0</v>
      </c>
    </row>
    <row r="87" spans="40:40">
      <c r="AN87" s="12">
        <f t="shared" si="1"/>
        <v>0</v>
      </c>
    </row>
    <row r="88" spans="40:40">
      <c r="AN88" s="12">
        <f t="shared" si="1"/>
        <v>0</v>
      </c>
    </row>
    <row r="89" spans="40:40">
      <c r="AN89" s="12">
        <f t="shared" si="1"/>
        <v>0</v>
      </c>
    </row>
    <row r="90" spans="40:40">
      <c r="AN90" s="12">
        <f t="shared" si="1"/>
        <v>0</v>
      </c>
    </row>
    <row r="91" spans="40:40">
      <c r="AN91" s="12">
        <f t="shared" si="1"/>
        <v>0</v>
      </c>
    </row>
    <row r="92" spans="40:40">
      <c r="AN92" s="12">
        <f t="shared" si="1"/>
        <v>0</v>
      </c>
    </row>
    <row r="93" spans="40:40">
      <c r="AN93" s="12">
        <f t="shared" si="1"/>
        <v>0</v>
      </c>
    </row>
    <row r="94" spans="40:40">
      <c r="AN94" s="12">
        <f t="shared" si="1"/>
        <v>0</v>
      </c>
    </row>
    <row r="95" spans="40:40">
      <c r="AN95" s="12">
        <f t="shared" si="1"/>
        <v>0</v>
      </c>
    </row>
    <row r="96" spans="40:40">
      <c r="AN96" s="12">
        <f t="shared" si="1"/>
        <v>0</v>
      </c>
    </row>
    <row r="97" spans="40:40">
      <c r="AN97" s="12">
        <f t="shared" si="1"/>
        <v>0</v>
      </c>
    </row>
    <row r="98" spans="40:40">
      <c r="AN98" s="12">
        <f t="shared" si="1"/>
        <v>0</v>
      </c>
    </row>
    <row r="99" spans="40:40">
      <c r="AN99" s="12">
        <f t="shared" si="1"/>
        <v>0</v>
      </c>
    </row>
  </sheetData>
  <sheetProtection sheet="1" objects="1"/>
  <mergeCells count="11">
    <mergeCell ref="D1:F1"/>
    <mergeCell ref="AA1:AL1"/>
    <mergeCell ref="D2:F2"/>
    <mergeCell ref="AJ2:AK2"/>
    <mergeCell ref="D3:F3"/>
    <mergeCell ref="AB2:AB3"/>
    <mergeCell ref="AC2:AC3"/>
    <mergeCell ref="AD2:AD3"/>
    <mergeCell ref="AE2:AE3"/>
    <mergeCell ref="AF2:AF3"/>
    <mergeCell ref="AG2:AG3"/>
  </mergeCells>
  <pageMargins left="0.75" right="0.75" top="1" bottom="1" header="0.511805555555556" footer="0.511805555555556"/>
  <headerFooter/>
  <drawing r:id="rId1"/>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sheetPr>
    <pageSetUpPr autoPageBreaks="0"/>
  </sheetPr>
  <dimension ref="A1:AN99"/>
  <sheetViews>
    <sheetView showZeros="0" workbookViewId="0">
      <selection activeCell="A1" sqref="A1"/>
    </sheetView>
  </sheetViews>
  <sheetFormatPr defaultColWidth="9.14285714285714" defaultRowHeight="15"/>
  <cols>
    <col min="1" max="1" width="20.5714285714286" customWidth="1"/>
    <col min="2" max="2" width="29.7142857142857" style="8" customWidth="1"/>
    <col min="3" max="3" width="10.2857142857143" style="9" customWidth="1"/>
    <col min="4" max="4" width="10.2857142857143" style="10" customWidth="1"/>
    <col min="5" max="6" width="10.2857142857143" style="9" customWidth="1"/>
    <col min="7" max="7" width="10.2857142857143" style="8" customWidth="1"/>
    <col min="8" max="11" width="10.2857142857143" style="9" customWidth="1"/>
    <col min="12" max="12" width="10.2857142857143" style="11" customWidth="1"/>
    <col min="13" max="24" width="10.2857142857143" style="12" customWidth="1"/>
    <col min="26" max="26" width="0.990476190476191" customWidth="1"/>
    <col min="27" max="27" width="20.5714285714286" customWidth="1"/>
    <col min="28" max="28" width="29.7142857142857" style="8" customWidth="1"/>
    <col min="29" max="29" width="6.71428571428571" style="9" customWidth="1"/>
    <col min="30" max="30" width="19.1428571428571" style="10" customWidth="1"/>
    <col min="31" max="31" width="8.28571428571429" style="9" customWidth="1"/>
    <col min="32" max="32" width="7.42857142857143" style="9" customWidth="1"/>
    <col min="33" max="33" width="33.2857142857143" style="8" customWidth="1"/>
    <col min="34" max="34" width="9.28571428571429" style="9" customWidth="1"/>
    <col min="35" max="35" width="5.42857142857143" style="9" customWidth="1"/>
    <col min="36" max="36" width="3.85714285714286" style="9" customWidth="1"/>
    <col min="37" max="37" width="6.57142857142857" style="9" customWidth="1"/>
    <col min="38" max="38" width="36.2857142857143" style="11" customWidth="1"/>
    <col min="39" max="39" width="0.857142857142857" customWidth="1"/>
    <col min="40" max="40" width="9.14285714285714" style="12"/>
  </cols>
  <sheetData>
    <row r="1" ht="22.5" spans="1:40">
      <c r="A1" s="13" t="str">
        <f>Attraction_List!$Z$2</f>
        <v>Sheet Name</v>
      </c>
      <c r="B1" s="14" t="str">
        <f ca="1">MID(CELL("filename",B1),FIND("]",CELL("filename",B1))+1,255)</f>
        <v>Fantasy_Fair</v>
      </c>
      <c r="C1" s="14"/>
      <c r="D1" s="15" t="str">
        <f ca="1">HYPERLINK("#"&amp;CELL("address",INDEX(Attraction_List!$A$3:$A$9999,MATCH($B$1,Attraction_List!$Z$3:$Z$9999,0),1)),"Back to Attraction List")</f>
        <v>Back to Attraction List</v>
      </c>
      <c r="E1" s="16"/>
      <c r="F1" s="17"/>
      <c r="G1" s="18"/>
      <c r="H1" s="18"/>
      <c r="I1" s="18"/>
      <c r="J1" s="18"/>
      <c r="K1" s="18"/>
      <c r="L1" s="25"/>
      <c r="AA1" s="30" t="str">
        <f ca="1">N($B$14)&amp;" Task(s) From "&amp;N($B$15)&amp;" Character(s) Use "&amp;CHAR(34)&amp;$B$2&amp;CHAR(34)&amp;" For "&amp;N($AN$1)&amp;" Token(s)"</f>
        <v>11 Task(s) From 7 Character(s) Use "Fantasy Fair" For 5 Token(s)</v>
      </c>
      <c r="AB1" s="31"/>
      <c r="AC1" s="31"/>
      <c r="AD1" s="31"/>
      <c r="AE1" s="31"/>
      <c r="AF1" s="31"/>
      <c r="AG1" s="31"/>
      <c r="AH1" s="31"/>
      <c r="AI1" s="31"/>
      <c r="AJ1" s="31"/>
      <c r="AK1" s="31"/>
      <c r="AL1" s="61"/>
      <c r="AN1" s="12">
        <f ca="1">SUM($AN$4:$AN$9999)</f>
        <v>5</v>
      </c>
    </row>
    <row r="2" ht="22.5" spans="1:40">
      <c r="A2" s="13" t="str">
        <f>Attraction_List!$A$2</f>
        <v>Name</v>
      </c>
      <c r="B2" s="19" t="str">
        <f ca="1">LOOKUP(B1,Attraction_List!$Z$3:$Z$9999,Attraction_List!$A$3:$A$9999)</f>
        <v>Fantasy Fair</v>
      </c>
      <c r="C2" s="19"/>
      <c r="D2" s="9"/>
      <c r="G2" s="20"/>
      <c r="AA2" s="32" t="str">
        <f>HYPERLINK("#$A$1","&lt;&lt;&lt; Attraction Info")</f>
        <v>&lt;&lt;&lt; Attraction Info</v>
      </c>
      <c r="AB2" s="33" t="s">
        <v>276</v>
      </c>
      <c r="AC2" s="34" t="s">
        <v>277</v>
      </c>
      <c r="AD2" s="35" t="s">
        <v>278</v>
      </c>
      <c r="AE2" s="34" t="s">
        <v>279</v>
      </c>
      <c r="AF2" s="34" t="s">
        <v>280</v>
      </c>
      <c r="AG2" s="33" t="s">
        <v>281</v>
      </c>
      <c r="AH2" s="62"/>
      <c r="AI2" s="63" t="s">
        <v>282</v>
      </c>
      <c r="AJ2" s="62" t="s">
        <v>283</v>
      </c>
      <c r="AK2" s="62"/>
      <c r="AL2" s="64" t="str">
        <f ca="1">HYPERLINK("#"&amp;CELL("address",INDEX(Attraction_List!$A$3:$A$9999,MATCH($B$1,Attraction_List!$Z$3:$Z$9999,0),1)),"Back to Attraction List")</f>
        <v>Back to Attraction List</v>
      </c>
      <c r="AN2" s="12">
        <f ca="1" t="shared" ref="AN2:AN66" si="0">IF(ISBLANK($AL2),0,1+LEN($AL2)-LEN(SUBSTITUTE($AL2,"●","")))</f>
        <v>1</v>
      </c>
    </row>
    <row r="3" ht="22.5" spans="1:38">
      <c r="A3" s="13" t="str">
        <f>Attraction_List!$C$2</f>
        <v>Cost</v>
      </c>
      <c r="B3" s="19">
        <f ca="1">LOOKUP(B1,Attraction_List!$Z$3:$Z$9999,Attraction_List!$C$3:$C$9999)</f>
        <v>13500</v>
      </c>
      <c r="C3" s="19"/>
      <c r="D3" s="15" t="str">
        <f>IF($B$14&gt;0,HYPERLINK("#$AL$1","Task List &gt;&gt;&gt;"),HYPERLINK("#$A$1","No Tasks"))</f>
        <v>Task List &gt;&gt;&gt;</v>
      </c>
      <c r="E3" s="17"/>
      <c r="F3" s="17"/>
      <c r="G3" s="20"/>
      <c r="AA3" s="75" t="s">
        <v>284</v>
      </c>
      <c r="AB3" s="76"/>
      <c r="AC3" s="77"/>
      <c r="AD3" s="78"/>
      <c r="AE3" s="77"/>
      <c r="AF3" s="77"/>
      <c r="AG3" s="76"/>
      <c r="AH3" s="82" t="s">
        <v>285</v>
      </c>
      <c r="AI3" s="82" t="s">
        <v>286</v>
      </c>
      <c r="AJ3" s="82" t="s">
        <v>28</v>
      </c>
      <c r="AK3" s="82" t="s">
        <v>29</v>
      </c>
      <c r="AL3" s="83" t="s">
        <v>30</v>
      </c>
    </row>
    <row r="4" ht="22.5" spans="1:40">
      <c r="A4" s="13" t="str">
        <f>Attraction_List!$D$2</f>
        <v>Cost Units</v>
      </c>
      <c r="B4" s="19" t="str">
        <f ca="1">LOOKUP(B1,Attraction_List!$Z$3:$Z$9999,Attraction_List!$D$3:$D$9999)</f>
        <v>Magic</v>
      </c>
      <c r="C4" s="19"/>
      <c r="E4" s="21"/>
      <c r="G4" s="20"/>
      <c r="L4" s="26"/>
      <c r="AA4" s="178" t="s">
        <v>638</v>
      </c>
      <c r="AB4" s="240" t="s">
        <v>639</v>
      </c>
      <c r="AC4" s="190">
        <v>2</v>
      </c>
      <c r="AD4" s="207"/>
      <c r="AE4" s="190"/>
      <c r="AF4" s="190"/>
      <c r="AG4" s="240" t="s">
        <v>640</v>
      </c>
      <c r="AH4" s="190" t="s">
        <v>42</v>
      </c>
      <c r="AI4" s="190"/>
      <c r="AJ4" s="190">
        <v>20</v>
      </c>
      <c r="AK4" s="190">
        <v>200</v>
      </c>
      <c r="AL4" s="337" t="s">
        <v>641</v>
      </c>
      <c r="AN4" s="12">
        <f ca="1" t="shared" si="0"/>
        <v>2</v>
      </c>
    </row>
    <row r="5" ht="21.75" spans="1:40">
      <c r="A5" s="13" t="str">
        <f>Attraction_List!$E$2</f>
        <v>Limited Time</v>
      </c>
      <c r="B5" s="19" t="str">
        <f ca="1">IF(LOOKUP(B1,Attraction_List!$Z$3:$Z$9999,Attraction_List!$E$3:$E$9999)="Y","Yes","No")</f>
        <v>No</v>
      </c>
      <c r="C5" s="19"/>
      <c r="E5" s="21"/>
      <c r="G5" s="20"/>
      <c r="L5" s="26"/>
      <c r="AA5" s="84" t="s">
        <v>642</v>
      </c>
      <c r="AB5" s="88" t="s">
        <v>643</v>
      </c>
      <c r="AC5" s="89">
        <v>5</v>
      </c>
      <c r="AD5" s="85"/>
      <c r="AE5" s="89"/>
      <c r="AF5" s="89"/>
      <c r="AG5" s="88" t="s">
        <v>640</v>
      </c>
      <c r="AH5" s="89" t="s">
        <v>41</v>
      </c>
      <c r="AI5" s="89"/>
      <c r="AJ5" s="89">
        <v>29</v>
      </c>
      <c r="AK5" s="89">
        <v>275</v>
      </c>
      <c r="AL5" s="91"/>
      <c r="AN5" s="12">
        <f ca="1" t="shared" si="0"/>
        <v>0</v>
      </c>
    </row>
    <row r="6" ht="21.75" spans="1:40">
      <c r="A6" s="13" t="str">
        <f>Attraction_List!$F$2</f>
        <v>Build Time</v>
      </c>
      <c r="B6" s="19" t="str">
        <f ca="1">LOOKUP(B1,Attraction_List!$Z$3:$Z$9999,Attraction_List!$F$3:$F$9999)</f>
        <v>8h</v>
      </c>
      <c r="C6" s="19"/>
      <c r="E6" s="21"/>
      <c r="G6" s="20"/>
      <c r="L6" s="26"/>
      <c r="AA6" s="120" t="s">
        <v>644</v>
      </c>
      <c r="AB6" s="211" t="s">
        <v>645</v>
      </c>
      <c r="AC6" s="212"/>
      <c r="AD6" s="213"/>
      <c r="AE6" s="212"/>
      <c r="AF6" s="212"/>
      <c r="AG6" s="211" t="s">
        <v>640</v>
      </c>
      <c r="AH6" s="212" t="s">
        <v>100</v>
      </c>
      <c r="AI6" s="212"/>
      <c r="AJ6" s="212">
        <v>45</v>
      </c>
      <c r="AK6" s="212">
        <v>375</v>
      </c>
      <c r="AL6" s="338"/>
      <c r="AN6" s="12">
        <f ca="1" t="shared" si="0"/>
        <v>0</v>
      </c>
    </row>
    <row r="7" ht="21" spans="1:40">
      <c r="A7" s="13" t="str">
        <f>Attraction_List!$G$2</f>
        <v>Size</v>
      </c>
      <c r="B7" s="19" t="str">
        <f ca="1">LOOKUP(B1,Attraction_List!$Z$3:$Z$9999,Attraction_List!$G$3:$G$9999)</f>
        <v>12x12</v>
      </c>
      <c r="C7" s="19"/>
      <c r="E7" s="21"/>
      <c r="G7" s="20"/>
      <c r="L7" s="26"/>
      <c r="AA7" s="79" t="s">
        <v>646</v>
      </c>
      <c r="AB7" s="92" t="s">
        <v>647</v>
      </c>
      <c r="AC7" s="93"/>
      <c r="AD7" s="94"/>
      <c r="AE7" s="93"/>
      <c r="AF7" s="93"/>
      <c r="AG7" s="92" t="s">
        <v>640</v>
      </c>
      <c r="AH7" s="93" t="s">
        <v>46</v>
      </c>
      <c r="AI7" s="93"/>
      <c r="AJ7" s="93">
        <v>16</v>
      </c>
      <c r="AK7" s="93">
        <v>155</v>
      </c>
      <c r="AL7" s="339"/>
      <c r="AN7" s="12">
        <f ca="1" t="shared" si="0"/>
        <v>0</v>
      </c>
    </row>
    <row r="8" ht="21" spans="1:40">
      <c r="A8" s="13" t="str">
        <f>Attraction_List!$H$2</f>
        <v>Collect Time</v>
      </c>
      <c r="B8" s="19" t="str">
        <f ca="1">LOOKUP(B1,Attraction_List!$Z$3:$Z$9999,Attraction_List!$H$3:$H$9999)</f>
        <v>12h</v>
      </c>
      <c r="C8" s="19"/>
      <c r="E8" s="21"/>
      <c r="G8" s="20"/>
      <c r="L8" s="26"/>
      <c r="AA8" s="81"/>
      <c r="AB8" s="95" t="s">
        <v>648</v>
      </c>
      <c r="AC8" s="96"/>
      <c r="AD8" s="97" t="s">
        <v>649</v>
      </c>
      <c r="AE8" s="96"/>
      <c r="AF8" s="96"/>
      <c r="AG8" s="95" t="s">
        <v>640</v>
      </c>
      <c r="AH8" s="96" t="s">
        <v>399</v>
      </c>
      <c r="AI8" s="96"/>
      <c r="AJ8" s="96">
        <v>30</v>
      </c>
      <c r="AK8" s="96">
        <v>320</v>
      </c>
      <c r="AL8" s="107"/>
      <c r="AN8" s="12">
        <f ca="1" t="shared" si="0"/>
        <v>0</v>
      </c>
    </row>
    <row r="9" ht="21.75" spans="1:40">
      <c r="A9" s="13" t="str">
        <f>Attraction_List!$I$2</f>
        <v>Striking Gold</v>
      </c>
      <c r="B9" s="19" t="str">
        <f ca="1">IF(LOOKUP(B1,Attraction_List!$Z$3:$Z$9999,Attraction_List!$I$3:$I$9999)="Y","Yes","No")</f>
        <v>No</v>
      </c>
      <c r="C9" s="19"/>
      <c r="E9" s="21"/>
      <c r="G9" s="20"/>
      <c r="L9" s="26"/>
      <c r="AA9" s="80"/>
      <c r="AB9" s="98" t="s">
        <v>650</v>
      </c>
      <c r="AC9" s="99"/>
      <c r="AD9" s="100"/>
      <c r="AE9" s="99"/>
      <c r="AF9" s="99"/>
      <c r="AG9" s="98" t="s">
        <v>640</v>
      </c>
      <c r="AH9" s="99" t="s">
        <v>91</v>
      </c>
      <c r="AI9" s="99"/>
      <c r="AJ9" s="99">
        <v>34</v>
      </c>
      <c r="AK9" s="99">
        <v>300</v>
      </c>
      <c r="AL9" s="108"/>
      <c r="AN9" s="12">
        <f ca="1" t="shared" si="0"/>
        <v>0</v>
      </c>
    </row>
    <row r="10" ht="21" spans="1:40">
      <c r="A10" s="13" t="str">
        <f>Attraction_List!$J$2</f>
        <v>XP</v>
      </c>
      <c r="B10" s="19">
        <f ca="1">LOOKUP(B1,Attraction_List!$Z$3:$Z$9999,Attraction_List!$J$3:$J$9999)</f>
        <v>37</v>
      </c>
      <c r="C10" s="19"/>
      <c r="E10" s="21"/>
      <c r="G10" s="20"/>
      <c r="L10" s="26"/>
      <c r="AA10" s="124" t="s">
        <v>649</v>
      </c>
      <c r="AB10" s="102" t="s">
        <v>651</v>
      </c>
      <c r="AC10" s="103"/>
      <c r="AD10" s="104"/>
      <c r="AE10" s="103"/>
      <c r="AF10" s="103"/>
      <c r="AG10" s="102" t="s">
        <v>640</v>
      </c>
      <c r="AH10" s="103" t="s">
        <v>35</v>
      </c>
      <c r="AI10" s="103"/>
      <c r="AJ10" s="103">
        <v>13</v>
      </c>
      <c r="AK10" s="103">
        <v>110</v>
      </c>
      <c r="AL10" s="340" t="s">
        <v>652</v>
      </c>
      <c r="AN10" s="12">
        <f ca="1" t="shared" si="0"/>
        <v>2</v>
      </c>
    </row>
    <row r="11" ht="21" spans="1:40">
      <c r="A11" s="13" t="str">
        <f>Attraction_List!$K$2</f>
        <v>Magic</v>
      </c>
      <c r="B11" s="19">
        <f ca="1">LOOKUP(B1,Attraction_List!$Z$3:$Z$9999,Attraction_List!$K$3:$K$9999)</f>
        <v>200</v>
      </c>
      <c r="C11" s="19"/>
      <c r="D11" s="22"/>
      <c r="E11" s="23"/>
      <c r="F11" s="24"/>
      <c r="G11" s="22"/>
      <c r="H11" s="24"/>
      <c r="I11" s="24"/>
      <c r="J11" s="24"/>
      <c r="K11" s="24"/>
      <c r="L11" s="27"/>
      <c r="AA11" s="81"/>
      <c r="AB11" s="95" t="s">
        <v>653</v>
      </c>
      <c r="AC11" s="96">
        <v>6</v>
      </c>
      <c r="AD11" s="97"/>
      <c r="AE11" s="96"/>
      <c r="AF11" s="96"/>
      <c r="AG11" s="95" t="s">
        <v>640</v>
      </c>
      <c r="AH11" s="96" t="s">
        <v>46</v>
      </c>
      <c r="AI11" s="96"/>
      <c r="AJ11" s="96">
        <v>16</v>
      </c>
      <c r="AK11" s="96">
        <v>155</v>
      </c>
      <c r="AL11" s="341"/>
      <c r="AN11" s="12">
        <f ca="1" t="shared" si="0"/>
        <v>0</v>
      </c>
    </row>
    <row r="12" ht="21.75" spans="1:40">
      <c r="A12" s="13" t="str">
        <f>Attraction_List!$L$2</f>
        <v>Possible Tokens</v>
      </c>
      <c r="B12" s="19" t="str">
        <f ca="1">LOOKUP(B1,Attraction_List!$Z$3:$Z$9999,Attraction_List!$L$3:$L$9999)</f>
        <v>Mulan Ears ● Father's Helmet</v>
      </c>
      <c r="C12" s="19"/>
      <c r="E12" s="21"/>
      <c r="G12" s="20"/>
      <c r="L12" s="28"/>
      <c r="AA12" s="113"/>
      <c r="AB12" s="223" t="s">
        <v>648</v>
      </c>
      <c r="AC12" s="224"/>
      <c r="AD12" s="226" t="s">
        <v>646</v>
      </c>
      <c r="AE12" s="224"/>
      <c r="AF12" s="224"/>
      <c r="AG12" s="223" t="s">
        <v>640</v>
      </c>
      <c r="AH12" s="224" t="s">
        <v>399</v>
      </c>
      <c r="AI12" s="224"/>
      <c r="AJ12" s="224">
        <v>30</v>
      </c>
      <c r="AK12" s="224">
        <v>320</v>
      </c>
      <c r="AL12" s="235"/>
      <c r="AN12" s="12">
        <f ca="1" t="shared" si="0"/>
        <v>0</v>
      </c>
    </row>
    <row r="13" ht="21.75" spans="1:40">
      <c r="A13" s="13" t="str">
        <f>Attraction_List!$M$2</f>
        <v>Activity</v>
      </c>
      <c r="B13" s="19" t="str">
        <f ca="1">LOOKUP(B1,Attraction_List!$Z$3:$Z$9999,Attraction_List!$M$3:$M$9999)</f>
        <v>Pampering Visitors Royally</v>
      </c>
      <c r="C13" s="19"/>
      <c r="E13" s="21"/>
      <c r="G13" s="20"/>
      <c r="L13" s="29"/>
      <c r="AA13" s="84" t="s">
        <v>384</v>
      </c>
      <c r="AB13" s="88" t="s">
        <v>654</v>
      </c>
      <c r="AC13" s="89">
        <v>4</v>
      </c>
      <c r="AD13" s="90"/>
      <c r="AE13" s="90"/>
      <c r="AF13" s="90"/>
      <c r="AG13" s="88" t="s">
        <v>640</v>
      </c>
      <c r="AH13" s="89" t="s">
        <v>41</v>
      </c>
      <c r="AI13" s="90"/>
      <c r="AJ13" s="89">
        <v>29</v>
      </c>
      <c r="AK13" s="89">
        <v>275</v>
      </c>
      <c r="AL13" s="228" t="s">
        <v>566</v>
      </c>
      <c r="AN13" s="12">
        <f ca="1" t="shared" si="0"/>
        <v>1</v>
      </c>
    </row>
    <row r="14" ht="21.75" spans="1:40">
      <c r="A14" s="13" t="s">
        <v>308</v>
      </c>
      <c r="B14" s="22">
        <f>COUNTA($AB$4:$AB$9999)</f>
        <v>11</v>
      </c>
      <c r="C14" s="24"/>
      <c r="D14" s="22"/>
      <c r="E14" s="23"/>
      <c r="F14" s="24"/>
      <c r="G14" s="20"/>
      <c r="H14" s="24"/>
      <c r="I14" s="24"/>
      <c r="J14" s="24"/>
      <c r="K14" s="24"/>
      <c r="L14" s="28"/>
      <c r="AA14" s="186" t="s">
        <v>387</v>
      </c>
      <c r="AB14" s="187" t="s">
        <v>655</v>
      </c>
      <c r="AC14" s="189"/>
      <c r="AD14" s="189"/>
      <c r="AE14" s="189"/>
      <c r="AF14" s="189"/>
      <c r="AG14" s="187" t="s">
        <v>640</v>
      </c>
      <c r="AH14" s="188" t="s">
        <v>33</v>
      </c>
      <c r="AI14" s="189"/>
      <c r="AJ14" s="188">
        <v>10</v>
      </c>
      <c r="AK14" s="188">
        <v>75</v>
      </c>
      <c r="AL14" s="342"/>
      <c r="AN14" s="12">
        <f ca="1" t="shared" si="0"/>
        <v>0</v>
      </c>
    </row>
    <row r="15" ht="21" spans="1:40">
      <c r="A15" s="13" t="s">
        <v>311</v>
      </c>
      <c r="B15" s="22">
        <f>COUNTA($AA$4:$AA$9999)</f>
        <v>7</v>
      </c>
      <c r="C15" s="24"/>
      <c r="D15" s="22"/>
      <c r="E15" s="23"/>
      <c r="F15" s="24"/>
      <c r="G15" s="20"/>
      <c r="H15" s="24"/>
      <c r="I15" s="24"/>
      <c r="J15" s="24"/>
      <c r="K15" s="24"/>
      <c r="L15" s="28"/>
      <c r="AA15" s="44"/>
      <c r="AB15" s="45"/>
      <c r="AC15" s="45"/>
      <c r="AD15" s="45"/>
      <c r="AE15" s="45"/>
      <c r="AF15" s="45"/>
      <c r="AG15" s="45"/>
      <c r="AH15" s="45"/>
      <c r="AI15" s="45"/>
      <c r="AJ15" s="45"/>
      <c r="AK15" s="45"/>
      <c r="AL15" s="46"/>
      <c r="AN15" s="12">
        <f ca="1" t="shared" si="0"/>
        <v>0</v>
      </c>
    </row>
    <row r="16" spans="27:40">
      <c r="AA16" s="44"/>
      <c r="AB16" s="46"/>
      <c r="AC16" s="45"/>
      <c r="AD16" s="47"/>
      <c r="AE16" s="45"/>
      <c r="AF16" s="45"/>
      <c r="AG16" s="45"/>
      <c r="AH16" s="45"/>
      <c r="AI16" s="45"/>
      <c r="AJ16" s="45"/>
      <c r="AK16" s="45"/>
      <c r="AL16" s="46"/>
      <c r="AN16" s="12">
        <f ca="1" t="shared" si="0"/>
        <v>0</v>
      </c>
    </row>
    <row r="17" spans="27:40">
      <c r="AA17" s="44"/>
      <c r="AB17" s="46"/>
      <c r="AC17" s="45"/>
      <c r="AD17" s="45"/>
      <c r="AE17" s="45"/>
      <c r="AF17" s="45"/>
      <c r="AG17" s="45"/>
      <c r="AH17" s="45"/>
      <c r="AI17" s="45"/>
      <c r="AJ17" s="45"/>
      <c r="AK17" s="45"/>
      <c r="AL17" s="46"/>
      <c r="AN17" s="12">
        <f ca="1" t="shared" si="0"/>
        <v>0</v>
      </c>
    </row>
    <row r="18" spans="27:40">
      <c r="AA18" s="44"/>
      <c r="AB18" s="46"/>
      <c r="AC18" s="45"/>
      <c r="AD18" s="45"/>
      <c r="AE18" s="45"/>
      <c r="AF18" s="45"/>
      <c r="AG18" s="46"/>
      <c r="AH18" s="45"/>
      <c r="AI18" s="45"/>
      <c r="AJ18" s="45"/>
      <c r="AK18" s="45"/>
      <c r="AL18" s="46"/>
      <c r="AN18" s="12">
        <f ca="1" t="shared" si="0"/>
        <v>0</v>
      </c>
    </row>
    <row r="19" spans="27:40">
      <c r="AA19" s="44"/>
      <c r="AB19" s="46"/>
      <c r="AC19" s="45"/>
      <c r="AD19" s="45"/>
      <c r="AE19" s="45"/>
      <c r="AF19" s="45"/>
      <c r="AG19" s="46"/>
      <c r="AH19" s="45"/>
      <c r="AI19" s="45"/>
      <c r="AJ19" s="45"/>
      <c r="AK19" s="45"/>
      <c r="AL19" s="46"/>
      <c r="AN19" s="12">
        <f ca="1" t="shared" si="0"/>
        <v>0</v>
      </c>
    </row>
    <row r="20" spans="27:40">
      <c r="AA20" s="44"/>
      <c r="AB20" s="46"/>
      <c r="AC20" s="45"/>
      <c r="AD20" s="47"/>
      <c r="AE20" s="45"/>
      <c r="AF20" s="45"/>
      <c r="AG20" s="46"/>
      <c r="AH20" s="45"/>
      <c r="AI20" s="45"/>
      <c r="AJ20" s="45"/>
      <c r="AK20" s="45"/>
      <c r="AL20" s="46"/>
      <c r="AN20" s="12">
        <f ca="1" t="shared" si="0"/>
        <v>0</v>
      </c>
    </row>
    <row r="21" spans="27:40">
      <c r="AA21" s="44"/>
      <c r="AB21" s="46"/>
      <c r="AC21" s="45"/>
      <c r="AD21" s="45"/>
      <c r="AE21" s="45"/>
      <c r="AF21" s="45"/>
      <c r="AG21" s="46"/>
      <c r="AH21" s="45"/>
      <c r="AI21" s="45"/>
      <c r="AJ21" s="45"/>
      <c r="AK21" s="45"/>
      <c r="AL21" s="46"/>
      <c r="AN21" s="12">
        <f ca="1" t="shared" si="0"/>
        <v>0</v>
      </c>
    </row>
    <row r="22" spans="27:40">
      <c r="AA22" s="44"/>
      <c r="AB22" s="46"/>
      <c r="AC22" s="45"/>
      <c r="AD22" s="45"/>
      <c r="AE22" s="45"/>
      <c r="AF22" s="45"/>
      <c r="AG22" s="46"/>
      <c r="AH22" s="45"/>
      <c r="AI22" s="45"/>
      <c r="AJ22" s="45"/>
      <c r="AK22" s="45"/>
      <c r="AL22" s="46"/>
      <c r="AN22" s="12">
        <f ca="1" t="shared" si="0"/>
        <v>0</v>
      </c>
    </row>
    <row r="23" spans="27:40">
      <c r="AA23" s="44"/>
      <c r="AB23" s="46"/>
      <c r="AC23" s="45"/>
      <c r="AD23" s="45"/>
      <c r="AE23" s="45"/>
      <c r="AF23" s="45"/>
      <c r="AG23" s="46"/>
      <c r="AH23" s="45"/>
      <c r="AI23" s="45"/>
      <c r="AJ23" s="45"/>
      <c r="AK23" s="45"/>
      <c r="AL23" s="46"/>
      <c r="AN23" s="12">
        <f ca="1" t="shared" si="0"/>
        <v>0</v>
      </c>
    </row>
    <row r="24" spans="27:40">
      <c r="AA24" s="44"/>
      <c r="AB24" s="45"/>
      <c r="AC24" s="45"/>
      <c r="AD24" s="45"/>
      <c r="AE24" s="45"/>
      <c r="AF24" s="45"/>
      <c r="AG24" s="45"/>
      <c r="AH24" s="45"/>
      <c r="AI24" s="45"/>
      <c r="AJ24" s="45"/>
      <c r="AK24" s="45"/>
      <c r="AL24" s="46"/>
      <c r="AN24" s="12">
        <f ca="1" t="shared" si="0"/>
        <v>0</v>
      </c>
    </row>
    <row r="25" spans="27:40">
      <c r="AA25" s="44"/>
      <c r="AB25" s="45"/>
      <c r="AC25" s="45"/>
      <c r="AD25" s="47"/>
      <c r="AE25" s="45"/>
      <c r="AF25" s="45"/>
      <c r="AG25" s="45"/>
      <c r="AH25" s="45"/>
      <c r="AI25" s="45"/>
      <c r="AJ25" s="45"/>
      <c r="AK25" s="45"/>
      <c r="AL25" s="46"/>
      <c r="AN25" s="12">
        <f ca="1" t="shared" si="0"/>
        <v>0</v>
      </c>
    </row>
    <row r="26" spans="27:40">
      <c r="AA26" s="44"/>
      <c r="AB26" s="45"/>
      <c r="AC26" s="45"/>
      <c r="AD26" s="45"/>
      <c r="AE26" s="45"/>
      <c r="AF26" s="45"/>
      <c r="AG26" s="45"/>
      <c r="AH26" s="45"/>
      <c r="AI26" s="45"/>
      <c r="AJ26" s="45"/>
      <c r="AK26" s="45"/>
      <c r="AL26" s="46"/>
      <c r="AN26" s="12">
        <f ca="1" t="shared" si="0"/>
        <v>0</v>
      </c>
    </row>
    <row r="27" spans="27:40">
      <c r="AA27" s="44"/>
      <c r="AB27" s="45"/>
      <c r="AC27" s="45"/>
      <c r="AD27" s="45"/>
      <c r="AE27" s="45"/>
      <c r="AF27" s="45"/>
      <c r="AG27" s="45"/>
      <c r="AH27" s="45"/>
      <c r="AI27" s="45"/>
      <c r="AJ27" s="45"/>
      <c r="AK27" s="45"/>
      <c r="AL27" s="46"/>
      <c r="AN27" s="12">
        <f ca="1" t="shared" si="0"/>
        <v>0</v>
      </c>
    </row>
    <row r="28" spans="27:40">
      <c r="AA28" s="44"/>
      <c r="AB28" s="45"/>
      <c r="AC28" s="45"/>
      <c r="AD28" s="45"/>
      <c r="AE28" s="45"/>
      <c r="AF28" s="45"/>
      <c r="AG28" s="45"/>
      <c r="AH28" s="45"/>
      <c r="AI28" s="45"/>
      <c r="AJ28" s="45"/>
      <c r="AK28" s="45"/>
      <c r="AL28" s="46"/>
      <c r="AN28" s="12">
        <f ca="1" t="shared" si="0"/>
        <v>0</v>
      </c>
    </row>
    <row r="29" spans="27:40">
      <c r="AA29" s="44"/>
      <c r="AB29" s="45"/>
      <c r="AC29" s="45"/>
      <c r="AD29" s="45"/>
      <c r="AE29" s="45"/>
      <c r="AF29" s="45"/>
      <c r="AG29" s="45"/>
      <c r="AH29" s="45"/>
      <c r="AI29" s="45"/>
      <c r="AJ29" s="45"/>
      <c r="AK29" s="45"/>
      <c r="AL29" s="46"/>
      <c r="AN29" s="12">
        <f ca="1" t="shared" si="0"/>
        <v>0</v>
      </c>
    </row>
    <row r="30" spans="27:40">
      <c r="AA30" s="44"/>
      <c r="AB30" s="45"/>
      <c r="AC30" s="45"/>
      <c r="AD30" s="45"/>
      <c r="AE30" s="45"/>
      <c r="AF30" s="45"/>
      <c r="AG30" s="45"/>
      <c r="AH30" s="45"/>
      <c r="AI30" s="45"/>
      <c r="AJ30" s="45"/>
      <c r="AK30" s="45"/>
      <c r="AL30" s="46"/>
      <c r="AN30" s="12">
        <f ca="1" t="shared" si="0"/>
        <v>0</v>
      </c>
    </row>
    <row r="31" spans="27:40">
      <c r="AA31" s="44"/>
      <c r="AB31" s="45"/>
      <c r="AC31" s="45"/>
      <c r="AD31" s="45"/>
      <c r="AE31" s="45"/>
      <c r="AF31" s="45"/>
      <c r="AG31" s="45"/>
      <c r="AH31" s="45"/>
      <c r="AI31" s="45"/>
      <c r="AJ31" s="45"/>
      <c r="AK31" s="45"/>
      <c r="AL31" s="46"/>
      <c r="AN31" s="12">
        <f ca="1" t="shared" si="0"/>
        <v>0</v>
      </c>
    </row>
    <row r="32" spans="27:40">
      <c r="AA32" s="44"/>
      <c r="AB32" s="45"/>
      <c r="AC32" s="45"/>
      <c r="AD32" s="45"/>
      <c r="AE32" s="45"/>
      <c r="AF32" s="45"/>
      <c r="AG32" s="45"/>
      <c r="AH32" s="45"/>
      <c r="AI32" s="45"/>
      <c r="AJ32" s="45"/>
      <c r="AK32" s="45"/>
      <c r="AL32" s="46"/>
      <c r="AN32" s="12">
        <f ca="1" t="shared" si="0"/>
        <v>0</v>
      </c>
    </row>
    <row r="33" spans="27:40">
      <c r="AA33" s="44"/>
      <c r="AB33" s="45"/>
      <c r="AC33" s="45"/>
      <c r="AD33" s="47"/>
      <c r="AE33" s="45"/>
      <c r="AF33" s="45"/>
      <c r="AG33" s="45"/>
      <c r="AH33" s="45"/>
      <c r="AI33" s="45"/>
      <c r="AJ33" s="45"/>
      <c r="AK33" s="45"/>
      <c r="AL33" s="46"/>
      <c r="AN33" s="12">
        <f ca="1" t="shared" si="0"/>
        <v>0</v>
      </c>
    </row>
    <row r="34" spans="27:40">
      <c r="AA34" s="44"/>
      <c r="AB34" s="46"/>
      <c r="AC34" s="45"/>
      <c r="AD34" s="45"/>
      <c r="AE34" s="45"/>
      <c r="AF34" s="45"/>
      <c r="AG34" s="46"/>
      <c r="AH34" s="45"/>
      <c r="AI34" s="45"/>
      <c r="AJ34" s="45"/>
      <c r="AK34" s="45"/>
      <c r="AL34" s="70"/>
      <c r="AN34" s="12">
        <f ca="1" t="shared" si="0"/>
        <v>0</v>
      </c>
    </row>
    <row r="35" spans="27:40">
      <c r="AA35" s="48"/>
      <c r="AB35" s="49"/>
      <c r="AC35" s="50"/>
      <c r="AD35" s="50"/>
      <c r="AE35" s="50"/>
      <c r="AF35" s="50"/>
      <c r="AG35" s="49"/>
      <c r="AH35" s="50"/>
      <c r="AI35" s="50"/>
      <c r="AJ35" s="50"/>
      <c r="AK35" s="50"/>
      <c r="AL35" s="71"/>
      <c r="AN35" s="12">
        <f ca="1" t="shared" si="0"/>
        <v>0</v>
      </c>
    </row>
    <row r="36" spans="27:40">
      <c r="AA36" s="48"/>
      <c r="AB36" s="49"/>
      <c r="AC36" s="50"/>
      <c r="AD36" s="50"/>
      <c r="AE36" s="50"/>
      <c r="AF36" s="50"/>
      <c r="AG36" s="49"/>
      <c r="AH36" s="50"/>
      <c r="AI36" s="50"/>
      <c r="AJ36" s="50"/>
      <c r="AK36" s="50"/>
      <c r="AL36" s="71"/>
      <c r="AN36" s="12">
        <f ca="1" t="shared" si="0"/>
        <v>0</v>
      </c>
    </row>
    <row r="37" spans="27:40">
      <c r="AA37" s="48"/>
      <c r="AB37" s="49"/>
      <c r="AC37" s="50"/>
      <c r="AD37" s="50"/>
      <c r="AE37" s="50"/>
      <c r="AF37" s="50"/>
      <c r="AG37" s="49"/>
      <c r="AH37" s="50"/>
      <c r="AI37" s="50"/>
      <c r="AJ37" s="50"/>
      <c r="AK37" s="50"/>
      <c r="AL37" s="71"/>
      <c r="AN37" s="12">
        <f ca="1" t="shared" si="0"/>
        <v>0</v>
      </c>
    </row>
    <row r="38" spans="27:40">
      <c r="AA38" s="51"/>
      <c r="AB38" s="29"/>
      <c r="AC38" s="10"/>
      <c r="AE38" s="10"/>
      <c r="AF38" s="10"/>
      <c r="AG38" s="29"/>
      <c r="AH38" s="10"/>
      <c r="AI38" s="10"/>
      <c r="AJ38" s="10"/>
      <c r="AK38" s="10"/>
      <c r="AL38" s="28"/>
      <c r="AN38" s="12">
        <f ca="1" t="shared" si="0"/>
        <v>0</v>
      </c>
    </row>
    <row r="39" spans="27:40">
      <c r="AA39" s="51"/>
      <c r="AB39" s="29"/>
      <c r="AC39" s="10"/>
      <c r="AE39" s="10"/>
      <c r="AF39" s="10"/>
      <c r="AG39" s="29"/>
      <c r="AH39" s="10"/>
      <c r="AI39" s="10"/>
      <c r="AJ39" s="10"/>
      <c r="AK39" s="10"/>
      <c r="AL39" s="28"/>
      <c r="AN39" s="12">
        <f ca="1" t="shared" si="0"/>
        <v>0</v>
      </c>
    </row>
    <row r="40" spans="27:40">
      <c r="AA40" s="51"/>
      <c r="AB40" s="29"/>
      <c r="AC40" s="10"/>
      <c r="AE40" s="10"/>
      <c r="AF40" s="10"/>
      <c r="AG40" s="29"/>
      <c r="AH40" s="10"/>
      <c r="AI40" s="10"/>
      <c r="AJ40" s="10"/>
      <c r="AK40" s="10"/>
      <c r="AL40" s="28"/>
      <c r="AN40" s="12">
        <f ca="1" t="shared" si="0"/>
        <v>0</v>
      </c>
    </row>
    <row r="41" spans="27:40">
      <c r="AA41" s="51"/>
      <c r="AB41" s="29"/>
      <c r="AC41" s="10"/>
      <c r="AE41" s="10"/>
      <c r="AF41" s="10"/>
      <c r="AG41" s="29"/>
      <c r="AH41" s="10"/>
      <c r="AI41" s="10"/>
      <c r="AJ41" s="10"/>
      <c r="AK41" s="10"/>
      <c r="AL41" s="28"/>
      <c r="AN41" s="12">
        <f ca="1" t="shared" si="0"/>
        <v>0</v>
      </c>
    </row>
    <row r="42" spans="27:40">
      <c r="AA42" s="51"/>
      <c r="AB42" s="29"/>
      <c r="AC42" s="10"/>
      <c r="AE42" s="10"/>
      <c r="AF42" s="10"/>
      <c r="AG42" s="29"/>
      <c r="AH42" s="10"/>
      <c r="AI42" s="10"/>
      <c r="AJ42" s="10"/>
      <c r="AK42" s="10"/>
      <c r="AL42" s="28"/>
      <c r="AN42" s="12">
        <f ca="1" t="shared" si="0"/>
        <v>0</v>
      </c>
    </row>
    <row r="43" spans="27:40">
      <c r="AA43" s="51"/>
      <c r="AB43" s="29"/>
      <c r="AC43" s="10"/>
      <c r="AE43" s="10"/>
      <c r="AF43" s="10"/>
      <c r="AG43" s="29"/>
      <c r="AH43" s="10"/>
      <c r="AI43" s="10"/>
      <c r="AJ43" s="10"/>
      <c r="AK43" s="10"/>
      <c r="AL43" s="28"/>
      <c r="AN43" s="12">
        <f ca="1" t="shared" si="0"/>
        <v>0</v>
      </c>
    </row>
    <row r="44" spans="40:40">
      <c r="AN44" s="12">
        <f ca="1" t="shared" si="0"/>
        <v>0</v>
      </c>
    </row>
    <row r="45" spans="27:40">
      <c r="AA45" s="52"/>
      <c r="AB45" s="53"/>
      <c r="AC45" s="54"/>
      <c r="AD45" s="50"/>
      <c r="AE45" s="54"/>
      <c r="AF45" s="54"/>
      <c r="AG45" s="53"/>
      <c r="AH45" s="54"/>
      <c r="AI45" s="54"/>
      <c r="AJ45" s="54"/>
      <c r="AK45" s="54"/>
      <c r="AL45" s="72"/>
      <c r="AM45" s="52"/>
      <c r="AN45" s="12">
        <f ca="1" t="shared" si="0"/>
        <v>0</v>
      </c>
    </row>
    <row r="46" spans="27:40">
      <c r="AA46" s="44"/>
      <c r="AB46" s="55"/>
      <c r="AC46" s="56"/>
      <c r="AD46" s="45"/>
      <c r="AE46" s="56"/>
      <c r="AF46" s="56"/>
      <c r="AG46" s="55"/>
      <c r="AH46" s="56"/>
      <c r="AI46" s="56"/>
      <c r="AJ46" s="56"/>
      <c r="AK46" s="56"/>
      <c r="AL46" s="73"/>
      <c r="AM46" s="52"/>
      <c r="AN46" s="12">
        <f ca="1" t="shared" si="0"/>
        <v>0</v>
      </c>
    </row>
    <row r="47" spans="27:40">
      <c r="AA47" s="44"/>
      <c r="AB47" s="55"/>
      <c r="AC47" s="56"/>
      <c r="AD47" s="45"/>
      <c r="AE47" s="56"/>
      <c r="AF47" s="56"/>
      <c r="AG47" s="55"/>
      <c r="AH47" s="56"/>
      <c r="AI47" s="56"/>
      <c r="AJ47" s="56"/>
      <c r="AK47" s="56"/>
      <c r="AL47" s="46"/>
      <c r="AM47" s="52"/>
      <c r="AN47" s="12">
        <f ca="1" t="shared" si="0"/>
        <v>0</v>
      </c>
    </row>
    <row r="48" spans="27:40">
      <c r="AA48" s="44"/>
      <c r="AB48" s="55"/>
      <c r="AC48" s="56"/>
      <c r="AD48" s="57"/>
      <c r="AE48" s="56"/>
      <c r="AF48" s="56"/>
      <c r="AG48" s="55"/>
      <c r="AH48" s="56"/>
      <c r="AI48" s="56"/>
      <c r="AJ48" s="56"/>
      <c r="AK48" s="56"/>
      <c r="AL48" s="46"/>
      <c r="AM48" s="52"/>
      <c r="AN48" s="12">
        <f ca="1" t="shared" si="0"/>
        <v>0</v>
      </c>
    </row>
    <row r="49" spans="27:40">
      <c r="AA49" s="58"/>
      <c r="AB49" s="59"/>
      <c r="AC49" s="21"/>
      <c r="AD49" s="60"/>
      <c r="AE49" s="21"/>
      <c r="AF49" s="21"/>
      <c r="AG49" s="59"/>
      <c r="AH49" s="21"/>
      <c r="AI49" s="21"/>
      <c r="AJ49" s="21"/>
      <c r="AK49" s="21"/>
      <c r="AL49" s="74"/>
      <c r="AN49" s="12">
        <f ca="1" t="shared" si="0"/>
        <v>0</v>
      </c>
    </row>
    <row r="50" spans="40:40">
      <c r="AN50" s="12">
        <f ca="1" t="shared" si="0"/>
        <v>0</v>
      </c>
    </row>
    <row r="51" spans="40:40">
      <c r="AN51" s="12">
        <f ca="1" t="shared" si="0"/>
        <v>0</v>
      </c>
    </row>
    <row r="52" spans="40:40">
      <c r="AN52" s="12">
        <f ca="1" t="shared" si="0"/>
        <v>0</v>
      </c>
    </row>
    <row r="53" spans="40:40">
      <c r="AN53" s="12">
        <f ca="1" t="shared" si="0"/>
        <v>0</v>
      </c>
    </row>
    <row r="54" spans="40:40">
      <c r="AN54" s="12">
        <f ca="1" t="shared" si="0"/>
        <v>0</v>
      </c>
    </row>
    <row r="55" spans="40:40">
      <c r="AN55" s="12">
        <f ca="1" t="shared" si="0"/>
        <v>0</v>
      </c>
    </row>
    <row r="56" spans="40:40">
      <c r="AN56" s="12">
        <f ca="1" t="shared" si="0"/>
        <v>0</v>
      </c>
    </row>
    <row r="57" spans="40:40">
      <c r="AN57" s="12">
        <f ca="1" t="shared" si="0"/>
        <v>0</v>
      </c>
    </row>
    <row r="58" spans="40:40">
      <c r="AN58" s="12">
        <f ca="1" t="shared" si="0"/>
        <v>0</v>
      </c>
    </row>
    <row r="59" spans="40:40">
      <c r="AN59" s="12">
        <f ca="1" t="shared" si="0"/>
        <v>0</v>
      </c>
    </row>
    <row r="60" spans="40:40">
      <c r="AN60" s="12">
        <f ca="1" t="shared" si="0"/>
        <v>0</v>
      </c>
    </row>
    <row r="61" spans="40:40">
      <c r="AN61" s="12">
        <f ca="1" t="shared" si="0"/>
        <v>0</v>
      </c>
    </row>
    <row r="62" spans="40:40">
      <c r="AN62" s="12">
        <f ca="1" t="shared" si="0"/>
        <v>0</v>
      </c>
    </row>
    <row r="63" spans="40:40">
      <c r="AN63" s="12">
        <f ca="1" t="shared" si="0"/>
        <v>0</v>
      </c>
    </row>
    <row r="64" spans="40:40">
      <c r="AN64" s="12">
        <f ca="1" t="shared" si="0"/>
        <v>0</v>
      </c>
    </row>
    <row r="65" spans="40:40">
      <c r="AN65" s="12">
        <f ca="1" t="shared" si="0"/>
        <v>0</v>
      </c>
    </row>
    <row r="66" spans="40:40">
      <c r="AN66" s="12">
        <f ca="1" t="shared" si="0"/>
        <v>0</v>
      </c>
    </row>
    <row r="67" spans="40:40">
      <c r="AN67" s="12">
        <f t="shared" ref="AN67:AN99" si="1">IF(ISBLANK($AL67),0,1+LEN($AL67)-LEN(SUBSTITUTE($AL67,"●","")))</f>
        <v>0</v>
      </c>
    </row>
    <row r="68" spans="40:40">
      <c r="AN68" s="12">
        <f t="shared" si="1"/>
        <v>0</v>
      </c>
    </row>
    <row r="69" spans="40:40">
      <c r="AN69" s="12">
        <f t="shared" si="1"/>
        <v>0</v>
      </c>
    </row>
    <row r="70" spans="40:40">
      <c r="AN70" s="12">
        <f t="shared" si="1"/>
        <v>0</v>
      </c>
    </row>
    <row r="71" spans="40:40">
      <c r="AN71" s="12">
        <f t="shared" si="1"/>
        <v>0</v>
      </c>
    </row>
    <row r="72" spans="40:40">
      <c r="AN72" s="12">
        <f t="shared" si="1"/>
        <v>0</v>
      </c>
    </row>
    <row r="73" spans="40:40">
      <c r="AN73" s="12">
        <f t="shared" si="1"/>
        <v>0</v>
      </c>
    </row>
    <row r="74" spans="40:40">
      <c r="AN74" s="12">
        <f t="shared" si="1"/>
        <v>0</v>
      </c>
    </row>
    <row r="75" spans="40:40">
      <c r="AN75" s="12">
        <f t="shared" si="1"/>
        <v>0</v>
      </c>
    </row>
    <row r="76" spans="40:40">
      <c r="AN76" s="12">
        <f t="shared" si="1"/>
        <v>0</v>
      </c>
    </row>
    <row r="77" spans="40:40">
      <c r="AN77" s="12">
        <f t="shared" si="1"/>
        <v>0</v>
      </c>
    </row>
    <row r="78" spans="40:40">
      <c r="AN78" s="12">
        <f t="shared" si="1"/>
        <v>0</v>
      </c>
    </row>
    <row r="79" spans="40:40">
      <c r="AN79" s="12">
        <f t="shared" si="1"/>
        <v>0</v>
      </c>
    </row>
    <row r="80" spans="40:40">
      <c r="AN80" s="12">
        <f t="shared" si="1"/>
        <v>0</v>
      </c>
    </row>
    <row r="81" spans="40:40">
      <c r="AN81" s="12">
        <f t="shared" si="1"/>
        <v>0</v>
      </c>
    </row>
    <row r="82" spans="40:40">
      <c r="AN82" s="12">
        <f t="shared" si="1"/>
        <v>0</v>
      </c>
    </row>
    <row r="83" spans="40:40">
      <c r="AN83" s="12">
        <f t="shared" si="1"/>
        <v>0</v>
      </c>
    </row>
    <row r="84" spans="40:40">
      <c r="AN84" s="12">
        <f t="shared" si="1"/>
        <v>0</v>
      </c>
    </row>
    <row r="85" spans="40:40">
      <c r="AN85" s="12">
        <f t="shared" si="1"/>
        <v>0</v>
      </c>
    </row>
    <row r="86" spans="40:40">
      <c r="AN86" s="12">
        <f t="shared" si="1"/>
        <v>0</v>
      </c>
    </row>
    <row r="87" spans="40:40">
      <c r="AN87" s="12">
        <f t="shared" si="1"/>
        <v>0</v>
      </c>
    </row>
    <row r="88" spans="40:40">
      <c r="AN88" s="12">
        <f t="shared" si="1"/>
        <v>0</v>
      </c>
    </row>
    <row r="89" spans="40:40">
      <c r="AN89" s="12">
        <f t="shared" si="1"/>
        <v>0</v>
      </c>
    </row>
    <row r="90" spans="40:40">
      <c r="AN90" s="12">
        <f t="shared" si="1"/>
        <v>0</v>
      </c>
    </row>
    <row r="91" spans="40:40">
      <c r="AN91" s="12">
        <f t="shared" si="1"/>
        <v>0</v>
      </c>
    </row>
    <row r="92" spans="40:40">
      <c r="AN92" s="12">
        <f t="shared" si="1"/>
        <v>0</v>
      </c>
    </row>
    <row r="93" spans="40:40">
      <c r="AN93" s="12">
        <f t="shared" si="1"/>
        <v>0</v>
      </c>
    </row>
    <row r="94" spans="40:40">
      <c r="AN94" s="12">
        <f t="shared" si="1"/>
        <v>0</v>
      </c>
    </row>
    <row r="95" spans="40:40">
      <c r="AN95" s="12">
        <f t="shared" si="1"/>
        <v>0</v>
      </c>
    </row>
    <row r="96" spans="40:40">
      <c r="AN96" s="12">
        <f t="shared" si="1"/>
        <v>0</v>
      </c>
    </row>
    <row r="97" spans="40:40">
      <c r="AN97" s="12">
        <f t="shared" si="1"/>
        <v>0</v>
      </c>
    </row>
    <row r="98" spans="40:40">
      <c r="AN98" s="12">
        <f t="shared" si="1"/>
        <v>0</v>
      </c>
    </row>
    <row r="99" spans="40:40">
      <c r="AN99" s="12">
        <f t="shared" si="1"/>
        <v>0</v>
      </c>
    </row>
  </sheetData>
  <sheetProtection sheet="1" objects="1"/>
  <mergeCells count="13">
    <mergeCell ref="D1:F1"/>
    <mergeCell ref="AA1:AL1"/>
    <mergeCell ref="D2:F2"/>
    <mergeCell ref="AJ2:AK2"/>
    <mergeCell ref="D3:F3"/>
    <mergeCell ref="AA7:AA9"/>
    <mergeCell ref="AA10:AA12"/>
    <mergeCell ref="AB2:AB3"/>
    <mergeCell ref="AC2:AC3"/>
    <mergeCell ref="AD2:AD3"/>
    <mergeCell ref="AE2:AE3"/>
    <mergeCell ref="AF2:AF3"/>
    <mergeCell ref="AG2:AG3"/>
  </mergeCells>
  <pageMargins left="0.75" right="0.75" top="1" bottom="1" header="0.511805555555556" footer="0.511805555555556"/>
  <headerFooter/>
  <drawing r:id="rId1"/>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sheetPr>
    <pageSetUpPr autoPageBreaks="0"/>
  </sheetPr>
  <dimension ref="A1:AN99"/>
  <sheetViews>
    <sheetView showZeros="0" workbookViewId="0">
      <selection activeCell="A1" sqref="A1"/>
    </sheetView>
  </sheetViews>
  <sheetFormatPr defaultColWidth="9.14285714285714" defaultRowHeight="15"/>
  <cols>
    <col min="1" max="1" width="20.5714285714286" customWidth="1"/>
    <col min="2" max="2" width="29.7142857142857" style="8" customWidth="1"/>
    <col min="3" max="3" width="10.2857142857143" style="9" customWidth="1"/>
    <col min="4" max="4" width="10.2857142857143" style="10" customWidth="1"/>
    <col min="5" max="6" width="10.2857142857143" style="9" customWidth="1"/>
    <col min="7" max="7" width="10.2857142857143" style="8" customWidth="1"/>
    <col min="8" max="11" width="10.2857142857143" style="9" customWidth="1"/>
    <col min="12" max="12" width="10.2857142857143" style="11" customWidth="1"/>
    <col min="13" max="24" width="10.2857142857143" style="12" customWidth="1"/>
    <col min="26" max="26" width="0.990476190476191" customWidth="1"/>
    <col min="27" max="27" width="20.5714285714286" customWidth="1"/>
    <col min="28" max="28" width="29.7142857142857" style="8" customWidth="1"/>
    <col min="29" max="29" width="6.71428571428571" style="9" customWidth="1"/>
    <col min="30" max="30" width="19.1428571428571" style="10" customWidth="1"/>
    <col min="31" max="31" width="8.28571428571429" style="9" customWidth="1"/>
    <col min="32" max="32" width="7.42857142857143" style="9" customWidth="1"/>
    <col min="33" max="33" width="33.2857142857143" style="8" customWidth="1"/>
    <col min="34" max="34" width="9.28571428571429" style="9" customWidth="1"/>
    <col min="35" max="35" width="5.42857142857143" style="9" customWidth="1"/>
    <col min="36" max="36" width="3.85714285714286" style="9" customWidth="1"/>
    <col min="37" max="37" width="6.57142857142857" style="9" customWidth="1"/>
    <col min="38" max="38" width="36.2857142857143" style="11" customWidth="1"/>
    <col min="39" max="39" width="0.857142857142857" customWidth="1"/>
    <col min="40" max="40" width="9.14285714285714" style="12"/>
  </cols>
  <sheetData>
    <row r="1" ht="22.5" spans="1:40">
      <c r="A1" s="13" t="str">
        <f>Attraction_List!$Z$2</f>
        <v>Sheet Name</v>
      </c>
      <c r="B1" s="14" t="str">
        <f ca="1">MID(CELL("filename",B1),FIND("]",CELL("filename",B1))+1,255)</f>
        <v>Finkelstein_Tower</v>
      </c>
      <c r="C1" s="14"/>
      <c r="D1" s="15" t="str">
        <f ca="1">HYPERLINK("#"&amp;CELL("address",INDEX(Attraction_List!$A$3:$A$9999,MATCH($B$1,Attraction_List!$Z$3:$Z$9999,0),1)),"Back to Attraction List")</f>
        <v>Back to Attraction List</v>
      </c>
      <c r="E1" s="16"/>
      <c r="F1" s="17"/>
      <c r="G1" s="18"/>
      <c r="H1" s="18"/>
      <c r="I1" s="18"/>
      <c r="J1" s="18"/>
      <c r="K1" s="18"/>
      <c r="L1" s="25"/>
      <c r="AA1" s="30" t="str">
        <f ca="1">N($B$14)&amp;" Task(s) From "&amp;N($B$15)&amp;" Character(s) Use "&amp;CHAR(34)&amp;$B$2&amp;CHAR(34)&amp;" For "&amp;N($AN$1)&amp;" Token(s)"</f>
        <v>4 Task(s) From 4 Character(s) Use "Finkelstein Tower" For 4 Token(s)</v>
      </c>
      <c r="AB1" s="31"/>
      <c r="AC1" s="31"/>
      <c r="AD1" s="31"/>
      <c r="AE1" s="31"/>
      <c r="AF1" s="31"/>
      <c r="AG1" s="31"/>
      <c r="AH1" s="31"/>
      <c r="AI1" s="31"/>
      <c r="AJ1" s="31"/>
      <c r="AK1" s="31"/>
      <c r="AL1" s="61"/>
      <c r="AN1" s="12">
        <f ca="1">SUM($AN$4:$AN$9999)</f>
        <v>4</v>
      </c>
    </row>
    <row r="2" ht="22.5" spans="1:40">
      <c r="A2" s="13" t="str">
        <f>Attraction_List!$A$2</f>
        <v>Name</v>
      </c>
      <c r="B2" s="19" t="str">
        <f ca="1">LOOKUP(B1,Attraction_List!$Z$3:$Z$9999,Attraction_List!$A$3:$A$9999)</f>
        <v>Finkelstein Tower</v>
      </c>
      <c r="C2" s="19"/>
      <c r="D2" s="9"/>
      <c r="G2" s="20"/>
      <c r="AA2" s="32" t="str">
        <f>HYPERLINK("#$A$1","&lt;&lt;&lt; Attraction Info")</f>
        <v>&lt;&lt;&lt; Attraction Info</v>
      </c>
      <c r="AB2" s="33" t="s">
        <v>276</v>
      </c>
      <c r="AC2" s="34" t="s">
        <v>277</v>
      </c>
      <c r="AD2" s="35" t="s">
        <v>278</v>
      </c>
      <c r="AE2" s="34" t="s">
        <v>279</v>
      </c>
      <c r="AF2" s="34" t="s">
        <v>280</v>
      </c>
      <c r="AG2" s="33" t="s">
        <v>281</v>
      </c>
      <c r="AH2" s="62"/>
      <c r="AI2" s="63" t="s">
        <v>282</v>
      </c>
      <c r="AJ2" s="62" t="s">
        <v>283</v>
      </c>
      <c r="AK2" s="62"/>
      <c r="AL2" s="64" t="str">
        <f ca="1">HYPERLINK("#"&amp;CELL("address",INDEX(Attraction_List!$A$3:$A$9999,MATCH($B$1,Attraction_List!$Z$3:$Z$9999,0),1)),"Back to Attraction List")</f>
        <v>Back to Attraction List</v>
      </c>
      <c r="AN2" s="12">
        <f ca="1" t="shared" ref="AN2:AN66" si="0">IF(ISBLANK($AL2),0,1+LEN($AL2)-LEN(SUBSTITUTE($AL2,"●","")))</f>
        <v>1</v>
      </c>
    </row>
    <row r="3" ht="22.5" spans="1:38">
      <c r="A3" s="13" t="str">
        <f>Attraction_List!$C$2</f>
        <v>Cost</v>
      </c>
      <c r="B3" s="19">
        <f ca="1">LOOKUP(B1,Attraction_List!$Z$3:$Z$9999,Attraction_List!$C$3:$C$9999)</f>
        <v>6000</v>
      </c>
      <c r="C3" s="19"/>
      <c r="D3" s="15" t="str">
        <f>IF($B$14&gt;0,HYPERLINK("#$AL$1","Task List &gt;&gt;&gt;"),HYPERLINK("#$A$1","No Tasks"))</f>
        <v>Task List &gt;&gt;&gt;</v>
      </c>
      <c r="E3" s="17"/>
      <c r="F3" s="17"/>
      <c r="G3" s="20"/>
      <c r="AA3" s="75" t="s">
        <v>284</v>
      </c>
      <c r="AB3" s="76"/>
      <c r="AC3" s="77"/>
      <c r="AD3" s="78"/>
      <c r="AE3" s="77"/>
      <c r="AF3" s="77"/>
      <c r="AG3" s="76"/>
      <c r="AH3" s="82" t="s">
        <v>285</v>
      </c>
      <c r="AI3" s="82" t="s">
        <v>286</v>
      </c>
      <c r="AJ3" s="82" t="s">
        <v>28</v>
      </c>
      <c r="AK3" s="82" t="s">
        <v>29</v>
      </c>
      <c r="AL3" s="83" t="s">
        <v>30</v>
      </c>
    </row>
    <row r="4" ht="27" spans="1:40">
      <c r="A4" s="13" t="str">
        <f>Attraction_List!$D$2</f>
        <v>Cost Units</v>
      </c>
      <c r="B4" s="19" t="str">
        <f ca="1">LOOKUP(B1,Attraction_List!$Z$3:$Z$9999,Attraction_List!$D$3:$D$9999)</f>
        <v>Event</v>
      </c>
      <c r="C4" s="19"/>
      <c r="E4" s="21"/>
      <c r="G4" s="20"/>
      <c r="L4" s="26"/>
      <c r="AA4" s="84" t="s">
        <v>465</v>
      </c>
      <c r="AB4" s="88" t="s">
        <v>656</v>
      </c>
      <c r="AC4" s="89">
        <v>6</v>
      </c>
      <c r="AD4" s="90"/>
      <c r="AE4" s="89"/>
      <c r="AF4" s="89"/>
      <c r="AG4" s="88" t="s">
        <v>116</v>
      </c>
      <c r="AH4" s="89" t="s">
        <v>33</v>
      </c>
      <c r="AI4" s="89"/>
      <c r="AJ4" s="89">
        <v>10</v>
      </c>
      <c r="AK4" s="89">
        <v>75</v>
      </c>
      <c r="AL4" s="91" t="s">
        <v>657</v>
      </c>
      <c r="AN4" s="12">
        <f ca="1" t="shared" si="0"/>
        <v>2</v>
      </c>
    </row>
    <row r="5" ht="21.75" spans="1:40">
      <c r="A5" s="13" t="str">
        <f>Attraction_List!$E$2</f>
        <v>Limited Time</v>
      </c>
      <c r="B5" s="19" t="str">
        <f ca="1">IF(LOOKUP(B1,Attraction_List!$Z$3:$Z$9999,Attraction_List!$E$3:$E$9999)="Y","Yes","No")</f>
        <v>Yes</v>
      </c>
      <c r="C5" s="19"/>
      <c r="E5" s="21"/>
      <c r="G5" s="20"/>
      <c r="L5" s="26"/>
      <c r="AA5" s="84" t="s">
        <v>467</v>
      </c>
      <c r="AB5" s="88" t="s">
        <v>658</v>
      </c>
      <c r="AC5" s="89">
        <v>4</v>
      </c>
      <c r="AD5" s="90"/>
      <c r="AE5" s="89"/>
      <c r="AF5" s="89"/>
      <c r="AG5" s="88" t="s">
        <v>116</v>
      </c>
      <c r="AH5" s="89" t="s">
        <v>58</v>
      </c>
      <c r="AI5" s="89"/>
      <c r="AJ5" s="89">
        <v>7</v>
      </c>
      <c r="AK5" s="89">
        <v>40</v>
      </c>
      <c r="AL5" s="228" t="s">
        <v>659</v>
      </c>
      <c r="AN5" s="12">
        <f ca="1" t="shared" si="0"/>
        <v>1</v>
      </c>
    </row>
    <row r="6" ht="21.75" spans="1:40">
      <c r="A6" s="13" t="str">
        <f>Attraction_List!$F$2</f>
        <v>Build Time</v>
      </c>
      <c r="B6" s="19" t="str">
        <f ca="1">LOOKUP(B1,Attraction_List!$Z$3:$Z$9999,Attraction_List!$F$3:$F$9999)</f>
        <v>4h</v>
      </c>
      <c r="C6" s="19"/>
      <c r="E6" s="21"/>
      <c r="G6" s="20"/>
      <c r="L6" s="26"/>
      <c r="AA6" s="84" t="s">
        <v>472</v>
      </c>
      <c r="AB6" s="85" t="s">
        <v>660</v>
      </c>
      <c r="AC6" s="86">
        <v>6</v>
      </c>
      <c r="AD6" s="87"/>
      <c r="AE6" s="86"/>
      <c r="AF6" s="86"/>
      <c r="AG6" s="85" t="s">
        <v>116</v>
      </c>
      <c r="AH6" s="86" t="s">
        <v>35</v>
      </c>
      <c r="AI6" s="86"/>
      <c r="AJ6" s="89">
        <v>13</v>
      </c>
      <c r="AK6" s="89">
        <v>110</v>
      </c>
      <c r="AL6" s="91" t="s">
        <v>661</v>
      </c>
      <c r="AN6" s="12">
        <f ca="1" t="shared" si="0"/>
        <v>1</v>
      </c>
    </row>
    <row r="7" ht="21.75" spans="1:40">
      <c r="A7" s="13" t="str">
        <f>Attraction_List!$G$2</f>
        <v>Size</v>
      </c>
      <c r="B7" s="19" t="str">
        <f ca="1">LOOKUP(B1,Attraction_List!$Z$3:$Z$9999,Attraction_List!$G$3:$G$9999)</f>
        <v>8x8</v>
      </c>
      <c r="C7" s="19"/>
      <c r="E7" s="21"/>
      <c r="G7" s="20"/>
      <c r="L7" s="26"/>
      <c r="AA7" s="84" t="s">
        <v>475</v>
      </c>
      <c r="AB7" s="85" t="s">
        <v>662</v>
      </c>
      <c r="AC7" s="86">
        <v>7</v>
      </c>
      <c r="AD7" s="87"/>
      <c r="AE7" s="86"/>
      <c r="AF7" s="86"/>
      <c r="AG7" s="85" t="s">
        <v>116</v>
      </c>
      <c r="AH7" s="86" t="s">
        <v>35</v>
      </c>
      <c r="AI7" s="86"/>
      <c r="AJ7" s="89">
        <v>13</v>
      </c>
      <c r="AK7" s="89">
        <v>110</v>
      </c>
      <c r="AL7" s="91"/>
      <c r="AN7" s="12">
        <f ca="1" t="shared" si="0"/>
        <v>0</v>
      </c>
    </row>
    <row r="8" ht="21" spans="1:40">
      <c r="A8" s="13" t="str">
        <f>Attraction_List!$H$2</f>
        <v>Collect Time</v>
      </c>
      <c r="B8" s="19" t="str">
        <f ca="1">LOOKUP(B1,Attraction_List!$Z$3:$Z$9999,Attraction_List!$H$3:$H$9999)</f>
        <v>6h</v>
      </c>
      <c r="C8" s="19"/>
      <c r="E8" s="21"/>
      <c r="G8" s="20"/>
      <c r="L8" s="26"/>
      <c r="AA8" s="44"/>
      <c r="AB8" s="45"/>
      <c r="AC8" s="45"/>
      <c r="AD8" s="45"/>
      <c r="AE8" s="45"/>
      <c r="AF8" s="45"/>
      <c r="AG8" s="45"/>
      <c r="AH8" s="45"/>
      <c r="AI8" s="45"/>
      <c r="AJ8" s="45"/>
      <c r="AK8" s="45"/>
      <c r="AL8" s="46"/>
      <c r="AN8" s="12">
        <f ca="1" t="shared" si="0"/>
        <v>0</v>
      </c>
    </row>
    <row r="9" ht="21" spans="1:40">
      <c r="A9" s="13" t="str">
        <f>Attraction_List!$I$2</f>
        <v>Striking Gold</v>
      </c>
      <c r="B9" s="19" t="str">
        <f ca="1">IF(LOOKUP(B1,Attraction_List!$Z$3:$Z$9999,Attraction_List!$I$3:$I$9999)="Y","Yes","No")</f>
        <v>No</v>
      </c>
      <c r="C9" s="19"/>
      <c r="E9" s="21"/>
      <c r="G9" s="20"/>
      <c r="L9" s="26"/>
      <c r="AA9" s="44"/>
      <c r="AB9" s="45"/>
      <c r="AC9" s="45"/>
      <c r="AD9" s="45"/>
      <c r="AE9" s="45"/>
      <c r="AF9" s="45"/>
      <c r="AG9" s="45"/>
      <c r="AH9" s="45"/>
      <c r="AI9" s="45"/>
      <c r="AJ9" s="45"/>
      <c r="AK9" s="45"/>
      <c r="AL9" s="46"/>
      <c r="AN9" s="12">
        <f ca="1" t="shared" si="0"/>
        <v>0</v>
      </c>
    </row>
    <row r="10" ht="21" spans="1:40">
      <c r="A10" s="13" t="str">
        <f>Attraction_List!$J$2</f>
        <v>XP</v>
      </c>
      <c r="B10" s="19">
        <f ca="1">LOOKUP(B1,Attraction_List!$Z$3:$Z$9999,Attraction_List!$J$3:$J$9999)</f>
        <v>18</v>
      </c>
      <c r="C10" s="19"/>
      <c r="E10" s="21"/>
      <c r="G10" s="20"/>
      <c r="L10" s="26"/>
      <c r="AA10" s="44"/>
      <c r="AB10" s="45"/>
      <c r="AC10" s="45"/>
      <c r="AD10" s="45"/>
      <c r="AE10" s="45"/>
      <c r="AF10" s="45"/>
      <c r="AG10" s="45"/>
      <c r="AH10" s="45"/>
      <c r="AI10" s="45"/>
      <c r="AJ10" s="45"/>
      <c r="AK10" s="45"/>
      <c r="AL10" s="46"/>
      <c r="AN10" s="12">
        <f ca="1" t="shared" si="0"/>
        <v>0</v>
      </c>
    </row>
    <row r="11" ht="21" spans="1:40">
      <c r="A11" s="13" t="str">
        <f>Attraction_List!$K$2</f>
        <v>Magic</v>
      </c>
      <c r="B11" s="19">
        <f ca="1">LOOKUP(B1,Attraction_List!$Z$3:$Z$9999,Attraction_List!$K$3:$K$9999)</f>
        <v>105</v>
      </c>
      <c r="C11" s="19"/>
      <c r="D11" s="22"/>
      <c r="E11" s="23"/>
      <c r="F11" s="24"/>
      <c r="G11" s="22"/>
      <c r="H11" s="24"/>
      <c r="I11" s="24"/>
      <c r="J11" s="24"/>
      <c r="K11" s="24"/>
      <c r="L11" s="27"/>
      <c r="AA11" s="44"/>
      <c r="AB11" s="45"/>
      <c r="AC11" s="45"/>
      <c r="AD11" s="45"/>
      <c r="AE11" s="45"/>
      <c r="AF11" s="45"/>
      <c r="AG11" s="45"/>
      <c r="AH11" s="45"/>
      <c r="AI11" s="45"/>
      <c r="AJ11" s="45"/>
      <c r="AK11" s="45"/>
      <c r="AL11" s="46"/>
      <c r="AN11" s="12">
        <f ca="1" t="shared" si="0"/>
        <v>0</v>
      </c>
    </row>
    <row r="12" ht="21" spans="1:40">
      <c r="A12" s="13" t="str">
        <f>Attraction_List!$L$2</f>
        <v>Possible Tokens</v>
      </c>
      <c r="B12" s="19" t="str">
        <f ca="1">LOOKUP(B1,Attraction_List!$Z$3:$Z$9999,Attraction_List!$L$3:$L$9999)</f>
        <v>Jar of Deadly Nightshade ● Chance Dice ● Lute</v>
      </c>
      <c r="C12" s="19"/>
      <c r="E12" s="21"/>
      <c r="G12" s="20"/>
      <c r="L12" s="28"/>
      <c r="AA12" s="44"/>
      <c r="AB12" s="45"/>
      <c r="AC12" s="45"/>
      <c r="AD12" s="45"/>
      <c r="AE12" s="45"/>
      <c r="AF12" s="45"/>
      <c r="AG12" s="45"/>
      <c r="AH12" s="45"/>
      <c r="AI12" s="45"/>
      <c r="AJ12" s="45"/>
      <c r="AK12" s="45"/>
      <c r="AL12" s="46"/>
      <c r="AN12" s="12">
        <f ca="1" t="shared" si="0"/>
        <v>0</v>
      </c>
    </row>
    <row r="13" ht="21" spans="1:40">
      <c r="A13" s="13" t="str">
        <f>Attraction_List!$M$2</f>
        <v>Activity</v>
      </c>
      <c r="B13" s="19" t="str">
        <f ca="1">LOOKUP(B1,Attraction_List!$Z$3:$Z$9999,Attraction_List!$M$3:$M$9999)</f>
        <v>Testing Halloween Experiments</v>
      </c>
      <c r="C13" s="19"/>
      <c r="E13" s="21"/>
      <c r="G13" s="20"/>
      <c r="L13" s="29"/>
      <c r="AA13" s="44"/>
      <c r="AB13" s="45"/>
      <c r="AC13" s="45"/>
      <c r="AD13" s="45"/>
      <c r="AE13" s="45"/>
      <c r="AF13" s="45"/>
      <c r="AG13" s="45"/>
      <c r="AH13" s="45"/>
      <c r="AI13" s="45"/>
      <c r="AJ13" s="45"/>
      <c r="AK13" s="45"/>
      <c r="AL13" s="46"/>
      <c r="AN13" s="12">
        <f ca="1" t="shared" si="0"/>
        <v>0</v>
      </c>
    </row>
    <row r="14" ht="21" spans="1:40">
      <c r="A14" s="13" t="s">
        <v>308</v>
      </c>
      <c r="B14" s="22">
        <f>COUNTA($AB$4:$AB$9999)</f>
        <v>4</v>
      </c>
      <c r="C14" s="24"/>
      <c r="D14" s="22"/>
      <c r="E14" s="23"/>
      <c r="F14" s="24"/>
      <c r="G14" s="20"/>
      <c r="H14" s="24"/>
      <c r="I14" s="24"/>
      <c r="J14" s="24"/>
      <c r="K14" s="24"/>
      <c r="L14" s="28"/>
      <c r="AA14" s="44"/>
      <c r="AB14" s="45"/>
      <c r="AC14" s="45"/>
      <c r="AD14" s="45"/>
      <c r="AE14" s="45"/>
      <c r="AF14" s="45"/>
      <c r="AG14" s="45"/>
      <c r="AH14" s="45"/>
      <c r="AI14" s="45"/>
      <c r="AJ14" s="45"/>
      <c r="AK14" s="45"/>
      <c r="AL14" s="46"/>
      <c r="AN14" s="12">
        <f ca="1" t="shared" si="0"/>
        <v>0</v>
      </c>
    </row>
    <row r="15" ht="21" spans="1:40">
      <c r="A15" s="13" t="s">
        <v>311</v>
      </c>
      <c r="B15" s="22">
        <f>COUNTA($AA$4:$AA$9999)</f>
        <v>4</v>
      </c>
      <c r="C15" s="24"/>
      <c r="D15" s="22"/>
      <c r="E15" s="23"/>
      <c r="F15" s="24"/>
      <c r="G15" s="20"/>
      <c r="H15" s="24"/>
      <c r="I15" s="24"/>
      <c r="J15" s="24"/>
      <c r="K15" s="24"/>
      <c r="L15" s="28"/>
      <c r="AA15" s="44"/>
      <c r="AB15" s="45"/>
      <c r="AC15" s="45"/>
      <c r="AD15" s="45"/>
      <c r="AE15" s="45"/>
      <c r="AF15" s="45"/>
      <c r="AG15" s="45"/>
      <c r="AH15" s="45"/>
      <c r="AI15" s="45"/>
      <c r="AJ15" s="45"/>
      <c r="AK15" s="45"/>
      <c r="AL15" s="46"/>
      <c r="AN15" s="12">
        <f ca="1" t="shared" si="0"/>
        <v>0</v>
      </c>
    </row>
    <row r="16" spans="27:40">
      <c r="AA16" s="44"/>
      <c r="AB16" s="46"/>
      <c r="AC16" s="45"/>
      <c r="AD16" s="47"/>
      <c r="AE16" s="45"/>
      <c r="AF16" s="45"/>
      <c r="AG16" s="45"/>
      <c r="AH16" s="45"/>
      <c r="AI16" s="45"/>
      <c r="AJ16" s="45"/>
      <c r="AK16" s="45"/>
      <c r="AL16" s="46"/>
      <c r="AN16" s="12">
        <f ca="1" t="shared" si="0"/>
        <v>0</v>
      </c>
    </row>
    <row r="17" spans="27:40">
      <c r="AA17" s="44"/>
      <c r="AB17" s="46"/>
      <c r="AC17" s="45"/>
      <c r="AD17" s="45"/>
      <c r="AE17" s="45"/>
      <c r="AF17" s="45"/>
      <c r="AG17" s="45"/>
      <c r="AH17" s="45"/>
      <c r="AI17" s="45"/>
      <c r="AJ17" s="45"/>
      <c r="AK17" s="45"/>
      <c r="AL17" s="46"/>
      <c r="AN17" s="12">
        <f ca="1" t="shared" si="0"/>
        <v>0</v>
      </c>
    </row>
    <row r="18" spans="27:40">
      <c r="AA18" s="44"/>
      <c r="AB18" s="46"/>
      <c r="AC18" s="45"/>
      <c r="AD18" s="45"/>
      <c r="AE18" s="45"/>
      <c r="AF18" s="45"/>
      <c r="AG18" s="46"/>
      <c r="AH18" s="45"/>
      <c r="AI18" s="45"/>
      <c r="AJ18" s="45"/>
      <c r="AK18" s="45"/>
      <c r="AL18" s="46"/>
      <c r="AN18" s="12">
        <f ca="1" t="shared" si="0"/>
        <v>0</v>
      </c>
    </row>
    <row r="19" spans="27:40">
      <c r="AA19" s="44"/>
      <c r="AB19" s="46"/>
      <c r="AC19" s="45"/>
      <c r="AD19" s="45"/>
      <c r="AE19" s="45"/>
      <c r="AF19" s="45"/>
      <c r="AG19" s="46"/>
      <c r="AH19" s="45"/>
      <c r="AI19" s="45"/>
      <c r="AJ19" s="45"/>
      <c r="AK19" s="45"/>
      <c r="AL19" s="46"/>
      <c r="AN19" s="12">
        <f ca="1" t="shared" si="0"/>
        <v>0</v>
      </c>
    </row>
    <row r="20" spans="27:40">
      <c r="AA20" s="44"/>
      <c r="AB20" s="46"/>
      <c r="AC20" s="45"/>
      <c r="AD20" s="47"/>
      <c r="AE20" s="45"/>
      <c r="AF20" s="45"/>
      <c r="AG20" s="46"/>
      <c r="AH20" s="45"/>
      <c r="AI20" s="45"/>
      <c r="AJ20" s="45"/>
      <c r="AK20" s="45"/>
      <c r="AL20" s="46"/>
      <c r="AN20" s="12">
        <f ca="1" t="shared" si="0"/>
        <v>0</v>
      </c>
    </row>
    <row r="21" spans="27:40">
      <c r="AA21" s="44"/>
      <c r="AB21" s="46"/>
      <c r="AC21" s="45"/>
      <c r="AD21" s="45"/>
      <c r="AE21" s="45"/>
      <c r="AF21" s="45"/>
      <c r="AG21" s="46"/>
      <c r="AH21" s="45"/>
      <c r="AI21" s="45"/>
      <c r="AJ21" s="45"/>
      <c r="AK21" s="45"/>
      <c r="AL21" s="46"/>
      <c r="AN21" s="12">
        <f ca="1" t="shared" si="0"/>
        <v>0</v>
      </c>
    </row>
    <row r="22" spans="27:40">
      <c r="AA22" s="44"/>
      <c r="AB22" s="46"/>
      <c r="AC22" s="45"/>
      <c r="AD22" s="45"/>
      <c r="AE22" s="45"/>
      <c r="AF22" s="45"/>
      <c r="AG22" s="46"/>
      <c r="AH22" s="45"/>
      <c r="AI22" s="45"/>
      <c r="AJ22" s="45"/>
      <c r="AK22" s="45"/>
      <c r="AL22" s="46"/>
      <c r="AN22" s="12">
        <f ca="1" t="shared" si="0"/>
        <v>0</v>
      </c>
    </row>
    <row r="23" spans="27:40">
      <c r="AA23" s="44"/>
      <c r="AB23" s="46"/>
      <c r="AC23" s="45"/>
      <c r="AD23" s="45"/>
      <c r="AE23" s="45"/>
      <c r="AF23" s="45"/>
      <c r="AG23" s="46"/>
      <c r="AH23" s="45"/>
      <c r="AI23" s="45"/>
      <c r="AJ23" s="45"/>
      <c r="AK23" s="45"/>
      <c r="AL23" s="46"/>
      <c r="AN23" s="12">
        <f ca="1" t="shared" si="0"/>
        <v>0</v>
      </c>
    </row>
    <row r="24" spans="27:40">
      <c r="AA24" s="44"/>
      <c r="AB24" s="45"/>
      <c r="AC24" s="45"/>
      <c r="AD24" s="45"/>
      <c r="AE24" s="45"/>
      <c r="AF24" s="45"/>
      <c r="AG24" s="45"/>
      <c r="AH24" s="45"/>
      <c r="AI24" s="45"/>
      <c r="AJ24" s="45"/>
      <c r="AK24" s="45"/>
      <c r="AL24" s="46"/>
      <c r="AN24" s="12">
        <f ca="1" t="shared" si="0"/>
        <v>0</v>
      </c>
    </row>
    <row r="25" spans="27:40">
      <c r="AA25" s="44"/>
      <c r="AB25" s="45"/>
      <c r="AC25" s="45"/>
      <c r="AD25" s="47"/>
      <c r="AE25" s="45"/>
      <c r="AF25" s="45"/>
      <c r="AG25" s="45"/>
      <c r="AH25" s="45"/>
      <c r="AI25" s="45"/>
      <c r="AJ25" s="45"/>
      <c r="AK25" s="45"/>
      <c r="AL25" s="46"/>
      <c r="AN25" s="12">
        <f ca="1" t="shared" si="0"/>
        <v>0</v>
      </c>
    </row>
    <row r="26" spans="27:40">
      <c r="AA26" s="44"/>
      <c r="AB26" s="45"/>
      <c r="AC26" s="45"/>
      <c r="AD26" s="45"/>
      <c r="AE26" s="45"/>
      <c r="AF26" s="45"/>
      <c r="AG26" s="45"/>
      <c r="AH26" s="45"/>
      <c r="AI26" s="45"/>
      <c r="AJ26" s="45"/>
      <c r="AK26" s="45"/>
      <c r="AL26" s="46"/>
      <c r="AN26" s="12">
        <f ca="1" t="shared" si="0"/>
        <v>0</v>
      </c>
    </row>
    <row r="27" spans="27:40">
      <c r="AA27" s="44"/>
      <c r="AB27" s="45"/>
      <c r="AC27" s="45"/>
      <c r="AD27" s="45"/>
      <c r="AE27" s="45"/>
      <c r="AF27" s="45"/>
      <c r="AG27" s="45"/>
      <c r="AH27" s="45"/>
      <c r="AI27" s="45"/>
      <c r="AJ27" s="45"/>
      <c r="AK27" s="45"/>
      <c r="AL27" s="46"/>
      <c r="AN27" s="12">
        <f ca="1" t="shared" si="0"/>
        <v>0</v>
      </c>
    </row>
    <row r="28" spans="27:40">
      <c r="AA28" s="44"/>
      <c r="AB28" s="45"/>
      <c r="AC28" s="45"/>
      <c r="AD28" s="45"/>
      <c r="AE28" s="45"/>
      <c r="AF28" s="45"/>
      <c r="AG28" s="45"/>
      <c r="AH28" s="45"/>
      <c r="AI28" s="45"/>
      <c r="AJ28" s="45"/>
      <c r="AK28" s="45"/>
      <c r="AL28" s="46"/>
      <c r="AN28" s="12">
        <f ca="1" t="shared" si="0"/>
        <v>0</v>
      </c>
    </row>
    <row r="29" spans="27:40">
      <c r="AA29" s="44"/>
      <c r="AB29" s="45"/>
      <c r="AC29" s="45"/>
      <c r="AD29" s="45"/>
      <c r="AE29" s="45"/>
      <c r="AF29" s="45"/>
      <c r="AG29" s="45"/>
      <c r="AH29" s="45"/>
      <c r="AI29" s="45"/>
      <c r="AJ29" s="45"/>
      <c r="AK29" s="45"/>
      <c r="AL29" s="46"/>
      <c r="AN29" s="12">
        <f ca="1" t="shared" si="0"/>
        <v>0</v>
      </c>
    </row>
    <row r="30" spans="27:40">
      <c r="AA30" s="44"/>
      <c r="AB30" s="45"/>
      <c r="AC30" s="45"/>
      <c r="AD30" s="45"/>
      <c r="AE30" s="45"/>
      <c r="AF30" s="45"/>
      <c r="AG30" s="45"/>
      <c r="AH30" s="45"/>
      <c r="AI30" s="45"/>
      <c r="AJ30" s="45"/>
      <c r="AK30" s="45"/>
      <c r="AL30" s="46"/>
      <c r="AN30" s="12">
        <f ca="1" t="shared" si="0"/>
        <v>0</v>
      </c>
    </row>
    <row r="31" spans="27:40">
      <c r="AA31" s="44"/>
      <c r="AB31" s="45"/>
      <c r="AC31" s="45"/>
      <c r="AD31" s="45"/>
      <c r="AE31" s="45"/>
      <c r="AF31" s="45"/>
      <c r="AG31" s="45"/>
      <c r="AH31" s="45"/>
      <c r="AI31" s="45"/>
      <c r="AJ31" s="45"/>
      <c r="AK31" s="45"/>
      <c r="AL31" s="46"/>
      <c r="AN31" s="12">
        <f ca="1" t="shared" si="0"/>
        <v>0</v>
      </c>
    </row>
    <row r="32" spans="27:40">
      <c r="AA32" s="44"/>
      <c r="AB32" s="45"/>
      <c r="AC32" s="45"/>
      <c r="AD32" s="45"/>
      <c r="AE32" s="45"/>
      <c r="AF32" s="45"/>
      <c r="AG32" s="45"/>
      <c r="AH32" s="45"/>
      <c r="AI32" s="45"/>
      <c r="AJ32" s="45"/>
      <c r="AK32" s="45"/>
      <c r="AL32" s="46"/>
      <c r="AN32" s="12">
        <f ca="1" t="shared" si="0"/>
        <v>0</v>
      </c>
    </row>
    <row r="33" spans="27:40">
      <c r="AA33" s="44"/>
      <c r="AB33" s="45"/>
      <c r="AC33" s="45"/>
      <c r="AD33" s="47"/>
      <c r="AE33" s="45"/>
      <c r="AF33" s="45"/>
      <c r="AG33" s="45"/>
      <c r="AH33" s="45"/>
      <c r="AI33" s="45"/>
      <c r="AJ33" s="45"/>
      <c r="AK33" s="45"/>
      <c r="AL33" s="46"/>
      <c r="AN33" s="12">
        <f ca="1" t="shared" si="0"/>
        <v>0</v>
      </c>
    </row>
    <row r="34" spans="27:40">
      <c r="AA34" s="44"/>
      <c r="AB34" s="46"/>
      <c r="AC34" s="45"/>
      <c r="AD34" s="45"/>
      <c r="AE34" s="45"/>
      <c r="AF34" s="45"/>
      <c r="AG34" s="46"/>
      <c r="AH34" s="45"/>
      <c r="AI34" s="45"/>
      <c r="AJ34" s="45"/>
      <c r="AK34" s="45"/>
      <c r="AL34" s="70"/>
      <c r="AN34" s="12">
        <f ca="1" t="shared" si="0"/>
        <v>0</v>
      </c>
    </row>
    <row r="35" spans="27:40">
      <c r="AA35" s="48"/>
      <c r="AB35" s="49"/>
      <c r="AC35" s="50"/>
      <c r="AD35" s="50"/>
      <c r="AE35" s="50"/>
      <c r="AF35" s="50"/>
      <c r="AG35" s="49"/>
      <c r="AH35" s="50"/>
      <c r="AI35" s="50"/>
      <c r="AJ35" s="50"/>
      <c r="AK35" s="50"/>
      <c r="AL35" s="71"/>
      <c r="AN35" s="12">
        <f ca="1" t="shared" si="0"/>
        <v>0</v>
      </c>
    </row>
    <row r="36" spans="27:40">
      <c r="AA36" s="48"/>
      <c r="AB36" s="49"/>
      <c r="AC36" s="50"/>
      <c r="AD36" s="50"/>
      <c r="AE36" s="50"/>
      <c r="AF36" s="50"/>
      <c r="AG36" s="49"/>
      <c r="AH36" s="50"/>
      <c r="AI36" s="50"/>
      <c r="AJ36" s="50"/>
      <c r="AK36" s="50"/>
      <c r="AL36" s="71"/>
      <c r="AN36" s="12">
        <f ca="1" t="shared" si="0"/>
        <v>0</v>
      </c>
    </row>
    <row r="37" spans="27:40">
      <c r="AA37" s="48"/>
      <c r="AB37" s="49"/>
      <c r="AC37" s="50"/>
      <c r="AD37" s="50"/>
      <c r="AE37" s="50"/>
      <c r="AF37" s="50"/>
      <c r="AG37" s="49"/>
      <c r="AH37" s="50"/>
      <c r="AI37" s="50"/>
      <c r="AJ37" s="50"/>
      <c r="AK37" s="50"/>
      <c r="AL37" s="71"/>
      <c r="AN37" s="12">
        <f ca="1" t="shared" si="0"/>
        <v>0</v>
      </c>
    </row>
    <row r="38" spans="27:40">
      <c r="AA38" s="51"/>
      <c r="AB38" s="29"/>
      <c r="AC38" s="10"/>
      <c r="AE38" s="10"/>
      <c r="AF38" s="10"/>
      <c r="AG38" s="29"/>
      <c r="AH38" s="10"/>
      <c r="AI38" s="10"/>
      <c r="AJ38" s="10"/>
      <c r="AK38" s="10"/>
      <c r="AL38" s="28"/>
      <c r="AN38" s="12">
        <f ca="1" t="shared" si="0"/>
        <v>0</v>
      </c>
    </row>
    <row r="39" spans="27:40">
      <c r="AA39" s="51"/>
      <c r="AB39" s="29"/>
      <c r="AC39" s="10"/>
      <c r="AE39" s="10"/>
      <c r="AF39" s="10"/>
      <c r="AG39" s="29"/>
      <c r="AH39" s="10"/>
      <c r="AI39" s="10"/>
      <c r="AJ39" s="10"/>
      <c r="AK39" s="10"/>
      <c r="AL39" s="28"/>
      <c r="AN39" s="12">
        <f ca="1" t="shared" si="0"/>
        <v>0</v>
      </c>
    </row>
    <row r="40" spans="27:40">
      <c r="AA40" s="51"/>
      <c r="AB40" s="29"/>
      <c r="AC40" s="10"/>
      <c r="AE40" s="10"/>
      <c r="AF40" s="10"/>
      <c r="AG40" s="29"/>
      <c r="AH40" s="10"/>
      <c r="AI40" s="10"/>
      <c r="AJ40" s="10"/>
      <c r="AK40" s="10"/>
      <c r="AL40" s="28"/>
      <c r="AN40" s="12">
        <f ca="1" t="shared" si="0"/>
        <v>0</v>
      </c>
    </row>
    <row r="41" spans="27:40">
      <c r="AA41" s="51"/>
      <c r="AB41" s="29"/>
      <c r="AC41" s="10"/>
      <c r="AE41" s="10"/>
      <c r="AF41" s="10"/>
      <c r="AG41" s="29"/>
      <c r="AH41" s="10"/>
      <c r="AI41" s="10"/>
      <c r="AJ41" s="10"/>
      <c r="AK41" s="10"/>
      <c r="AL41" s="28"/>
      <c r="AN41" s="12">
        <f ca="1" t="shared" si="0"/>
        <v>0</v>
      </c>
    </row>
    <row r="42" spans="27:40">
      <c r="AA42" s="51"/>
      <c r="AB42" s="29"/>
      <c r="AC42" s="10"/>
      <c r="AE42" s="10"/>
      <c r="AF42" s="10"/>
      <c r="AG42" s="29"/>
      <c r="AH42" s="10"/>
      <c r="AI42" s="10"/>
      <c r="AJ42" s="10"/>
      <c r="AK42" s="10"/>
      <c r="AL42" s="28"/>
      <c r="AN42" s="12">
        <f ca="1" t="shared" si="0"/>
        <v>0</v>
      </c>
    </row>
    <row r="43" spans="27:40">
      <c r="AA43" s="51"/>
      <c r="AB43" s="29"/>
      <c r="AC43" s="10"/>
      <c r="AE43" s="10"/>
      <c r="AF43" s="10"/>
      <c r="AG43" s="29"/>
      <c r="AH43" s="10"/>
      <c r="AI43" s="10"/>
      <c r="AJ43" s="10"/>
      <c r="AK43" s="10"/>
      <c r="AL43" s="28"/>
      <c r="AN43" s="12">
        <f ca="1" t="shared" si="0"/>
        <v>0</v>
      </c>
    </row>
    <row r="44" spans="40:40">
      <c r="AN44" s="12">
        <f ca="1" t="shared" si="0"/>
        <v>0</v>
      </c>
    </row>
    <row r="45" spans="27:40">
      <c r="AA45" s="52"/>
      <c r="AB45" s="53"/>
      <c r="AC45" s="54"/>
      <c r="AD45" s="50"/>
      <c r="AE45" s="54"/>
      <c r="AF45" s="54"/>
      <c r="AG45" s="53"/>
      <c r="AH45" s="54"/>
      <c r="AI45" s="54"/>
      <c r="AJ45" s="54"/>
      <c r="AK45" s="54"/>
      <c r="AL45" s="72"/>
      <c r="AM45" s="52"/>
      <c r="AN45" s="12">
        <f ca="1" t="shared" si="0"/>
        <v>0</v>
      </c>
    </row>
    <row r="46" spans="27:40">
      <c r="AA46" s="44"/>
      <c r="AB46" s="55"/>
      <c r="AC46" s="56"/>
      <c r="AD46" s="45"/>
      <c r="AE46" s="56"/>
      <c r="AF46" s="56"/>
      <c r="AG46" s="55"/>
      <c r="AH46" s="56"/>
      <c r="AI46" s="56"/>
      <c r="AJ46" s="56"/>
      <c r="AK46" s="56"/>
      <c r="AL46" s="73"/>
      <c r="AM46" s="52"/>
      <c r="AN46" s="12">
        <f ca="1" t="shared" si="0"/>
        <v>0</v>
      </c>
    </row>
    <row r="47" spans="27:40">
      <c r="AA47" s="44"/>
      <c r="AB47" s="55"/>
      <c r="AC47" s="56"/>
      <c r="AD47" s="45"/>
      <c r="AE47" s="56"/>
      <c r="AF47" s="56"/>
      <c r="AG47" s="55"/>
      <c r="AH47" s="56"/>
      <c r="AI47" s="56"/>
      <c r="AJ47" s="56"/>
      <c r="AK47" s="56"/>
      <c r="AL47" s="46"/>
      <c r="AM47" s="52"/>
      <c r="AN47" s="12">
        <f ca="1" t="shared" si="0"/>
        <v>0</v>
      </c>
    </row>
    <row r="48" spans="27:40">
      <c r="AA48" s="44"/>
      <c r="AB48" s="55"/>
      <c r="AC48" s="56"/>
      <c r="AD48" s="57"/>
      <c r="AE48" s="56"/>
      <c r="AF48" s="56"/>
      <c r="AG48" s="55"/>
      <c r="AH48" s="56"/>
      <c r="AI48" s="56"/>
      <c r="AJ48" s="56"/>
      <c r="AK48" s="56"/>
      <c r="AL48" s="46"/>
      <c r="AM48" s="52"/>
      <c r="AN48" s="12">
        <f ca="1" t="shared" si="0"/>
        <v>0</v>
      </c>
    </row>
    <row r="49" spans="27:40">
      <c r="AA49" s="58"/>
      <c r="AB49" s="59"/>
      <c r="AC49" s="21"/>
      <c r="AD49" s="60"/>
      <c r="AE49" s="21"/>
      <c r="AF49" s="21"/>
      <c r="AG49" s="59"/>
      <c r="AH49" s="21"/>
      <c r="AI49" s="21"/>
      <c r="AJ49" s="21"/>
      <c r="AK49" s="21"/>
      <c r="AL49" s="74"/>
      <c r="AN49" s="12">
        <f ca="1" t="shared" si="0"/>
        <v>0</v>
      </c>
    </row>
    <row r="50" spans="40:40">
      <c r="AN50" s="12">
        <f ca="1" t="shared" si="0"/>
        <v>0</v>
      </c>
    </row>
    <row r="51" spans="40:40">
      <c r="AN51" s="12">
        <f ca="1" t="shared" si="0"/>
        <v>0</v>
      </c>
    </row>
    <row r="52" spans="40:40">
      <c r="AN52" s="12">
        <f ca="1" t="shared" si="0"/>
        <v>0</v>
      </c>
    </row>
    <row r="53" spans="40:40">
      <c r="AN53" s="12">
        <f ca="1" t="shared" si="0"/>
        <v>0</v>
      </c>
    </row>
    <row r="54" spans="40:40">
      <c r="AN54" s="12">
        <f ca="1" t="shared" si="0"/>
        <v>0</v>
      </c>
    </row>
    <row r="55" spans="40:40">
      <c r="AN55" s="12">
        <f ca="1" t="shared" si="0"/>
        <v>0</v>
      </c>
    </row>
    <row r="56" spans="40:40">
      <c r="AN56" s="12">
        <f ca="1" t="shared" si="0"/>
        <v>0</v>
      </c>
    </row>
    <row r="57" spans="40:40">
      <c r="AN57" s="12">
        <f ca="1" t="shared" si="0"/>
        <v>0</v>
      </c>
    </row>
    <row r="58" spans="40:40">
      <c r="AN58" s="12">
        <f ca="1" t="shared" si="0"/>
        <v>0</v>
      </c>
    </row>
    <row r="59" spans="40:40">
      <c r="AN59" s="12">
        <f ca="1" t="shared" si="0"/>
        <v>0</v>
      </c>
    </row>
    <row r="60" spans="40:40">
      <c r="AN60" s="12">
        <f ca="1" t="shared" si="0"/>
        <v>0</v>
      </c>
    </row>
    <row r="61" spans="40:40">
      <c r="AN61" s="12">
        <f ca="1" t="shared" si="0"/>
        <v>0</v>
      </c>
    </row>
    <row r="62" spans="40:40">
      <c r="AN62" s="12">
        <f ca="1" t="shared" si="0"/>
        <v>0</v>
      </c>
    </row>
    <row r="63" spans="40:40">
      <c r="AN63" s="12">
        <f ca="1" t="shared" si="0"/>
        <v>0</v>
      </c>
    </row>
    <row r="64" spans="40:40">
      <c r="AN64" s="12">
        <f ca="1" t="shared" si="0"/>
        <v>0</v>
      </c>
    </row>
    <row r="65" spans="40:40">
      <c r="AN65" s="12">
        <f ca="1" t="shared" si="0"/>
        <v>0</v>
      </c>
    </row>
    <row r="66" spans="40:40">
      <c r="AN66" s="12">
        <f ca="1" t="shared" si="0"/>
        <v>0</v>
      </c>
    </row>
    <row r="67" spans="40:40">
      <c r="AN67" s="12">
        <f t="shared" ref="AN67:AN99" si="1">IF(ISBLANK($AL67),0,1+LEN($AL67)-LEN(SUBSTITUTE($AL67,"●","")))</f>
        <v>0</v>
      </c>
    </row>
    <row r="68" spans="40:40">
      <c r="AN68" s="12">
        <f t="shared" si="1"/>
        <v>0</v>
      </c>
    </row>
    <row r="69" spans="40:40">
      <c r="AN69" s="12">
        <f t="shared" si="1"/>
        <v>0</v>
      </c>
    </row>
    <row r="70" spans="40:40">
      <c r="AN70" s="12">
        <f t="shared" si="1"/>
        <v>0</v>
      </c>
    </row>
    <row r="71" spans="40:40">
      <c r="AN71" s="12">
        <f t="shared" si="1"/>
        <v>0</v>
      </c>
    </row>
    <row r="72" spans="40:40">
      <c r="AN72" s="12">
        <f t="shared" si="1"/>
        <v>0</v>
      </c>
    </row>
    <row r="73" spans="40:40">
      <c r="AN73" s="12">
        <f t="shared" si="1"/>
        <v>0</v>
      </c>
    </row>
    <row r="74" spans="40:40">
      <c r="AN74" s="12">
        <f t="shared" si="1"/>
        <v>0</v>
      </c>
    </row>
    <row r="75" spans="40:40">
      <c r="AN75" s="12">
        <f t="shared" si="1"/>
        <v>0</v>
      </c>
    </row>
    <row r="76" spans="40:40">
      <c r="AN76" s="12">
        <f t="shared" si="1"/>
        <v>0</v>
      </c>
    </row>
    <row r="77" spans="40:40">
      <c r="AN77" s="12">
        <f t="shared" si="1"/>
        <v>0</v>
      </c>
    </row>
    <row r="78" spans="40:40">
      <c r="AN78" s="12">
        <f t="shared" si="1"/>
        <v>0</v>
      </c>
    </row>
    <row r="79" spans="40:40">
      <c r="AN79" s="12">
        <f t="shared" si="1"/>
        <v>0</v>
      </c>
    </row>
    <row r="80" spans="40:40">
      <c r="AN80" s="12">
        <f t="shared" si="1"/>
        <v>0</v>
      </c>
    </row>
    <row r="81" spans="40:40">
      <c r="AN81" s="12">
        <f t="shared" si="1"/>
        <v>0</v>
      </c>
    </row>
    <row r="82" spans="40:40">
      <c r="AN82" s="12">
        <f t="shared" si="1"/>
        <v>0</v>
      </c>
    </row>
    <row r="83" spans="40:40">
      <c r="AN83" s="12">
        <f t="shared" si="1"/>
        <v>0</v>
      </c>
    </row>
    <row r="84" spans="40:40">
      <c r="AN84" s="12">
        <f t="shared" si="1"/>
        <v>0</v>
      </c>
    </row>
    <row r="85" spans="40:40">
      <c r="AN85" s="12">
        <f t="shared" si="1"/>
        <v>0</v>
      </c>
    </row>
    <row r="86" spans="40:40">
      <c r="AN86" s="12">
        <f t="shared" si="1"/>
        <v>0</v>
      </c>
    </row>
    <row r="87" spans="40:40">
      <c r="AN87" s="12">
        <f t="shared" si="1"/>
        <v>0</v>
      </c>
    </row>
    <row r="88" spans="40:40">
      <c r="AN88" s="12">
        <f t="shared" si="1"/>
        <v>0</v>
      </c>
    </row>
    <row r="89" spans="40:40">
      <c r="AN89" s="12">
        <f t="shared" si="1"/>
        <v>0</v>
      </c>
    </row>
    <row r="90" spans="40:40">
      <c r="AN90" s="12">
        <f t="shared" si="1"/>
        <v>0</v>
      </c>
    </row>
    <row r="91" spans="40:40">
      <c r="AN91" s="12">
        <f t="shared" si="1"/>
        <v>0</v>
      </c>
    </row>
    <row r="92" spans="40:40">
      <c r="AN92" s="12">
        <f t="shared" si="1"/>
        <v>0</v>
      </c>
    </row>
    <row r="93" spans="40:40">
      <c r="AN93" s="12">
        <f t="shared" si="1"/>
        <v>0</v>
      </c>
    </row>
    <row r="94" spans="40:40">
      <c r="AN94" s="12">
        <f t="shared" si="1"/>
        <v>0</v>
      </c>
    </row>
    <row r="95" spans="40:40">
      <c r="AN95" s="12">
        <f t="shared" si="1"/>
        <v>0</v>
      </c>
    </row>
    <row r="96" spans="40:40">
      <c r="AN96" s="12">
        <f t="shared" si="1"/>
        <v>0</v>
      </c>
    </row>
    <row r="97" spans="40:40">
      <c r="AN97" s="12">
        <f t="shared" si="1"/>
        <v>0</v>
      </c>
    </row>
    <row r="98" spans="40:40">
      <c r="AN98" s="12">
        <f t="shared" si="1"/>
        <v>0</v>
      </c>
    </row>
    <row r="99" spans="40:40">
      <c r="AN99" s="12">
        <f t="shared" si="1"/>
        <v>0</v>
      </c>
    </row>
  </sheetData>
  <sheetProtection sheet="1" objects="1"/>
  <mergeCells count="11">
    <mergeCell ref="D1:F1"/>
    <mergeCell ref="AA1:AL1"/>
    <mergeCell ref="D2:F2"/>
    <mergeCell ref="AJ2:AK2"/>
    <mergeCell ref="D3:F3"/>
    <mergeCell ref="AB2:AB3"/>
    <mergeCell ref="AC2:AC3"/>
    <mergeCell ref="AD2:AD3"/>
    <mergeCell ref="AE2:AE3"/>
    <mergeCell ref="AF2:AF3"/>
    <mergeCell ref="AG2:AG3"/>
  </mergeCells>
  <pageMargins left="0.75" right="0.75" top="1" bottom="1" header="0.511805555555556" footer="0.511805555555556"/>
  <headerFooter/>
  <drawing r:id="rId1"/>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sheetPr>
    <pageSetUpPr autoPageBreaks="0"/>
  </sheetPr>
  <dimension ref="A1:AN99"/>
  <sheetViews>
    <sheetView showZeros="0" workbookViewId="0">
      <selection activeCell="A1" sqref="A1"/>
    </sheetView>
  </sheetViews>
  <sheetFormatPr defaultColWidth="9.14285714285714" defaultRowHeight="15"/>
  <cols>
    <col min="1" max="1" width="20.5714285714286" customWidth="1"/>
    <col min="2" max="2" width="29.7142857142857" style="8" customWidth="1"/>
    <col min="3" max="3" width="10.2857142857143" style="9" customWidth="1"/>
    <col min="4" max="4" width="10.2857142857143" style="10" customWidth="1"/>
    <col min="5" max="6" width="10.2857142857143" style="9" customWidth="1"/>
    <col min="7" max="7" width="10.2857142857143" style="8" customWidth="1"/>
    <col min="8" max="11" width="10.2857142857143" style="9" customWidth="1"/>
    <col min="12" max="12" width="10.2857142857143" style="11" customWidth="1"/>
    <col min="13" max="24" width="10.2857142857143" style="12" customWidth="1"/>
    <col min="26" max="26" width="0.990476190476191" customWidth="1"/>
    <col min="27" max="27" width="20.5714285714286" customWidth="1"/>
    <col min="28" max="28" width="29.7142857142857" style="8" customWidth="1"/>
    <col min="29" max="29" width="6.71428571428571" style="9" customWidth="1"/>
    <col min="30" max="30" width="19.1428571428571" style="10" customWidth="1"/>
    <col min="31" max="31" width="8.28571428571429" style="9" customWidth="1"/>
    <col min="32" max="32" width="7.42857142857143" style="9" customWidth="1"/>
    <col min="33" max="33" width="33.2857142857143" style="8" customWidth="1"/>
    <col min="34" max="34" width="9.28571428571429" style="9" customWidth="1"/>
    <col min="35" max="35" width="5.42857142857143" style="9" customWidth="1"/>
    <col min="36" max="36" width="3.85714285714286" style="9" customWidth="1"/>
    <col min="37" max="37" width="6.57142857142857" style="9" customWidth="1"/>
    <col min="38" max="38" width="36.2857142857143" style="11" customWidth="1"/>
    <col min="39" max="39" width="0.857142857142857" customWidth="1"/>
    <col min="40" max="40" width="9.14285714285714" style="12"/>
  </cols>
  <sheetData>
    <row r="1" ht="22.5" spans="1:40">
      <c r="A1" s="13" t="str">
        <f>Attraction_List!$Z$2</f>
        <v>Sheet Name</v>
      </c>
      <c r="B1" s="14" t="str">
        <f ca="1">MID(CELL("filename",B1),FIND("]",CELL("filename",B1))+1,255)</f>
        <v>Gastons_Tavern</v>
      </c>
      <c r="C1" s="14"/>
      <c r="D1" s="15" t="str">
        <f ca="1">HYPERLINK("#"&amp;CELL("address",INDEX(Attraction_List!$A$3:$A$9999,MATCH($B$1,Attraction_List!$Z$3:$Z$9999,0),1)),"Back to Attraction List")</f>
        <v>Back to Attraction List</v>
      </c>
      <c r="E1" s="16"/>
      <c r="F1" s="17"/>
      <c r="G1" s="18"/>
      <c r="H1" s="18"/>
      <c r="I1" s="18"/>
      <c r="J1" s="18"/>
      <c r="K1" s="18"/>
      <c r="L1" s="25"/>
      <c r="AA1" s="30" t="str">
        <f ca="1">N($B$14)&amp;" Task(s) From "&amp;N($B$15)&amp;" Character(s) Use "&amp;CHAR(34)&amp;$B$2&amp;CHAR(34)&amp;" For "&amp;N($AN$1)&amp;" Token(s)"</f>
        <v>11 Task(s) From 6 Character(s) Use "Gaston's Tavern" For 0 Token(s)</v>
      </c>
      <c r="AB1" s="31"/>
      <c r="AC1" s="31"/>
      <c r="AD1" s="31"/>
      <c r="AE1" s="31"/>
      <c r="AF1" s="31"/>
      <c r="AG1" s="31"/>
      <c r="AH1" s="31"/>
      <c r="AI1" s="31"/>
      <c r="AJ1" s="31"/>
      <c r="AK1" s="31"/>
      <c r="AL1" s="61"/>
      <c r="AN1" s="12">
        <f ca="1">SUM($AN$4:$AN$9999)</f>
        <v>0</v>
      </c>
    </row>
    <row r="2" ht="22.5" spans="1:40">
      <c r="A2" s="13" t="str">
        <f>Attraction_List!$A$2</f>
        <v>Name</v>
      </c>
      <c r="B2" s="19" t="str">
        <f ca="1">LOOKUP(B1,Attraction_List!$Z$3:$Z$9999,Attraction_List!$A$3:$A$9999)</f>
        <v>Gaston's Tavern</v>
      </c>
      <c r="C2" s="19"/>
      <c r="D2" s="9"/>
      <c r="G2" s="20"/>
      <c r="AA2" s="32" t="str">
        <f>HYPERLINK("#$A$1","&lt;&lt;&lt; Attraction Info")</f>
        <v>&lt;&lt;&lt; Attraction Info</v>
      </c>
      <c r="AB2" s="33" t="s">
        <v>276</v>
      </c>
      <c r="AC2" s="34" t="s">
        <v>277</v>
      </c>
      <c r="AD2" s="35" t="s">
        <v>278</v>
      </c>
      <c r="AE2" s="34" t="s">
        <v>279</v>
      </c>
      <c r="AF2" s="34" t="s">
        <v>280</v>
      </c>
      <c r="AG2" s="33" t="s">
        <v>281</v>
      </c>
      <c r="AH2" s="62"/>
      <c r="AI2" s="63" t="s">
        <v>282</v>
      </c>
      <c r="AJ2" s="62" t="s">
        <v>283</v>
      </c>
      <c r="AK2" s="62"/>
      <c r="AL2" s="64" t="str">
        <f ca="1">HYPERLINK("#"&amp;CELL("address",INDEX(Attraction_List!$A$3:$A$9999,MATCH($B$1,Attraction_List!$Z$3:$Z$9999,0),1)),"Back to Attraction List")</f>
        <v>Back to Attraction List</v>
      </c>
      <c r="AN2" s="12">
        <f ca="1" t="shared" ref="AN2:AN66" si="0">IF(ISBLANK($AL2),0,1+LEN($AL2)-LEN(SUBSTITUTE($AL2,"●","")))</f>
        <v>1</v>
      </c>
    </row>
    <row r="3" ht="22.5" spans="1:38">
      <c r="A3" s="13" t="str">
        <f>Attraction_List!$C$2</f>
        <v>Cost</v>
      </c>
      <c r="B3" s="19">
        <f ca="1">LOOKUP(B1,Attraction_List!$Z$3:$Z$9999,Attraction_List!$C$3:$C$9999)</f>
        <v>19500</v>
      </c>
      <c r="C3" s="19"/>
      <c r="D3" s="15" t="str">
        <f>IF($B$14&gt;0,HYPERLINK("#$AL$1","Task List &gt;&gt;&gt;"),HYPERLINK("#$A$1","No Tasks"))</f>
        <v>Task List &gt;&gt;&gt;</v>
      </c>
      <c r="E3" s="17"/>
      <c r="F3" s="17"/>
      <c r="G3" s="20"/>
      <c r="AA3" s="75" t="s">
        <v>284</v>
      </c>
      <c r="AB3" s="76"/>
      <c r="AC3" s="77"/>
      <c r="AD3" s="78"/>
      <c r="AE3" s="77"/>
      <c r="AF3" s="77"/>
      <c r="AG3" s="76"/>
      <c r="AH3" s="82" t="s">
        <v>285</v>
      </c>
      <c r="AI3" s="82" t="s">
        <v>286</v>
      </c>
      <c r="AJ3" s="82" t="s">
        <v>28</v>
      </c>
      <c r="AK3" s="82" t="s">
        <v>29</v>
      </c>
      <c r="AL3" s="83" t="s">
        <v>30</v>
      </c>
    </row>
    <row r="4" ht="22.5" spans="1:40">
      <c r="A4" s="13" t="str">
        <f>Attraction_List!$D$2</f>
        <v>Cost Units</v>
      </c>
      <c r="B4" s="19" t="str">
        <f ca="1">LOOKUP(B1,Attraction_List!$Z$3:$Z$9999,Attraction_List!$D$3:$D$9999)</f>
        <v>Event</v>
      </c>
      <c r="C4" s="19"/>
      <c r="E4" s="21"/>
      <c r="G4" s="20"/>
      <c r="L4" s="26"/>
      <c r="AA4" s="84" t="s">
        <v>400</v>
      </c>
      <c r="AB4" s="88" t="s">
        <v>663</v>
      </c>
      <c r="AC4" s="89">
        <v>3</v>
      </c>
      <c r="AD4" s="90"/>
      <c r="AE4" s="90"/>
      <c r="AF4" s="90"/>
      <c r="AG4" s="90" t="s">
        <v>120</v>
      </c>
      <c r="AH4" s="89" t="s">
        <v>33</v>
      </c>
      <c r="AI4" s="90"/>
      <c r="AJ4" s="89">
        <v>10</v>
      </c>
      <c r="AK4" s="89">
        <v>75</v>
      </c>
      <c r="AL4" s="91"/>
      <c r="AN4" s="12">
        <f ca="1" t="shared" si="0"/>
        <v>0</v>
      </c>
    </row>
    <row r="5" ht="21" spans="1:40">
      <c r="A5" s="13" t="str">
        <f>Attraction_List!$E$2</f>
        <v>Limited Time</v>
      </c>
      <c r="B5" s="19" t="str">
        <f ca="1">IF(LOOKUP(B1,Attraction_List!$Z$3:$Z$9999,Attraction_List!$E$3:$E$9999)="Y","Yes","No")</f>
        <v>Yes</v>
      </c>
      <c r="C5" s="19"/>
      <c r="E5" s="21"/>
      <c r="G5" s="20"/>
      <c r="L5" s="26"/>
      <c r="AA5" s="79" t="s">
        <v>408</v>
      </c>
      <c r="AB5" s="182" t="s">
        <v>664</v>
      </c>
      <c r="AC5" s="183">
        <v>7</v>
      </c>
      <c r="AD5" s="43"/>
      <c r="AE5" s="43"/>
      <c r="AF5" s="43"/>
      <c r="AG5" s="43" t="s">
        <v>120</v>
      </c>
      <c r="AH5" s="183" t="s">
        <v>42</v>
      </c>
      <c r="AI5" s="43"/>
      <c r="AJ5" s="183">
        <v>20</v>
      </c>
      <c r="AK5" s="183">
        <v>200</v>
      </c>
      <c r="AL5" s="69"/>
      <c r="AN5" s="12">
        <f ca="1" t="shared" si="0"/>
        <v>0</v>
      </c>
    </row>
    <row r="6" ht="21.75" spans="1:40">
      <c r="A6" s="13" t="str">
        <f>Attraction_List!$F$2</f>
        <v>Build Time</v>
      </c>
      <c r="B6" s="19" t="str">
        <f ca="1">LOOKUP(B1,Attraction_List!$Z$3:$Z$9999,Attraction_List!$F$3:$F$9999)</f>
        <v>8h</v>
      </c>
      <c r="C6" s="19"/>
      <c r="E6" s="21"/>
      <c r="G6" s="20"/>
      <c r="L6" s="26"/>
      <c r="AA6" s="80"/>
      <c r="AB6" s="98" t="s">
        <v>665</v>
      </c>
      <c r="AC6" s="99">
        <v>8</v>
      </c>
      <c r="AD6" s="98" t="s">
        <v>410</v>
      </c>
      <c r="AE6" s="99"/>
      <c r="AF6" s="99"/>
      <c r="AG6" s="184" t="s">
        <v>120</v>
      </c>
      <c r="AH6" s="99" t="s">
        <v>42</v>
      </c>
      <c r="AI6" s="99"/>
      <c r="AJ6" s="99">
        <v>25</v>
      </c>
      <c r="AK6" s="99">
        <v>270</v>
      </c>
      <c r="AL6" s="108"/>
      <c r="AN6" s="12">
        <f ca="1" t="shared" si="0"/>
        <v>0</v>
      </c>
    </row>
    <row r="7" ht="21" spans="1:40">
      <c r="A7" s="13" t="str">
        <f>Attraction_List!$G$2</f>
        <v>Size</v>
      </c>
      <c r="B7" s="19" t="str">
        <f ca="1">LOOKUP(B1,Attraction_List!$Z$3:$Z$9999,Attraction_List!$G$3:$G$9999)</f>
        <v>11x9</v>
      </c>
      <c r="C7" s="19"/>
      <c r="E7" s="21"/>
      <c r="G7" s="20"/>
      <c r="L7" s="26"/>
      <c r="AA7" s="79" t="s">
        <v>410</v>
      </c>
      <c r="AB7" s="182" t="s">
        <v>666</v>
      </c>
      <c r="AC7" s="183">
        <v>9</v>
      </c>
      <c r="AD7" s="43" t="s">
        <v>417</v>
      </c>
      <c r="AE7" s="183">
        <v>6</v>
      </c>
      <c r="AF7" s="43"/>
      <c r="AG7" s="182" t="s">
        <v>120</v>
      </c>
      <c r="AH7" s="183" t="s">
        <v>33</v>
      </c>
      <c r="AI7" s="43"/>
      <c r="AJ7" s="183">
        <v>13</v>
      </c>
      <c r="AK7" s="93">
        <v>100</v>
      </c>
      <c r="AL7" s="69"/>
      <c r="AN7" s="12">
        <f ca="1" t="shared" si="0"/>
        <v>0</v>
      </c>
    </row>
    <row r="8" ht="21" spans="1:40">
      <c r="A8" s="13" t="str">
        <f>Attraction_List!$H$2</f>
        <v>Collect Time</v>
      </c>
      <c r="B8" s="19" t="str">
        <f ca="1">LOOKUP(B1,Attraction_List!$Z$3:$Z$9999,Attraction_List!$H$3:$H$9999)</f>
        <v>12h</v>
      </c>
      <c r="C8" s="19"/>
      <c r="E8" s="21"/>
      <c r="G8" s="20"/>
      <c r="L8" s="26"/>
      <c r="AA8" s="81"/>
      <c r="AB8" s="218" t="s">
        <v>667</v>
      </c>
      <c r="AC8" s="219">
        <v>7</v>
      </c>
      <c r="AD8" s="39"/>
      <c r="AE8" s="39"/>
      <c r="AF8" s="39"/>
      <c r="AG8" s="218" t="s">
        <v>120</v>
      </c>
      <c r="AH8" s="219" t="s">
        <v>46</v>
      </c>
      <c r="AI8" s="39"/>
      <c r="AJ8" s="219">
        <v>16</v>
      </c>
      <c r="AK8" s="219">
        <v>155</v>
      </c>
      <c r="AL8" s="67"/>
      <c r="AN8" s="12">
        <f ca="1" t="shared" si="0"/>
        <v>0</v>
      </c>
    </row>
    <row r="9" ht="21.75" spans="1:40">
      <c r="A9" s="13" t="str">
        <f>Attraction_List!$I$2</f>
        <v>Striking Gold</v>
      </c>
      <c r="B9" s="19" t="str">
        <f ca="1">IF(LOOKUP(B1,Attraction_List!$Z$3:$Z$9999,Attraction_List!$I$3:$I$9999)="Y","Yes","No")</f>
        <v>No</v>
      </c>
      <c r="C9" s="19"/>
      <c r="E9" s="21"/>
      <c r="G9" s="20"/>
      <c r="L9" s="26"/>
      <c r="AA9" s="80"/>
      <c r="AB9" s="98" t="s">
        <v>665</v>
      </c>
      <c r="AC9" s="99"/>
      <c r="AD9" s="100" t="s">
        <v>408</v>
      </c>
      <c r="AE9" s="99">
        <v>8</v>
      </c>
      <c r="AF9" s="99"/>
      <c r="AG9" s="98" t="s">
        <v>120</v>
      </c>
      <c r="AH9" s="99" t="s">
        <v>42</v>
      </c>
      <c r="AI9" s="99"/>
      <c r="AJ9" s="99">
        <v>25</v>
      </c>
      <c r="AK9" s="99">
        <v>270</v>
      </c>
      <c r="AL9" s="108"/>
      <c r="AN9" s="12">
        <f ca="1" t="shared" si="0"/>
        <v>0</v>
      </c>
    </row>
    <row r="10" ht="21.75" spans="1:40">
      <c r="A10" s="13" t="str">
        <f>Attraction_List!$J$2</f>
        <v>XP</v>
      </c>
      <c r="B10" s="19">
        <f ca="1">LOOKUP(B1,Attraction_List!$Z$3:$Z$9999,Attraction_List!$J$3:$J$9999)</f>
        <v>30</v>
      </c>
      <c r="C10" s="19"/>
      <c r="E10" s="21"/>
      <c r="G10" s="20"/>
      <c r="L10" s="26"/>
      <c r="AA10" s="120" t="s">
        <v>404</v>
      </c>
      <c r="AB10" s="211" t="s">
        <v>668</v>
      </c>
      <c r="AC10" s="212">
        <v>8</v>
      </c>
      <c r="AD10" s="213"/>
      <c r="AE10" s="213"/>
      <c r="AF10" s="213"/>
      <c r="AG10" s="211" t="s">
        <v>120</v>
      </c>
      <c r="AH10" s="212" t="s">
        <v>46</v>
      </c>
      <c r="AI10" s="213"/>
      <c r="AJ10" s="212">
        <v>16</v>
      </c>
      <c r="AK10" s="212">
        <v>155</v>
      </c>
      <c r="AL10" s="217"/>
      <c r="AN10" s="12">
        <f ca="1" t="shared" si="0"/>
        <v>0</v>
      </c>
    </row>
    <row r="11" ht="21.75" spans="1:40">
      <c r="A11" s="13" t="str">
        <f>Attraction_List!$K$2</f>
        <v>Magic</v>
      </c>
      <c r="B11" s="19">
        <f ca="1">LOOKUP(B1,Attraction_List!$Z$3:$Z$9999,Attraction_List!$K$3:$K$9999)</f>
        <v>180</v>
      </c>
      <c r="C11" s="19"/>
      <c r="D11" s="22"/>
      <c r="E11" s="23"/>
      <c r="F11" s="24"/>
      <c r="G11" s="22"/>
      <c r="H11" s="24"/>
      <c r="I11" s="24"/>
      <c r="J11" s="24"/>
      <c r="K11" s="24"/>
      <c r="L11" s="27"/>
      <c r="AA11" s="84" t="s">
        <v>414</v>
      </c>
      <c r="AB11" s="88" t="s">
        <v>669</v>
      </c>
      <c r="AC11" s="89">
        <v>10</v>
      </c>
      <c r="AD11" s="90"/>
      <c r="AE11" s="89"/>
      <c r="AF11" s="89"/>
      <c r="AG11" s="88" t="s">
        <v>120</v>
      </c>
      <c r="AH11" s="89" t="s">
        <v>42</v>
      </c>
      <c r="AI11" s="89"/>
      <c r="AJ11" s="89">
        <v>20</v>
      </c>
      <c r="AK11" s="89">
        <v>200</v>
      </c>
      <c r="AL11" s="91"/>
      <c r="AN11" s="12">
        <f ca="1" t="shared" si="0"/>
        <v>0</v>
      </c>
    </row>
    <row r="12" ht="21" spans="1:40">
      <c r="A12" s="13" t="str">
        <f>Attraction_List!$L$2</f>
        <v>Possible Tokens</v>
      </c>
      <c r="B12" s="19" t="str">
        <f ca="1">LOOKUP(B1,Attraction_List!$Z$3:$Z$9999,Attraction_List!$L$3:$L$9999)</f>
        <v>Oogie Boogie Ears ● Elsa Ears</v>
      </c>
      <c r="C12" s="19"/>
      <c r="E12" s="21"/>
      <c r="G12" s="20"/>
      <c r="L12" s="28"/>
      <c r="AA12" s="124" t="s">
        <v>417</v>
      </c>
      <c r="AB12" s="220" t="s">
        <v>670</v>
      </c>
      <c r="AC12" s="214">
        <v>6</v>
      </c>
      <c r="AD12" s="221" t="s">
        <v>410</v>
      </c>
      <c r="AE12" s="214">
        <v>9</v>
      </c>
      <c r="AF12" s="214"/>
      <c r="AG12" s="220" t="s">
        <v>120</v>
      </c>
      <c r="AH12" s="214" t="s">
        <v>33</v>
      </c>
      <c r="AI12" s="214"/>
      <c r="AJ12" s="214">
        <v>13</v>
      </c>
      <c r="AK12" s="214">
        <v>100</v>
      </c>
      <c r="AL12" s="215"/>
      <c r="AN12" s="12">
        <f ca="1" t="shared" si="0"/>
        <v>0</v>
      </c>
    </row>
    <row r="13" ht="21" spans="1:40">
      <c r="A13" s="13" t="str">
        <f>Attraction_List!$M$2</f>
        <v>Activity</v>
      </c>
      <c r="B13" s="19" t="str">
        <f ca="1">LOOKUP(B1,Attraction_List!$Z$3:$Z$9999,Attraction_List!$M$3:$M$9999)</f>
        <v>Washing the Tankards</v>
      </c>
      <c r="C13" s="19"/>
      <c r="E13" s="21"/>
      <c r="G13" s="20"/>
      <c r="L13" s="29"/>
      <c r="AA13" s="81"/>
      <c r="AB13" s="218" t="s">
        <v>671</v>
      </c>
      <c r="AC13" s="219">
        <v>5</v>
      </c>
      <c r="AD13" s="39"/>
      <c r="AE13" s="219"/>
      <c r="AF13" s="219"/>
      <c r="AG13" s="218" t="s">
        <v>120</v>
      </c>
      <c r="AH13" s="219" t="s">
        <v>42</v>
      </c>
      <c r="AI13" s="219"/>
      <c r="AJ13" s="219">
        <v>20</v>
      </c>
      <c r="AK13" s="219">
        <v>200</v>
      </c>
      <c r="AL13" s="67"/>
      <c r="AN13" s="12">
        <f ca="1" t="shared" si="0"/>
        <v>0</v>
      </c>
    </row>
    <row r="14" ht="21.75" spans="1:40">
      <c r="A14" s="13" t="s">
        <v>308</v>
      </c>
      <c r="B14" s="22">
        <f>COUNTA($AB$4:$AB$9999)</f>
        <v>11</v>
      </c>
      <c r="C14" s="24"/>
      <c r="D14" s="22"/>
      <c r="E14" s="23"/>
      <c r="F14" s="24"/>
      <c r="G14" s="20"/>
      <c r="H14" s="24"/>
      <c r="I14" s="24"/>
      <c r="J14" s="24"/>
      <c r="K14" s="24"/>
      <c r="L14" s="28"/>
      <c r="AA14" s="80"/>
      <c r="AB14" s="184" t="s">
        <v>672</v>
      </c>
      <c r="AC14" s="185">
        <v>9</v>
      </c>
      <c r="AD14" s="41"/>
      <c r="AE14" s="185"/>
      <c r="AF14" s="185"/>
      <c r="AG14" s="184" t="s">
        <v>120</v>
      </c>
      <c r="AH14" s="185" t="s">
        <v>41</v>
      </c>
      <c r="AI14" s="185"/>
      <c r="AJ14" s="185">
        <v>29</v>
      </c>
      <c r="AK14" s="185">
        <v>275</v>
      </c>
      <c r="AL14" s="68"/>
      <c r="AN14" s="12">
        <f ca="1" t="shared" si="0"/>
        <v>0</v>
      </c>
    </row>
    <row r="15" ht="21" spans="1:40">
      <c r="A15" s="13" t="s">
        <v>311</v>
      </c>
      <c r="B15" s="22">
        <f>COUNTA($AA$4:$AA$9999)</f>
        <v>6</v>
      </c>
      <c r="C15" s="24"/>
      <c r="D15" s="22"/>
      <c r="E15" s="23"/>
      <c r="F15" s="24"/>
      <c r="G15" s="20"/>
      <c r="H15" s="24"/>
      <c r="I15" s="24"/>
      <c r="J15" s="24"/>
      <c r="K15" s="24"/>
      <c r="L15" s="28"/>
      <c r="AA15" s="44"/>
      <c r="AB15" s="45"/>
      <c r="AC15" s="45"/>
      <c r="AD15" s="45"/>
      <c r="AE15" s="45"/>
      <c r="AF15" s="45"/>
      <c r="AG15" s="45"/>
      <c r="AH15" s="45"/>
      <c r="AI15" s="45"/>
      <c r="AJ15" s="45"/>
      <c r="AK15" s="45"/>
      <c r="AL15" s="46"/>
      <c r="AN15" s="12">
        <f ca="1" t="shared" si="0"/>
        <v>0</v>
      </c>
    </row>
    <row r="16" spans="27:40">
      <c r="AA16" s="44"/>
      <c r="AB16" s="46"/>
      <c r="AC16" s="45"/>
      <c r="AD16" s="47"/>
      <c r="AE16" s="45"/>
      <c r="AF16" s="45"/>
      <c r="AG16" s="45"/>
      <c r="AH16" s="45"/>
      <c r="AI16" s="45"/>
      <c r="AJ16" s="45"/>
      <c r="AK16" s="45"/>
      <c r="AL16" s="46"/>
      <c r="AN16" s="12">
        <f ca="1" t="shared" si="0"/>
        <v>0</v>
      </c>
    </row>
    <row r="17" spans="27:40">
      <c r="AA17" s="44"/>
      <c r="AB17" s="46"/>
      <c r="AC17" s="45"/>
      <c r="AD17" s="45"/>
      <c r="AE17" s="45"/>
      <c r="AF17" s="45"/>
      <c r="AG17" s="45"/>
      <c r="AH17" s="45"/>
      <c r="AI17" s="45"/>
      <c r="AJ17" s="45"/>
      <c r="AK17" s="45"/>
      <c r="AL17" s="46"/>
      <c r="AN17" s="12">
        <f ca="1" t="shared" si="0"/>
        <v>0</v>
      </c>
    </row>
    <row r="18" spans="27:40">
      <c r="AA18" s="44"/>
      <c r="AB18" s="46"/>
      <c r="AC18" s="45"/>
      <c r="AD18" s="45"/>
      <c r="AE18" s="45"/>
      <c r="AF18" s="45"/>
      <c r="AG18" s="46"/>
      <c r="AH18" s="45"/>
      <c r="AI18" s="45"/>
      <c r="AJ18" s="45"/>
      <c r="AK18" s="45"/>
      <c r="AL18" s="46"/>
      <c r="AN18" s="12">
        <f ca="1" t="shared" si="0"/>
        <v>0</v>
      </c>
    </row>
    <row r="19" spans="27:40">
      <c r="AA19" s="44"/>
      <c r="AB19" s="46"/>
      <c r="AC19" s="45"/>
      <c r="AD19" s="45"/>
      <c r="AE19" s="45"/>
      <c r="AF19" s="45"/>
      <c r="AG19" s="46"/>
      <c r="AH19" s="45"/>
      <c r="AI19" s="45"/>
      <c r="AJ19" s="45"/>
      <c r="AK19" s="45"/>
      <c r="AL19" s="46"/>
      <c r="AN19" s="12">
        <f ca="1" t="shared" si="0"/>
        <v>0</v>
      </c>
    </row>
    <row r="20" spans="27:40">
      <c r="AA20" s="44"/>
      <c r="AB20" s="46"/>
      <c r="AC20" s="45"/>
      <c r="AD20" s="47"/>
      <c r="AE20" s="45"/>
      <c r="AF20" s="45"/>
      <c r="AG20" s="46"/>
      <c r="AH20" s="45"/>
      <c r="AI20" s="45"/>
      <c r="AJ20" s="45"/>
      <c r="AK20" s="45"/>
      <c r="AL20" s="46"/>
      <c r="AN20" s="12">
        <f ca="1" t="shared" si="0"/>
        <v>0</v>
      </c>
    </row>
    <row r="21" spans="27:40">
      <c r="AA21" s="44"/>
      <c r="AB21" s="46"/>
      <c r="AC21" s="45"/>
      <c r="AD21" s="45"/>
      <c r="AE21" s="45"/>
      <c r="AF21" s="45"/>
      <c r="AG21" s="46"/>
      <c r="AH21" s="45"/>
      <c r="AI21" s="45"/>
      <c r="AJ21" s="45"/>
      <c r="AK21" s="45"/>
      <c r="AL21" s="46"/>
      <c r="AN21" s="12">
        <f ca="1" t="shared" si="0"/>
        <v>0</v>
      </c>
    </row>
    <row r="22" spans="27:40">
      <c r="AA22" s="44"/>
      <c r="AB22" s="46"/>
      <c r="AC22" s="45"/>
      <c r="AD22" s="45"/>
      <c r="AE22" s="45"/>
      <c r="AF22" s="45"/>
      <c r="AG22" s="46"/>
      <c r="AH22" s="45"/>
      <c r="AI22" s="45"/>
      <c r="AJ22" s="45"/>
      <c r="AK22" s="45"/>
      <c r="AL22" s="46"/>
      <c r="AN22" s="12">
        <f ca="1" t="shared" si="0"/>
        <v>0</v>
      </c>
    </row>
    <row r="23" spans="27:40">
      <c r="AA23" s="44"/>
      <c r="AB23" s="46"/>
      <c r="AC23" s="45"/>
      <c r="AD23" s="45"/>
      <c r="AE23" s="45"/>
      <c r="AF23" s="45"/>
      <c r="AG23" s="46"/>
      <c r="AH23" s="45"/>
      <c r="AI23" s="45"/>
      <c r="AJ23" s="45"/>
      <c r="AK23" s="45"/>
      <c r="AL23" s="46"/>
      <c r="AN23" s="12">
        <f ca="1" t="shared" si="0"/>
        <v>0</v>
      </c>
    </row>
    <row r="24" spans="27:40">
      <c r="AA24" s="44"/>
      <c r="AB24" s="45"/>
      <c r="AC24" s="45"/>
      <c r="AD24" s="45"/>
      <c r="AE24" s="45"/>
      <c r="AF24" s="45"/>
      <c r="AG24" s="45"/>
      <c r="AH24" s="45"/>
      <c r="AI24" s="45"/>
      <c r="AJ24" s="45"/>
      <c r="AK24" s="45"/>
      <c r="AL24" s="46"/>
      <c r="AN24" s="12">
        <f ca="1" t="shared" si="0"/>
        <v>0</v>
      </c>
    </row>
    <row r="25" spans="27:40">
      <c r="AA25" s="44"/>
      <c r="AB25" s="45"/>
      <c r="AC25" s="45"/>
      <c r="AD25" s="47"/>
      <c r="AE25" s="45"/>
      <c r="AF25" s="45"/>
      <c r="AG25" s="45"/>
      <c r="AH25" s="45"/>
      <c r="AI25" s="45"/>
      <c r="AJ25" s="45"/>
      <c r="AK25" s="45"/>
      <c r="AL25" s="46"/>
      <c r="AN25" s="12">
        <f ca="1" t="shared" si="0"/>
        <v>0</v>
      </c>
    </row>
    <row r="26" spans="27:40">
      <c r="AA26" s="44"/>
      <c r="AB26" s="45"/>
      <c r="AC26" s="45"/>
      <c r="AD26" s="45"/>
      <c r="AE26" s="45"/>
      <c r="AF26" s="45"/>
      <c r="AG26" s="45"/>
      <c r="AH26" s="45"/>
      <c r="AI26" s="45"/>
      <c r="AJ26" s="45"/>
      <c r="AK26" s="45"/>
      <c r="AL26" s="46"/>
      <c r="AN26" s="12">
        <f ca="1" t="shared" si="0"/>
        <v>0</v>
      </c>
    </row>
    <row r="27" spans="27:40">
      <c r="AA27" s="44"/>
      <c r="AB27" s="45"/>
      <c r="AC27" s="45"/>
      <c r="AD27" s="45"/>
      <c r="AE27" s="45"/>
      <c r="AF27" s="45"/>
      <c r="AG27" s="45"/>
      <c r="AH27" s="45"/>
      <c r="AI27" s="45"/>
      <c r="AJ27" s="45"/>
      <c r="AK27" s="45"/>
      <c r="AL27" s="46"/>
      <c r="AN27" s="12">
        <f ca="1" t="shared" si="0"/>
        <v>0</v>
      </c>
    </row>
    <row r="28" spans="27:40">
      <c r="AA28" s="44"/>
      <c r="AB28" s="45"/>
      <c r="AC28" s="45"/>
      <c r="AD28" s="45"/>
      <c r="AE28" s="45"/>
      <c r="AF28" s="45"/>
      <c r="AG28" s="45"/>
      <c r="AH28" s="45"/>
      <c r="AI28" s="45"/>
      <c r="AJ28" s="45"/>
      <c r="AK28" s="45"/>
      <c r="AL28" s="46"/>
      <c r="AN28" s="12">
        <f ca="1" t="shared" si="0"/>
        <v>0</v>
      </c>
    </row>
    <row r="29" spans="27:40">
      <c r="AA29" s="44"/>
      <c r="AB29" s="45"/>
      <c r="AC29" s="45"/>
      <c r="AD29" s="45"/>
      <c r="AE29" s="45"/>
      <c r="AF29" s="45"/>
      <c r="AG29" s="45"/>
      <c r="AH29" s="45"/>
      <c r="AI29" s="45"/>
      <c r="AJ29" s="45"/>
      <c r="AK29" s="45"/>
      <c r="AL29" s="46"/>
      <c r="AN29" s="12">
        <f ca="1" t="shared" si="0"/>
        <v>0</v>
      </c>
    </row>
    <row r="30" spans="27:40">
      <c r="AA30" s="44"/>
      <c r="AB30" s="45"/>
      <c r="AC30" s="45"/>
      <c r="AD30" s="45"/>
      <c r="AE30" s="45"/>
      <c r="AF30" s="45"/>
      <c r="AG30" s="45"/>
      <c r="AH30" s="45"/>
      <c r="AI30" s="45"/>
      <c r="AJ30" s="45"/>
      <c r="AK30" s="45"/>
      <c r="AL30" s="46"/>
      <c r="AN30" s="12">
        <f ca="1" t="shared" si="0"/>
        <v>0</v>
      </c>
    </row>
    <row r="31" spans="27:40">
      <c r="AA31" s="44"/>
      <c r="AB31" s="45"/>
      <c r="AC31" s="45"/>
      <c r="AD31" s="45"/>
      <c r="AE31" s="45"/>
      <c r="AF31" s="45"/>
      <c r="AG31" s="45"/>
      <c r="AH31" s="45"/>
      <c r="AI31" s="45"/>
      <c r="AJ31" s="45"/>
      <c r="AK31" s="45"/>
      <c r="AL31" s="46"/>
      <c r="AN31" s="12">
        <f ca="1" t="shared" si="0"/>
        <v>0</v>
      </c>
    </row>
    <row r="32" spans="27:40">
      <c r="AA32" s="44"/>
      <c r="AB32" s="45"/>
      <c r="AC32" s="45"/>
      <c r="AD32" s="45"/>
      <c r="AE32" s="45"/>
      <c r="AF32" s="45"/>
      <c r="AG32" s="45"/>
      <c r="AH32" s="45"/>
      <c r="AI32" s="45"/>
      <c r="AJ32" s="45"/>
      <c r="AK32" s="45"/>
      <c r="AL32" s="46"/>
      <c r="AN32" s="12">
        <f ca="1" t="shared" si="0"/>
        <v>0</v>
      </c>
    </row>
    <row r="33" spans="27:40">
      <c r="AA33" s="44"/>
      <c r="AB33" s="45"/>
      <c r="AC33" s="45"/>
      <c r="AD33" s="47"/>
      <c r="AE33" s="45"/>
      <c r="AF33" s="45"/>
      <c r="AG33" s="45"/>
      <c r="AH33" s="45"/>
      <c r="AI33" s="45"/>
      <c r="AJ33" s="45"/>
      <c r="AK33" s="45"/>
      <c r="AL33" s="46"/>
      <c r="AN33" s="12">
        <f ca="1" t="shared" si="0"/>
        <v>0</v>
      </c>
    </row>
    <row r="34" spans="27:40">
      <c r="AA34" s="44"/>
      <c r="AB34" s="46"/>
      <c r="AC34" s="45"/>
      <c r="AD34" s="45"/>
      <c r="AE34" s="45"/>
      <c r="AF34" s="45"/>
      <c r="AG34" s="46"/>
      <c r="AH34" s="45"/>
      <c r="AI34" s="45"/>
      <c r="AJ34" s="45"/>
      <c r="AK34" s="45"/>
      <c r="AL34" s="70"/>
      <c r="AN34" s="12">
        <f ca="1" t="shared" si="0"/>
        <v>0</v>
      </c>
    </row>
    <row r="35" spans="27:40">
      <c r="AA35" s="48"/>
      <c r="AB35" s="49"/>
      <c r="AC35" s="50"/>
      <c r="AD35" s="50"/>
      <c r="AE35" s="50"/>
      <c r="AF35" s="50"/>
      <c r="AG35" s="49"/>
      <c r="AH35" s="50"/>
      <c r="AI35" s="50"/>
      <c r="AJ35" s="50"/>
      <c r="AK35" s="50"/>
      <c r="AL35" s="71"/>
      <c r="AN35" s="12">
        <f ca="1" t="shared" si="0"/>
        <v>0</v>
      </c>
    </row>
    <row r="36" spans="27:40">
      <c r="AA36" s="48"/>
      <c r="AB36" s="49"/>
      <c r="AC36" s="50"/>
      <c r="AD36" s="50"/>
      <c r="AE36" s="50"/>
      <c r="AF36" s="50"/>
      <c r="AG36" s="49"/>
      <c r="AH36" s="50"/>
      <c r="AI36" s="50"/>
      <c r="AJ36" s="50"/>
      <c r="AK36" s="50"/>
      <c r="AL36" s="71"/>
      <c r="AN36" s="12">
        <f ca="1" t="shared" si="0"/>
        <v>0</v>
      </c>
    </row>
    <row r="37" spans="27:40">
      <c r="AA37" s="48"/>
      <c r="AB37" s="49"/>
      <c r="AC37" s="50"/>
      <c r="AD37" s="50"/>
      <c r="AE37" s="50"/>
      <c r="AF37" s="50"/>
      <c r="AG37" s="49"/>
      <c r="AH37" s="50"/>
      <c r="AI37" s="50"/>
      <c r="AJ37" s="50"/>
      <c r="AK37" s="50"/>
      <c r="AL37" s="71"/>
      <c r="AN37" s="12">
        <f ca="1" t="shared" si="0"/>
        <v>0</v>
      </c>
    </row>
    <row r="38" spans="27:40">
      <c r="AA38" s="51"/>
      <c r="AB38" s="29"/>
      <c r="AC38" s="10"/>
      <c r="AE38" s="10"/>
      <c r="AF38" s="10"/>
      <c r="AG38" s="29"/>
      <c r="AH38" s="10"/>
      <c r="AI38" s="10"/>
      <c r="AJ38" s="10"/>
      <c r="AK38" s="10"/>
      <c r="AL38" s="28"/>
      <c r="AN38" s="12">
        <f ca="1" t="shared" si="0"/>
        <v>0</v>
      </c>
    </row>
    <row r="39" spans="27:40">
      <c r="AA39" s="51"/>
      <c r="AB39" s="29"/>
      <c r="AC39" s="10"/>
      <c r="AE39" s="10"/>
      <c r="AF39" s="10"/>
      <c r="AG39" s="29"/>
      <c r="AH39" s="10"/>
      <c r="AI39" s="10"/>
      <c r="AJ39" s="10"/>
      <c r="AK39" s="10"/>
      <c r="AL39" s="28"/>
      <c r="AN39" s="12">
        <f ca="1" t="shared" si="0"/>
        <v>0</v>
      </c>
    </row>
    <row r="40" spans="27:40">
      <c r="AA40" s="51"/>
      <c r="AB40" s="29"/>
      <c r="AC40" s="10"/>
      <c r="AE40" s="10"/>
      <c r="AF40" s="10"/>
      <c r="AG40" s="29"/>
      <c r="AH40" s="10"/>
      <c r="AI40" s="10"/>
      <c r="AJ40" s="10"/>
      <c r="AK40" s="10"/>
      <c r="AL40" s="28"/>
      <c r="AN40" s="12">
        <f ca="1" t="shared" si="0"/>
        <v>0</v>
      </c>
    </row>
    <row r="41" spans="27:40">
      <c r="AA41" s="51"/>
      <c r="AB41" s="29"/>
      <c r="AC41" s="10"/>
      <c r="AE41" s="10"/>
      <c r="AF41" s="10"/>
      <c r="AG41" s="29"/>
      <c r="AH41" s="10"/>
      <c r="AI41" s="10"/>
      <c r="AJ41" s="10"/>
      <c r="AK41" s="10"/>
      <c r="AL41" s="28"/>
      <c r="AN41" s="12">
        <f ca="1" t="shared" si="0"/>
        <v>0</v>
      </c>
    </row>
    <row r="42" spans="27:40">
      <c r="AA42" s="51"/>
      <c r="AB42" s="29"/>
      <c r="AC42" s="10"/>
      <c r="AE42" s="10"/>
      <c r="AF42" s="10"/>
      <c r="AG42" s="29"/>
      <c r="AH42" s="10"/>
      <c r="AI42" s="10"/>
      <c r="AJ42" s="10"/>
      <c r="AK42" s="10"/>
      <c r="AL42" s="28"/>
      <c r="AN42" s="12">
        <f ca="1" t="shared" si="0"/>
        <v>0</v>
      </c>
    </row>
    <row r="43" spans="27:40">
      <c r="AA43" s="51"/>
      <c r="AB43" s="29"/>
      <c r="AC43" s="10"/>
      <c r="AE43" s="10"/>
      <c r="AF43" s="10"/>
      <c r="AG43" s="29"/>
      <c r="AH43" s="10"/>
      <c r="AI43" s="10"/>
      <c r="AJ43" s="10"/>
      <c r="AK43" s="10"/>
      <c r="AL43" s="28"/>
      <c r="AN43" s="12">
        <f ca="1" t="shared" si="0"/>
        <v>0</v>
      </c>
    </row>
    <row r="44" spans="40:40">
      <c r="AN44" s="12">
        <f ca="1" t="shared" si="0"/>
        <v>0</v>
      </c>
    </row>
    <row r="45" spans="27:40">
      <c r="AA45" s="52"/>
      <c r="AB45" s="53"/>
      <c r="AC45" s="54"/>
      <c r="AD45" s="50"/>
      <c r="AE45" s="54"/>
      <c r="AF45" s="54"/>
      <c r="AG45" s="53"/>
      <c r="AH45" s="54"/>
      <c r="AI45" s="54"/>
      <c r="AJ45" s="54"/>
      <c r="AK45" s="54"/>
      <c r="AL45" s="72"/>
      <c r="AM45" s="52"/>
      <c r="AN45" s="12">
        <f ca="1" t="shared" si="0"/>
        <v>0</v>
      </c>
    </row>
    <row r="46" spans="27:40">
      <c r="AA46" s="44"/>
      <c r="AB46" s="55"/>
      <c r="AC46" s="56"/>
      <c r="AD46" s="45"/>
      <c r="AE46" s="56"/>
      <c r="AF46" s="56"/>
      <c r="AG46" s="55"/>
      <c r="AH46" s="56"/>
      <c r="AI46" s="56"/>
      <c r="AJ46" s="56"/>
      <c r="AK46" s="56"/>
      <c r="AL46" s="73"/>
      <c r="AM46" s="52"/>
      <c r="AN46" s="12">
        <f ca="1" t="shared" si="0"/>
        <v>0</v>
      </c>
    </row>
    <row r="47" spans="27:40">
      <c r="AA47" s="44"/>
      <c r="AB47" s="55"/>
      <c r="AC47" s="56"/>
      <c r="AD47" s="45"/>
      <c r="AE47" s="56"/>
      <c r="AF47" s="56"/>
      <c r="AG47" s="55"/>
      <c r="AH47" s="56"/>
      <c r="AI47" s="56"/>
      <c r="AJ47" s="56"/>
      <c r="AK47" s="56"/>
      <c r="AL47" s="46"/>
      <c r="AM47" s="52"/>
      <c r="AN47" s="12">
        <f ca="1" t="shared" si="0"/>
        <v>0</v>
      </c>
    </row>
    <row r="48" spans="27:40">
      <c r="AA48" s="44"/>
      <c r="AB48" s="55"/>
      <c r="AC48" s="56"/>
      <c r="AD48" s="57"/>
      <c r="AE48" s="56"/>
      <c r="AF48" s="56"/>
      <c r="AG48" s="55"/>
      <c r="AH48" s="56"/>
      <c r="AI48" s="56"/>
      <c r="AJ48" s="56"/>
      <c r="AK48" s="56"/>
      <c r="AL48" s="46"/>
      <c r="AM48" s="52"/>
      <c r="AN48" s="12">
        <f ca="1" t="shared" si="0"/>
        <v>0</v>
      </c>
    </row>
    <row r="49" spans="27:40">
      <c r="AA49" s="58"/>
      <c r="AB49" s="59"/>
      <c r="AC49" s="21"/>
      <c r="AD49" s="60"/>
      <c r="AE49" s="21"/>
      <c r="AF49" s="21"/>
      <c r="AG49" s="59"/>
      <c r="AH49" s="21"/>
      <c r="AI49" s="21"/>
      <c r="AJ49" s="21"/>
      <c r="AK49" s="21"/>
      <c r="AL49" s="74"/>
      <c r="AN49" s="12">
        <f ca="1" t="shared" si="0"/>
        <v>0</v>
      </c>
    </row>
    <row r="50" spans="40:40">
      <c r="AN50" s="12">
        <f ca="1" t="shared" si="0"/>
        <v>0</v>
      </c>
    </row>
    <row r="51" spans="40:40">
      <c r="AN51" s="12">
        <f ca="1" t="shared" si="0"/>
        <v>0</v>
      </c>
    </row>
    <row r="52" spans="40:40">
      <c r="AN52" s="12">
        <f ca="1" t="shared" si="0"/>
        <v>0</v>
      </c>
    </row>
    <row r="53" spans="40:40">
      <c r="AN53" s="12">
        <f ca="1" t="shared" si="0"/>
        <v>0</v>
      </c>
    </row>
    <row r="54" spans="40:40">
      <c r="AN54" s="12">
        <f ca="1" t="shared" si="0"/>
        <v>0</v>
      </c>
    </row>
    <row r="55" spans="40:40">
      <c r="AN55" s="12">
        <f ca="1" t="shared" si="0"/>
        <v>0</v>
      </c>
    </row>
    <row r="56" spans="40:40">
      <c r="AN56" s="12">
        <f ca="1" t="shared" si="0"/>
        <v>0</v>
      </c>
    </row>
    <row r="57" spans="40:40">
      <c r="AN57" s="12">
        <f ca="1" t="shared" si="0"/>
        <v>0</v>
      </c>
    </row>
    <row r="58" spans="40:40">
      <c r="AN58" s="12">
        <f ca="1" t="shared" si="0"/>
        <v>0</v>
      </c>
    </row>
    <row r="59" spans="40:40">
      <c r="AN59" s="12">
        <f ca="1" t="shared" si="0"/>
        <v>0</v>
      </c>
    </row>
    <row r="60" spans="40:40">
      <c r="AN60" s="12">
        <f ca="1" t="shared" si="0"/>
        <v>0</v>
      </c>
    </row>
    <row r="61" spans="40:40">
      <c r="AN61" s="12">
        <f ca="1" t="shared" si="0"/>
        <v>0</v>
      </c>
    </row>
    <row r="62" spans="40:40">
      <c r="AN62" s="12">
        <f ca="1" t="shared" si="0"/>
        <v>0</v>
      </c>
    </row>
    <row r="63" spans="40:40">
      <c r="AN63" s="12">
        <f ca="1" t="shared" si="0"/>
        <v>0</v>
      </c>
    </row>
    <row r="64" spans="40:40">
      <c r="AN64" s="12">
        <f ca="1" t="shared" si="0"/>
        <v>0</v>
      </c>
    </row>
    <row r="65" spans="40:40">
      <c r="AN65" s="12">
        <f ca="1" t="shared" si="0"/>
        <v>0</v>
      </c>
    </row>
    <row r="66" spans="40:40">
      <c r="AN66" s="12">
        <f ca="1" t="shared" si="0"/>
        <v>0</v>
      </c>
    </row>
    <row r="67" spans="40:40">
      <c r="AN67" s="12">
        <f t="shared" ref="AN67:AN99" si="1">IF(ISBLANK($AL67),0,1+LEN($AL67)-LEN(SUBSTITUTE($AL67,"●","")))</f>
        <v>0</v>
      </c>
    </row>
    <row r="68" spans="40:40">
      <c r="AN68" s="12">
        <f t="shared" si="1"/>
        <v>0</v>
      </c>
    </row>
    <row r="69" spans="40:40">
      <c r="AN69" s="12">
        <f t="shared" si="1"/>
        <v>0</v>
      </c>
    </row>
    <row r="70" spans="40:40">
      <c r="AN70" s="12">
        <f t="shared" si="1"/>
        <v>0</v>
      </c>
    </row>
    <row r="71" spans="40:40">
      <c r="AN71" s="12">
        <f t="shared" si="1"/>
        <v>0</v>
      </c>
    </row>
    <row r="72" spans="40:40">
      <c r="AN72" s="12">
        <f t="shared" si="1"/>
        <v>0</v>
      </c>
    </row>
    <row r="73" spans="40:40">
      <c r="AN73" s="12">
        <f t="shared" si="1"/>
        <v>0</v>
      </c>
    </row>
    <row r="74" spans="40:40">
      <c r="AN74" s="12">
        <f t="shared" si="1"/>
        <v>0</v>
      </c>
    </row>
    <row r="75" spans="40:40">
      <c r="AN75" s="12">
        <f t="shared" si="1"/>
        <v>0</v>
      </c>
    </row>
    <row r="76" spans="40:40">
      <c r="AN76" s="12">
        <f t="shared" si="1"/>
        <v>0</v>
      </c>
    </row>
    <row r="77" spans="40:40">
      <c r="AN77" s="12">
        <f t="shared" si="1"/>
        <v>0</v>
      </c>
    </row>
    <row r="78" spans="40:40">
      <c r="AN78" s="12">
        <f t="shared" si="1"/>
        <v>0</v>
      </c>
    </row>
    <row r="79" spans="40:40">
      <c r="AN79" s="12">
        <f t="shared" si="1"/>
        <v>0</v>
      </c>
    </row>
    <row r="80" spans="40:40">
      <c r="AN80" s="12">
        <f t="shared" si="1"/>
        <v>0</v>
      </c>
    </row>
    <row r="81" spans="40:40">
      <c r="AN81" s="12">
        <f t="shared" si="1"/>
        <v>0</v>
      </c>
    </row>
    <row r="82" spans="40:40">
      <c r="AN82" s="12">
        <f t="shared" si="1"/>
        <v>0</v>
      </c>
    </row>
    <row r="83" spans="40:40">
      <c r="AN83" s="12">
        <f t="shared" si="1"/>
        <v>0</v>
      </c>
    </row>
    <row r="84" spans="40:40">
      <c r="AN84" s="12">
        <f t="shared" si="1"/>
        <v>0</v>
      </c>
    </row>
    <row r="85" spans="40:40">
      <c r="AN85" s="12">
        <f t="shared" si="1"/>
        <v>0</v>
      </c>
    </row>
    <row r="86" spans="40:40">
      <c r="AN86" s="12">
        <f t="shared" si="1"/>
        <v>0</v>
      </c>
    </row>
    <row r="87" spans="40:40">
      <c r="AN87" s="12">
        <f t="shared" si="1"/>
        <v>0</v>
      </c>
    </row>
    <row r="88" spans="40:40">
      <c r="AN88" s="12">
        <f t="shared" si="1"/>
        <v>0</v>
      </c>
    </row>
    <row r="89" spans="40:40">
      <c r="AN89" s="12">
        <f t="shared" si="1"/>
        <v>0</v>
      </c>
    </row>
    <row r="90" spans="40:40">
      <c r="AN90" s="12">
        <f t="shared" si="1"/>
        <v>0</v>
      </c>
    </row>
    <row r="91" spans="40:40">
      <c r="AN91" s="12">
        <f t="shared" si="1"/>
        <v>0</v>
      </c>
    </row>
    <row r="92" spans="40:40">
      <c r="AN92" s="12">
        <f t="shared" si="1"/>
        <v>0</v>
      </c>
    </row>
    <row r="93" spans="40:40">
      <c r="AN93" s="12">
        <f t="shared" si="1"/>
        <v>0</v>
      </c>
    </row>
    <row r="94" spans="40:40">
      <c r="AN94" s="12">
        <f t="shared" si="1"/>
        <v>0</v>
      </c>
    </row>
    <row r="95" spans="40:40">
      <c r="AN95" s="12">
        <f t="shared" si="1"/>
        <v>0</v>
      </c>
    </row>
    <row r="96" spans="40:40">
      <c r="AN96" s="12">
        <f t="shared" si="1"/>
        <v>0</v>
      </c>
    </row>
    <row r="97" spans="40:40">
      <c r="AN97" s="12">
        <f t="shared" si="1"/>
        <v>0</v>
      </c>
    </row>
    <row r="98" spans="40:40">
      <c r="AN98" s="12">
        <f t="shared" si="1"/>
        <v>0</v>
      </c>
    </row>
    <row r="99" spans="40:40">
      <c r="AN99" s="12">
        <f t="shared" si="1"/>
        <v>0</v>
      </c>
    </row>
  </sheetData>
  <sheetProtection sheet="1" objects="1"/>
  <mergeCells count="14">
    <mergeCell ref="D1:F1"/>
    <mergeCell ref="AA1:AL1"/>
    <mergeCell ref="D2:F2"/>
    <mergeCell ref="AJ2:AK2"/>
    <mergeCell ref="D3:F3"/>
    <mergeCell ref="AA5:AA6"/>
    <mergeCell ref="AA7:AA9"/>
    <mergeCell ref="AA12:AA14"/>
    <mergeCell ref="AB2:AB3"/>
    <mergeCell ref="AC2:AC3"/>
    <mergeCell ref="AD2:AD3"/>
    <mergeCell ref="AE2:AE3"/>
    <mergeCell ref="AF2:AF3"/>
    <mergeCell ref="AG2:AG3"/>
  </mergeCells>
  <pageMargins left="0.75" right="0.75" top="1" bottom="1" header="0.511805555555556" footer="0.511805555555556"/>
  <headerFooter/>
  <drawing r:id="rId1"/>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sheetPr>
    <pageSetUpPr autoPageBreaks="0"/>
  </sheetPr>
  <dimension ref="A1:AN99"/>
  <sheetViews>
    <sheetView showZeros="0" workbookViewId="0">
      <selection activeCell="A1" sqref="A1"/>
    </sheetView>
  </sheetViews>
  <sheetFormatPr defaultColWidth="9.14285714285714" defaultRowHeight="15"/>
  <cols>
    <col min="1" max="1" width="20.5714285714286" customWidth="1"/>
    <col min="2" max="2" width="29.7142857142857" style="8" customWidth="1"/>
    <col min="3" max="3" width="10.2857142857143" style="9" customWidth="1"/>
    <col min="4" max="4" width="10.2857142857143" style="10" customWidth="1"/>
    <col min="5" max="6" width="10.2857142857143" style="9" customWidth="1"/>
    <col min="7" max="7" width="10.2857142857143" style="8" customWidth="1"/>
    <col min="8" max="11" width="10.2857142857143" style="9" customWidth="1"/>
    <col min="12" max="12" width="10.2857142857143" style="11" customWidth="1"/>
    <col min="13" max="24" width="10.2857142857143" style="12" customWidth="1"/>
    <col min="26" max="26" width="0.990476190476191" customWidth="1"/>
    <col min="27" max="27" width="20.5714285714286" customWidth="1"/>
    <col min="28" max="28" width="29.7142857142857" style="8" customWidth="1"/>
    <col min="29" max="29" width="6.71428571428571" style="9" customWidth="1"/>
    <col min="30" max="30" width="19.1428571428571" style="10" customWidth="1"/>
    <col min="31" max="31" width="8.28571428571429" style="9" customWidth="1"/>
    <col min="32" max="32" width="7.42857142857143" style="9" customWidth="1"/>
    <col min="33" max="33" width="33.2857142857143" style="8" customWidth="1"/>
    <col min="34" max="34" width="9.28571428571429" style="9" customWidth="1"/>
    <col min="35" max="35" width="5.42857142857143" style="9" customWidth="1"/>
    <col min="36" max="36" width="3.85714285714286" style="9" customWidth="1"/>
    <col min="37" max="37" width="6.57142857142857" style="9" customWidth="1"/>
    <col min="38" max="38" width="36.2857142857143" style="11" customWidth="1"/>
    <col min="39" max="39" width="0.857142857142857" customWidth="1"/>
    <col min="40" max="40" width="9.14285714285714" style="12"/>
  </cols>
  <sheetData>
    <row r="1" ht="22.5" spans="1:40">
      <c r="A1" s="13" t="str">
        <f>Attraction_List!$Z$2</f>
        <v>Sheet Name</v>
      </c>
      <c r="B1" s="14" t="str">
        <f ca="1">MID(CELL("filename",B1),FIND("]",CELL("filename",B1))+1,255)</f>
        <v>Golden_Zephyr</v>
      </c>
      <c r="C1" s="14"/>
      <c r="D1" s="15" t="str">
        <f ca="1">HYPERLINK("#"&amp;CELL("address",INDEX(Attraction_List!$A$3:$A$9999,MATCH($B$1,Attraction_List!$Z$3:$Z$9999,0),1)),"Back to Attraction List")</f>
        <v>Back to Attraction List</v>
      </c>
      <c r="E1" s="16"/>
      <c r="F1" s="17"/>
      <c r="G1" s="18"/>
      <c r="H1" s="18"/>
      <c r="I1" s="18"/>
      <c r="J1" s="18"/>
      <c r="K1" s="18"/>
      <c r="L1" s="25"/>
      <c r="AA1" s="30" t="str">
        <f ca="1">N($B$14)&amp;" Task(s) From "&amp;N($B$15)&amp;" Character(s) Use "&amp;CHAR(34)&amp;$B$2&amp;CHAR(34)&amp;" For "&amp;N($AN$1)&amp;" Token(s)"</f>
        <v>0 Task(s) From 0 Character(s) Use "Golden Zephyr" For 0 Token(s)</v>
      </c>
      <c r="AB1" s="31"/>
      <c r="AC1" s="31"/>
      <c r="AD1" s="31"/>
      <c r="AE1" s="31"/>
      <c r="AF1" s="31"/>
      <c r="AG1" s="31"/>
      <c r="AH1" s="31"/>
      <c r="AI1" s="31"/>
      <c r="AJ1" s="31"/>
      <c r="AK1" s="31"/>
      <c r="AL1" s="61"/>
      <c r="AN1" s="12">
        <f ca="1">SUM($AN$4:$AN$9999)</f>
        <v>0</v>
      </c>
    </row>
    <row r="2" ht="22.5" spans="1:40">
      <c r="A2" s="13" t="str">
        <f>Attraction_List!$A$2</f>
        <v>Name</v>
      </c>
      <c r="B2" s="19" t="str">
        <f ca="1">LOOKUP(B1,Attraction_List!$Z$3:$Z$9999,Attraction_List!$A$3:$A$9999)</f>
        <v>Golden Zephyr</v>
      </c>
      <c r="C2" s="19"/>
      <c r="D2" s="9"/>
      <c r="G2" s="20"/>
      <c r="AA2" s="32" t="str">
        <f>HYPERLINK("#$A$1","&lt;&lt;&lt; Attraction Info")</f>
        <v>&lt;&lt;&lt; Attraction Info</v>
      </c>
      <c r="AB2" s="33" t="s">
        <v>276</v>
      </c>
      <c r="AC2" s="34" t="s">
        <v>277</v>
      </c>
      <c r="AD2" s="35" t="s">
        <v>278</v>
      </c>
      <c r="AE2" s="34" t="s">
        <v>279</v>
      </c>
      <c r="AF2" s="34" t="s">
        <v>280</v>
      </c>
      <c r="AG2" s="33" t="s">
        <v>281</v>
      </c>
      <c r="AH2" s="62"/>
      <c r="AI2" s="63" t="s">
        <v>282</v>
      </c>
      <c r="AJ2" s="62" t="s">
        <v>283</v>
      </c>
      <c r="AK2" s="62"/>
      <c r="AL2" s="64" t="str">
        <f ca="1">HYPERLINK("#"&amp;CELL("address",INDEX(Attraction_List!$A$3:$A$9999,MATCH($B$1,Attraction_List!$Z$3:$Z$9999,0),1)),"Back to Attraction List")</f>
        <v>Back to Attraction List</v>
      </c>
      <c r="AN2" s="12">
        <f ca="1" t="shared" ref="AN2:AN66" si="0">IF(ISBLANK($AL2),0,1+LEN($AL2)-LEN(SUBSTITUTE($AL2,"●","")))</f>
        <v>1</v>
      </c>
    </row>
    <row r="3" ht="22.5" spans="1:38">
      <c r="A3" s="13" t="str">
        <f>Attraction_List!$C$2</f>
        <v>Cost</v>
      </c>
      <c r="B3" s="19">
        <f ca="1">LOOKUP(B1,Attraction_List!$Z$3:$Z$9999,Attraction_List!$C$3:$C$9999)</f>
        <v>15000</v>
      </c>
      <c r="C3" s="19"/>
      <c r="D3" s="15" t="str">
        <f>IF($B$14&gt;0,HYPERLINK("#$AL$1","Task List &gt;&gt;&gt;"),HYPERLINK("#$A$1","No Tasks"))</f>
        <v>No Tasks</v>
      </c>
      <c r="E3" s="17"/>
      <c r="F3" s="17"/>
      <c r="G3" s="20"/>
      <c r="AA3" s="75" t="s">
        <v>284</v>
      </c>
      <c r="AB3" s="76"/>
      <c r="AC3" s="77"/>
      <c r="AD3" s="78"/>
      <c r="AE3" s="77"/>
      <c r="AF3" s="77"/>
      <c r="AG3" s="76"/>
      <c r="AH3" s="82" t="s">
        <v>285</v>
      </c>
      <c r="AI3" s="82" t="s">
        <v>286</v>
      </c>
      <c r="AJ3" s="82" t="s">
        <v>28</v>
      </c>
      <c r="AK3" s="82" t="s">
        <v>29</v>
      </c>
      <c r="AL3" s="83" t="s">
        <v>30</v>
      </c>
    </row>
    <row r="4" ht="21.75" spans="1:40">
      <c r="A4" s="13" t="str">
        <f>Attraction_List!$D$2</f>
        <v>Cost Units</v>
      </c>
      <c r="B4" s="19" t="str">
        <f ca="1">LOOKUP(B1,Attraction_List!$Z$3:$Z$9999,Attraction_List!$D$3:$D$9999)</f>
        <v>Elixir</v>
      </c>
      <c r="C4" s="19"/>
      <c r="E4" s="21"/>
      <c r="G4" s="20"/>
      <c r="L4" s="26"/>
      <c r="AA4" s="44"/>
      <c r="AB4" s="45"/>
      <c r="AC4" s="45"/>
      <c r="AD4" s="45"/>
      <c r="AE4" s="45"/>
      <c r="AF4" s="45"/>
      <c r="AG4" s="45"/>
      <c r="AH4" s="45"/>
      <c r="AI4" s="45"/>
      <c r="AJ4" s="45"/>
      <c r="AK4" s="45"/>
      <c r="AL4" s="46"/>
      <c r="AN4" s="12">
        <f ca="1" t="shared" si="0"/>
        <v>0</v>
      </c>
    </row>
    <row r="5" ht="21" spans="1:40">
      <c r="A5" s="13" t="str">
        <f>Attraction_List!$E$2</f>
        <v>Limited Time</v>
      </c>
      <c r="B5" s="19" t="str">
        <f ca="1">IF(LOOKUP(B1,Attraction_List!$Z$3:$Z$9999,Attraction_List!$E$3:$E$9999)="Y","Yes","No")</f>
        <v>No</v>
      </c>
      <c r="C5" s="19"/>
      <c r="E5" s="21"/>
      <c r="G5" s="20"/>
      <c r="L5" s="26"/>
      <c r="AA5" s="44"/>
      <c r="AB5" s="45"/>
      <c r="AC5" s="45"/>
      <c r="AD5" s="45"/>
      <c r="AE5" s="45"/>
      <c r="AF5" s="45"/>
      <c r="AG5" s="45"/>
      <c r="AH5" s="45"/>
      <c r="AI5" s="45"/>
      <c r="AJ5" s="45"/>
      <c r="AK5" s="45"/>
      <c r="AL5" s="46"/>
      <c r="AN5" s="12">
        <f ca="1" t="shared" si="0"/>
        <v>0</v>
      </c>
    </row>
    <row r="6" ht="21" spans="1:40">
      <c r="A6" s="13" t="str">
        <f>Attraction_List!$F$2</f>
        <v>Build Time</v>
      </c>
      <c r="B6" s="19" t="str">
        <f ca="1">LOOKUP(B1,Attraction_List!$Z$3:$Z$9999,Attraction_List!$F$3:$F$9999)</f>
        <v>0s</v>
      </c>
      <c r="C6" s="19"/>
      <c r="E6" s="21"/>
      <c r="G6" s="20"/>
      <c r="L6" s="26"/>
      <c r="AA6" s="44"/>
      <c r="AB6" s="45"/>
      <c r="AC6" s="45"/>
      <c r="AD6" s="45"/>
      <c r="AE6" s="45"/>
      <c r="AF6" s="45"/>
      <c r="AG6" s="45"/>
      <c r="AH6" s="45"/>
      <c r="AI6" s="45"/>
      <c r="AJ6" s="45"/>
      <c r="AK6" s="45"/>
      <c r="AL6" s="46"/>
      <c r="AN6" s="12">
        <f ca="1" t="shared" si="0"/>
        <v>0</v>
      </c>
    </row>
    <row r="7" ht="21" spans="1:40">
      <c r="A7" s="13" t="str">
        <f>Attraction_List!$G$2</f>
        <v>Size</v>
      </c>
      <c r="B7" s="19" t="str">
        <f ca="1">LOOKUP(B1,Attraction_List!$Z$3:$Z$9999,Attraction_List!$G$3:$G$9999)</f>
        <v>8x8</v>
      </c>
      <c r="C7" s="19"/>
      <c r="E7" s="21"/>
      <c r="G7" s="20"/>
      <c r="L7" s="26"/>
      <c r="AA7" s="44"/>
      <c r="AB7" s="45"/>
      <c r="AC7" s="45"/>
      <c r="AD7" s="45"/>
      <c r="AE7" s="45"/>
      <c r="AF7" s="45"/>
      <c r="AG7" s="45"/>
      <c r="AH7" s="45"/>
      <c r="AI7" s="45"/>
      <c r="AJ7" s="45"/>
      <c r="AK7" s="45"/>
      <c r="AL7" s="46"/>
      <c r="AN7" s="12">
        <f ca="1" t="shared" si="0"/>
        <v>0</v>
      </c>
    </row>
    <row r="8" ht="21" spans="1:40">
      <c r="A8" s="13" t="str">
        <f>Attraction_List!$H$2</f>
        <v>Collect Time</v>
      </c>
      <c r="B8" s="19" t="str">
        <f ca="1">LOOKUP(B1,Attraction_List!$Z$3:$Z$9999,Attraction_List!$H$3:$H$9999)</f>
        <v>24h</v>
      </c>
      <c r="C8" s="19"/>
      <c r="E8" s="21"/>
      <c r="G8" s="20"/>
      <c r="L8" s="26"/>
      <c r="AA8" s="44"/>
      <c r="AB8" s="45"/>
      <c r="AC8" s="45"/>
      <c r="AD8" s="45"/>
      <c r="AE8" s="45"/>
      <c r="AF8" s="45"/>
      <c r="AG8" s="45"/>
      <c r="AH8" s="45"/>
      <c r="AI8" s="45"/>
      <c r="AJ8" s="45"/>
      <c r="AK8" s="45"/>
      <c r="AL8" s="46"/>
      <c r="AN8" s="12">
        <f ca="1" t="shared" si="0"/>
        <v>0</v>
      </c>
    </row>
    <row r="9" ht="21" spans="1:40">
      <c r="A9" s="13" t="str">
        <f>Attraction_List!$I$2</f>
        <v>Striking Gold</v>
      </c>
      <c r="B9" s="19" t="str">
        <f ca="1">IF(LOOKUP(B1,Attraction_List!$Z$3:$Z$9999,Attraction_List!$I$3:$I$9999)="Y","Yes","No")</f>
        <v>No</v>
      </c>
      <c r="C9" s="19"/>
      <c r="E9" s="21"/>
      <c r="G9" s="20"/>
      <c r="L9" s="26"/>
      <c r="AA9" s="44"/>
      <c r="AB9" s="45"/>
      <c r="AC9" s="45"/>
      <c r="AD9" s="45"/>
      <c r="AE9" s="45"/>
      <c r="AF9" s="45"/>
      <c r="AG9" s="45"/>
      <c r="AH9" s="45"/>
      <c r="AI9" s="45"/>
      <c r="AJ9" s="45"/>
      <c r="AK9" s="45"/>
      <c r="AL9" s="46"/>
      <c r="AN9" s="12">
        <f ca="1" t="shared" si="0"/>
        <v>0</v>
      </c>
    </row>
    <row r="10" ht="21" spans="1:40">
      <c r="A10" s="13" t="str">
        <f>Attraction_List!$J$2</f>
        <v>XP</v>
      </c>
      <c r="B10" s="19">
        <f ca="1">LOOKUP(B1,Attraction_List!$Z$3:$Z$9999,Attraction_List!$J$3:$J$9999)</f>
        <v>61</v>
      </c>
      <c r="C10" s="19"/>
      <c r="E10" s="21"/>
      <c r="G10" s="20"/>
      <c r="L10" s="26"/>
      <c r="AA10" s="44"/>
      <c r="AB10" s="45"/>
      <c r="AC10" s="45"/>
      <c r="AD10" s="45"/>
      <c r="AE10" s="45"/>
      <c r="AF10" s="45"/>
      <c r="AG10" s="45"/>
      <c r="AH10" s="45"/>
      <c r="AI10" s="45"/>
      <c r="AJ10" s="45"/>
      <c r="AK10" s="45"/>
      <c r="AL10" s="46"/>
      <c r="AN10" s="12">
        <f ca="1" t="shared" si="0"/>
        <v>0</v>
      </c>
    </row>
    <row r="11" ht="21" spans="1:40">
      <c r="A11" s="13" t="str">
        <f>Attraction_List!$K$2</f>
        <v>Magic</v>
      </c>
      <c r="B11" s="19">
        <f ca="1">LOOKUP(B1,Attraction_List!$Z$3:$Z$9999,Attraction_List!$K$3:$K$9999)</f>
        <v>330</v>
      </c>
      <c r="C11" s="19"/>
      <c r="D11" s="22"/>
      <c r="E11" s="23"/>
      <c r="F11" s="24"/>
      <c r="G11" s="22"/>
      <c r="H11" s="24"/>
      <c r="I11" s="24"/>
      <c r="J11" s="24"/>
      <c r="K11" s="24"/>
      <c r="L11" s="27"/>
      <c r="AA11" s="44"/>
      <c r="AB11" s="45"/>
      <c r="AC11" s="45"/>
      <c r="AD11" s="45"/>
      <c r="AE11" s="45"/>
      <c r="AF11" s="45"/>
      <c r="AG11" s="45"/>
      <c r="AH11" s="45"/>
      <c r="AI11" s="45"/>
      <c r="AJ11" s="45"/>
      <c r="AK11" s="45"/>
      <c r="AL11" s="46"/>
      <c r="AN11" s="12">
        <f ca="1" t="shared" si="0"/>
        <v>0</v>
      </c>
    </row>
    <row r="12" ht="21" spans="1:40">
      <c r="A12" s="13" t="str">
        <f>Attraction_List!$L$2</f>
        <v>Possible Tokens</v>
      </c>
      <c r="B12" s="19">
        <f ca="1">LOOKUP(B1,Attraction_List!$Z$3:$Z$9999,Attraction_List!$L$3:$L$9999)</f>
        <v>0</v>
      </c>
      <c r="C12" s="19"/>
      <c r="E12" s="21"/>
      <c r="G12" s="20"/>
      <c r="L12" s="28"/>
      <c r="AA12" s="44"/>
      <c r="AB12" s="45"/>
      <c r="AC12" s="45"/>
      <c r="AD12" s="45"/>
      <c r="AE12" s="45"/>
      <c r="AF12" s="45"/>
      <c r="AG12" s="45"/>
      <c r="AH12" s="45"/>
      <c r="AI12" s="45"/>
      <c r="AJ12" s="45"/>
      <c r="AK12" s="45"/>
      <c r="AL12" s="46"/>
      <c r="AN12" s="12">
        <f ca="1" t="shared" si="0"/>
        <v>0</v>
      </c>
    </row>
    <row r="13" ht="21" spans="1:40">
      <c r="A13" s="13" t="str">
        <f>Attraction_List!$M$2</f>
        <v>Activity</v>
      </c>
      <c r="B13" s="19" t="str">
        <f ca="1">LOOKUP(B1,Attraction_List!$Z$3:$Z$9999,Attraction_List!$M$3:$M$9999)</f>
        <v>Prepping for Flight</v>
      </c>
      <c r="C13" s="19"/>
      <c r="E13" s="21"/>
      <c r="G13" s="20"/>
      <c r="L13" s="29"/>
      <c r="AA13" s="44"/>
      <c r="AB13" s="45"/>
      <c r="AC13" s="45"/>
      <c r="AD13" s="45"/>
      <c r="AE13" s="45"/>
      <c r="AF13" s="45"/>
      <c r="AG13" s="45"/>
      <c r="AH13" s="45"/>
      <c r="AI13" s="45"/>
      <c r="AJ13" s="45"/>
      <c r="AK13" s="45"/>
      <c r="AL13" s="46"/>
      <c r="AN13" s="12">
        <f ca="1" t="shared" si="0"/>
        <v>0</v>
      </c>
    </row>
    <row r="14" ht="21" spans="1:40">
      <c r="A14" s="13" t="s">
        <v>308</v>
      </c>
      <c r="B14" s="22">
        <f>COUNTA($AB$4:$AB$9999)</f>
        <v>0</v>
      </c>
      <c r="C14" s="24"/>
      <c r="D14" s="22"/>
      <c r="E14" s="23"/>
      <c r="F14" s="24"/>
      <c r="G14" s="20"/>
      <c r="H14" s="24"/>
      <c r="I14" s="24"/>
      <c r="J14" s="24"/>
      <c r="K14" s="24"/>
      <c r="L14" s="28"/>
      <c r="AA14" s="44"/>
      <c r="AB14" s="45"/>
      <c r="AC14" s="45"/>
      <c r="AD14" s="45"/>
      <c r="AE14" s="45"/>
      <c r="AF14" s="45"/>
      <c r="AG14" s="45"/>
      <c r="AH14" s="45"/>
      <c r="AI14" s="45"/>
      <c r="AJ14" s="45"/>
      <c r="AK14" s="45"/>
      <c r="AL14" s="46"/>
      <c r="AN14" s="12">
        <f ca="1" t="shared" si="0"/>
        <v>0</v>
      </c>
    </row>
    <row r="15" ht="21" spans="1:40">
      <c r="A15" s="13" t="s">
        <v>311</v>
      </c>
      <c r="B15" s="22">
        <f>COUNTA($AA$4:$AA$9999)</f>
        <v>0</v>
      </c>
      <c r="C15" s="24"/>
      <c r="D15" s="22"/>
      <c r="E15" s="23"/>
      <c r="F15" s="24"/>
      <c r="G15" s="20"/>
      <c r="H15" s="24"/>
      <c r="I15" s="24"/>
      <c r="J15" s="24"/>
      <c r="K15" s="24"/>
      <c r="L15" s="28"/>
      <c r="AA15" s="44"/>
      <c r="AB15" s="45"/>
      <c r="AC15" s="45"/>
      <c r="AD15" s="45"/>
      <c r="AE15" s="45"/>
      <c r="AF15" s="45"/>
      <c r="AG15" s="45"/>
      <c r="AH15" s="45"/>
      <c r="AI15" s="45"/>
      <c r="AJ15" s="45"/>
      <c r="AK15" s="45"/>
      <c r="AL15" s="46"/>
      <c r="AN15" s="12">
        <f ca="1" t="shared" si="0"/>
        <v>0</v>
      </c>
    </row>
    <row r="16" spans="27:40">
      <c r="AA16" s="44"/>
      <c r="AB16" s="46"/>
      <c r="AC16" s="45"/>
      <c r="AD16" s="47"/>
      <c r="AE16" s="45"/>
      <c r="AF16" s="45"/>
      <c r="AG16" s="45"/>
      <c r="AH16" s="45"/>
      <c r="AI16" s="45"/>
      <c r="AJ16" s="45"/>
      <c r="AK16" s="45"/>
      <c r="AL16" s="46"/>
      <c r="AN16" s="12">
        <f ca="1" t="shared" si="0"/>
        <v>0</v>
      </c>
    </row>
    <row r="17" spans="27:40">
      <c r="AA17" s="44"/>
      <c r="AB17" s="46"/>
      <c r="AC17" s="45"/>
      <c r="AD17" s="45"/>
      <c r="AE17" s="45"/>
      <c r="AF17" s="45"/>
      <c r="AG17" s="45"/>
      <c r="AH17" s="45"/>
      <c r="AI17" s="45"/>
      <c r="AJ17" s="45"/>
      <c r="AK17" s="45"/>
      <c r="AL17" s="46"/>
      <c r="AN17" s="12">
        <f ca="1" t="shared" si="0"/>
        <v>0</v>
      </c>
    </row>
    <row r="18" spans="27:40">
      <c r="AA18" s="44"/>
      <c r="AB18" s="46"/>
      <c r="AC18" s="45"/>
      <c r="AD18" s="45"/>
      <c r="AE18" s="45"/>
      <c r="AF18" s="45"/>
      <c r="AG18" s="46"/>
      <c r="AH18" s="45"/>
      <c r="AI18" s="45"/>
      <c r="AJ18" s="45"/>
      <c r="AK18" s="45"/>
      <c r="AL18" s="46"/>
      <c r="AN18" s="12">
        <f ca="1" t="shared" si="0"/>
        <v>0</v>
      </c>
    </row>
    <row r="19" spans="27:40">
      <c r="AA19" s="44"/>
      <c r="AB19" s="46"/>
      <c r="AC19" s="45"/>
      <c r="AD19" s="45"/>
      <c r="AE19" s="45"/>
      <c r="AF19" s="45"/>
      <c r="AG19" s="46"/>
      <c r="AH19" s="45"/>
      <c r="AI19" s="45"/>
      <c r="AJ19" s="45"/>
      <c r="AK19" s="45"/>
      <c r="AL19" s="46"/>
      <c r="AN19" s="12">
        <f ca="1" t="shared" si="0"/>
        <v>0</v>
      </c>
    </row>
    <row r="20" spans="27:40">
      <c r="AA20" s="44"/>
      <c r="AB20" s="46"/>
      <c r="AC20" s="45"/>
      <c r="AD20" s="47"/>
      <c r="AE20" s="45"/>
      <c r="AF20" s="45"/>
      <c r="AG20" s="46"/>
      <c r="AH20" s="45"/>
      <c r="AI20" s="45"/>
      <c r="AJ20" s="45"/>
      <c r="AK20" s="45"/>
      <c r="AL20" s="46"/>
      <c r="AN20" s="12">
        <f ca="1" t="shared" si="0"/>
        <v>0</v>
      </c>
    </row>
    <row r="21" spans="27:40">
      <c r="AA21" s="44"/>
      <c r="AB21" s="46"/>
      <c r="AC21" s="45"/>
      <c r="AD21" s="45"/>
      <c r="AE21" s="45"/>
      <c r="AF21" s="45"/>
      <c r="AG21" s="46"/>
      <c r="AH21" s="45"/>
      <c r="AI21" s="45"/>
      <c r="AJ21" s="45"/>
      <c r="AK21" s="45"/>
      <c r="AL21" s="46"/>
      <c r="AN21" s="12">
        <f ca="1" t="shared" si="0"/>
        <v>0</v>
      </c>
    </row>
    <row r="22" spans="27:40">
      <c r="AA22" s="44"/>
      <c r="AB22" s="46"/>
      <c r="AC22" s="45"/>
      <c r="AD22" s="45"/>
      <c r="AE22" s="45"/>
      <c r="AF22" s="45"/>
      <c r="AG22" s="46"/>
      <c r="AH22" s="45"/>
      <c r="AI22" s="45"/>
      <c r="AJ22" s="45"/>
      <c r="AK22" s="45"/>
      <c r="AL22" s="46"/>
      <c r="AN22" s="12">
        <f ca="1" t="shared" si="0"/>
        <v>0</v>
      </c>
    </row>
    <row r="23" spans="27:40">
      <c r="AA23" s="44"/>
      <c r="AB23" s="46"/>
      <c r="AC23" s="45"/>
      <c r="AD23" s="45"/>
      <c r="AE23" s="45"/>
      <c r="AF23" s="45"/>
      <c r="AG23" s="46"/>
      <c r="AH23" s="45"/>
      <c r="AI23" s="45"/>
      <c r="AJ23" s="45"/>
      <c r="AK23" s="45"/>
      <c r="AL23" s="46"/>
      <c r="AN23" s="12">
        <f ca="1" t="shared" si="0"/>
        <v>0</v>
      </c>
    </row>
    <row r="24" spans="27:40">
      <c r="AA24" s="44"/>
      <c r="AB24" s="45"/>
      <c r="AC24" s="45"/>
      <c r="AD24" s="45"/>
      <c r="AE24" s="45"/>
      <c r="AF24" s="45"/>
      <c r="AG24" s="45"/>
      <c r="AH24" s="45"/>
      <c r="AI24" s="45"/>
      <c r="AJ24" s="45"/>
      <c r="AK24" s="45"/>
      <c r="AL24" s="46"/>
      <c r="AN24" s="12">
        <f ca="1" t="shared" si="0"/>
        <v>0</v>
      </c>
    </row>
    <row r="25" spans="27:40">
      <c r="AA25" s="44"/>
      <c r="AB25" s="45"/>
      <c r="AC25" s="45"/>
      <c r="AD25" s="47"/>
      <c r="AE25" s="45"/>
      <c r="AF25" s="45"/>
      <c r="AG25" s="45"/>
      <c r="AH25" s="45"/>
      <c r="AI25" s="45"/>
      <c r="AJ25" s="45"/>
      <c r="AK25" s="45"/>
      <c r="AL25" s="46"/>
      <c r="AN25" s="12">
        <f ca="1" t="shared" si="0"/>
        <v>0</v>
      </c>
    </row>
    <row r="26" spans="27:40">
      <c r="AA26" s="44"/>
      <c r="AB26" s="45"/>
      <c r="AC26" s="45"/>
      <c r="AD26" s="45"/>
      <c r="AE26" s="45"/>
      <c r="AF26" s="45"/>
      <c r="AG26" s="45"/>
      <c r="AH26" s="45"/>
      <c r="AI26" s="45"/>
      <c r="AJ26" s="45"/>
      <c r="AK26" s="45"/>
      <c r="AL26" s="46"/>
      <c r="AN26" s="12">
        <f ca="1" t="shared" si="0"/>
        <v>0</v>
      </c>
    </row>
    <row r="27" spans="27:40">
      <c r="AA27" s="44"/>
      <c r="AB27" s="45"/>
      <c r="AC27" s="45"/>
      <c r="AD27" s="45"/>
      <c r="AE27" s="45"/>
      <c r="AF27" s="45"/>
      <c r="AG27" s="45"/>
      <c r="AH27" s="45"/>
      <c r="AI27" s="45"/>
      <c r="AJ27" s="45"/>
      <c r="AK27" s="45"/>
      <c r="AL27" s="46"/>
      <c r="AN27" s="12">
        <f ca="1" t="shared" si="0"/>
        <v>0</v>
      </c>
    </row>
    <row r="28" spans="27:40">
      <c r="AA28" s="44"/>
      <c r="AB28" s="45"/>
      <c r="AC28" s="45"/>
      <c r="AD28" s="45"/>
      <c r="AE28" s="45"/>
      <c r="AF28" s="45"/>
      <c r="AG28" s="45"/>
      <c r="AH28" s="45"/>
      <c r="AI28" s="45"/>
      <c r="AJ28" s="45"/>
      <c r="AK28" s="45"/>
      <c r="AL28" s="46"/>
      <c r="AN28" s="12">
        <f ca="1" t="shared" si="0"/>
        <v>0</v>
      </c>
    </row>
    <row r="29" spans="27:40">
      <c r="AA29" s="44"/>
      <c r="AB29" s="45"/>
      <c r="AC29" s="45"/>
      <c r="AD29" s="45"/>
      <c r="AE29" s="45"/>
      <c r="AF29" s="45"/>
      <c r="AG29" s="45"/>
      <c r="AH29" s="45"/>
      <c r="AI29" s="45"/>
      <c r="AJ29" s="45"/>
      <c r="AK29" s="45"/>
      <c r="AL29" s="46"/>
      <c r="AN29" s="12">
        <f ca="1" t="shared" si="0"/>
        <v>0</v>
      </c>
    </row>
    <row r="30" spans="27:40">
      <c r="AA30" s="44"/>
      <c r="AB30" s="45"/>
      <c r="AC30" s="45"/>
      <c r="AD30" s="45"/>
      <c r="AE30" s="45"/>
      <c r="AF30" s="45"/>
      <c r="AG30" s="45"/>
      <c r="AH30" s="45"/>
      <c r="AI30" s="45"/>
      <c r="AJ30" s="45"/>
      <c r="AK30" s="45"/>
      <c r="AL30" s="46"/>
      <c r="AN30" s="12">
        <f ca="1" t="shared" si="0"/>
        <v>0</v>
      </c>
    </row>
    <row r="31" spans="27:40">
      <c r="AA31" s="44"/>
      <c r="AB31" s="45"/>
      <c r="AC31" s="45"/>
      <c r="AD31" s="45"/>
      <c r="AE31" s="45"/>
      <c r="AF31" s="45"/>
      <c r="AG31" s="45"/>
      <c r="AH31" s="45"/>
      <c r="AI31" s="45"/>
      <c r="AJ31" s="45"/>
      <c r="AK31" s="45"/>
      <c r="AL31" s="46"/>
      <c r="AN31" s="12">
        <f ca="1" t="shared" si="0"/>
        <v>0</v>
      </c>
    </row>
    <row r="32" spans="27:40">
      <c r="AA32" s="44"/>
      <c r="AB32" s="45"/>
      <c r="AC32" s="45"/>
      <c r="AD32" s="45"/>
      <c r="AE32" s="45"/>
      <c r="AF32" s="45"/>
      <c r="AG32" s="45"/>
      <c r="AH32" s="45"/>
      <c r="AI32" s="45"/>
      <c r="AJ32" s="45"/>
      <c r="AK32" s="45"/>
      <c r="AL32" s="46"/>
      <c r="AN32" s="12">
        <f ca="1" t="shared" si="0"/>
        <v>0</v>
      </c>
    </row>
    <row r="33" spans="27:40">
      <c r="AA33" s="44"/>
      <c r="AB33" s="45"/>
      <c r="AC33" s="45"/>
      <c r="AD33" s="47"/>
      <c r="AE33" s="45"/>
      <c r="AF33" s="45"/>
      <c r="AG33" s="45"/>
      <c r="AH33" s="45"/>
      <c r="AI33" s="45"/>
      <c r="AJ33" s="45"/>
      <c r="AK33" s="45"/>
      <c r="AL33" s="46"/>
      <c r="AN33" s="12">
        <f ca="1" t="shared" si="0"/>
        <v>0</v>
      </c>
    </row>
    <row r="34" spans="27:40">
      <c r="AA34" s="44"/>
      <c r="AB34" s="46"/>
      <c r="AC34" s="45"/>
      <c r="AD34" s="45"/>
      <c r="AE34" s="45"/>
      <c r="AF34" s="45"/>
      <c r="AG34" s="46"/>
      <c r="AH34" s="45"/>
      <c r="AI34" s="45"/>
      <c r="AJ34" s="45"/>
      <c r="AK34" s="45"/>
      <c r="AL34" s="70"/>
      <c r="AN34" s="12">
        <f ca="1" t="shared" si="0"/>
        <v>0</v>
      </c>
    </row>
    <row r="35" spans="27:40">
      <c r="AA35" s="48"/>
      <c r="AB35" s="49"/>
      <c r="AC35" s="50"/>
      <c r="AD35" s="50"/>
      <c r="AE35" s="50"/>
      <c r="AF35" s="50"/>
      <c r="AG35" s="49"/>
      <c r="AH35" s="50"/>
      <c r="AI35" s="50"/>
      <c r="AJ35" s="50"/>
      <c r="AK35" s="50"/>
      <c r="AL35" s="71"/>
      <c r="AN35" s="12">
        <f ca="1" t="shared" si="0"/>
        <v>0</v>
      </c>
    </row>
    <row r="36" spans="27:40">
      <c r="AA36" s="48"/>
      <c r="AB36" s="49"/>
      <c r="AC36" s="50"/>
      <c r="AD36" s="50"/>
      <c r="AE36" s="50"/>
      <c r="AF36" s="50"/>
      <c r="AG36" s="49"/>
      <c r="AH36" s="50"/>
      <c r="AI36" s="50"/>
      <c r="AJ36" s="50"/>
      <c r="AK36" s="50"/>
      <c r="AL36" s="71"/>
      <c r="AN36" s="12">
        <f ca="1" t="shared" si="0"/>
        <v>0</v>
      </c>
    </row>
    <row r="37" spans="27:40">
      <c r="AA37" s="48"/>
      <c r="AB37" s="49"/>
      <c r="AC37" s="50"/>
      <c r="AD37" s="50"/>
      <c r="AE37" s="50"/>
      <c r="AF37" s="50"/>
      <c r="AG37" s="49"/>
      <c r="AH37" s="50"/>
      <c r="AI37" s="50"/>
      <c r="AJ37" s="50"/>
      <c r="AK37" s="50"/>
      <c r="AL37" s="71"/>
      <c r="AN37" s="12">
        <f ca="1" t="shared" si="0"/>
        <v>0</v>
      </c>
    </row>
    <row r="38" spans="27:40">
      <c r="AA38" s="51"/>
      <c r="AB38" s="29"/>
      <c r="AC38" s="10"/>
      <c r="AE38" s="10"/>
      <c r="AF38" s="10"/>
      <c r="AG38" s="29"/>
      <c r="AH38" s="10"/>
      <c r="AI38" s="10"/>
      <c r="AJ38" s="10"/>
      <c r="AK38" s="10"/>
      <c r="AL38" s="28"/>
      <c r="AN38" s="12">
        <f ca="1" t="shared" si="0"/>
        <v>0</v>
      </c>
    </row>
    <row r="39" spans="27:40">
      <c r="AA39" s="51"/>
      <c r="AB39" s="29"/>
      <c r="AC39" s="10"/>
      <c r="AE39" s="10"/>
      <c r="AF39" s="10"/>
      <c r="AG39" s="29"/>
      <c r="AH39" s="10"/>
      <c r="AI39" s="10"/>
      <c r="AJ39" s="10"/>
      <c r="AK39" s="10"/>
      <c r="AL39" s="28"/>
      <c r="AN39" s="12">
        <f ca="1" t="shared" si="0"/>
        <v>0</v>
      </c>
    </row>
    <row r="40" spans="27:40">
      <c r="AA40" s="51"/>
      <c r="AB40" s="29"/>
      <c r="AC40" s="10"/>
      <c r="AE40" s="10"/>
      <c r="AF40" s="10"/>
      <c r="AG40" s="29"/>
      <c r="AH40" s="10"/>
      <c r="AI40" s="10"/>
      <c r="AJ40" s="10"/>
      <c r="AK40" s="10"/>
      <c r="AL40" s="28"/>
      <c r="AN40" s="12">
        <f ca="1" t="shared" si="0"/>
        <v>0</v>
      </c>
    </row>
    <row r="41" spans="27:40">
      <c r="AA41" s="51"/>
      <c r="AB41" s="29"/>
      <c r="AC41" s="10"/>
      <c r="AE41" s="10"/>
      <c r="AF41" s="10"/>
      <c r="AG41" s="29"/>
      <c r="AH41" s="10"/>
      <c r="AI41" s="10"/>
      <c r="AJ41" s="10"/>
      <c r="AK41" s="10"/>
      <c r="AL41" s="28"/>
      <c r="AN41" s="12">
        <f ca="1" t="shared" si="0"/>
        <v>0</v>
      </c>
    </row>
    <row r="42" spans="27:40">
      <c r="AA42" s="51"/>
      <c r="AB42" s="29"/>
      <c r="AC42" s="10"/>
      <c r="AE42" s="10"/>
      <c r="AF42" s="10"/>
      <c r="AG42" s="29"/>
      <c r="AH42" s="10"/>
      <c r="AI42" s="10"/>
      <c r="AJ42" s="10"/>
      <c r="AK42" s="10"/>
      <c r="AL42" s="28"/>
      <c r="AN42" s="12">
        <f ca="1" t="shared" si="0"/>
        <v>0</v>
      </c>
    </row>
    <row r="43" spans="27:40">
      <c r="AA43" s="51"/>
      <c r="AB43" s="29"/>
      <c r="AC43" s="10"/>
      <c r="AE43" s="10"/>
      <c r="AF43" s="10"/>
      <c r="AG43" s="29"/>
      <c r="AH43" s="10"/>
      <c r="AI43" s="10"/>
      <c r="AJ43" s="10"/>
      <c r="AK43" s="10"/>
      <c r="AL43" s="28"/>
      <c r="AN43" s="12">
        <f ca="1" t="shared" si="0"/>
        <v>0</v>
      </c>
    </row>
    <row r="44" spans="40:40">
      <c r="AN44" s="12">
        <f ca="1" t="shared" si="0"/>
        <v>0</v>
      </c>
    </row>
    <row r="45" spans="27:40">
      <c r="AA45" s="52"/>
      <c r="AB45" s="53"/>
      <c r="AC45" s="54"/>
      <c r="AD45" s="50"/>
      <c r="AE45" s="54"/>
      <c r="AF45" s="54"/>
      <c r="AG45" s="53"/>
      <c r="AH45" s="54"/>
      <c r="AI45" s="54"/>
      <c r="AJ45" s="54"/>
      <c r="AK45" s="54"/>
      <c r="AL45" s="72"/>
      <c r="AM45" s="52"/>
      <c r="AN45" s="12">
        <f ca="1" t="shared" si="0"/>
        <v>0</v>
      </c>
    </row>
    <row r="46" spans="27:40">
      <c r="AA46" s="44"/>
      <c r="AB46" s="55"/>
      <c r="AC46" s="56"/>
      <c r="AD46" s="45"/>
      <c r="AE46" s="56"/>
      <c r="AF46" s="56"/>
      <c r="AG46" s="55"/>
      <c r="AH46" s="56"/>
      <c r="AI46" s="56"/>
      <c r="AJ46" s="56"/>
      <c r="AK46" s="56"/>
      <c r="AL46" s="73"/>
      <c r="AM46" s="52"/>
      <c r="AN46" s="12">
        <f ca="1" t="shared" si="0"/>
        <v>0</v>
      </c>
    </row>
    <row r="47" spans="27:40">
      <c r="AA47" s="44"/>
      <c r="AB47" s="55"/>
      <c r="AC47" s="56"/>
      <c r="AD47" s="45"/>
      <c r="AE47" s="56"/>
      <c r="AF47" s="56"/>
      <c r="AG47" s="55"/>
      <c r="AH47" s="56"/>
      <c r="AI47" s="56"/>
      <c r="AJ47" s="56"/>
      <c r="AK47" s="56"/>
      <c r="AL47" s="46"/>
      <c r="AM47" s="52"/>
      <c r="AN47" s="12">
        <f ca="1" t="shared" si="0"/>
        <v>0</v>
      </c>
    </row>
    <row r="48" spans="27:40">
      <c r="AA48" s="44"/>
      <c r="AB48" s="55"/>
      <c r="AC48" s="56"/>
      <c r="AD48" s="57"/>
      <c r="AE48" s="56"/>
      <c r="AF48" s="56"/>
      <c r="AG48" s="55"/>
      <c r="AH48" s="56"/>
      <c r="AI48" s="56"/>
      <c r="AJ48" s="56"/>
      <c r="AK48" s="56"/>
      <c r="AL48" s="46"/>
      <c r="AM48" s="52"/>
      <c r="AN48" s="12">
        <f ca="1" t="shared" si="0"/>
        <v>0</v>
      </c>
    </row>
    <row r="49" spans="27:40">
      <c r="AA49" s="58"/>
      <c r="AB49" s="59"/>
      <c r="AC49" s="21"/>
      <c r="AD49" s="60"/>
      <c r="AE49" s="21"/>
      <c r="AF49" s="21"/>
      <c r="AG49" s="59"/>
      <c r="AH49" s="21"/>
      <c r="AI49" s="21"/>
      <c r="AJ49" s="21"/>
      <c r="AK49" s="21"/>
      <c r="AL49" s="74"/>
      <c r="AN49" s="12">
        <f ca="1" t="shared" si="0"/>
        <v>0</v>
      </c>
    </row>
    <row r="50" spans="40:40">
      <c r="AN50" s="12">
        <f ca="1" t="shared" si="0"/>
        <v>0</v>
      </c>
    </row>
    <row r="51" spans="40:40">
      <c r="AN51" s="12">
        <f ca="1" t="shared" si="0"/>
        <v>0</v>
      </c>
    </row>
    <row r="52" spans="40:40">
      <c r="AN52" s="12">
        <f ca="1" t="shared" si="0"/>
        <v>0</v>
      </c>
    </row>
    <row r="53" spans="40:40">
      <c r="AN53" s="12">
        <f ca="1" t="shared" si="0"/>
        <v>0</v>
      </c>
    </row>
    <row r="54" spans="40:40">
      <c r="AN54" s="12">
        <f ca="1" t="shared" si="0"/>
        <v>0</v>
      </c>
    </row>
    <row r="55" spans="40:40">
      <c r="AN55" s="12">
        <f ca="1" t="shared" si="0"/>
        <v>0</v>
      </c>
    </row>
    <row r="56" spans="40:40">
      <c r="AN56" s="12">
        <f ca="1" t="shared" si="0"/>
        <v>0</v>
      </c>
    </row>
    <row r="57" spans="40:40">
      <c r="AN57" s="12">
        <f ca="1" t="shared" si="0"/>
        <v>0</v>
      </c>
    </row>
    <row r="58" spans="40:40">
      <c r="AN58" s="12">
        <f ca="1" t="shared" si="0"/>
        <v>0</v>
      </c>
    </row>
    <row r="59" spans="40:40">
      <c r="AN59" s="12">
        <f ca="1" t="shared" si="0"/>
        <v>0</v>
      </c>
    </row>
    <row r="60" spans="40:40">
      <c r="AN60" s="12">
        <f ca="1" t="shared" si="0"/>
        <v>0</v>
      </c>
    </row>
    <row r="61" spans="40:40">
      <c r="AN61" s="12">
        <f ca="1" t="shared" si="0"/>
        <v>0</v>
      </c>
    </row>
    <row r="62" spans="40:40">
      <c r="AN62" s="12">
        <f ca="1" t="shared" si="0"/>
        <v>0</v>
      </c>
    </row>
    <row r="63" spans="40:40">
      <c r="AN63" s="12">
        <f ca="1" t="shared" si="0"/>
        <v>0</v>
      </c>
    </row>
    <row r="64" spans="40:40">
      <c r="AN64" s="12">
        <f ca="1" t="shared" si="0"/>
        <v>0</v>
      </c>
    </row>
    <row r="65" spans="40:40">
      <c r="AN65" s="12">
        <f ca="1" t="shared" si="0"/>
        <v>0</v>
      </c>
    </row>
    <row r="66" spans="40:40">
      <c r="AN66" s="12">
        <f ca="1" t="shared" si="0"/>
        <v>0</v>
      </c>
    </row>
    <row r="67" spans="40:40">
      <c r="AN67" s="12">
        <f t="shared" ref="AN67:AN99" si="1">IF(ISBLANK($AL67),0,1+LEN($AL67)-LEN(SUBSTITUTE($AL67,"●","")))</f>
        <v>0</v>
      </c>
    </row>
    <row r="68" spans="40:40">
      <c r="AN68" s="12">
        <f t="shared" si="1"/>
        <v>0</v>
      </c>
    </row>
    <row r="69" spans="40:40">
      <c r="AN69" s="12">
        <f t="shared" si="1"/>
        <v>0</v>
      </c>
    </row>
    <row r="70" spans="40:40">
      <c r="AN70" s="12">
        <f t="shared" si="1"/>
        <v>0</v>
      </c>
    </row>
    <row r="71" spans="40:40">
      <c r="AN71" s="12">
        <f t="shared" si="1"/>
        <v>0</v>
      </c>
    </row>
    <row r="72" spans="40:40">
      <c r="AN72" s="12">
        <f t="shared" si="1"/>
        <v>0</v>
      </c>
    </row>
    <row r="73" spans="40:40">
      <c r="AN73" s="12">
        <f t="shared" si="1"/>
        <v>0</v>
      </c>
    </row>
    <row r="74" spans="40:40">
      <c r="AN74" s="12">
        <f t="shared" si="1"/>
        <v>0</v>
      </c>
    </row>
    <row r="75" spans="40:40">
      <c r="AN75" s="12">
        <f t="shared" si="1"/>
        <v>0</v>
      </c>
    </row>
    <row r="76" spans="40:40">
      <c r="AN76" s="12">
        <f t="shared" si="1"/>
        <v>0</v>
      </c>
    </row>
    <row r="77" spans="40:40">
      <c r="AN77" s="12">
        <f t="shared" si="1"/>
        <v>0</v>
      </c>
    </row>
    <row r="78" spans="40:40">
      <c r="AN78" s="12">
        <f t="shared" si="1"/>
        <v>0</v>
      </c>
    </row>
    <row r="79" spans="40:40">
      <c r="AN79" s="12">
        <f t="shared" si="1"/>
        <v>0</v>
      </c>
    </row>
    <row r="80" spans="40:40">
      <c r="AN80" s="12">
        <f t="shared" si="1"/>
        <v>0</v>
      </c>
    </row>
    <row r="81" spans="40:40">
      <c r="AN81" s="12">
        <f t="shared" si="1"/>
        <v>0</v>
      </c>
    </row>
    <row r="82" spans="40:40">
      <c r="AN82" s="12">
        <f t="shared" si="1"/>
        <v>0</v>
      </c>
    </row>
    <row r="83" spans="40:40">
      <c r="AN83" s="12">
        <f t="shared" si="1"/>
        <v>0</v>
      </c>
    </row>
    <row r="84" spans="40:40">
      <c r="AN84" s="12">
        <f t="shared" si="1"/>
        <v>0</v>
      </c>
    </row>
    <row r="85" spans="40:40">
      <c r="AN85" s="12">
        <f t="shared" si="1"/>
        <v>0</v>
      </c>
    </row>
    <row r="86" spans="40:40">
      <c r="AN86" s="12">
        <f t="shared" si="1"/>
        <v>0</v>
      </c>
    </row>
    <row r="87" spans="40:40">
      <c r="AN87" s="12">
        <f t="shared" si="1"/>
        <v>0</v>
      </c>
    </row>
    <row r="88" spans="40:40">
      <c r="AN88" s="12">
        <f t="shared" si="1"/>
        <v>0</v>
      </c>
    </row>
    <row r="89" spans="40:40">
      <c r="AN89" s="12">
        <f t="shared" si="1"/>
        <v>0</v>
      </c>
    </row>
    <row r="90" spans="40:40">
      <c r="AN90" s="12">
        <f t="shared" si="1"/>
        <v>0</v>
      </c>
    </row>
    <row r="91" spans="40:40">
      <c r="AN91" s="12">
        <f t="shared" si="1"/>
        <v>0</v>
      </c>
    </row>
    <row r="92" spans="40:40">
      <c r="AN92" s="12">
        <f t="shared" si="1"/>
        <v>0</v>
      </c>
    </row>
    <row r="93" spans="40:40">
      <c r="AN93" s="12">
        <f t="shared" si="1"/>
        <v>0</v>
      </c>
    </row>
    <row r="94" spans="40:40">
      <c r="AN94" s="12">
        <f t="shared" si="1"/>
        <v>0</v>
      </c>
    </row>
    <row r="95" spans="40:40">
      <c r="AN95" s="12">
        <f t="shared" si="1"/>
        <v>0</v>
      </c>
    </row>
    <row r="96" spans="40:40">
      <c r="AN96" s="12">
        <f t="shared" si="1"/>
        <v>0</v>
      </c>
    </row>
    <row r="97" spans="40:40">
      <c r="AN97" s="12">
        <f t="shared" si="1"/>
        <v>0</v>
      </c>
    </row>
    <row r="98" spans="40:40">
      <c r="AN98" s="12">
        <f t="shared" si="1"/>
        <v>0</v>
      </c>
    </row>
    <row r="99" spans="40:40">
      <c r="AN99" s="12">
        <f t="shared" si="1"/>
        <v>0</v>
      </c>
    </row>
  </sheetData>
  <sheetProtection sheet="1" objects="1"/>
  <mergeCells count="11">
    <mergeCell ref="D1:F1"/>
    <mergeCell ref="AA1:AL1"/>
    <mergeCell ref="D2:F2"/>
    <mergeCell ref="AJ2:AK2"/>
    <mergeCell ref="D3:F3"/>
    <mergeCell ref="AB2:AB3"/>
    <mergeCell ref="AC2:AC3"/>
    <mergeCell ref="AD2:AD3"/>
    <mergeCell ref="AE2:AE3"/>
    <mergeCell ref="AF2:AF3"/>
    <mergeCell ref="AG2:AG3"/>
  </mergeCells>
  <pageMargins left="0.75" right="0.75" top="1" bottom="1" header="0.511805555555556" footer="0.511805555555556"/>
  <headerFooter/>
  <drawing r:id="rId1"/>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sheetPr>
    <pageSetUpPr autoPageBreaks="0"/>
  </sheetPr>
  <dimension ref="A1:AN99"/>
  <sheetViews>
    <sheetView showZeros="0" workbookViewId="0">
      <selection activeCell="A1" sqref="A1"/>
    </sheetView>
  </sheetViews>
  <sheetFormatPr defaultColWidth="9.14285714285714" defaultRowHeight="15"/>
  <cols>
    <col min="1" max="1" width="20.5714285714286" customWidth="1"/>
    <col min="2" max="2" width="29.7142857142857" style="8" customWidth="1"/>
    <col min="3" max="3" width="10.2857142857143" style="9" customWidth="1"/>
    <col min="4" max="4" width="10.2857142857143" style="10" customWidth="1"/>
    <col min="5" max="6" width="10.2857142857143" style="9" customWidth="1"/>
    <col min="7" max="7" width="10.2857142857143" style="8" customWidth="1"/>
    <col min="8" max="11" width="10.2857142857143" style="9" customWidth="1"/>
    <col min="12" max="12" width="10.2857142857143" style="11" customWidth="1"/>
    <col min="13" max="24" width="10.2857142857143" style="12" customWidth="1"/>
    <col min="26" max="26" width="0.990476190476191" customWidth="1"/>
    <col min="27" max="27" width="20.5714285714286" customWidth="1"/>
    <col min="28" max="28" width="29.7142857142857" style="8" customWidth="1"/>
    <col min="29" max="29" width="6.71428571428571" style="9" customWidth="1"/>
    <col min="30" max="30" width="19.1428571428571" style="10" customWidth="1"/>
    <col min="31" max="31" width="8.28571428571429" style="9" customWidth="1"/>
    <col min="32" max="32" width="7.42857142857143" style="9" customWidth="1"/>
    <col min="33" max="33" width="33.2857142857143" style="8" customWidth="1"/>
    <col min="34" max="34" width="9.28571428571429" style="9" customWidth="1"/>
    <col min="35" max="35" width="5.42857142857143" style="9" customWidth="1"/>
    <col min="36" max="36" width="3.85714285714286" style="9" customWidth="1"/>
    <col min="37" max="37" width="6.57142857142857" style="9" customWidth="1"/>
    <col min="38" max="38" width="36.2857142857143" style="11" customWidth="1"/>
    <col min="39" max="39" width="0.857142857142857" customWidth="1"/>
    <col min="40" max="40" width="9.14285714285714" style="12"/>
  </cols>
  <sheetData>
    <row r="1" ht="22.5" spans="1:40">
      <c r="A1" s="13" t="str">
        <f>Attraction_List!$Z$2</f>
        <v>Sheet Name</v>
      </c>
      <c r="B1" s="14" t="str">
        <f ca="1">MID(CELL("filename",B1),FIND("]",CELL("filename",B1))+1,255)</f>
        <v>Goofys_Playhouse</v>
      </c>
      <c r="C1" s="14"/>
      <c r="D1" s="15" t="str">
        <f ca="1">HYPERLINK("#"&amp;CELL("address",INDEX(Attraction_List!$A$3:$A$9999,MATCH($B$1,Attraction_List!$Z$3:$Z$9999,0),1)),"Back to Attraction List")</f>
        <v>Back to Attraction List</v>
      </c>
      <c r="E1" s="16"/>
      <c r="F1" s="17"/>
      <c r="G1" s="18"/>
      <c r="H1" s="18"/>
      <c r="I1" s="18"/>
      <c r="J1" s="18"/>
      <c r="K1" s="18"/>
      <c r="L1" s="25"/>
      <c r="AA1" s="30" t="str">
        <f ca="1">N($B$14)&amp;" Task(s) From "&amp;N($B$15)&amp;" Character(s) Use "&amp;CHAR(34)&amp;$B$2&amp;CHAR(34)&amp;" For "&amp;N($AN$1)&amp;" Token(s)"</f>
        <v>13 Task(s) From 9 Character(s) Use "Goofy's Playhouse" For 19 Token(s)</v>
      </c>
      <c r="AB1" s="31"/>
      <c r="AC1" s="31"/>
      <c r="AD1" s="31"/>
      <c r="AE1" s="31"/>
      <c r="AF1" s="31"/>
      <c r="AG1" s="31"/>
      <c r="AH1" s="31"/>
      <c r="AI1" s="31"/>
      <c r="AJ1" s="31"/>
      <c r="AK1" s="31"/>
      <c r="AL1" s="61"/>
      <c r="AN1" s="12">
        <f ca="1">SUM($AN$4:$AN$9999)</f>
        <v>19</v>
      </c>
    </row>
    <row r="2" ht="22.5" spans="1:40">
      <c r="A2" s="13" t="str">
        <f>Attraction_List!$A$2</f>
        <v>Name</v>
      </c>
      <c r="B2" s="19" t="str">
        <f ca="1">LOOKUP(B1,Attraction_List!$Z$3:$Z$9999,Attraction_List!$A$3:$A$9999)</f>
        <v>Goofy's Playhouse</v>
      </c>
      <c r="C2" s="19"/>
      <c r="D2" s="9"/>
      <c r="G2" s="20"/>
      <c r="AA2" s="32" t="str">
        <f>HYPERLINK("#$A$1","&lt;&lt;&lt; Attraction Info")</f>
        <v>&lt;&lt;&lt; Attraction Info</v>
      </c>
      <c r="AB2" s="33" t="s">
        <v>276</v>
      </c>
      <c r="AC2" s="34" t="s">
        <v>277</v>
      </c>
      <c r="AD2" s="35" t="s">
        <v>278</v>
      </c>
      <c r="AE2" s="34" t="s">
        <v>279</v>
      </c>
      <c r="AF2" s="34" t="s">
        <v>280</v>
      </c>
      <c r="AG2" s="33" t="s">
        <v>281</v>
      </c>
      <c r="AH2" s="62"/>
      <c r="AI2" s="63" t="s">
        <v>282</v>
      </c>
      <c r="AJ2" s="62" t="s">
        <v>283</v>
      </c>
      <c r="AK2" s="62"/>
      <c r="AL2" s="64" t="str">
        <f ca="1">HYPERLINK("#"&amp;CELL("address",INDEX(Attraction_List!$A$3:$A$9999,MATCH($B$1,Attraction_List!$Z$3:$Z$9999,0),1)),"Back to Attraction List")</f>
        <v>Back to Attraction List</v>
      </c>
      <c r="AN2" s="12">
        <f ca="1" t="shared" ref="AN2:AN66" si="0">IF(ISBLANK($AL2),0,1+LEN($AL2)-LEN(SUBSTITUTE($AL2,"●","")))</f>
        <v>1</v>
      </c>
    </row>
    <row r="3" ht="22.5" spans="1:38">
      <c r="A3" s="13" t="str">
        <f>Attraction_List!$C$2</f>
        <v>Cost</v>
      </c>
      <c r="B3" s="19">
        <f ca="1">LOOKUP(B1,Attraction_List!$Z$3:$Z$9999,Attraction_List!$C$3:$C$9999)</f>
        <v>300</v>
      </c>
      <c r="C3" s="19"/>
      <c r="D3" s="15" t="str">
        <f>IF($B$14&gt;0,HYPERLINK("#$AL$1","Task List &gt;&gt;&gt;"),HYPERLINK("#$A$1","No Tasks"))</f>
        <v>Task List &gt;&gt;&gt;</v>
      </c>
      <c r="E3" s="17"/>
      <c r="F3" s="17"/>
      <c r="G3" s="20"/>
      <c r="AA3" s="75" t="s">
        <v>284</v>
      </c>
      <c r="AB3" s="76"/>
      <c r="AC3" s="77"/>
      <c r="AD3" s="78"/>
      <c r="AE3" s="77"/>
      <c r="AF3" s="77"/>
      <c r="AG3" s="76"/>
      <c r="AH3" s="82" t="s">
        <v>285</v>
      </c>
      <c r="AI3" s="82" t="s">
        <v>286</v>
      </c>
      <c r="AJ3" s="82" t="s">
        <v>28</v>
      </c>
      <c r="AK3" s="82" t="s">
        <v>29</v>
      </c>
      <c r="AL3" s="83" t="s">
        <v>30</v>
      </c>
    </row>
    <row r="4" ht="27" spans="1:40">
      <c r="A4" s="13" t="str">
        <f>Attraction_List!$D$2</f>
        <v>Cost Units</v>
      </c>
      <c r="B4" s="19" t="str">
        <f ca="1">LOOKUP(B1,Attraction_List!$Z$3:$Z$9999,Attraction_List!$D$3:$D$9999)</f>
        <v>Magic</v>
      </c>
      <c r="C4" s="19"/>
      <c r="E4" s="21"/>
      <c r="G4" s="20"/>
      <c r="L4" s="26"/>
      <c r="AA4" s="178" t="s">
        <v>540</v>
      </c>
      <c r="AB4" s="240" t="s">
        <v>673</v>
      </c>
      <c r="AC4" s="190">
        <v>2</v>
      </c>
      <c r="AD4" s="207"/>
      <c r="AE4" s="190"/>
      <c r="AF4" s="190"/>
      <c r="AG4" s="240" t="s">
        <v>126</v>
      </c>
      <c r="AH4" s="190" t="s">
        <v>33</v>
      </c>
      <c r="AI4" s="190"/>
      <c r="AJ4" s="190">
        <v>10</v>
      </c>
      <c r="AK4" s="190">
        <v>75</v>
      </c>
      <c r="AL4" s="305" t="s">
        <v>674</v>
      </c>
      <c r="AN4" s="12">
        <f ca="1" t="shared" si="0"/>
        <v>3</v>
      </c>
    </row>
    <row r="5" ht="25.5" spans="1:40">
      <c r="A5" s="13" t="str">
        <f>Attraction_List!$E$2</f>
        <v>Limited Time</v>
      </c>
      <c r="B5" s="19" t="str">
        <f ca="1">IF(LOOKUP(B1,Attraction_List!$Z$3:$Z$9999,Attraction_List!$E$3:$E$9999)="Y","Yes","No")</f>
        <v>No</v>
      </c>
      <c r="C5" s="19"/>
      <c r="E5" s="21"/>
      <c r="G5" s="20"/>
      <c r="L5" s="26"/>
      <c r="AA5" s="79" t="s">
        <v>504</v>
      </c>
      <c r="AB5" s="182" t="s">
        <v>675</v>
      </c>
      <c r="AC5" s="183">
        <v>2</v>
      </c>
      <c r="AD5" s="43" t="s">
        <v>534</v>
      </c>
      <c r="AE5" s="183">
        <v>3</v>
      </c>
      <c r="AF5" s="183"/>
      <c r="AG5" s="230" t="s">
        <v>126</v>
      </c>
      <c r="AH5" s="183" t="s">
        <v>35</v>
      </c>
      <c r="AI5" s="183"/>
      <c r="AJ5" s="183">
        <v>17</v>
      </c>
      <c r="AK5" s="183">
        <v>150</v>
      </c>
      <c r="AL5" s="227" t="s">
        <v>676</v>
      </c>
      <c r="AN5" s="12">
        <f ca="1" t="shared" si="0"/>
        <v>3</v>
      </c>
    </row>
    <row r="6" ht="21.75" spans="1:40">
      <c r="A6" s="13" t="str">
        <f>Attraction_List!$F$2</f>
        <v>Build Time</v>
      </c>
      <c r="B6" s="19" t="str">
        <f ca="1">LOOKUP(B1,Attraction_List!$Z$3:$Z$9999,Attraction_List!$F$3:$F$9999)</f>
        <v>60m</v>
      </c>
      <c r="C6" s="19"/>
      <c r="E6" s="21"/>
      <c r="G6" s="20"/>
      <c r="L6" s="26"/>
      <c r="AA6" s="80"/>
      <c r="AB6" s="184" t="s">
        <v>677</v>
      </c>
      <c r="AC6" s="185">
        <v>5</v>
      </c>
      <c r="AD6" s="41"/>
      <c r="AE6" s="185"/>
      <c r="AF6" s="185"/>
      <c r="AG6" s="231" t="s">
        <v>126</v>
      </c>
      <c r="AH6" s="185" t="s">
        <v>42</v>
      </c>
      <c r="AI6" s="185"/>
      <c r="AJ6" s="185">
        <v>20</v>
      </c>
      <c r="AK6" s="185">
        <v>200</v>
      </c>
      <c r="AL6" s="238" t="s">
        <v>678</v>
      </c>
      <c r="AN6" s="12">
        <f ca="1" t="shared" si="0"/>
        <v>1</v>
      </c>
    </row>
    <row r="7" ht="21.75" spans="1:40">
      <c r="A7" s="13" t="str">
        <f>Attraction_List!$G$2</f>
        <v>Size</v>
      </c>
      <c r="B7" s="19" t="str">
        <f ca="1">LOOKUP(B1,Attraction_List!$Z$3:$Z$9999,Attraction_List!$G$3:$G$9999)</f>
        <v>9x9</v>
      </c>
      <c r="C7" s="19"/>
      <c r="E7" s="21"/>
      <c r="G7" s="20"/>
      <c r="L7" s="26"/>
      <c r="AA7" s="120" t="s">
        <v>506</v>
      </c>
      <c r="AB7" s="211" t="s">
        <v>679</v>
      </c>
      <c r="AC7" s="212">
        <v>8</v>
      </c>
      <c r="AD7" s="213"/>
      <c r="AE7" s="213"/>
      <c r="AF7" s="213"/>
      <c r="AG7" s="309" t="s">
        <v>126</v>
      </c>
      <c r="AH7" s="212" t="s">
        <v>41</v>
      </c>
      <c r="AI7" s="213"/>
      <c r="AJ7" s="212">
        <v>29</v>
      </c>
      <c r="AK7" s="212">
        <v>275</v>
      </c>
      <c r="AL7" s="229" t="s">
        <v>680</v>
      </c>
      <c r="AN7" s="12">
        <f ca="1" t="shared" si="0"/>
        <v>1</v>
      </c>
    </row>
    <row r="8" ht="21" spans="1:40">
      <c r="A8" s="13" t="str">
        <f>Attraction_List!$H$2</f>
        <v>Collect Time</v>
      </c>
      <c r="B8" s="19" t="str">
        <f ca="1">LOOKUP(B1,Attraction_List!$Z$3:$Z$9999,Attraction_List!$H$3:$H$9999)</f>
        <v>60m</v>
      </c>
      <c r="C8" s="19"/>
      <c r="E8" s="21"/>
      <c r="G8" s="20"/>
      <c r="L8" s="26"/>
      <c r="AA8" s="79" t="s">
        <v>534</v>
      </c>
      <c r="AB8" s="334" t="s">
        <v>681</v>
      </c>
      <c r="AC8" s="183">
        <v>2</v>
      </c>
      <c r="AD8" s="92"/>
      <c r="AE8" s="43"/>
      <c r="AF8" s="43"/>
      <c r="AG8" s="182" t="s">
        <v>126</v>
      </c>
      <c r="AH8" s="183" t="s">
        <v>35</v>
      </c>
      <c r="AI8" s="43"/>
      <c r="AJ8" s="183">
        <v>13</v>
      </c>
      <c r="AK8" s="183">
        <v>110</v>
      </c>
      <c r="AL8" s="69" t="s">
        <v>682</v>
      </c>
      <c r="AN8" s="12">
        <f ca="1" t="shared" si="0"/>
        <v>3</v>
      </c>
    </row>
    <row r="9" ht="25.5" spans="1:40">
      <c r="A9" s="13" t="str">
        <f>Attraction_List!$I$2</f>
        <v>Striking Gold</v>
      </c>
      <c r="B9" s="19" t="str">
        <f ca="1">IF(LOOKUP(B1,Attraction_List!$Z$3:$Z$9999,Attraction_List!$I$3:$I$9999)="Y","Yes","No")</f>
        <v>Yes</v>
      </c>
      <c r="C9" s="19"/>
      <c r="E9" s="21"/>
      <c r="G9" s="20"/>
      <c r="L9" s="26"/>
      <c r="AA9" s="81"/>
      <c r="AB9" s="335" t="s">
        <v>675</v>
      </c>
      <c r="AC9" s="219">
        <v>3</v>
      </c>
      <c r="AD9" s="39" t="s">
        <v>504</v>
      </c>
      <c r="AE9" s="219">
        <v>2</v>
      </c>
      <c r="AF9" s="39"/>
      <c r="AG9" s="218" t="s">
        <v>126</v>
      </c>
      <c r="AH9" s="219" t="s">
        <v>35</v>
      </c>
      <c r="AI9" s="39"/>
      <c r="AJ9" s="219">
        <v>17</v>
      </c>
      <c r="AK9" s="219">
        <v>150</v>
      </c>
      <c r="AL9" s="245" t="s">
        <v>676</v>
      </c>
      <c r="AN9" s="12">
        <f ca="1" t="shared" si="0"/>
        <v>3</v>
      </c>
    </row>
    <row r="10" ht="21.75" spans="1:40">
      <c r="A10" s="13" t="str">
        <f>Attraction_List!$J$2</f>
        <v>XP</v>
      </c>
      <c r="B10" s="19">
        <f ca="1">LOOKUP(B1,Attraction_List!$Z$3:$Z$9999,Attraction_List!$J$3:$J$9999)</f>
        <v>5</v>
      </c>
      <c r="C10" s="19"/>
      <c r="E10" s="21"/>
      <c r="G10" s="20"/>
      <c r="L10" s="26"/>
      <c r="AA10" s="80"/>
      <c r="AB10" s="336" t="s">
        <v>683</v>
      </c>
      <c r="AC10" s="41"/>
      <c r="AD10" s="41" t="s">
        <v>552</v>
      </c>
      <c r="AE10" s="41"/>
      <c r="AF10" s="41"/>
      <c r="AG10" s="184" t="s">
        <v>126</v>
      </c>
      <c r="AH10" s="185" t="s">
        <v>100</v>
      </c>
      <c r="AI10" s="41"/>
      <c r="AJ10" s="185">
        <v>57</v>
      </c>
      <c r="AK10" s="185">
        <v>500</v>
      </c>
      <c r="AL10" s="68"/>
      <c r="AN10" s="12">
        <f ca="1" t="shared" si="0"/>
        <v>0</v>
      </c>
    </row>
    <row r="11" ht="21.75" spans="1:40">
      <c r="A11" s="13" t="str">
        <f>Attraction_List!$K$2</f>
        <v>Magic</v>
      </c>
      <c r="B11" s="19">
        <f ca="1">LOOKUP(B1,Attraction_List!$Z$3:$Z$9999,Attraction_List!$K$3:$K$9999)</f>
        <v>50</v>
      </c>
      <c r="C11" s="19"/>
      <c r="D11" s="22"/>
      <c r="E11" s="23"/>
      <c r="F11" s="24"/>
      <c r="G11" s="22"/>
      <c r="H11" s="24"/>
      <c r="I11" s="24"/>
      <c r="J11" s="24"/>
      <c r="K11" s="24"/>
      <c r="L11" s="27"/>
      <c r="AA11" s="120" t="s">
        <v>513</v>
      </c>
      <c r="AB11" s="211" t="s">
        <v>677</v>
      </c>
      <c r="AC11" s="212">
        <v>3</v>
      </c>
      <c r="AD11" s="300"/>
      <c r="AE11" s="212"/>
      <c r="AF11" s="212"/>
      <c r="AG11" s="309" t="s">
        <v>126</v>
      </c>
      <c r="AH11" s="212" t="s">
        <v>46</v>
      </c>
      <c r="AI11" s="212"/>
      <c r="AJ11" s="212">
        <v>16</v>
      </c>
      <c r="AK11" s="212">
        <v>155</v>
      </c>
      <c r="AL11" s="217" t="s">
        <v>684</v>
      </c>
      <c r="AN11" s="12">
        <f ca="1" t="shared" si="0"/>
        <v>3</v>
      </c>
    </row>
    <row r="12" ht="21" spans="1:40">
      <c r="A12" s="13" t="str">
        <f>Attraction_List!$L$2</f>
        <v>Possible Tokens</v>
      </c>
      <c r="B12" s="19" t="str">
        <f ca="1">LOOKUP(B1,Attraction_List!$Z$3:$Z$9999,Attraction_List!$L$3:$L$9999)</f>
        <v>Pluto Collar ● Goofy's Hat</v>
      </c>
      <c r="C12" s="19"/>
      <c r="E12" s="21"/>
      <c r="G12" s="20"/>
      <c r="L12" s="28"/>
      <c r="AA12" s="79" t="s">
        <v>552</v>
      </c>
      <c r="AB12" s="182" t="s">
        <v>685</v>
      </c>
      <c r="AC12" s="183">
        <v>2</v>
      </c>
      <c r="AD12" s="43"/>
      <c r="AE12" s="183"/>
      <c r="AF12" s="183"/>
      <c r="AG12" s="182" t="s">
        <v>126</v>
      </c>
      <c r="AH12" s="183" t="s">
        <v>399</v>
      </c>
      <c r="AI12" s="183"/>
      <c r="AJ12" s="183">
        <v>20</v>
      </c>
      <c r="AK12" s="183">
        <v>240</v>
      </c>
      <c r="AL12" s="69"/>
      <c r="AN12" s="12">
        <f ca="1" t="shared" si="0"/>
        <v>0</v>
      </c>
    </row>
    <row r="13" ht="21.75" spans="1:40">
      <c r="A13" s="13" t="str">
        <f>Attraction_List!$M$2</f>
        <v>Activity</v>
      </c>
      <c r="B13" s="19" t="str">
        <f ca="1">LOOKUP(B1,Attraction_List!$Z$3:$Z$9999,Attraction_List!$M$3:$M$9999)</f>
        <v>Sorting Wrenches</v>
      </c>
      <c r="C13" s="19"/>
      <c r="E13" s="21"/>
      <c r="G13" s="20"/>
      <c r="L13" s="29"/>
      <c r="AA13" s="80"/>
      <c r="AB13" s="184" t="s">
        <v>683</v>
      </c>
      <c r="AC13" s="185">
        <v>4</v>
      </c>
      <c r="AD13" s="41" t="s">
        <v>534</v>
      </c>
      <c r="AE13" s="185">
        <v>10</v>
      </c>
      <c r="AF13" s="185"/>
      <c r="AG13" s="184" t="s">
        <v>126</v>
      </c>
      <c r="AH13" s="185" t="s">
        <v>100</v>
      </c>
      <c r="AI13" s="185"/>
      <c r="AJ13" s="185">
        <v>57</v>
      </c>
      <c r="AK13" s="185">
        <v>500</v>
      </c>
      <c r="AL13" s="68"/>
      <c r="AN13" s="12">
        <f ca="1" t="shared" si="0"/>
        <v>0</v>
      </c>
    </row>
    <row r="14" ht="21.75" spans="1:40">
      <c r="A14" s="13" t="s">
        <v>308</v>
      </c>
      <c r="B14" s="22">
        <f>COUNTA($AB$4:$AB$9999)</f>
        <v>13</v>
      </c>
      <c r="C14" s="24"/>
      <c r="D14" s="22"/>
      <c r="E14" s="23"/>
      <c r="F14" s="24"/>
      <c r="G14" s="20"/>
      <c r="H14" s="24"/>
      <c r="I14" s="24"/>
      <c r="J14" s="24"/>
      <c r="K14" s="24"/>
      <c r="L14" s="28"/>
      <c r="AA14" s="120" t="s">
        <v>601</v>
      </c>
      <c r="AB14" s="211" t="s">
        <v>686</v>
      </c>
      <c r="AC14" s="212">
        <v>6</v>
      </c>
      <c r="AD14" s="213"/>
      <c r="AE14" s="212"/>
      <c r="AF14" s="212"/>
      <c r="AG14" s="211" t="s">
        <v>126</v>
      </c>
      <c r="AH14" s="212" t="s">
        <v>41</v>
      </c>
      <c r="AI14" s="212"/>
      <c r="AJ14" s="212">
        <v>29</v>
      </c>
      <c r="AK14" s="212">
        <v>275</v>
      </c>
      <c r="AL14" s="217" t="s">
        <v>687</v>
      </c>
      <c r="AN14" s="12">
        <f ca="1" t="shared" si="0"/>
        <v>1</v>
      </c>
    </row>
    <row r="15" ht="21.55" customHeight="1" spans="1:40">
      <c r="A15" s="13" t="s">
        <v>311</v>
      </c>
      <c r="B15" s="22">
        <f>COUNTA($AA$4:$AA$9999)</f>
        <v>9</v>
      </c>
      <c r="C15" s="24"/>
      <c r="D15" s="22"/>
      <c r="E15" s="23"/>
      <c r="F15" s="24"/>
      <c r="G15" s="20"/>
      <c r="H15" s="24"/>
      <c r="I15" s="24"/>
      <c r="J15" s="24"/>
      <c r="K15" s="24"/>
      <c r="L15" s="28"/>
      <c r="AA15" s="84" t="s">
        <v>499</v>
      </c>
      <c r="AB15" s="88" t="s">
        <v>688</v>
      </c>
      <c r="AC15" s="89">
        <v>7</v>
      </c>
      <c r="AD15" s="90"/>
      <c r="AE15" s="89"/>
      <c r="AF15" s="89"/>
      <c r="AG15" s="88" t="s">
        <v>126</v>
      </c>
      <c r="AH15" s="89" t="s">
        <v>46</v>
      </c>
      <c r="AI15" s="89"/>
      <c r="AJ15" s="89">
        <v>16</v>
      </c>
      <c r="AK15" s="89">
        <v>155</v>
      </c>
      <c r="AL15" s="194" t="s">
        <v>631</v>
      </c>
      <c r="AN15" s="12">
        <f ca="1" t="shared" si="0"/>
        <v>1</v>
      </c>
    </row>
    <row r="16" ht="21.55" customHeight="1" spans="27:40">
      <c r="AA16" s="84" t="s">
        <v>502</v>
      </c>
      <c r="AB16" s="88" t="s">
        <v>689</v>
      </c>
      <c r="AC16" s="89">
        <v>7</v>
      </c>
      <c r="AD16" s="90"/>
      <c r="AE16" s="89"/>
      <c r="AF16" s="89"/>
      <c r="AG16" s="88" t="s">
        <v>126</v>
      </c>
      <c r="AH16" s="89" t="s">
        <v>33</v>
      </c>
      <c r="AI16" s="89"/>
      <c r="AJ16" s="89">
        <v>10</v>
      </c>
      <c r="AK16" s="89">
        <v>75</v>
      </c>
      <c r="AL16" s="194"/>
      <c r="AN16" s="12">
        <f ca="1" t="shared" si="0"/>
        <v>0</v>
      </c>
    </row>
    <row r="17" spans="27:40">
      <c r="AA17" s="44"/>
      <c r="AB17" s="46"/>
      <c r="AC17" s="45"/>
      <c r="AD17" s="45"/>
      <c r="AE17" s="45"/>
      <c r="AF17" s="45"/>
      <c r="AG17" s="45"/>
      <c r="AH17" s="45"/>
      <c r="AI17" s="45"/>
      <c r="AJ17" s="45"/>
      <c r="AK17" s="45"/>
      <c r="AL17" s="46"/>
      <c r="AN17" s="12">
        <f ca="1" t="shared" si="0"/>
        <v>0</v>
      </c>
    </row>
    <row r="18" spans="27:40">
      <c r="AA18" s="44"/>
      <c r="AB18" s="46"/>
      <c r="AC18" s="45"/>
      <c r="AD18" s="45"/>
      <c r="AE18" s="45"/>
      <c r="AF18" s="45"/>
      <c r="AG18" s="46"/>
      <c r="AH18" s="45"/>
      <c r="AI18" s="45"/>
      <c r="AJ18" s="45"/>
      <c r="AK18" s="45"/>
      <c r="AL18" s="46"/>
      <c r="AN18" s="12">
        <f ca="1" t="shared" si="0"/>
        <v>0</v>
      </c>
    </row>
    <row r="19" spans="27:40">
      <c r="AA19" s="44"/>
      <c r="AB19" s="46"/>
      <c r="AC19" s="45"/>
      <c r="AD19" s="45"/>
      <c r="AE19" s="45"/>
      <c r="AF19" s="45"/>
      <c r="AG19" s="46"/>
      <c r="AH19" s="45"/>
      <c r="AI19" s="45"/>
      <c r="AJ19" s="45"/>
      <c r="AK19" s="45"/>
      <c r="AL19" s="46"/>
      <c r="AN19" s="12">
        <f ca="1" t="shared" si="0"/>
        <v>0</v>
      </c>
    </row>
    <row r="20" spans="27:40">
      <c r="AA20" s="44"/>
      <c r="AB20" s="46"/>
      <c r="AC20" s="45"/>
      <c r="AD20" s="47"/>
      <c r="AE20" s="45"/>
      <c r="AF20" s="45"/>
      <c r="AG20" s="46"/>
      <c r="AH20" s="45"/>
      <c r="AI20" s="45"/>
      <c r="AJ20" s="45"/>
      <c r="AK20" s="45"/>
      <c r="AL20" s="46"/>
      <c r="AN20" s="12">
        <f ca="1" t="shared" si="0"/>
        <v>0</v>
      </c>
    </row>
    <row r="21" spans="27:40">
      <c r="AA21" s="44"/>
      <c r="AB21" s="46"/>
      <c r="AC21" s="45"/>
      <c r="AD21" s="45"/>
      <c r="AE21" s="45"/>
      <c r="AF21" s="45"/>
      <c r="AG21" s="46"/>
      <c r="AH21" s="45"/>
      <c r="AI21" s="45"/>
      <c r="AJ21" s="45"/>
      <c r="AK21" s="45"/>
      <c r="AL21" s="46"/>
      <c r="AN21" s="12">
        <f ca="1" t="shared" si="0"/>
        <v>0</v>
      </c>
    </row>
    <row r="22" spans="27:40">
      <c r="AA22" s="44"/>
      <c r="AB22" s="46"/>
      <c r="AC22" s="45"/>
      <c r="AD22" s="45"/>
      <c r="AE22" s="45"/>
      <c r="AF22" s="45"/>
      <c r="AG22" s="46"/>
      <c r="AH22" s="45"/>
      <c r="AI22" s="45"/>
      <c r="AJ22" s="45"/>
      <c r="AK22" s="45"/>
      <c r="AL22" s="46"/>
      <c r="AN22" s="12">
        <f ca="1" t="shared" si="0"/>
        <v>0</v>
      </c>
    </row>
    <row r="23" spans="27:40">
      <c r="AA23" s="44"/>
      <c r="AB23" s="46"/>
      <c r="AC23" s="45"/>
      <c r="AD23" s="45"/>
      <c r="AE23" s="45"/>
      <c r="AF23" s="45"/>
      <c r="AG23" s="46"/>
      <c r="AH23" s="45"/>
      <c r="AI23" s="45"/>
      <c r="AJ23" s="45"/>
      <c r="AK23" s="45"/>
      <c r="AL23" s="46"/>
      <c r="AN23" s="12">
        <f ca="1" t="shared" si="0"/>
        <v>0</v>
      </c>
    </row>
    <row r="24" spans="27:40">
      <c r="AA24" s="44"/>
      <c r="AB24" s="45"/>
      <c r="AC24" s="45"/>
      <c r="AD24" s="45"/>
      <c r="AE24" s="45"/>
      <c r="AF24" s="45"/>
      <c r="AG24" s="45"/>
      <c r="AH24" s="45"/>
      <c r="AI24" s="45"/>
      <c r="AJ24" s="45"/>
      <c r="AK24" s="45"/>
      <c r="AL24" s="46"/>
      <c r="AN24" s="12">
        <f ca="1" t="shared" si="0"/>
        <v>0</v>
      </c>
    </row>
    <row r="25" spans="27:40">
      <c r="AA25" s="44"/>
      <c r="AB25" s="45"/>
      <c r="AC25" s="45"/>
      <c r="AD25" s="47"/>
      <c r="AE25" s="45"/>
      <c r="AF25" s="45"/>
      <c r="AG25" s="45"/>
      <c r="AH25" s="45"/>
      <c r="AI25" s="45"/>
      <c r="AJ25" s="45"/>
      <c r="AK25" s="45"/>
      <c r="AL25" s="46"/>
      <c r="AN25" s="12">
        <f ca="1" t="shared" si="0"/>
        <v>0</v>
      </c>
    </row>
    <row r="26" spans="27:40">
      <c r="AA26" s="44"/>
      <c r="AB26" s="45"/>
      <c r="AC26" s="45"/>
      <c r="AD26" s="45"/>
      <c r="AE26" s="45"/>
      <c r="AF26" s="45"/>
      <c r="AG26" s="45"/>
      <c r="AH26" s="45"/>
      <c r="AI26" s="45"/>
      <c r="AJ26" s="45"/>
      <c r="AK26" s="45"/>
      <c r="AL26" s="46"/>
      <c r="AN26" s="12">
        <f ca="1" t="shared" si="0"/>
        <v>0</v>
      </c>
    </row>
    <row r="27" spans="27:40">
      <c r="AA27" s="44"/>
      <c r="AB27" s="45"/>
      <c r="AC27" s="45"/>
      <c r="AD27" s="45"/>
      <c r="AE27" s="45"/>
      <c r="AF27" s="45"/>
      <c r="AG27" s="45"/>
      <c r="AH27" s="45"/>
      <c r="AI27" s="45"/>
      <c r="AJ27" s="45"/>
      <c r="AK27" s="45"/>
      <c r="AL27" s="46"/>
      <c r="AN27" s="12">
        <f ca="1" t="shared" si="0"/>
        <v>0</v>
      </c>
    </row>
    <row r="28" spans="27:40">
      <c r="AA28" s="44"/>
      <c r="AB28" s="45"/>
      <c r="AC28" s="45"/>
      <c r="AD28" s="45"/>
      <c r="AE28" s="45"/>
      <c r="AF28" s="45"/>
      <c r="AG28" s="45"/>
      <c r="AH28" s="45"/>
      <c r="AI28" s="45"/>
      <c r="AJ28" s="45"/>
      <c r="AK28" s="45"/>
      <c r="AL28" s="46"/>
      <c r="AN28" s="12">
        <f ca="1" t="shared" si="0"/>
        <v>0</v>
      </c>
    </row>
    <row r="29" spans="27:40">
      <c r="AA29" s="44"/>
      <c r="AB29" s="45"/>
      <c r="AC29" s="45"/>
      <c r="AD29" s="45"/>
      <c r="AE29" s="45"/>
      <c r="AF29" s="45"/>
      <c r="AG29" s="45"/>
      <c r="AH29" s="45"/>
      <c r="AI29" s="45"/>
      <c r="AJ29" s="45"/>
      <c r="AK29" s="45"/>
      <c r="AL29" s="46"/>
      <c r="AN29" s="12">
        <f ca="1" t="shared" si="0"/>
        <v>0</v>
      </c>
    </row>
    <row r="30" spans="27:40">
      <c r="AA30" s="44"/>
      <c r="AB30" s="45"/>
      <c r="AC30" s="45"/>
      <c r="AD30" s="45"/>
      <c r="AE30" s="45"/>
      <c r="AF30" s="45"/>
      <c r="AG30" s="45"/>
      <c r="AH30" s="45"/>
      <c r="AI30" s="45"/>
      <c r="AJ30" s="45"/>
      <c r="AK30" s="45"/>
      <c r="AL30" s="46"/>
      <c r="AN30" s="12">
        <f ca="1" t="shared" si="0"/>
        <v>0</v>
      </c>
    </row>
    <row r="31" spans="27:40">
      <c r="AA31" s="44"/>
      <c r="AB31" s="45"/>
      <c r="AC31" s="45"/>
      <c r="AD31" s="45"/>
      <c r="AE31" s="45"/>
      <c r="AF31" s="45"/>
      <c r="AG31" s="45"/>
      <c r="AH31" s="45"/>
      <c r="AI31" s="45"/>
      <c r="AJ31" s="45"/>
      <c r="AK31" s="45"/>
      <c r="AL31" s="46"/>
      <c r="AN31" s="12">
        <f ca="1" t="shared" si="0"/>
        <v>0</v>
      </c>
    </row>
    <row r="32" spans="27:40">
      <c r="AA32" s="44"/>
      <c r="AB32" s="45"/>
      <c r="AC32" s="45"/>
      <c r="AD32" s="45"/>
      <c r="AE32" s="45"/>
      <c r="AF32" s="45"/>
      <c r="AG32" s="45"/>
      <c r="AH32" s="45"/>
      <c r="AI32" s="45"/>
      <c r="AJ32" s="45"/>
      <c r="AK32" s="45"/>
      <c r="AL32" s="46"/>
      <c r="AN32" s="12">
        <f ca="1" t="shared" si="0"/>
        <v>0</v>
      </c>
    </row>
    <row r="33" spans="27:40">
      <c r="AA33" s="44"/>
      <c r="AB33" s="45"/>
      <c r="AC33" s="45"/>
      <c r="AD33" s="47"/>
      <c r="AE33" s="45"/>
      <c r="AF33" s="45"/>
      <c r="AG33" s="45"/>
      <c r="AH33" s="45"/>
      <c r="AI33" s="45"/>
      <c r="AJ33" s="45"/>
      <c r="AK33" s="45"/>
      <c r="AL33" s="46"/>
      <c r="AN33" s="12">
        <f ca="1" t="shared" si="0"/>
        <v>0</v>
      </c>
    </row>
    <row r="34" spans="27:40">
      <c r="AA34" s="44"/>
      <c r="AB34" s="46"/>
      <c r="AC34" s="45"/>
      <c r="AD34" s="45"/>
      <c r="AE34" s="45"/>
      <c r="AF34" s="45"/>
      <c r="AG34" s="46"/>
      <c r="AH34" s="45"/>
      <c r="AI34" s="45"/>
      <c r="AJ34" s="45"/>
      <c r="AK34" s="45"/>
      <c r="AL34" s="70"/>
      <c r="AN34" s="12">
        <f ca="1" t="shared" si="0"/>
        <v>0</v>
      </c>
    </row>
    <row r="35" spans="27:40">
      <c r="AA35" s="48"/>
      <c r="AB35" s="49"/>
      <c r="AC35" s="50"/>
      <c r="AD35" s="50"/>
      <c r="AE35" s="50"/>
      <c r="AF35" s="50"/>
      <c r="AG35" s="49"/>
      <c r="AH35" s="50"/>
      <c r="AI35" s="50"/>
      <c r="AJ35" s="50"/>
      <c r="AK35" s="50"/>
      <c r="AL35" s="71"/>
      <c r="AN35" s="12">
        <f ca="1" t="shared" si="0"/>
        <v>0</v>
      </c>
    </row>
    <row r="36" spans="27:40">
      <c r="AA36" s="48"/>
      <c r="AB36" s="49"/>
      <c r="AC36" s="50"/>
      <c r="AD36" s="50"/>
      <c r="AE36" s="50"/>
      <c r="AF36" s="50"/>
      <c r="AG36" s="49"/>
      <c r="AH36" s="50"/>
      <c r="AI36" s="50"/>
      <c r="AJ36" s="50"/>
      <c r="AK36" s="50"/>
      <c r="AL36" s="71"/>
      <c r="AN36" s="12">
        <f ca="1" t="shared" si="0"/>
        <v>0</v>
      </c>
    </row>
    <row r="37" spans="27:40">
      <c r="AA37" s="48"/>
      <c r="AB37" s="49"/>
      <c r="AC37" s="50"/>
      <c r="AD37" s="50"/>
      <c r="AE37" s="50"/>
      <c r="AF37" s="50"/>
      <c r="AG37" s="49"/>
      <c r="AH37" s="50"/>
      <c r="AI37" s="50"/>
      <c r="AJ37" s="50"/>
      <c r="AK37" s="50"/>
      <c r="AL37" s="71"/>
      <c r="AN37" s="12">
        <f ca="1" t="shared" si="0"/>
        <v>0</v>
      </c>
    </row>
    <row r="38" spans="27:40">
      <c r="AA38" s="51"/>
      <c r="AB38" s="29"/>
      <c r="AC38" s="10"/>
      <c r="AE38" s="10"/>
      <c r="AF38" s="10"/>
      <c r="AG38" s="29"/>
      <c r="AH38" s="10"/>
      <c r="AI38" s="10"/>
      <c r="AJ38" s="10"/>
      <c r="AK38" s="10"/>
      <c r="AL38" s="28"/>
      <c r="AN38" s="12">
        <f ca="1" t="shared" si="0"/>
        <v>0</v>
      </c>
    </row>
    <row r="39" spans="27:40">
      <c r="AA39" s="51"/>
      <c r="AB39" s="29"/>
      <c r="AC39" s="10"/>
      <c r="AE39" s="10"/>
      <c r="AF39" s="10"/>
      <c r="AG39" s="29"/>
      <c r="AH39" s="10"/>
      <c r="AI39" s="10"/>
      <c r="AJ39" s="10"/>
      <c r="AK39" s="10"/>
      <c r="AL39" s="28"/>
      <c r="AN39" s="12">
        <f ca="1" t="shared" si="0"/>
        <v>0</v>
      </c>
    </row>
    <row r="40" spans="27:40">
      <c r="AA40" s="51"/>
      <c r="AB40" s="29"/>
      <c r="AC40" s="10"/>
      <c r="AE40" s="10"/>
      <c r="AF40" s="10"/>
      <c r="AG40" s="29"/>
      <c r="AH40" s="10"/>
      <c r="AI40" s="10"/>
      <c r="AJ40" s="10"/>
      <c r="AK40" s="10"/>
      <c r="AL40" s="28"/>
      <c r="AN40" s="12">
        <f ca="1" t="shared" si="0"/>
        <v>0</v>
      </c>
    </row>
    <row r="41" spans="27:40">
      <c r="AA41" s="51"/>
      <c r="AB41" s="29"/>
      <c r="AC41" s="10"/>
      <c r="AE41" s="10"/>
      <c r="AF41" s="10"/>
      <c r="AG41" s="29"/>
      <c r="AH41" s="10"/>
      <c r="AI41" s="10"/>
      <c r="AJ41" s="10"/>
      <c r="AK41" s="10"/>
      <c r="AL41" s="28"/>
      <c r="AN41" s="12">
        <f ca="1" t="shared" si="0"/>
        <v>0</v>
      </c>
    </row>
    <row r="42" spans="27:40">
      <c r="AA42" s="51"/>
      <c r="AB42" s="29"/>
      <c r="AC42" s="10"/>
      <c r="AE42" s="10"/>
      <c r="AF42" s="10"/>
      <c r="AG42" s="29"/>
      <c r="AH42" s="10"/>
      <c r="AI42" s="10"/>
      <c r="AJ42" s="10"/>
      <c r="AK42" s="10"/>
      <c r="AL42" s="28"/>
      <c r="AN42" s="12">
        <f ca="1" t="shared" si="0"/>
        <v>0</v>
      </c>
    </row>
    <row r="43" spans="27:40">
      <c r="AA43" s="51"/>
      <c r="AB43" s="29"/>
      <c r="AC43" s="10"/>
      <c r="AE43" s="10"/>
      <c r="AF43" s="10"/>
      <c r="AG43" s="29"/>
      <c r="AH43" s="10"/>
      <c r="AI43" s="10"/>
      <c r="AJ43" s="10"/>
      <c r="AK43" s="10"/>
      <c r="AL43" s="28"/>
      <c r="AN43" s="12">
        <f ca="1" t="shared" si="0"/>
        <v>0</v>
      </c>
    </row>
    <row r="44" spans="40:40">
      <c r="AN44" s="12">
        <f ca="1" t="shared" si="0"/>
        <v>0</v>
      </c>
    </row>
    <row r="45" spans="27:40">
      <c r="AA45" s="52"/>
      <c r="AB45" s="53"/>
      <c r="AC45" s="54"/>
      <c r="AD45" s="50"/>
      <c r="AE45" s="54"/>
      <c r="AF45" s="54"/>
      <c r="AG45" s="53"/>
      <c r="AH45" s="54"/>
      <c r="AI45" s="54"/>
      <c r="AJ45" s="54"/>
      <c r="AK45" s="54"/>
      <c r="AL45" s="72"/>
      <c r="AM45" s="52"/>
      <c r="AN45" s="12">
        <f ca="1" t="shared" si="0"/>
        <v>0</v>
      </c>
    </row>
    <row r="46" spans="27:40">
      <c r="AA46" s="44"/>
      <c r="AB46" s="55"/>
      <c r="AC46" s="56"/>
      <c r="AD46" s="45"/>
      <c r="AE46" s="56"/>
      <c r="AF46" s="56"/>
      <c r="AG46" s="55"/>
      <c r="AH46" s="56"/>
      <c r="AI46" s="56"/>
      <c r="AJ46" s="56"/>
      <c r="AK46" s="56"/>
      <c r="AL46" s="73"/>
      <c r="AM46" s="52"/>
      <c r="AN46" s="12">
        <f ca="1" t="shared" si="0"/>
        <v>0</v>
      </c>
    </row>
    <row r="47" spans="27:40">
      <c r="AA47" s="44"/>
      <c r="AB47" s="55"/>
      <c r="AC47" s="56"/>
      <c r="AD47" s="45"/>
      <c r="AE47" s="56"/>
      <c r="AF47" s="56"/>
      <c r="AG47" s="55"/>
      <c r="AH47" s="56"/>
      <c r="AI47" s="56"/>
      <c r="AJ47" s="56"/>
      <c r="AK47" s="56"/>
      <c r="AL47" s="46"/>
      <c r="AM47" s="52"/>
      <c r="AN47" s="12">
        <f ca="1" t="shared" si="0"/>
        <v>0</v>
      </c>
    </row>
    <row r="48" spans="27:40">
      <c r="AA48" s="44"/>
      <c r="AB48" s="55"/>
      <c r="AC48" s="56"/>
      <c r="AD48" s="57"/>
      <c r="AE48" s="56"/>
      <c r="AF48" s="56"/>
      <c r="AG48" s="55"/>
      <c r="AH48" s="56"/>
      <c r="AI48" s="56"/>
      <c r="AJ48" s="56"/>
      <c r="AK48" s="56"/>
      <c r="AL48" s="46"/>
      <c r="AM48" s="52"/>
      <c r="AN48" s="12">
        <f ca="1" t="shared" si="0"/>
        <v>0</v>
      </c>
    </row>
    <row r="49" spans="27:40">
      <c r="AA49" s="58"/>
      <c r="AB49" s="59"/>
      <c r="AC49" s="21"/>
      <c r="AD49" s="60"/>
      <c r="AE49" s="21"/>
      <c r="AF49" s="21"/>
      <c r="AG49" s="59"/>
      <c r="AH49" s="21"/>
      <c r="AI49" s="21"/>
      <c r="AJ49" s="21"/>
      <c r="AK49" s="21"/>
      <c r="AL49" s="74"/>
      <c r="AN49" s="12">
        <f ca="1" t="shared" si="0"/>
        <v>0</v>
      </c>
    </row>
    <row r="50" spans="40:40">
      <c r="AN50" s="12">
        <f ca="1" t="shared" si="0"/>
        <v>0</v>
      </c>
    </row>
    <row r="51" spans="40:40">
      <c r="AN51" s="12">
        <f ca="1" t="shared" si="0"/>
        <v>0</v>
      </c>
    </row>
    <row r="52" spans="40:40">
      <c r="AN52" s="12">
        <f ca="1" t="shared" si="0"/>
        <v>0</v>
      </c>
    </row>
    <row r="53" spans="40:40">
      <c r="AN53" s="12">
        <f ca="1" t="shared" si="0"/>
        <v>0</v>
      </c>
    </row>
    <row r="54" spans="40:40">
      <c r="AN54" s="12">
        <f ca="1" t="shared" si="0"/>
        <v>0</v>
      </c>
    </row>
    <row r="55" spans="40:40">
      <c r="AN55" s="12">
        <f ca="1" t="shared" si="0"/>
        <v>0</v>
      </c>
    </row>
    <row r="56" spans="40:40">
      <c r="AN56" s="12">
        <f ca="1" t="shared" si="0"/>
        <v>0</v>
      </c>
    </row>
    <row r="57" spans="40:40">
      <c r="AN57" s="12">
        <f ca="1" t="shared" si="0"/>
        <v>0</v>
      </c>
    </row>
    <row r="58" spans="40:40">
      <c r="AN58" s="12">
        <f ca="1" t="shared" si="0"/>
        <v>0</v>
      </c>
    </row>
    <row r="59" spans="40:40">
      <c r="AN59" s="12">
        <f ca="1" t="shared" si="0"/>
        <v>0</v>
      </c>
    </row>
    <row r="60" spans="40:40">
      <c r="AN60" s="12">
        <f ca="1" t="shared" si="0"/>
        <v>0</v>
      </c>
    </row>
    <row r="61" spans="40:40">
      <c r="AN61" s="12">
        <f ca="1" t="shared" si="0"/>
        <v>0</v>
      </c>
    </row>
    <row r="62" spans="40:40">
      <c r="AN62" s="12">
        <f ca="1" t="shared" si="0"/>
        <v>0</v>
      </c>
    </row>
    <row r="63" spans="40:40">
      <c r="AN63" s="12">
        <f ca="1" t="shared" si="0"/>
        <v>0</v>
      </c>
    </row>
    <row r="64" spans="40:40">
      <c r="AN64" s="12">
        <f ca="1" t="shared" si="0"/>
        <v>0</v>
      </c>
    </row>
    <row r="65" spans="40:40">
      <c r="AN65" s="12">
        <f ca="1" t="shared" si="0"/>
        <v>0</v>
      </c>
    </row>
    <row r="66" spans="40:40">
      <c r="AN66" s="12">
        <f ca="1" t="shared" si="0"/>
        <v>0</v>
      </c>
    </row>
    <row r="67" spans="40:40">
      <c r="AN67" s="12">
        <f t="shared" ref="AN67:AN99" si="1">IF(ISBLANK($AL67),0,1+LEN($AL67)-LEN(SUBSTITUTE($AL67,"●","")))</f>
        <v>0</v>
      </c>
    </row>
    <row r="68" spans="40:40">
      <c r="AN68" s="12">
        <f t="shared" si="1"/>
        <v>0</v>
      </c>
    </row>
    <row r="69" spans="40:40">
      <c r="AN69" s="12">
        <f t="shared" si="1"/>
        <v>0</v>
      </c>
    </row>
    <row r="70" spans="40:40">
      <c r="AN70" s="12">
        <f t="shared" si="1"/>
        <v>0</v>
      </c>
    </row>
    <row r="71" spans="40:40">
      <c r="AN71" s="12">
        <f t="shared" si="1"/>
        <v>0</v>
      </c>
    </row>
    <row r="72" spans="40:40">
      <c r="AN72" s="12">
        <f t="shared" si="1"/>
        <v>0</v>
      </c>
    </row>
    <row r="73" spans="40:40">
      <c r="AN73" s="12">
        <f t="shared" si="1"/>
        <v>0</v>
      </c>
    </row>
    <row r="74" spans="40:40">
      <c r="AN74" s="12">
        <f t="shared" si="1"/>
        <v>0</v>
      </c>
    </row>
    <row r="75" spans="40:40">
      <c r="AN75" s="12">
        <f t="shared" si="1"/>
        <v>0</v>
      </c>
    </row>
    <row r="76" spans="40:40">
      <c r="AN76" s="12">
        <f t="shared" si="1"/>
        <v>0</v>
      </c>
    </row>
    <row r="77" spans="40:40">
      <c r="AN77" s="12">
        <f t="shared" si="1"/>
        <v>0</v>
      </c>
    </row>
    <row r="78" spans="40:40">
      <c r="AN78" s="12">
        <f t="shared" si="1"/>
        <v>0</v>
      </c>
    </row>
    <row r="79" spans="40:40">
      <c r="AN79" s="12">
        <f t="shared" si="1"/>
        <v>0</v>
      </c>
    </row>
    <row r="80" spans="40:40">
      <c r="AN80" s="12">
        <f t="shared" si="1"/>
        <v>0</v>
      </c>
    </row>
    <row r="81" spans="40:40">
      <c r="AN81" s="12">
        <f t="shared" si="1"/>
        <v>0</v>
      </c>
    </row>
    <row r="82" spans="40:40">
      <c r="AN82" s="12">
        <f t="shared" si="1"/>
        <v>0</v>
      </c>
    </row>
    <row r="83" spans="40:40">
      <c r="AN83" s="12">
        <f t="shared" si="1"/>
        <v>0</v>
      </c>
    </row>
    <row r="84" spans="40:40">
      <c r="AN84" s="12">
        <f t="shared" si="1"/>
        <v>0</v>
      </c>
    </row>
    <row r="85" spans="40:40">
      <c r="AN85" s="12">
        <f t="shared" si="1"/>
        <v>0</v>
      </c>
    </row>
    <row r="86" spans="40:40">
      <c r="AN86" s="12">
        <f t="shared" si="1"/>
        <v>0</v>
      </c>
    </row>
    <row r="87" spans="40:40">
      <c r="AN87" s="12">
        <f t="shared" si="1"/>
        <v>0</v>
      </c>
    </row>
    <row r="88" spans="40:40">
      <c r="AN88" s="12">
        <f t="shared" si="1"/>
        <v>0</v>
      </c>
    </row>
    <row r="89" spans="40:40">
      <c r="AN89" s="12">
        <f t="shared" si="1"/>
        <v>0</v>
      </c>
    </row>
    <row r="90" spans="40:40">
      <c r="AN90" s="12">
        <f t="shared" si="1"/>
        <v>0</v>
      </c>
    </row>
    <row r="91" spans="40:40">
      <c r="AN91" s="12">
        <f t="shared" si="1"/>
        <v>0</v>
      </c>
    </row>
    <row r="92" spans="40:40">
      <c r="AN92" s="12">
        <f t="shared" si="1"/>
        <v>0</v>
      </c>
    </row>
    <row r="93" spans="40:40">
      <c r="AN93" s="12">
        <f t="shared" si="1"/>
        <v>0</v>
      </c>
    </row>
    <row r="94" spans="40:40">
      <c r="AN94" s="12">
        <f t="shared" si="1"/>
        <v>0</v>
      </c>
    </row>
    <row r="95" spans="40:40">
      <c r="AN95" s="12">
        <f t="shared" si="1"/>
        <v>0</v>
      </c>
    </row>
    <row r="96" spans="40:40">
      <c r="AN96" s="12">
        <f t="shared" si="1"/>
        <v>0</v>
      </c>
    </row>
    <row r="97" spans="40:40">
      <c r="AN97" s="12">
        <f t="shared" si="1"/>
        <v>0</v>
      </c>
    </row>
    <row r="98" spans="40:40">
      <c r="AN98" s="12">
        <f t="shared" si="1"/>
        <v>0</v>
      </c>
    </row>
    <row r="99" spans="40:40">
      <c r="AN99" s="12">
        <f t="shared" si="1"/>
        <v>0</v>
      </c>
    </row>
  </sheetData>
  <sheetProtection sheet="1" objects="1"/>
  <mergeCells count="14">
    <mergeCell ref="D1:F1"/>
    <mergeCell ref="AA1:AL1"/>
    <mergeCell ref="D2:F2"/>
    <mergeCell ref="AJ2:AK2"/>
    <mergeCell ref="D3:F3"/>
    <mergeCell ref="AA5:AA6"/>
    <mergeCell ref="AA8:AA10"/>
    <mergeCell ref="AA12:AA13"/>
    <mergeCell ref="AB2:AB3"/>
    <mergeCell ref="AC2:AC3"/>
    <mergeCell ref="AD2:AD3"/>
    <mergeCell ref="AE2:AE3"/>
    <mergeCell ref="AF2:AF3"/>
    <mergeCell ref="AG2:AG3"/>
  </mergeCells>
  <pageMargins left="0.75" right="0.75" top="1" bottom="1" header="0.511805555555556" footer="0.511805555555556"/>
  <headerFooter/>
  <drawing r:id="rId1"/>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sheetPr>
    <pageSetUpPr autoPageBreaks="0"/>
  </sheetPr>
  <dimension ref="A1:AN99"/>
  <sheetViews>
    <sheetView showZeros="0" workbookViewId="0">
      <selection activeCell="A1" sqref="A1"/>
    </sheetView>
  </sheetViews>
  <sheetFormatPr defaultColWidth="9.14285714285714" defaultRowHeight="15"/>
  <cols>
    <col min="1" max="1" width="20.5714285714286" customWidth="1"/>
    <col min="2" max="2" width="29.7142857142857" style="8" customWidth="1"/>
    <col min="3" max="3" width="10.2857142857143" style="9" customWidth="1"/>
    <col min="4" max="4" width="10.2857142857143" style="10" customWidth="1"/>
    <col min="5" max="6" width="10.2857142857143" style="9" customWidth="1"/>
    <col min="7" max="7" width="10.2857142857143" style="8" customWidth="1"/>
    <col min="8" max="11" width="10.2857142857143" style="9" customWidth="1"/>
    <col min="12" max="12" width="10.2857142857143" style="11" customWidth="1"/>
    <col min="13" max="24" width="10.2857142857143" style="12" customWidth="1"/>
    <col min="26" max="26" width="0.990476190476191" customWidth="1"/>
    <col min="27" max="27" width="20.5714285714286" customWidth="1"/>
    <col min="28" max="28" width="29.7142857142857" style="8" customWidth="1"/>
    <col min="29" max="29" width="6.71428571428571" style="9" customWidth="1"/>
    <col min="30" max="30" width="19.1428571428571" style="10" customWidth="1"/>
    <col min="31" max="31" width="8.28571428571429" style="9" customWidth="1"/>
    <col min="32" max="32" width="7.42857142857143" style="9" customWidth="1"/>
    <col min="33" max="33" width="33.2857142857143" style="8" customWidth="1"/>
    <col min="34" max="34" width="9.28571428571429" style="9" customWidth="1"/>
    <col min="35" max="35" width="5.42857142857143" style="9" customWidth="1"/>
    <col min="36" max="36" width="3.85714285714286" style="9" customWidth="1"/>
    <col min="37" max="37" width="6.57142857142857" style="9" customWidth="1"/>
    <col min="38" max="38" width="36.2857142857143" style="11" customWidth="1"/>
    <col min="39" max="39" width="0.857142857142857" customWidth="1"/>
    <col min="40" max="40" width="9.14285714285714" style="12"/>
  </cols>
  <sheetData>
    <row r="1" ht="22.5" spans="1:40">
      <c r="A1" s="13" t="str">
        <f>Attraction_List!$Z$2</f>
        <v>Sheet Name</v>
      </c>
      <c r="B1" s="14" t="str">
        <f ca="1">MID(CELL("filename",B1),FIND("]",CELL("filename",B1))+1,255)</f>
        <v>Haunted_Mansion</v>
      </c>
      <c r="C1" s="14"/>
      <c r="D1" s="15" t="str">
        <f ca="1">HYPERLINK("#"&amp;CELL("address",INDEX(Attraction_List!$A$3:$A$9999,MATCH($B$1,Attraction_List!$Z$3:$Z$9999,0),1)),"Back to Attraction List")</f>
        <v>Back to Attraction List</v>
      </c>
      <c r="E1" s="16"/>
      <c r="F1" s="17"/>
      <c r="G1" s="18"/>
      <c r="H1" s="18"/>
      <c r="I1" s="18"/>
      <c r="J1" s="18"/>
      <c r="K1" s="18"/>
      <c r="L1" s="25"/>
      <c r="AA1" s="30" t="str">
        <f ca="1">N($B$14)&amp;" Task(s) From "&amp;N($B$15)&amp;" Character(s) Use "&amp;CHAR(34)&amp;$B$2&amp;CHAR(34)&amp;" For "&amp;N($AN$1)&amp;" Token(s)"</f>
        <v>0 Task(s) From 0 Character(s) Use "Haunted Mansion" For 0 Token(s)</v>
      </c>
      <c r="AB1" s="31"/>
      <c r="AC1" s="31"/>
      <c r="AD1" s="31"/>
      <c r="AE1" s="31"/>
      <c r="AF1" s="31"/>
      <c r="AG1" s="31"/>
      <c r="AH1" s="31"/>
      <c r="AI1" s="31"/>
      <c r="AJ1" s="31"/>
      <c r="AK1" s="31"/>
      <c r="AL1" s="61"/>
      <c r="AN1" s="12">
        <f ca="1">SUM($AN$4:$AN$9999)</f>
        <v>0</v>
      </c>
    </row>
    <row r="2" ht="22.5" spans="1:40">
      <c r="A2" s="13" t="str">
        <f>Attraction_List!$A$2</f>
        <v>Name</v>
      </c>
      <c r="B2" s="19" t="str">
        <f ca="1">LOOKUP(B1,Attraction_List!$Z$3:$Z$9999,Attraction_List!$A$3:$A$9999)</f>
        <v>Haunted Mansion</v>
      </c>
      <c r="C2" s="19"/>
      <c r="D2" s="9"/>
      <c r="G2" s="20"/>
      <c r="AA2" s="32" t="str">
        <f>HYPERLINK("#$A$1","&lt;&lt;&lt; Attraction Info")</f>
        <v>&lt;&lt;&lt; Attraction Info</v>
      </c>
      <c r="AB2" s="33" t="s">
        <v>276</v>
      </c>
      <c r="AC2" s="34" t="s">
        <v>277</v>
      </c>
      <c r="AD2" s="35" t="s">
        <v>278</v>
      </c>
      <c r="AE2" s="34" t="s">
        <v>279</v>
      </c>
      <c r="AF2" s="34" t="s">
        <v>280</v>
      </c>
      <c r="AG2" s="33" t="s">
        <v>281</v>
      </c>
      <c r="AH2" s="62"/>
      <c r="AI2" s="63" t="s">
        <v>282</v>
      </c>
      <c r="AJ2" s="62" t="s">
        <v>283</v>
      </c>
      <c r="AK2" s="62"/>
      <c r="AL2" s="64" t="str">
        <f ca="1">HYPERLINK("#"&amp;CELL("address",INDEX(Attraction_List!$A$3:$A$9999,MATCH($B$1,Attraction_List!$Z$3:$Z$9999,0),1)),"Back to Attraction List")</f>
        <v>Back to Attraction List</v>
      </c>
      <c r="AN2" s="12">
        <f ca="1" t="shared" ref="AN2:AN66" si="0">IF(ISBLANK($AL2),0,1+LEN($AL2)-LEN(SUBSTITUTE($AL2,"●","")))</f>
        <v>1</v>
      </c>
    </row>
    <row r="3" ht="22.5" spans="1:38">
      <c r="A3" s="13" t="str">
        <f>Attraction_List!$C$2</f>
        <v>Cost</v>
      </c>
      <c r="B3" s="19">
        <f ca="1">LOOKUP(B1,Attraction_List!$Z$3:$Z$9999,Attraction_List!$C$3:$C$9999)</f>
        <v>150</v>
      </c>
      <c r="C3" s="19"/>
      <c r="D3" s="15" t="str">
        <f>IF($B$14&gt;0,HYPERLINK("#$AL$1","Task List &gt;&gt;&gt;"),HYPERLINK("#$A$1","No Tasks"))</f>
        <v>No Tasks</v>
      </c>
      <c r="E3" s="17"/>
      <c r="F3" s="17"/>
      <c r="G3" s="20"/>
      <c r="AA3" s="75" t="s">
        <v>284</v>
      </c>
      <c r="AB3" s="76"/>
      <c r="AC3" s="77"/>
      <c r="AD3" s="78"/>
      <c r="AE3" s="77"/>
      <c r="AF3" s="77"/>
      <c r="AG3" s="76"/>
      <c r="AH3" s="82" t="s">
        <v>285</v>
      </c>
      <c r="AI3" s="82" t="s">
        <v>286</v>
      </c>
      <c r="AJ3" s="82" t="s">
        <v>28</v>
      </c>
      <c r="AK3" s="82" t="s">
        <v>29</v>
      </c>
      <c r="AL3" s="83" t="s">
        <v>30</v>
      </c>
    </row>
    <row r="4" ht="21.75" spans="1:40">
      <c r="A4" s="13" t="str">
        <f>Attraction_List!$D$2</f>
        <v>Cost Units</v>
      </c>
      <c r="B4" s="19" t="str">
        <f ca="1">LOOKUP(B1,Attraction_List!$Z$3:$Z$9999,Attraction_List!$D$3:$D$9999)</f>
        <v>Gems</v>
      </c>
      <c r="C4" s="19"/>
      <c r="E4" s="21"/>
      <c r="G4" s="20"/>
      <c r="L4" s="26"/>
      <c r="AA4" s="44"/>
      <c r="AB4" s="45"/>
      <c r="AC4" s="45"/>
      <c r="AD4" s="45"/>
      <c r="AE4" s="45"/>
      <c r="AF4" s="45"/>
      <c r="AG4" s="45"/>
      <c r="AH4" s="45"/>
      <c r="AI4" s="45"/>
      <c r="AJ4" s="45"/>
      <c r="AK4" s="45"/>
      <c r="AL4" s="46"/>
      <c r="AN4" s="12">
        <f ca="1" t="shared" si="0"/>
        <v>0</v>
      </c>
    </row>
    <row r="5" ht="21" spans="1:40">
      <c r="A5" s="13" t="str">
        <f>Attraction_List!$E$2</f>
        <v>Limited Time</v>
      </c>
      <c r="B5" s="19" t="str">
        <f ca="1">IF(LOOKUP(B1,Attraction_List!$Z$3:$Z$9999,Attraction_List!$E$3:$E$9999)="Y","Yes","No")</f>
        <v>No</v>
      </c>
      <c r="C5" s="19"/>
      <c r="E5" s="21"/>
      <c r="G5" s="20"/>
      <c r="L5" s="26"/>
      <c r="AA5" s="44"/>
      <c r="AB5" s="45"/>
      <c r="AC5" s="45"/>
      <c r="AD5" s="45"/>
      <c r="AE5" s="45"/>
      <c r="AF5" s="45"/>
      <c r="AG5" s="45"/>
      <c r="AH5" s="45"/>
      <c r="AI5" s="45"/>
      <c r="AJ5" s="45"/>
      <c r="AK5" s="45"/>
      <c r="AL5" s="46"/>
      <c r="AN5" s="12">
        <f ca="1" t="shared" si="0"/>
        <v>0</v>
      </c>
    </row>
    <row r="6" ht="21" spans="1:40">
      <c r="A6" s="13" t="str">
        <f>Attraction_List!$F$2</f>
        <v>Build Time</v>
      </c>
      <c r="B6" s="19" t="str">
        <f ca="1">LOOKUP(B1,Attraction_List!$Z$3:$Z$9999,Attraction_List!$F$3:$F$9999)</f>
        <v>0s</v>
      </c>
      <c r="C6" s="19"/>
      <c r="E6" s="21"/>
      <c r="G6" s="20"/>
      <c r="L6" s="26"/>
      <c r="AA6" s="44"/>
      <c r="AB6" s="45"/>
      <c r="AC6" s="45"/>
      <c r="AD6" s="45"/>
      <c r="AE6" s="45"/>
      <c r="AF6" s="45"/>
      <c r="AG6" s="45"/>
      <c r="AH6" s="45"/>
      <c r="AI6" s="45"/>
      <c r="AJ6" s="45"/>
      <c r="AK6" s="45"/>
      <c r="AL6" s="46"/>
      <c r="AN6" s="12">
        <f ca="1" t="shared" si="0"/>
        <v>0</v>
      </c>
    </row>
    <row r="7" ht="21" spans="1:40">
      <c r="A7" s="13" t="str">
        <f>Attraction_List!$G$2</f>
        <v>Size</v>
      </c>
      <c r="B7" s="19" t="str">
        <f ca="1">LOOKUP(B1,Attraction_List!$Z$3:$Z$9999,Attraction_List!$G$3:$G$9999)</f>
        <v>12x12</v>
      </c>
      <c r="C7" s="19"/>
      <c r="E7" s="21"/>
      <c r="G7" s="20"/>
      <c r="L7" s="26"/>
      <c r="AA7" s="44"/>
      <c r="AB7" s="45"/>
      <c r="AC7" s="45"/>
      <c r="AD7" s="45"/>
      <c r="AE7" s="45"/>
      <c r="AF7" s="45"/>
      <c r="AG7" s="45"/>
      <c r="AH7" s="45"/>
      <c r="AI7" s="45"/>
      <c r="AJ7" s="45"/>
      <c r="AK7" s="45"/>
      <c r="AL7" s="46"/>
      <c r="AN7" s="12">
        <f ca="1" t="shared" si="0"/>
        <v>0</v>
      </c>
    </row>
    <row r="8" ht="21" spans="1:40">
      <c r="A8" s="13" t="str">
        <f>Attraction_List!$H$2</f>
        <v>Collect Time</v>
      </c>
      <c r="B8" s="19" t="str">
        <f ca="1">LOOKUP(B1,Attraction_List!$Z$3:$Z$9999,Attraction_List!$H$3:$H$9999)</f>
        <v>4h</v>
      </c>
      <c r="C8" s="19"/>
      <c r="E8" s="21"/>
      <c r="G8" s="20"/>
      <c r="L8" s="26"/>
      <c r="AA8" s="44"/>
      <c r="AB8" s="45"/>
      <c r="AC8" s="45"/>
      <c r="AD8" s="45"/>
      <c r="AE8" s="45"/>
      <c r="AF8" s="45"/>
      <c r="AG8" s="45"/>
      <c r="AH8" s="45"/>
      <c r="AI8" s="45"/>
      <c r="AJ8" s="45"/>
      <c r="AK8" s="45"/>
      <c r="AL8" s="46"/>
      <c r="AN8" s="12">
        <f ca="1" t="shared" si="0"/>
        <v>0</v>
      </c>
    </row>
    <row r="9" ht="21" spans="1:40">
      <c r="A9" s="13" t="str">
        <f>Attraction_List!$I$2</f>
        <v>Striking Gold</v>
      </c>
      <c r="B9" s="19" t="str">
        <f ca="1">IF(LOOKUP(B1,Attraction_List!$Z$3:$Z$9999,Attraction_List!$I$3:$I$9999)="Y","Yes","No")</f>
        <v>No</v>
      </c>
      <c r="C9" s="19"/>
      <c r="E9" s="21"/>
      <c r="G9" s="20"/>
      <c r="L9" s="26"/>
      <c r="AA9" s="44"/>
      <c r="AB9" s="45"/>
      <c r="AC9" s="45"/>
      <c r="AD9" s="45"/>
      <c r="AE9" s="45"/>
      <c r="AF9" s="45"/>
      <c r="AG9" s="45"/>
      <c r="AH9" s="45"/>
      <c r="AI9" s="45"/>
      <c r="AJ9" s="45"/>
      <c r="AK9" s="45"/>
      <c r="AL9" s="46"/>
      <c r="AN9" s="12">
        <f ca="1" t="shared" si="0"/>
        <v>0</v>
      </c>
    </row>
    <row r="10" ht="21" spans="1:40">
      <c r="A10" s="13" t="str">
        <f>Attraction_List!$J$2</f>
        <v>XP</v>
      </c>
      <c r="B10" s="19">
        <f ca="1">LOOKUP(B1,Attraction_List!$Z$3:$Z$9999,Attraction_List!$J$3:$J$9999)</f>
        <v>9</v>
      </c>
      <c r="C10" s="19"/>
      <c r="E10" s="21"/>
      <c r="G10" s="20"/>
      <c r="L10" s="26"/>
      <c r="AA10" s="44"/>
      <c r="AB10" s="45"/>
      <c r="AC10" s="45"/>
      <c r="AD10" s="45"/>
      <c r="AE10" s="45"/>
      <c r="AF10" s="45"/>
      <c r="AG10" s="45"/>
      <c r="AH10" s="45"/>
      <c r="AI10" s="45"/>
      <c r="AJ10" s="45"/>
      <c r="AK10" s="45"/>
      <c r="AL10" s="46"/>
      <c r="AN10" s="12">
        <f ca="1" t="shared" si="0"/>
        <v>0</v>
      </c>
    </row>
    <row r="11" ht="21" spans="1:40">
      <c r="A11" s="13" t="str">
        <f>Attraction_List!$K$2</f>
        <v>Magic</v>
      </c>
      <c r="B11" s="19">
        <f ca="1">LOOKUP(B1,Attraction_List!$Z$3:$Z$9999,Attraction_List!$K$3:$K$9999)</f>
        <v>99</v>
      </c>
      <c r="C11" s="19"/>
      <c r="D11" s="22"/>
      <c r="E11" s="23"/>
      <c r="F11" s="24"/>
      <c r="G11" s="22"/>
      <c r="H11" s="24"/>
      <c r="I11" s="24"/>
      <c r="J11" s="24"/>
      <c r="K11" s="24"/>
      <c r="L11" s="27"/>
      <c r="AA11" s="44"/>
      <c r="AB11" s="45"/>
      <c r="AC11" s="45"/>
      <c r="AD11" s="45"/>
      <c r="AE11" s="45"/>
      <c r="AF11" s="45"/>
      <c r="AG11" s="45"/>
      <c r="AH11" s="45"/>
      <c r="AI11" s="45"/>
      <c r="AJ11" s="45"/>
      <c r="AK11" s="45"/>
      <c r="AL11" s="46"/>
      <c r="AN11" s="12">
        <f ca="1" t="shared" si="0"/>
        <v>0</v>
      </c>
    </row>
    <row r="12" ht="21" spans="1:40">
      <c r="A12" s="13" t="str">
        <f>Attraction_List!$L$2</f>
        <v>Possible Tokens</v>
      </c>
      <c r="B12" s="19" t="str">
        <f ca="1">LOOKUP(B1,Attraction_List!$Z$3:$Z$9999,Attraction_List!$L$3:$L$9999)</f>
        <v>White &amp; Blue Pattern Fabric ● Orange Pattern Fabric ● Sally Ears</v>
      </c>
      <c r="C12" s="19"/>
      <c r="E12" s="21"/>
      <c r="G12" s="20"/>
      <c r="L12" s="28"/>
      <c r="AA12" s="44"/>
      <c r="AB12" s="45"/>
      <c r="AC12" s="45"/>
      <c r="AD12" s="45"/>
      <c r="AE12" s="45"/>
      <c r="AF12" s="45"/>
      <c r="AG12" s="45"/>
      <c r="AH12" s="45"/>
      <c r="AI12" s="45"/>
      <c r="AJ12" s="45"/>
      <c r="AK12" s="45"/>
      <c r="AL12" s="46"/>
      <c r="AN12" s="12">
        <f ca="1" t="shared" si="0"/>
        <v>0</v>
      </c>
    </row>
    <row r="13" ht="21" spans="1:40">
      <c r="A13" s="13" t="str">
        <f>Attraction_List!$M$2</f>
        <v>Activity</v>
      </c>
      <c r="B13" s="19" t="str">
        <f ca="1">LOOKUP(B1,Attraction_List!$Z$3:$Z$9999,Attraction_List!$M$3:$M$9999)</f>
        <v>Haunting the Walls</v>
      </c>
      <c r="C13" s="19"/>
      <c r="E13" s="21"/>
      <c r="G13" s="20"/>
      <c r="L13" s="29"/>
      <c r="AA13" s="44"/>
      <c r="AB13" s="45"/>
      <c r="AC13" s="45"/>
      <c r="AD13" s="45"/>
      <c r="AE13" s="45"/>
      <c r="AF13" s="45"/>
      <c r="AG13" s="45"/>
      <c r="AH13" s="45"/>
      <c r="AI13" s="45"/>
      <c r="AJ13" s="45"/>
      <c r="AK13" s="45"/>
      <c r="AL13" s="46"/>
      <c r="AN13" s="12">
        <f ca="1" t="shared" si="0"/>
        <v>0</v>
      </c>
    </row>
    <row r="14" ht="21" spans="1:40">
      <c r="A14" s="13" t="s">
        <v>308</v>
      </c>
      <c r="B14" s="22">
        <f>COUNTA($AB$4:$AB$9999)</f>
        <v>0</v>
      </c>
      <c r="C14" s="24"/>
      <c r="D14" s="22"/>
      <c r="E14" s="23"/>
      <c r="F14" s="24"/>
      <c r="G14" s="20"/>
      <c r="H14" s="24"/>
      <c r="I14" s="24"/>
      <c r="J14" s="24"/>
      <c r="K14" s="24"/>
      <c r="L14" s="28"/>
      <c r="AA14" s="44"/>
      <c r="AB14" s="45"/>
      <c r="AC14" s="45"/>
      <c r="AD14" s="45"/>
      <c r="AE14" s="45"/>
      <c r="AF14" s="45"/>
      <c r="AG14" s="45"/>
      <c r="AH14" s="45"/>
      <c r="AI14" s="45"/>
      <c r="AJ14" s="45"/>
      <c r="AK14" s="45"/>
      <c r="AL14" s="46"/>
      <c r="AN14" s="12">
        <f ca="1" t="shared" si="0"/>
        <v>0</v>
      </c>
    </row>
    <row r="15" ht="21" spans="1:40">
      <c r="A15" s="13" t="s">
        <v>311</v>
      </c>
      <c r="B15" s="22">
        <f>COUNTA($AA$4:$AA$9999)</f>
        <v>0</v>
      </c>
      <c r="C15" s="24"/>
      <c r="D15" s="22"/>
      <c r="E15" s="23"/>
      <c r="F15" s="24"/>
      <c r="G15" s="20"/>
      <c r="H15" s="24"/>
      <c r="I15" s="24"/>
      <c r="J15" s="24"/>
      <c r="K15" s="24"/>
      <c r="L15" s="28"/>
      <c r="AA15" s="44"/>
      <c r="AB15" s="45"/>
      <c r="AC15" s="45"/>
      <c r="AD15" s="45"/>
      <c r="AE15" s="45"/>
      <c r="AF15" s="45"/>
      <c r="AG15" s="45"/>
      <c r="AH15" s="45"/>
      <c r="AI15" s="45"/>
      <c r="AJ15" s="45"/>
      <c r="AK15" s="45"/>
      <c r="AL15" s="46"/>
      <c r="AN15" s="12">
        <f ca="1" t="shared" si="0"/>
        <v>0</v>
      </c>
    </row>
    <row r="16" spans="27:40">
      <c r="AA16" s="44"/>
      <c r="AB16" s="46"/>
      <c r="AC16" s="45"/>
      <c r="AD16" s="47"/>
      <c r="AE16" s="45"/>
      <c r="AF16" s="45"/>
      <c r="AG16" s="45"/>
      <c r="AH16" s="45"/>
      <c r="AI16" s="45"/>
      <c r="AJ16" s="45"/>
      <c r="AK16" s="45"/>
      <c r="AL16" s="46"/>
      <c r="AN16" s="12">
        <f ca="1" t="shared" si="0"/>
        <v>0</v>
      </c>
    </row>
    <row r="17" spans="27:40">
      <c r="AA17" s="44"/>
      <c r="AB17" s="46"/>
      <c r="AC17" s="45"/>
      <c r="AD17" s="45"/>
      <c r="AE17" s="45"/>
      <c r="AF17" s="45"/>
      <c r="AG17" s="45"/>
      <c r="AH17" s="45"/>
      <c r="AI17" s="45"/>
      <c r="AJ17" s="45"/>
      <c r="AK17" s="45"/>
      <c r="AL17" s="46"/>
      <c r="AN17" s="12">
        <f ca="1" t="shared" si="0"/>
        <v>0</v>
      </c>
    </row>
    <row r="18" spans="27:40">
      <c r="AA18" s="44"/>
      <c r="AB18" s="46"/>
      <c r="AC18" s="45"/>
      <c r="AD18" s="45"/>
      <c r="AE18" s="45"/>
      <c r="AF18" s="45"/>
      <c r="AG18" s="46"/>
      <c r="AH18" s="45"/>
      <c r="AI18" s="45"/>
      <c r="AJ18" s="45"/>
      <c r="AK18" s="45"/>
      <c r="AL18" s="46"/>
      <c r="AN18" s="12">
        <f ca="1" t="shared" si="0"/>
        <v>0</v>
      </c>
    </row>
    <row r="19" spans="27:40">
      <c r="AA19" s="44"/>
      <c r="AB19" s="46"/>
      <c r="AC19" s="45"/>
      <c r="AD19" s="45"/>
      <c r="AE19" s="45"/>
      <c r="AF19" s="45"/>
      <c r="AG19" s="46"/>
      <c r="AH19" s="45"/>
      <c r="AI19" s="45"/>
      <c r="AJ19" s="45"/>
      <c r="AK19" s="45"/>
      <c r="AL19" s="46"/>
      <c r="AN19" s="12">
        <f ca="1" t="shared" si="0"/>
        <v>0</v>
      </c>
    </row>
    <row r="20" spans="27:40">
      <c r="AA20" s="44"/>
      <c r="AB20" s="46"/>
      <c r="AC20" s="45"/>
      <c r="AD20" s="47"/>
      <c r="AE20" s="45"/>
      <c r="AF20" s="45"/>
      <c r="AG20" s="46"/>
      <c r="AH20" s="45"/>
      <c r="AI20" s="45"/>
      <c r="AJ20" s="45"/>
      <c r="AK20" s="45"/>
      <c r="AL20" s="46"/>
      <c r="AN20" s="12">
        <f ca="1" t="shared" si="0"/>
        <v>0</v>
      </c>
    </row>
    <row r="21" spans="27:40">
      <c r="AA21" s="44"/>
      <c r="AB21" s="46"/>
      <c r="AC21" s="45"/>
      <c r="AD21" s="45"/>
      <c r="AE21" s="45"/>
      <c r="AF21" s="45"/>
      <c r="AG21" s="46"/>
      <c r="AH21" s="45"/>
      <c r="AI21" s="45"/>
      <c r="AJ21" s="45"/>
      <c r="AK21" s="45"/>
      <c r="AL21" s="46"/>
      <c r="AN21" s="12">
        <f ca="1" t="shared" si="0"/>
        <v>0</v>
      </c>
    </row>
    <row r="22" spans="27:40">
      <c r="AA22" s="44"/>
      <c r="AB22" s="46"/>
      <c r="AC22" s="45"/>
      <c r="AD22" s="45"/>
      <c r="AE22" s="45"/>
      <c r="AF22" s="45"/>
      <c r="AG22" s="46"/>
      <c r="AH22" s="45"/>
      <c r="AI22" s="45"/>
      <c r="AJ22" s="45"/>
      <c r="AK22" s="45"/>
      <c r="AL22" s="46"/>
      <c r="AN22" s="12">
        <f ca="1" t="shared" si="0"/>
        <v>0</v>
      </c>
    </row>
    <row r="23" spans="27:40">
      <c r="AA23" s="44"/>
      <c r="AB23" s="46"/>
      <c r="AC23" s="45"/>
      <c r="AD23" s="45"/>
      <c r="AE23" s="45"/>
      <c r="AF23" s="45"/>
      <c r="AG23" s="46"/>
      <c r="AH23" s="45"/>
      <c r="AI23" s="45"/>
      <c r="AJ23" s="45"/>
      <c r="AK23" s="45"/>
      <c r="AL23" s="46"/>
      <c r="AN23" s="12">
        <f ca="1" t="shared" si="0"/>
        <v>0</v>
      </c>
    </row>
    <row r="24" spans="27:40">
      <c r="AA24" s="44"/>
      <c r="AB24" s="45"/>
      <c r="AC24" s="45"/>
      <c r="AD24" s="45"/>
      <c r="AE24" s="45"/>
      <c r="AF24" s="45"/>
      <c r="AG24" s="45"/>
      <c r="AH24" s="45"/>
      <c r="AI24" s="45"/>
      <c r="AJ24" s="45"/>
      <c r="AK24" s="45"/>
      <c r="AL24" s="46"/>
      <c r="AN24" s="12">
        <f ca="1" t="shared" si="0"/>
        <v>0</v>
      </c>
    </row>
    <row r="25" spans="27:40">
      <c r="AA25" s="44"/>
      <c r="AB25" s="45"/>
      <c r="AC25" s="45"/>
      <c r="AD25" s="47"/>
      <c r="AE25" s="45"/>
      <c r="AF25" s="45"/>
      <c r="AG25" s="45"/>
      <c r="AH25" s="45"/>
      <c r="AI25" s="45"/>
      <c r="AJ25" s="45"/>
      <c r="AK25" s="45"/>
      <c r="AL25" s="46"/>
      <c r="AN25" s="12">
        <f ca="1" t="shared" si="0"/>
        <v>0</v>
      </c>
    </row>
    <row r="26" spans="27:40">
      <c r="AA26" s="44"/>
      <c r="AB26" s="45"/>
      <c r="AC26" s="45"/>
      <c r="AD26" s="45"/>
      <c r="AE26" s="45"/>
      <c r="AF26" s="45"/>
      <c r="AG26" s="45"/>
      <c r="AH26" s="45"/>
      <c r="AI26" s="45"/>
      <c r="AJ26" s="45"/>
      <c r="AK26" s="45"/>
      <c r="AL26" s="46"/>
      <c r="AN26" s="12">
        <f ca="1" t="shared" si="0"/>
        <v>0</v>
      </c>
    </row>
    <row r="27" spans="27:40">
      <c r="AA27" s="44"/>
      <c r="AB27" s="45"/>
      <c r="AC27" s="45"/>
      <c r="AD27" s="45"/>
      <c r="AE27" s="45"/>
      <c r="AF27" s="45"/>
      <c r="AG27" s="45"/>
      <c r="AH27" s="45"/>
      <c r="AI27" s="45"/>
      <c r="AJ27" s="45"/>
      <c r="AK27" s="45"/>
      <c r="AL27" s="46"/>
      <c r="AN27" s="12">
        <f ca="1" t="shared" si="0"/>
        <v>0</v>
      </c>
    </row>
    <row r="28" spans="27:40">
      <c r="AA28" s="44"/>
      <c r="AB28" s="45"/>
      <c r="AC28" s="45"/>
      <c r="AD28" s="45"/>
      <c r="AE28" s="45"/>
      <c r="AF28" s="45"/>
      <c r="AG28" s="45"/>
      <c r="AH28" s="45"/>
      <c r="AI28" s="45"/>
      <c r="AJ28" s="45"/>
      <c r="AK28" s="45"/>
      <c r="AL28" s="46"/>
      <c r="AN28" s="12">
        <f ca="1" t="shared" si="0"/>
        <v>0</v>
      </c>
    </row>
    <row r="29" spans="27:40">
      <c r="AA29" s="44"/>
      <c r="AB29" s="45"/>
      <c r="AC29" s="45"/>
      <c r="AD29" s="45"/>
      <c r="AE29" s="45"/>
      <c r="AF29" s="45"/>
      <c r="AG29" s="45"/>
      <c r="AH29" s="45"/>
      <c r="AI29" s="45"/>
      <c r="AJ29" s="45"/>
      <c r="AK29" s="45"/>
      <c r="AL29" s="46"/>
      <c r="AN29" s="12">
        <f ca="1" t="shared" si="0"/>
        <v>0</v>
      </c>
    </row>
    <row r="30" spans="27:40">
      <c r="AA30" s="44"/>
      <c r="AB30" s="45"/>
      <c r="AC30" s="45"/>
      <c r="AD30" s="45"/>
      <c r="AE30" s="45"/>
      <c r="AF30" s="45"/>
      <c r="AG30" s="45"/>
      <c r="AH30" s="45"/>
      <c r="AI30" s="45"/>
      <c r="AJ30" s="45"/>
      <c r="AK30" s="45"/>
      <c r="AL30" s="46"/>
      <c r="AN30" s="12">
        <f ca="1" t="shared" si="0"/>
        <v>0</v>
      </c>
    </row>
    <row r="31" spans="27:40">
      <c r="AA31" s="44"/>
      <c r="AB31" s="45"/>
      <c r="AC31" s="45"/>
      <c r="AD31" s="45"/>
      <c r="AE31" s="45"/>
      <c r="AF31" s="45"/>
      <c r="AG31" s="45"/>
      <c r="AH31" s="45"/>
      <c r="AI31" s="45"/>
      <c r="AJ31" s="45"/>
      <c r="AK31" s="45"/>
      <c r="AL31" s="46"/>
      <c r="AN31" s="12">
        <f ca="1" t="shared" si="0"/>
        <v>0</v>
      </c>
    </row>
    <row r="32" spans="27:40">
      <c r="AA32" s="44"/>
      <c r="AB32" s="45"/>
      <c r="AC32" s="45"/>
      <c r="AD32" s="45"/>
      <c r="AE32" s="45"/>
      <c r="AF32" s="45"/>
      <c r="AG32" s="45"/>
      <c r="AH32" s="45"/>
      <c r="AI32" s="45"/>
      <c r="AJ32" s="45"/>
      <c r="AK32" s="45"/>
      <c r="AL32" s="46"/>
      <c r="AN32" s="12">
        <f ca="1" t="shared" si="0"/>
        <v>0</v>
      </c>
    </row>
    <row r="33" spans="27:40">
      <c r="AA33" s="44"/>
      <c r="AB33" s="45"/>
      <c r="AC33" s="45"/>
      <c r="AD33" s="47"/>
      <c r="AE33" s="45"/>
      <c r="AF33" s="45"/>
      <c r="AG33" s="45"/>
      <c r="AH33" s="45"/>
      <c r="AI33" s="45"/>
      <c r="AJ33" s="45"/>
      <c r="AK33" s="45"/>
      <c r="AL33" s="46"/>
      <c r="AN33" s="12">
        <f ca="1" t="shared" si="0"/>
        <v>0</v>
      </c>
    </row>
    <row r="34" spans="27:40">
      <c r="AA34" s="44"/>
      <c r="AB34" s="46"/>
      <c r="AC34" s="45"/>
      <c r="AD34" s="45"/>
      <c r="AE34" s="45"/>
      <c r="AF34" s="45"/>
      <c r="AG34" s="46"/>
      <c r="AH34" s="45"/>
      <c r="AI34" s="45"/>
      <c r="AJ34" s="45"/>
      <c r="AK34" s="45"/>
      <c r="AL34" s="70"/>
      <c r="AN34" s="12">
        <f ca="1" t="shared" si="0"/>
        <v>0</v>
      </c>
    </row>
    <row r="35" spans="27:40">
      <c r="AA35" s="48"/>
      <c r="AB35" s="49"/>
      <c r="AC35" s="50"/>
      <c r="AD35" s="50"/>
      <c r="AE35" s="50"/>
      <c r="AF35" s="50"/>
      <c r="AG35" s="49"/>
      <c r="AH35" s="50"/>
      <c r="AI35" s="50"/>
      <c r="AJ35" s="50"/>
      <c r="AK35" s="50"/>
      <c r="AL35" s="71"/>
      <c r="AN35" s="12">
        <f ca="1" t="shared" si="0"/>
        <v>0</v>
      </c>
    </row>
    <row r="36" spans="27:40">
      <c r="AA36" s="48"/>
      <c r="AB36" s="49"/>
      <c r="AC36" s="50"/>
      <c r="AD36" s="50"/>
      <c r="AE36" s="50"/>
      <c r="AF36" s="50"/>
      <c r="AG36" s="49"/>
      <c r="AH36" s="50"/>
      <c r="AI36" s="50"/>
      <c r="AJ36" s="50"/>
      <c r="AK36" s="50"/>
      <c r="AL36" s="71"/>
      <c r="AN36" s="12">
        <f ca="1" t="shared" si="0"/>
        <v>0</v>
      </c>
    </row>
    <row r="37" spans="27:40">
      <c r="AA37" s="48"/>
      <c r="AB37" s="49"/>
      <c r="AC37" s="50"/>
      <c r="AD37" s="50"/>
      <c r="AE37" s="50"/>
      <c r="AF37" s="50"/>
      <c r="AG37" s="49"/>
      <c r="AH37" s="50"/>
      <c r="AI37" s="50"/>
      <c r="AJ37" s="50"/>
      <c r="AK37" s="50"/>
      <c r="AL37" s="71"/>
      <c r="AN37" s="12">
        <f ca="1" t="shared" si="0"/>
        <v>0</v>
      </c>
    </row>
    <row r="38" spans="27:40">
      <c r="AA38" s="51"/>
      <c r="AB38" s="29"/>
      <c r="AC38" s="10"/>
      <c r="AE38" s="10"/>
      <c r="AF38" s="10"/>
      <c r="AG38" s="29"/>
      <c r="AH38" s="10"/>
      <c r="AI38" s="10"/>
      <c r="AJ38" s="10"/>
      <c r="AK38" s="10"/>
      <c r="AL38" s="28"/>
      <c r="AN38" s="12">
        <f ca="1" t="shared" si="0"/>
        <v>0</v>
      </c>
    </row>
    <row r="39" spans="27:40">
      <c r="AA39" s="51"/>
      <c r="AB39" s="29"/>
      <c r="AC39" s="10"/>
      <c r="AE39" s="10"/>
      <c r="AF39" s="10"/>
      <c r="AG39" s="29"/>
      <c r="AH39" s="10"/>
      <c r="AI39" s="10"/>
      <c r="AJ39" s="10"/>
      <c r="AK39" s="10"/>
      <c r="AL39" s="28"/>
      <c r="AN39" s="12">
        <f ca="1" t="shared" si="0"/>
        <v>0</v>
      </c>
    </row>
    <row r="40" spans="27:40">
      <c r="AA40" s="51"/>
      <c r="AB40" s="29"/>
      <c r="AC40" s="10"/>
      <c r="AE40" s="10"/>
      <c r="AF40" s="10"/>
      <c r="AG40" s="29"/>
      <c r="AH40" s="10"/>
      <c r="AI40" s="10"/>
      <c r="AJ40" s="10"/>
      <c r="AK40" s="10"/>
      <c r="AL40" s="28"/>
      <c r="AN40" s="12">
        <f ca="1" t="shared" si="0"/>
        <v>0</v>
      </c>
    </row>
    <row r="41" spans="27:40">
      <c r="AA41" s="51"/>
      <c r="AB41" s="29"/>
      <c r="AC41" s="10"/>
      <c r="AE41" s="10"/>
      <c r="AF41" s="10"/>
      <c r="AG41" s="29"/>
      <c r="AH41" s="10"/>
      <c r="AI41" s="10"/>
      <c r="AJ41" s="10"/>
      <c r="AK41" s="10"/>
      <c r="AL41" s="28"/>
      <c r="AN41" s="12">
        <f ca="1" t="shared" si="0"/>
        <v>0</v>
      </c>
    </row>
    <row r="42" spans="27:40">
      <c r="AA42" s="51"/>
      <c r="AB42" s="29"/>
      <c r="AC42" s="10"/>
      <c r="AE42" s="10"/>
      <c r="AF42" s="10"/>
      <c r="AG42" s="29"/>
      <c r="AH42" s="10"/>
      <c r="AI42" s="10"/>
      <c r="AJ42" s="10"/>
      <c r="AK42" s="10"/>
      <c r="AL42" s="28"/>
      <c r="AN42" s="12">
        <f ca="1" t="shared" si="0"/>
        <v>0</v>
      </c>
    </row>
    <row r="43" spans="27:40">
      <c r="AA43" s="51"/>
      <c r="AB43" s="29"/>
      <c r="AC43" s="10"/>
      <c r="AE43" s="10"/>
      <c r="AF43" s="10"/>
      <c r="AG43" s="29"/>
      <c r="AH43" s="10"/>
      <c r="AI43" s="10"/>
      <c r="AJ43" s="10"/>
      <c r="AK43" s="10"/>
      <c r="AL43" s="28"/>
      <c r="AN43" s="12">
        <f ca="1" t="shared" si="0"/>
        <v>0</v>
      </c>
    </row>
    <row r="44" spans="40:40">
      <c r="AN44" s="12">
        <f ca="1" t="shared" si="0"/>
        <v>0</v>
      </c>
    </row>
    <row r="45" spans="27:40">
      <c r="AA45" s="52"/>
      <c r="AB45" s="53"/>
      <c r="AC45" s="54"/>
      <c r="AD45" s="50"/>
      <c r="AE45" s="54"/>
      <c r="AF45" s="54"/>
      <c r="AG45" s="53"/>
      <c r="AH45" s="54"/>
      <c r="AI45" s="54"/>
      <c r="AJ45" s="54"/>
      <c r="AK45" s="54"/>
      <c r="AL45" s="72"/>
      <c r="AM45" s="52"/>
      <c r="AN45" s="12">
        <f ca="1" t="shared" si="0"/>
        <v>0</v>
      </c>
    </row>
    <row r="46" spans="27:40">
      <c r="AA46" s="44"/>
      <c r="AB46" s="55"/>
      <c r="AC46" s="56"/>
      <c r="AD46" s="45"/>
      <c r="AE46" s="56"/>
      <c r="AF46" s="56"/>
      <c r="AG46" s="55"/>
      <c r="AH46" s="56"/>
      <c r="AI46" s="56"/>
      <c r="AJ46" s="56"/>
      <c r="AK46" s="56"/>
      <c r="AL46" s="73"/>
      <c r="AM46" s="52"/>
      <c r="AN46" s="12">
        <f ca="1" t="shared" si="0"/>
        <v>0</v>
      </c>
    </row>
    <row r="47" spans="27:40">
      <c r="AA47" s="44"/>
      <c r="AB47" s="55"/>
      <c r="AC47" s="56"/>
      <c r="AD47" s="45"/>
      <c r="AE47" s="56"/>
      <c r="AF47" s="56"/>
      <c r="AG47" s="55"/>
      <c r="AH47" s="56"/>
      <c r="AI47" s="56"/>
      <c r="AJ47" s="56"/>
      <c r="AK47" s="56"/>
      <c r="AL47" s="46"/>
      <c r="AM47" s="52"/>
      <c r="AN47" s="12">
        <f ca="1" t="shared" si="0"/>
        <v>0</v>
      </c>
    </row>
    <row r="48" spans="27:40">
      <c r="AA48" s="44"/>
      <c r="AB48" s="55"/>
      <c r="AC48" s="56"/>
      <c r="AD48" s="57"/>
      <c r="AE48" s="56"/>
      <c r="AF48" s="56"/>
      <c r="AG48" s="55"/>
      <c r="AH48" s="56"/>
      <c r="AI48" s="56"/>
      <c r="AJ48" s="56"/>
      <c r="AK48" s="56"/>
      <c r="AL48" s="46"/>
      <c r="AM48" s="52"/>
      <c r="AN48" s="12">
        <f ca="1" t="shared" si="0"/>
        <v>0</v>
      </c>
    </row>
    <row r="49" spans="27:40">
      <c r="AA49" s="58"/>
      <c r="AB49" s="59"/>
      <c r="AC49" s="21"/>
      <c r="AD49" s="60"/>
      <c r="AE49" s="21"/>
      <c r="AF49" s="21"/>
      <c r="AG49" s="59"/>
      <c r="AH49" s="21"/>
      <c r="AI49" s="21"/>
      <c r="AJ49" s="21"/>
      <c r="AK49" s="21"/>
      <c r="AL49" s="74"/>
      <c r="AN49" s="12">
        <f ca="1" t="shared" si="0"/>
        <v>0</v>
      </c>
    </row>
    <row r="50" spans="40:40">
      <c r="AN50" s="12">
        <f ca="1" t="shared" si="0"/>
        <v>0</v>
      </c>
    </row>
    <row r="51" spans="40:40">
      <c r="AN51" s="12">
        <f ca="1" t="shared" si="0"/>
        <v>0</v>
      </c>
    </row>
    <row r="52" spans="40:40">
      <c r="AN52" s="12">
        <f ca="1" t="shared" si="0"/>
        <v>0</v>
      </c>
    </row>
    <row r="53" spans="40:40">
      <c r="AN53" s="12">
        <f ca="1" t="shared" si="0"/>
        <v>0</v>
      </c>
    </row>
    <row r="54" spans="40:40">
      <c r="AN54" s="12">
        <f ca="1" t="shared" si="0"/>
        <v>0</v>
      </c>
    </row>
    <row r="55" spans="40:40">
      <c r="AN55" s="12">
        <f ca="1" t="shared" si="0"/>
        <v>0</v>
      </c>
    </row>
    <row r="56" spans="40:40">
      <c r="AN56" s="12">
        <f ca="1" t="shared" si="0"/>
        <v>0</v>
      </c>
    </row>
    <row r="57" spans="40:40">
      <c r="AN57" s="12">
        <f ca="1" t="shared" si="0"/>
        <v>0</v>
      </c>
    </row>
    <row r="58" spans="40:40">
      <c r="AN58" s="12">
        <f ca="1" t="shared" si="0"/>
        <v>0</v>
      </c>
    </row>
    <row r="59" spans="40:40">
      <c r="AN59" s="12">
        <f ca="1" t="shared" si="0"/>
        <v>0</v>
      </c>
    </row>
    <row r="60" spans="40:40">
      <c r="AN60" s="12">
        <f ca="1" t="shared" si="0"/>
        <v>0</v>
      </c>
    </row>
    <row r="61" spans="40:40">
      <c r="AN61" s="12">
        <f ca="1" t="shared" si="0"/>
        <v>0</v>
      </c>
    </row>
    <row r="62" spans="40:40">
      <c r="AN62" s="12">
        <f ca="1" t="shared" si="0"/>
        <v>0</v>
      </c>
    </row>
    <row r="63" spans="40:40">
      <c r="AN63" s="12">
        <f ca="1" t="shared" si="0"/>
        <v>0</v>
      </c>
    </row>
    <row r="64" spans="40:40">
      <c r="AN64" s="12">
        <f ca="1" t="shared" si="0"/>
        <v>0</v>
      </c>
    </row>
    <row r="65" spans="40:40">
      <c r="AN65" s="12">
        <f ca="1" t="shared" si="0"/>
        <v>0</v>
      </c>
    </row>
    <row r="66" spans="40:40">
      <c r="AN66" s="12">
        <f ca="1" t="shared" si="0"/>
        <v>0</v>
      </c>
    </row>
    <row r="67" spans="40:40">
      <c r="AN67" s="12">
        <f t="shared" ref="AN67:AN99" si="1">IF(ISBLANK($AL67),0,1+LEN($AL67)-LEN(SUBSTITUTE($AL67,"●","")))</f>
        <v>0</v>
      </c>
    </row>
    <row r="68" spans="40:40">
      <c r="AN68" s="12">
        <f t="shared" si="1"/>
        <v>0</v>
      </c>
    </row>
    <row r="69" spans="40:40">
      <c r="AN69" s="12">
        <f t="shared" si="1"/>
        <v>0</v>
      </c>
    </row>
    <row r="70" spans="40:40">
      <c r="AN70" s="12">
        <f t="shared" si="1"/>
        <v>0</v>
      </c>
    </row>
    <row r="71" spans="40:40">
      <c r="AN71" s="12">
        <f t="shared" si="1"/>
        <v>0</v>
      </c>
    </row>
    <row r="72" spans="40:40">
      <c r="AN72" s="12">
        <f t="shared" si="1"/>
        <v>0</v>
      </c>
    </row>
    <row r="73" spans="40:40">
      <c r="AN73" s="12">
        <f t="shared" si="1"/>
        <v>0</v>
      </c>
    </row>
    <row r="74" spans="40:40">
      <c r="AN74" s="12">
        <f t="shared" si="1"/>
        <v>0</v>
      </c>
    </row>
    <row r="75" spans="40:40">
      <c r="AN75" s="12">
        <f t="shared" si="1"/>
        <v>0</v>
      </c>
    </row>
    <row r="76" spans="40:40">
      <c r="AN76" s="12">
        <f t="shared" si="1"/>
        <v>0</v>
      </c>
    </row>
    <row r="77" spans="40:40">
      <c r="AN77" s="12">
        <f t="shared" si="1"/>
        <v>0</v>
      </c>
    </row>
    <row r="78" spans="40:40">
      <c r="AN78" s="12">
        <f t="shared" si="1"/>
        <v>0</v>
      </c>
    </row>
    <row r="79" spans="40:40">
      <c r="AN79" s="12">
        <f t="shared" si="1"/>
        <v>0</v>
      </c>
    </row>
    <row r="80" spans="40:40">
      <c r="AN80" s="12">
        <f t="shared" si="1"/>
        <v>0</v>
      </c>
    </row>
    <row r="81" spans="40:40">
      <c r="AN81" s="12">
        <f t="shared" si="1"/>
        <v>0</v>
      </c>
    </row>
    <row r="82" spans="40:40">
      <c r="AN82" s="12">
        <f t="shared" si="1"/>
        <v>0</v>
      </c>
    </row>
    <row r="83" spans="40:40">
      <c r="AN83" s="12">
        <f t="shared" si="1"/>
        <v>0</v>
      </c>
    </row>
    <row r="84" spans="40:40">
      <c r="AN84" s="12">
        <f t="shared" si="1"/>
        <v>0</v>
      </c>
    </row>
    <row r="85" spans="40:40">
      <c r="AN85" s="12">
        <f t="shared" si="1"/>
        <v>0</v>
      </c>
    </row>
    <row r="86" spans="40:40">
      <c r="AN86" s="12">
        <f t="shared" si="1"/>
        <v>0</v>
      </c>
    </row>
    <row r="87" spans="40:40">
      <c r="AN87" s="12">
        <f t="shared" si="1"/>
        <v>0</v>
      </c>
    </row>
    <row r="88" spans="40:40">
      <c r="AN88" s="12">
        <f t="shared" si="1"/>
        <v>0</v>
      </c>
    </row>
    <row r="89" spans="40:40">
      <c r="AN89" s="12">
        <f t="shared" si="1"/>
        <v>0</v>
      </c>
    </row>
    <row r="90" spans="40:40">
      <c r="AN90" s="12">
        <f t="shared" si="1"/>
        <v>0</v>
      </c>
    </row>
    <row r="91" spans="40:40">
      <c r="AN91" s="12">
        <f t="shared" si="1"/>
        <v>0</v>
      </c>
    </row>
    <row r="92" spans="40:40">
      <c r="AN92" s="12">
        <f t="shared" si="1"/>
        <v>0</v>
      </c>
    </row>
    <row r="93" spans="40:40">
      <c r="AN93" s="12">
        <f t="shared" si="1"/>
        <v>0</v>
      </c>
    </row>
    <row r="94" spans="40:40">
      <c r="AN94" s="12">
        <f t="shared" si="1"/>
        <v>0</v>
      </c>
    </row>
    <row r="95" spans="40:40">
      <c r="AN95" s="12">
        <f t="shared" si="1"/>
        <v>0</v>
      </c>
    </row>
    <row r="96" spans="40:40">
      <c r="AN96" s="12">
        <f t="shared" si="1"/>
        <v>0</v>
      </c>
    </row>
    <row r="97" spans="40:40">
      <c r="AN97" s="12">
        <f t="shared" si="1"/>
        <v>0</v>
      </c>
    </row>
    <row r="98" spans="40:40">
      <c r="AN98" s="12">
        <f t="shared" si="1"/>
        <v>0</v>
      </c>
    </row>
    <row r="99" spans="40:40">
      <c r="AN99" s="12">
        <f t="shared" si="1"/>
        <v>0</v>
      </c>
    </row>
  </sheetData>
  <sheetProtection sheet="1" objects="1"/>
  <mergeCells count="11">
    <mergeCell ref="D1:F1"/>
    <mergeCell ref="AA1:AL1"/>
    <mergeCell ref="D2:F2"/>
    <mergeCell ref="AJ2:AK2"/>
    <mergeCell ref="D3:F3"/>
    <mergeCell ref="AB2:AB3"/>
    <mergeCell ref="AC2:AC3"/>
    <mergeCell ref="AD2:AD3"/>
    <mergeCell ref="AE2:AE3"/>
    <mergeCell ref="AF2:AF3"/>
    <mergeCell ref="AG2:AG3"/>
  </mergeCells>
  <pageMargins left="0.75" right="0.75" top="1" bottom="1" header="0.511805555555556" footer="0.511805555555556"/>
  <headerFooter/>
  <drawing r:id="rId1"/>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sheetPr>
    <pageSetUpPr autoPageBreaks="0"/>
  </sheetPr>
  <dimension ref="A1:AN99"/>
  <sheetViews>
    <sheetView showZeros="0" workbookViewId="0">
      <selection activeCell="A1" sqref="A1"/>
    </sheetView>
  </sheetViews>
  <sheetFormatPr defaultColWidth="9.14285714285714" defaultRowHeight="15"/>
  <cols>
    <col min="1" max="1" width="20.5714285714286" customWidth="1"/>
    <col min="2" max="2" width="29.7142857142857" style="8" customWidth="1"/>
    <col min="3" max="3" width="10.2857142857143" style="9" customWidth="1"/>
    <col min="4" max="4" width="10.2857142857143" style="10" customWidth="1"/>
    <col min="5" max="6" width="10.2857142857143" style="9" customWidth="1"/>
    <col min="7" max="7" width="10.2857142857143" style="8" customWidth="1"/>
    <col min="8" max="11" width="10.2857142857143" style="9" customWidth="1"/>
    <col min="12" max="12" width="10.2857142857143" style="11" customWidth="1"/>
    <col min="13" max="24" width="10.2857142857143" style="12" customWidth="1"/>
    <col min="26" max="26" width="0.990476190476191" customWidth="1"/>
    <col min="27" max="27" width="20.5714285714286" customWidth="1"/>
    <col min="28" max="28" width="29.7142857142857" style="8" customWidth="1"/>
    <col min="29" max="29" width="6.71428571428571" style="9" customWidth="1"/>
    <col min="30" max="30" width="19.1428571428571" style="10" customWidth="1"/>
    <col min="31" max="31" width="8.28571428571429" style="9" customWidth="1"/>
    <col min="32" max="32" width="7.42857142857143" style="9" customWidth="1"/>
    <col min="33" max="33" width="33.2857142857143" style="8" customWidth="1"/>
    <col min="34" max="34" width="9.28571428571429" style="9" customWidth="1"/>
    <col min="35" max="35" width="5.42857142857143" style="9" customWidth="1"/>
    <col min="36" max="36" width="3.85714285714286" style="9" customWidth="1"/>
    <col min="37" max="37" width="6.57142857142857" style="9" customWidth="1"/>
    <col min="38" max="38" width="36.2857142857143" style="11" customWidth="1"/>
    <col min="39" max="39" width="0.857142857142857" customWidth="1"/>
    <col min="40" max="40" width="9.14285714285714" style="12"/>
  </cols>
  <sheetData>
    <row r="1" ht="22.5" spans="1:40">
      <c r="A1" s="13" t="str">
        <f>Attraction_List!$Z$2</f>
        <v>Sheet Name</v>
      </c>
      <c r="B1" s="14" t="str">
        <f ca="1">MID(CELL("filename",B1),FIND("]",CELL("filename",B1))+1,255)</f>
        <v>Hollywood_Tower_of_Terror</v>
      </c>
      <c r="C1" s="14"/>
      <c r="D1" s="15" t="str">
        <f ca="1">HYPERLINK("#"&amp;CELL("address",INDEX(Attraction_List!$A$3:$A$9999,MATCH($B$1,Attraction_List!$Z$3:$Z$9999,0),1)),"Back to Attraction List")</f>
        <v>Back to Attraction List</v>
      </c>
      <c r="E1" s="16"/>
      <c r="F1" s="17"/>
      <c r="G1" s="18"/>
      <c r="H1" s="18"/>
      <c r="I1" s="18"/>
      <c r="J1" s="18"/>
      <c r="K1" s="18"/>
      <c r="L1" s="25"/>
      <c r="AA1" s="30" t="str">
        <f ca="1">N($B$14)&amp;" Task(s) From "&amp;N($B$15)&amp;" Character(s) Use "&amp;CHAR(34)&amp;$B$2&amp;CHAR(34)&amp;" For "&amp;N($AN$1)&amp;" Token(s)"</f>
        <v>0 Task(s) From 0 Character(s) Use "Hollywood Tower of Terror" For 0 Token(s)</v>
      </c>
      <c r="AB1" s="31"/>
      <c r="AC1" s="31"/>
      <c r="AD1" s="31"/>
      <c r="AE1" s="31"/>
      <c r="AF1" s="31"/>
      <c r="AG1" s="31"/>
      <c r="AH1" s="31"/>
      <c r="AI1" s="31"/>
      <c r="AJ1" s="31"/>
      <c r="AK1" s="31"/>
      <c r="AL1" s="61"/>
      <c r="AN1" s="12">
        <f ca="1">SUM($AN$4:$AN$9999)</f>
        <v>0</v>
      </c>
    </row>
    <row r="2" ht="22.5" spans="1:40">
      <c r="A2" s="13" t="str">
        <f>Attraction_List!$A$2</f>
        <v>Name</v>
      </c>
      <c r="B2" s="19" t="str">
        <f ca="1">LOOKUP(B1,Attraction_List!$Z$3:$Z$9999,Attraction_List!$A$3:$A$9999)</f>
        <v>Hollywood Tower of Terror</v>
      </c>
      <c r="C2" s="19"/>
      <c r="D2" s="9"/>
      <c r="G2" s="20"/>
      <c r="AA2" s="32" t="str">
        <f>HYPERLINK("#$A$1","&lt;&lt;&lt; Attraction Info")</f>
        <v>&lt;&lt;&lt; Attraction Info</v>
      </c>
      <c r="AB2" s="33" t="s">
        <v>276</v>
      </c>
      <c r="AC2" s="34" t="s">
        <v>277</v>
      </c>
      <c r="AD2" s="35" t="s">
        <v>278</v>
      </c>
      <c r="AE2" s="34" t="s">
        <v>279</v>
      </c>
      <c r="AF2" s="34" t="s">
        <v>280</v>
      </c>
      <c r="AG2" s="33" t="s">
        <v>281</v>
      </c>
      <c r="AH2" s="62"/>
      <c r="AI2" s="63" t="s">
        <v>282</v>
      </c>
      <c r="AJ2" s="62" t="s">
        <v>283</v>
      </c>
      <c r="AK2" s="62"/>
      <c r="AL2" s="64" t="str">
        <f ca="1">HYPERLINK("#"&amp;CELL("address",INDEX(Attraction_List!$A$3:$A$9999,MATCH($B$1,Attraction_List!$Z$3:$Z$9999,0),1)),"Back to Attraction List")</f>
        <v>Back to Attraction List</v>
      </c>
      <c r="AN2" s="12">
        <f ca="1" t="shared" ref="AN2:AN66" si="0">IF(ISBLANK($AL2),0,1+LEN($AL2)-LEN(SUBSTITUTE($AL2,"●","")))</f>
        <v>1</v>
      </c>
    </row>
    <row r="3" ht="22.5" spans="1:38">
      <c r="A3" s="13" t="str">
        <f>Attraction_List!$C$2</f>
        <v>Cost</v>
      </c>
      <c r="B3" s="19" t="str">
        <f ca="1">LOOKUP(B1,Attraction_List!$Z$3:$Z$9999,Attraction_List!$C$3:$C$9999)</f>
        <v>Free</v>
      </c>
      <c r="C3" s="19"/>
      <c r="D3" s="15" t="str">
        <f>IF($B$14&gt;0,HYPERLINK("#$AL$1","Task List &gt;&gt;&gt;"),HYPERLINK("#$A$1","No Tasks"))</f>
        <v>No Tasks</v>
      </c>
      <c r="E3" s="17"/>
      <c r="F3" s="17"/>
      <c r="G3" s="20"/>
      <c r="AA3" s="75" t="s">
        <v>284</v>
      </c>
      <c r="AB3" s="76"/>
      <c r="AC3" s="77"/>
      <c r="AD3" s="78"/>
      <c r="AE3" s="77"/>
      <c r="AF3" s="77"/>
      <c r="AG3" s="76"/>
      <c r="AH3" s="82" t="s">
        <v>285</v>
      </c>
      <c r="AI3" s="82" t="s">
        <v>286</v>
      </c>
      <c r="AJ3" s="82" t="s">
        <v>28</v>
      </c>
      <c r="AK3" s="82" t="s">
        <v>29</v>
      </c>
      <c r="AL3" s="83" t="s">
        <v>30</v>
      </c>
    </row>
    <row r="4" ht="21.75" spans="1:40">
      <c r="A4" s="13" t="str">
        <f>Attraction_List!$D$2</f>
        <v>Cost Units</v>
      </c>
      <c r="B4" s="19" t="str">
        <f ca="1">LOOKUP(B1,Attraction_List!$Z$3:$Z$9999,Attraction_List!$D$3:$D$9999)</f>
        <v>Chest</v>
      </c>
      <c r="C4" s="19"/>
      <c r="E4" s="21"/>
      <c r="G4" s="20"/>
      <c r="L4" s="26"/>
      <c r="AA4" s="44"/>
      <c r="AB4" s="45"/>
      <c r="AC4" s="45"/>
      <c r="AD4" s="45"/>
      <c r="AE4" s="45"/>
      <c r="AF4" s="45"/>
      <c r="AG4" s="45"/>
      <c r="AH4" s="45"/>
      <c r="AI4" s="45"/>
      <c r="AJ4" s="45"/>
      <c r="AK4" s="45"/>
      <c r="AL4" s="46"/>
      <c r="AN4" s="12">
        <f ca="1" t="shared" si="0"/>
        <v>0</v>
      </c>
    </row>
    <row r="5" ht="21" spans="1:40">
      <c r="A5" s="13" t="str">
        <f>Attraction_List!$E$2</f>
        <v>Limited Time</v>
      </c>
      <c r="B5" s="19" t="str">
        <f ca="1">IF(LOOKUP(B1,Attraction_List!$Z$3:$Z$9999,Attraction_List!$E$3:$E$9999)="Y","Yes","No")</f>
        <v>No</v>
      </c>
      <c r="C5" s="19"/>
      <c r="E5" s="21"/>
      <c r="G5" s="20"/>
      <c r="L5" s="26"/>
      <c r="AA5" s="44"/>
      <c r="AB5" s="45"/>
      <c r="AC5" s="45"/>
      <c r="AD5" s="45"/>
      <c r="AE5" s="45"/>
      <c r="AF5" s="45"/>
      <c r="AG5" s="45"/>
      <c r="AH5" s="45"/>
      <c r="AI5" s="45"/>
      <c r="AJ5" s="45"/>
      <c r="AK5" s="45"/>
      <c r="AL5" s="46"/>
      <c r="AN5" s="12">
        <f ca="1" t="shared" si="0"/>
        <v>0</v>
      </c>
    </row>
    <row r="6" ht="21" spans="1:40">
      <c r="A6" s="13" t="str">
        <f>Attraction_List!$F$2</f>
        <v>Build Time</v>
      </c>
      <c r="B6" s="19" t="str">
        <f ca="1">LOOKUP(B1,Attraction_List!$Z$3:$Z$9999,Attraction_List!$F$3:$F$9999)</f>
        <v>0s</v>
      </c>
      <c r="C6" s="19"/>
      <c r="E6" s="21"/>
      <c r="G6" s="20"/>
      <c r="L6" s="26"/>
      <c r="AA6" s="44"/>
      <c r="AB6" s="45"/>
      <c r="AC6" s="45"/>
      <c r="AD6" s="45"/>
      <c r="AE6" s="45"/>
      <c r="AF6" s="45"/>
      <c r="AG6" s="45"/>
      <c r="AH6" s="45"/>
      <c r="AI6" s="45"/>
      <c r="AJ6" s="45"/>
      <c r="AK6" s="45"/>
      <c r="AL6" s="46"/>
      <c r="AN6" s="12">
        <f ca="1" t="shared" si="0"/>
        <v>0</v>
      </c>
    </row>
    <row r="7" ht="21" spans="1:40">
      <c r="A7" s="13" t="str">
        <f>Attraction_List!$G$2</f>
        <v>Size</v>
      </c>
      <c r="B7" s="19" t="str">
        <f ca="1">LOOKUP(B1,Attraction_List!$Z$3:$Z$9999,Attraction_List!$G$3:$G$9999)</f>
        <v>10x10</v>
      </c>
      <c r="C7" s="19"/>
      <c r="E7" s="21"/>
      <c r="G7" s="20"/>
      <c r="L7" s="26"/>
      <c r="AA7" s="44"/>
      <c r="AB7" s="45"/>
      <c r="AC7" s="45"/>
      <c r="AD7" s="45"/>
      <c r="AE7" s="45"/>
      <c r="AF7" s="45"/>
      <c r="AG7" s="45"/>
      <c r="AH7" s="45"/>
      <c r="AI7" s="45"/>
      <c r="AJ7" s="45"/>
      <c r="AK7" s="45"/>
      <c r="AL7" s="46"/>
      <c r="AN7" s="12">
        <f ca="1" t="shared" si="0"/>
        <v>0</v>
      </c>
    </row>
    <row r="8" ht="21" spans="1:40">
      <c r="A8" s="13" t="str">
        <f>Attraction_List!$H$2</f>
        <v>Collect Time</v>
      </c>
      <c r="B8" s="19" t="str">
        <f ca="1">LOOKUP(B1,Attraction_List!$Z$3:$Z$9999,Attraction_List!$H$3:$H$9999)</f>
        <v>2h</v>
      </c>
      <c r="C8" s="19"/>
      <c r="E8" s="21"/>
      <c r="G8" s="20"/>
      <c r="L8" s="26"/>
      <c r="AA8" s="44"/>
      <c r="AB8" s="45"/>
      <c r="AC8" s="45"/>
      <c r="AD8" s="45"/>
      <c r="AE8" s="45"/>
      <c r="AF8" s="45"/>
      <c r="AG8" s="45"/>
      <c r="AH8" s="45"/>
      <c r="AI8" s="45"/>
      <c r="AJ8" s="45"/>
      <c r="AK8" s="45"/>
      <c r="AL8" s="46"/>
      <c r="AN8" s="12">
        <f ca="1" t="shared" si="0"/>
        <v>0</v>
      </c>
    </row>
    <row r="9" ht="21" spans="1:40">
      <c r="A9" s="13" t="str">
        <f>Attraction_List!$I$2</f>
        <v>Striking Gold</v>
      </c>
      <c r="B9" s="19" t="str">
        <f ca="1">IF(LOOKUP(B1,Attraction_List!$Z$3:$Z$9999,Attraction_List!$I$3:$I$9999)="Y","Yes","No")</f>
        <v>No</v>
      </c>
      <c r="C9" s="19"/>
      <c r="E9" s="21"/>
      <c r="G9" s="20"/>
      <c r="L9" s="26"/>
      <c r="AA9" s="44"/>
      <c r="AB9" s="45"/>
      <c r="AC9" s="45"/>
      <c r="AD9" s="45"/>
      <c r="AE9" s="45"/>
      <c r="AF9" s="45"/>
      <c r="AG9" s="45"/>
      <c r="AH9" s="45"/>
      <c r="AI9" s="45"/>
      <c r="AJ9" s="45"/>
      <c r="AK9" s="45"/>
      <c r="AL9" s="46"/>
      <c r="AN9" s="12">
        <f ca="1" t="shared" si="0"/>
        <v>0</v>
      </c>
    </row>
    <row r="10" ht="21" spans="1:40">
      <c r="A10" s="13" t="str">
        <f>Attraction_List!$J$2</f>
        <v>XP</v>
      </c>
      <c r="B10" s="19">
        <f ca="1">LOOKUP(B1,Attraction_List!$Z$3:$Z$9999,Attraction_List!$J$3:$J$9999)</f>
        <v>10</v>
      </c>
      <c r="C10" s="19"/>
      <c r="E10" s="21"/>
      <c r="G10" s="20"/>
      <c r="L10" s="26"/>
      <c r="AA10" s="44"/>
      <c r="AB10" s="45"/>
      <c r="AC10" s="45"/>
      <c r="AD10" s="45"/>
      <c r="AE10" s="45"/>
      <c r="AF10" s="45"/>
      <c r="AG10" s="45"/>
      <c r="AH10" s="45"/>
      <c r="AI10" s="45"/>
      <c r="AJ10" s="45"/>
      <c r="AK10" s="45"/>
      <c r="AL10" s="46"/>
      <c r="AN10" s="12">
        <f ca="1" t="shared" si="0"/>
        <v>0</v>
      </c>
    </row>
    <row r="11" ht="21" spans="1:40">
      <c r="A11" s="13" t="str">
        <f>Attraction_List!$K$2</f>
        <v>Magic</v>
      </c>
      <c r="B11" s="19">
        <f ca="1">LOOKUP(B1,Attraction_List!$Z$3:$Z$9999,Attraction_List!$K$3:$K$9999)</f>
        <v>55</v>
      </c>
      <c r="C11" s="19"/>
      <c r="D11" s="22"/>
      <c r="E11" s="23"/>
      <c r="F11" s="24"/>
      <c r="G11" s="22"/>
      <c r="H11" s="24"/>
      <c r="I11" s="24"/>
      <c r="J11" s="24"/>
      <c r="K11" s="24"/>
      <c r="L11" s="27"/>
      <c r="AA11" s="44"/>
      <c r="AB11" s="45"/>
      <c r="AC11" s="45"/>
      <c r="AD11" s="45"/>
      <c r="AE11" s="45"/>
      <c r="AF11" s="45"/>
      <c r="AG11" s="45"/>
      <c r="AH11" s="45"/>
      <c r="AI11" s="45"/>
      <c r="AJ11" s="45"/>
      <c r="AK11" s="45"/>
      <c r="AL11" s="46"/>
      <c r="AN11" s="12">
        <f ca="1" t="shared" si="0"/>
        <v>0</v>
      </c>
    </row>
    <row r="12" ht="21" spans="1:40">
      <c r="A12" s="13" t="str">
        <f>Attraction_List!$L$2</f>
        <v>Possible Tokens</v>
      </c>
      <c r="B12" s="19" t="str">
        <f ca="1">LOOKUP(B1,Attraction_List!$Z$3:$Z$9999,Attraction_List!$L$3:$L$9999)</f>
        <v>Pumpkin King Head</v>
      </c>
      <c r="C12" s="19"/>
      <c r="E12" s="21"/>
      <c r="G12" s="20"/>
      <c r="L12" s="28"/>
      <c r="AA12" s="44"/>
      <c r="AB12" s="45"/>
      <c r="AC12" s="45"/>
      <c r="AD12" s="45"/>
      <c r="AE12" s="45"/>
      <c r="AF12" s="45"/>
      <c r="AG12" s="45"/>
      <c r="AH12" s="45"/>
      <c r="AI12" s="45"/>
      <c r="AJ12" s="45"/>
      <c r="AK12" s="45"/>
      <c r="AL12" s="46"/>
      <c r="AN12" s="12">
        <f ca="1" t="shared" si="0"/>
        <v>0</v>
      </c>
    </row>
    <row r="13" ht="21" spans="1:40">
      <c r="A13" s="13" t="str">
        <f>Attraction_List!$M$2</f>
        <v>Activity</v>
      </c>
      <c r="B13" s="19" t="str">
        <f ca="1">LOOKUP(B1,Attraction_List!$Z$3:$Z$9999,Attraction_List!$M$3:$M$9999)</f>
        <v>Scaring Visitors</v>
      </c>
      <c r="C13" s="19"/>
      <c r="E13" s="21"/>
      <c r="G13" s="20"/>
      <c r="L13" s="29"/>
      <c r="AA13" s="44"/>
      <c r="AB13" s="45"/>
      <c r="AC13" s="45"/>
      <c r="AD13" s="45"/>
      <c r="AE13" s="45"/>
      <c r="AF13" s="45"/>
      <c r="AG13" s="45"/>
      <c r="AH13" s="45"/>
      <c r="AI13" s="45"/>
      <c r="AJ13" s="45"/>
      <c r="AK13" s="45"/>
      <c r="AL13" s="46"/>
      <c r="AN13" s="12">
        <f ca="1" t="shared" si="0"/>
        <v>0</v>
      </c>
    </row>
    <row r="14" ht="21" spans="1:40">
      <c r="A14" s="13" t="s">
        <v>308</v>
      </c>
      <c r="B14" s="22">
        <f>COUNTA($AB$4:$AB$9999)</f>
        <v>0</v>
      </c>
      <c r="C14" s="24"/>
      <c r="D14" s="22"/>
      <c r="E14" s="23"/>
      <c r="F14" s="24"/>
      <c r="G14" s="20"/>
      <c r="H14" s="24"/>
      <c r="I14" s="24"/>
      <c r="J14" s="24"/>
      <c r="K14" s="24"/>
      <c r="L14" s="28"/>
      <c r="AA14" s="44"/>
      <c r="AB14" s="45"/>
      <c r="AC14" s="45"/>
      <c r="AD14" s="45"/>
      <c r="AE14" s="45"/>
      <c r="AF14" s="45"/>
      <c r="AG14" s="45"/>
      <c r="AH14" s="45"/>
      <c r="AI14" s="45"/>
      <c r="AJ14" s="45"/>
      <c r="AK14" s="45"/>
      <c r="AL14" s="46"/>
      <c r="AN14" s="12">
        <f ca="1" t="shared" si="0"/>
        <v>0</v>
      </c>
    </row>
    <row r="15" ht="21" spans="1:40">
      <c r="A15" s="13" t="s">
        <v>311</v>
      </c>
      <c r="B15" s="22">
        <f>COUNTA($AA$4:$AA$9999)</f>
        <v>0</v>
      </c>
      <c r="C15" s="24"/>
      <c r="D15" s="22"/>
      <c r="E15" s="23"/>
      <c r="F15" s="24"/>
      <c r="G15" s="20"/>
      <c r="H15" s="24"/>
      <c r="I15" s="24"/>
      <c r="J15" s="24"/>
      <c r="K15" s="24"/>
      <c r="L15" s="28"/>
      <c r="AA15" s="44"/>
      <c r="AB15" s="45"/>
      <c r="AC15" s="45"/>
      <c r="AD15" s="45"/>
      <c r="AE15" s="45"/>
      <c r="AF15" s="45"/>
      <c r="AG15" s="45"/>
      <c r="AH15" s="45"/>
      <c r="AI15" s="45"/>
      <c r="AJ15" s="45"/>
      <c r="AK15" s="45"/>
      <c r="AL15" s="46"/>
      <c r="AN15" s="12">
        <f ca="1" t="shared" si="0"/>
        <v>0</v>
      </c>
    </row>
    <row r="16" spans="27:40">
      <c r="AA16" s="44"/>
      <c r="AB16" s="46"/>
      <c r="AC16" s="45"/>
      <c r="AD16" s="47"/>
      <c r="AE16" s="45"/>
      <c r="AF16" s="45"/>
      <c r="AG16" s="45"/>
      <c r="AH16" s="45"/>
      <c r="AI16" s="45"/>
      <c r="AJ16" s="45"/>
      <c r="AK16" s="45"/>
      <c r="AL16" s="46"/>
      <c r="AN16" s="12">
        <f ca="1" t="shared" si="0"/>
        <v>0</v>
      </c>
    </row>
    <row r="17" spans="27:40">
      <c r="AA17" s="44"/>
      <c r="AB17" s="46"/>
      <c r="AC17" s="45"/>
      <c r="AD17" s="45"/>
      <c r="AE17" s="45"/>
      <c r="AF17" s="45"/>
      <c r="AG17" s="45"/>
      <c r="AH17" s="45"/>
      <c r="AI17" s="45"/>
      <c r="AJ17" s="45"/>
      <c r="AK17" s="45"/>
      <c r="AL17" s="46"/>
      <c r="AN17" s="12">
        <f ca="1" t="shared" si="0"/>
        <v>0</v>
      </c>
    </row>
    <row r="18" spans="27:40">
      <c r="AA18" s="44"/>
      <c r="AB18" s="46"/>
      <c r="AC18" s="45"/>
      <c r="AD18" s="45"/>
      <c r="AE18" s="45"/>
      <c r="AF18" s="45"/>
      <c r="AG18" s="46"/>
      <c r="AH18" s="45"/>
      <c r="AI18" s="45"/>
      <c r="AJ18" s="45"/>
      <c r="AK18" s="45"/>
      <c r="AL18" s="46"/>
      <c r="AN18" s="12">
        <f ca="1" t="shared" si="0"/>
        <v>0</v>
      </c>
    </row>
    <row r="19" spans="27:40">
      <c r="AA19" s="44"/>
      <c r="AB19" s="46"/>
      <c r="AC19" s="45"/>
      <c r="AD19" s="45"/>
      <c r="AE19" s="45"/>
      <c r="AF19" s="45"/>
      <c r="AG19" s="46"/>
      <c r="AH19" s="45"/>
      <c r="AI19" s="45"/>
      <c r="AJ19" s="45"/>
      <c r="AK19" s="45"/>
      <c r="AL19" s="46"/>
      <c r="AN19" s="12">
        <f ca="1" t="shared" si="0"/>
        <v>0</v>
      </c>
    </row>
    <row r="20" spans="27:40">
      <c r="AA20" s="44"/>
      <c r="AB20" s="46"/>
      <c r="AC20" s="45"/>
      <c r="AD20" s="47"/>
      <c r="AE20" s="45"/>
      <c r="AF20" s="45"/>
      <c r="AG20" s="46"/>
      <c r="AH20" s="45"/>
      <c r="AI20" s="45"/>
      <c r="AJ20" s="45"/>
      <c r="AK20" s="45"/>
      <c r="AL20" s="46"/>
      <c r="AN20" s="12">
        <f ca="1" t="shared" si="0"/>
        <v>0</v>
      </c>
    </row>
    <row r="21" spans="27:40">
      <c r="AA21" s="44"/>
      <c r="AB21" s="46"/>
      <c r="AC21" s="45"/>
      <c r="AD21" s="45"/>
      <c r="AE21" s="45"/>
      <c r="AF21" s="45"/>
      <c r="AG21" s="46"/>
      <c r="AH21" s="45"/>
      <c r="AI21" s="45"/>
      <c r="AJ21" s="45"/>
      <c r="AK21" s="45"/>
      <c r="AL21" s="46"/>
      <c r="AN21" s="12">
        <f ca="1" t="shared" si="0"/>
        <v>0</v>
      </c>
    </row>
    <row r="22" spans="27:40">
      <c r="AA22" s="44"/>
      <c r="AB22" s="46"/>
      <c r="AC22" s="45"/>
      <c r="AD22" s="45"/>
      <c r="AE22" s="45"/>
      <c r="AF22" s="45"/>
      <c r="AG22" s="46"/>
      <c r="AH22" s="45"/>
      <c r="AI22" s="45"/>
      <c r="AJ22" s="45"/>
      <c r="AK22" s="45"/>
      <c r="AL22" s="46"/>
      <c r="AN22" s="12">
        <f ca="1" t="shared" si="0"/>
        <v>0</v>
      </c>
    </row>
    <row r="23" spans="27:40">
      <c r="AA23" s="44"/>
      <c r="AB23" s="46"/>
      <c r="AC23" s="45"/>
      <c r="AD23" s="45"/>
      <c r="AE23" s="45"/>
      <c r="AF23" s="45"/>
      <c r="AG23" s="46"/>
      <c r="AH23" s="45"/>
      <c r="AI23" s="45"/>
      <c r="AJ23" s="45"/>
      <c r="AK23" s="45"/>
      <c r="AL23" s="46"/>
      <c r="AN23" s="12">
        <f ca="1" t="shared" si="0"/>
        <v>0</v>
      </c>
    </row>
    <row r="24" spans="27:40">
      <c r="AA24" s="44"/>
      <c r="AB24" s="45"/>
      <c r="AC24" s="45"/>
      <c r="AD24" s="45"/>
      <c r="AE24" s="45"/>
      <c r="AF24" s="45"/>
      <c r="AG24" s="45"/>
      <c r="AH24" s="45"/>
      <c r="AI24" s="45"/>
      <c r="AJ24" s="45"/>
      <c r="AK24" s="45"/>
      <c r="AL24" s="46"/>
      <c r="AN24" s="12">
        <f ca="1" t="shared" si="0"/>
        <v>0</v>
      </c>
    </row>
    <row r="25" spans="27:40">
      <c r="AA25" s="44"/>
      <c r="AB25" s="45"/>
      <c r="AC25" s="45"/>
      <c r="AD25" s="47"/>
      <c r="AE25" s="45"/>
      <c r="AF25" s="45"/>
      <c r="AG25" s="45"/>
      <c r="AH25" s="45"/>
      <c r="AI25" s="45"/>
      <c r="AJ25" s="45"/>
      <c r="AK25" s="45"/>
      <c r="AL25" s="46"/>
      <c r="AN25" s="12">
        <f ca="1" t="shared" si="0"/>
        <v>0</v>
      </c>
    </row>
    <row r="26" spans="27:40">
      <c r="AA26" s="44"/>
      <c r="AB26" s="45"/>
      <c r="AC26" s="45"/>
      <c r="AD26" s="45"/>
      <c r="AE26" s="45"/>
      <c r="AF26" s="45"/>
      <c r="AG26" s="45"/>
      <c r="AH26" s="45"/>
      <c r="AI26" s="45"/>
      <c r="AJ26" s="45"/>
      <c r="AK26" s="45"/>
      <c r="AL26" s="46"/>
      <c r="AN26" s="12">
        <f ca="1" t="shared" si="0"/>
        <v>0</v>
      </c>
    </row>
    <row r="27" spans="27:40">
      <c r="AA27" s="44"/>
      <c r="AB27" s="45"/>
      <c r="AC27" s="45"/>
      <c r="AD27" s="45"/>
      <c r="AE27" s="45"/>
      <c r="AF27" s="45"/>
      <c r="AG27" s="45"/>
      <c r="AH27" s="45"/>
      <c r="AI27" s="45"/>
      <c r="AJ27" s="45"/>
      <c r="AK27" s="45"/>
      <c r="AL27" s="46"/>
      <c r="AN27" s="12">
        <f ca="1" t="shared" si="0"/>
        <v>0</v>
      </c>
    </row>
    <row r="28" spans="27:40">
      <c r="AA28" s="44"/>
      <c r="AB28" s="45"/>
      <c r="AC28" s="45"/>
      <c r="AD28" s="45"/>
      <c r="AE28" s="45"/>
      <c r="AF28" s="45"/>
      <c r="AG28" s="45"/>
      <c r="AH28" s="45"/>
      <c r="AI28" s="45"/>
      <c r="AJ28" s="45"/>
      <c r="AK28" s="45"/>
      <c r="AL28" s="46"/>
      <c r="AN28" s="12">
        <f ca="1" t="shared" si="0"/>
        <v>0</v>
      </c>
    </row>
    <row r="29" spans="27:40">
      <c r="AA29" s="44"/>
      <c r="AB29" s="45"/>
      <c r="AC29" s="45"/>
      <c r="AD29" s="45"/>
      <c r="AE29" s="45"/>
      <c r="AF29" s="45"/>
      <c r="AG29" s="45"/>
      <c r="AH29" s="45"/>
      <c r="AI29" s="45"/>
      <c r="AJ29" s="45"/>
      <c r="AK29" s="45"/>
      <c r="AL29" s="46"/>
      <c r="AN29" s="12">
        <f ca="1" t="shared" si="0"/>
        <v>0</v>
      </c>
    </row>
    <row r="30" spans="27:40">
      <c r="AA30" s="44"/>
      <c r="AB30" s="45"/>
      <c r="AC30" s="45"/>
      <c r="AD30" s="45"/>
      <c r="AE30" s="45"/>
      <c r="AF30" s="45"/>
      <c r="AG30" s="45"/>
      <c r="AH30" s="45"/>
      <c r="AI30" s="45"/>
      <c r="AJ30" s="45"/>
      <c r="AK30" s="45"/>
      <c r="AL30" s="46"/>
      <c r="AN30" s="12">
        <f ca="1" t="shared" si="0"/>
        <v>0</v>
      </c>
    </row>
    <row r="31" spans="27:40">
      <c r="AA31" s="44"/>
      <c r="AB31" s="45"/>
      <c r="AC31" s="45"/>
      <c r="AD31" s="45"/>
      <c r="AE31" s="45"/>
      <c r="AF31" s="45"/>
      <c r="AG31" s="45"/>
      <c r="AH31" s="45"/>
      <c r="AI31" s="45"/>
      <c r="AJ31" s="45"/>
      <c r="AK31" s="45"/>
      <c r="AL31" s="46"/>
      <c r="AN31" s="12">
        <f ca="1" t="shared" si="0"/>
        <v>0</v>
      </c>
    </row>
    <row r="32" spans="27:40">
      <c r="AA32" s="44"/>
      <c r="AB32" s="45"/>
      <c r="AC32" s="45"/>
      <c r="AD32" s="45"/>
      <c r="AE32" s="45"/>
      <c r="AF32" s="45"/>
      <c r="AG32" s="45"/>
      <c r="AH32" s="45"/>
      <c r="AI32" s="45"/>
      <c r="AJ32" s="45"/>
      <c r="AK32" s="45"/>
      <c r="AL32" s="46"/>
      <c r="AN32" s="12">
        <f ca="1" t="shared" si="0"/>
        <v>0</v>
      </c>
    </row>
    <row r="33" spans="27:40">
      <c r="AA33" s="44"/>
      <c r="AB33" s="45"/>
      <c r="AC33" s="45"/>
      <c r="AD33" s="47"/>
      <c r="AE33" s="45"/>
      <c r="AF33" s="45"/>
      <c r="AG33" s="45"/>
      <c r="AH33" s="45"/>
      <c r="AI33" s="45"/>
      <c r="AJ33" s="45"/>
      <c r="AK33" s="45"/>
      <c r="AL33" s="46"/>
      <c r="AN33" s="12">
        <f ca="1" t="shared" si="0"/>
        <v>0</v>
      </c>
    </row>
    <row r="34" spans="27:40">
      <c r="AA34" s="44"/>
      <c r="AB34" s="46"/>
      <c r="AC34" s="45"/>
      <c r="AD34" s="45"/>
      <c r="AE34" s="45"/>
      <c r="AF34" s="45"/>
      <c r="AG34" s="46"/>
      <c r="AH34" s="45"/>
      <c r="AI34" s="45"/>
      <c r="AJ34" s="45"/>
      <c r="AK34" s="45"/>
      <c r="AL34" s="70"/>
      <c r="AN34" s="12">
        <f ca="1" t="shared" si="0"/>
        <v>0</v>
      </c>
    </row>
    <row r="35" spans="27:40">
      <c r="AA35" s="48"/>
      <c r="AB35" s="49"/>
      <c r="AC35" s="50"/>
      <c r="AD35" s="50"/>
      <c r="AE35" s="50"/>
      <c r="AF35" s="50"/>
      <c r="AG35" s="49"/>
      <c r="AH35" s="50"/>
      <c r="AI35" s="50"/>
      <c r="AJ35" s="50"/>
      <c r="AK35" s="50"/>
      <c r="AL35" s="71"/>
      <c r="AN35" s="12">
        <f ca="1" t="shared" si="0"/>
        <v>0</v>
      </c>
    </row>
    <row r="36" spans="27:40">
      <c r="AA36" s="48"/>
      <c r="AB36" s="49"/>
      <c r="AC36" s="50"/>
      <c r="AD36" s="50"/>
      <c r="AE36" s="50"/>
      <c r="AF36" s="50"/>
      <c r="AG36" s="49"/>
      <c r="AH36" s="50"/>
      <c r="AI36" s="50"/>
      <c r="AJ36" s="50"/>
      <c r="AK36" s="50"/>
      <c r="AL36" s="71"/>
      <c r="AN36" s="12">
        <f ca="1" t="shared" si="0"/>
        <v>0</v>
      </c>
    </row>
    <row r="37" spans="27:40">
      <c r="AA37" s="48"/>
      <c r="AB37" s="49"/>
      <c r="AC37" s="50"/>
      <c r="AD37" s="50"/>
      <c r="AE37" s="50"/>
      <c r="AF37" s="50"/>
      <c r="AG37" s="49"/>
      <c r="AH37" s="50"/>
      <c r="AI37" s="50"/>
      <c r="AJ37" s="50"/>
      <c r="AK37" s="50"/>
      <c r="AL37" s="71"/>
      <c r="AN37" s="12">
        <f ca="1" t="shared" si="0"/>
        <v>0</v>
      </c>
    </row>
    <row r="38" spans="27:40">
      <c r="AA38" s="51"/>
      <c r="AB38" s="29"/>
      <c r="AC38" s="10"/>
      <c r="AE38" s="10"/>
      <c r="AF38" s="10"/>
      <c r="AG38" s="29"/>
      <c r="AH38" s="10"/>
      <c r="AI38" s="10"/>
      <c r="AJ38" s="10"/>
      <c r="AK38" s="10"/>
      <c r="AL38" s="28"/>
      <c r="AN38" s="12">
        <f ca="1" t="shared" si="0"/>
        <v>0</v>
      </c>
    </row>
    <row r="39" spans="27:40">
      <c r="AA39" s="51"/>
      <c r="AB39" s="29"/>
      <c r="AC39" s="10"/>
      <c r="AE39" s="10"/>
      <c r="AF39" s="10"/>
      <c r="AG39" s="29"/>
      <c r="AH39" s="10"/>
      <c r="AI39" s="10"/>
      <c r="AJ39" s="10"/>
      <c r="AK39" s="10"/>
      <c r="AL39" s="28"/>
      <c r="AN39" s="12">
        <f ca="1" t="shared" si="0"/>
        <v>0</v>
      </c>
    </row>
    <row r="40" spans="27:40">
      <c r="AA40" s="51"/>
      <c r="AB40" s="29"/>
      <c r="AC40" s="10"/>
      <c r="AE40" s="10"/>
      <c r="AF40" s="10"/>
      <c r="AG40" s="29"/>
      <c r="AH40" s="10"/>
      <c r="AI40" s="10"/>
      <c r="AJ40" s="10"/>
      <c r="AK40" s="10"/>
      <c r="AL40" s="28"/>
      <c r="AN40" s="12">
        <f ca="1" t="shared" si="0"/>
        <v>0</v>
      </c>
    </row>
    <row r="41" spans="27:40">
      <c r="AA41" s="51"/>
      <c r="AB41" s="29"/>
      <c r="AC41" s="10"/>
      <c r="AE41" s="10"/>
      <c r="AF41" s="10"/>
      <c r="AG41" s="29"/>
      <c r="AH41" s="10"/>
      <c r="AI41" s="10"/>
      <c r="AJ41" s="10"/>
      <c r="AK41" s="10"/>
      <c r="AL41" s="28"/>
      <c r="AN41" s="12">
        <f ca="1" t="shared" si="0"/>
        <v>0</v>
      </c>
    </row>
    <row r="42" spans="27:40">
      <c r="AA42" s="51"/>
      <c r="AB42" s="29"/>
      <c r="AC42" s="10"/>
      <c r="AE42" s="10"/>
      <c r="AF42" s="10"/>
      <c r="AG42" s="29"/>
      <c r="AH42" s="10"/>
      <c r="AI42" s="10"/>
      <c r="AJ42" s="10"/>
      <c r="AK42" s="10"/>
      <c r="AL42" s="28"/>
      <c r="AN42" s="12">
        <f ca="1" t="shared" si="0"/>
        <v>0</v>
      </c>
    </row>
    <row r="43" spans="27:40">
      <c r="AA43" s="51"/>
      <c r="AB43" s="29"/>
      <c r="AC43" s="10"/>
      <c r="AE43" s="10"/>
      <c r="AF43" s="10"/>
      <c r="AG43" s="29"/>
      <c r="AH43" s="10"/>
      <c r="AI43" s="10"/>
      <c r="AJ43" s="10"/>
      <c r="AK43" s="10"/>
      <c r="AL43" s="28"/>
      <c r="AN43" s="12">
        <f ca="1" t="shared" si="0"/>
        <v>0</v>
      </c>
    </row>
    <row r="44" spans="40:40">
      <c r="AN44" s="12">
        <f ca="1" t="shared" si="0"/>
        <v>0</v>
      </c>
    </row>
    <row r="45" spans="27:40">
      <c r="AA45" s="52"/>
      <c r="AB45" s="53"/>
      <c r="AC45" s="54"/>
      <c r="AD45" s="50"/>
      <c r="AE45" s="54"/>
      <c r="AF45" s="54"/>
      <c r="AG45" s="53"/>
      <c r="AH45" s="54"/>
      <c r="AI45" s="54"/>
      <c r="AJ45" s="54"/>
      <c r="AK45" s="54"/>
      <c r="AL45" s="72"/>
      <c r="AM45" s="52"/>
      <c r="AN45" s="12">
        <f ca="1" t="shared" si="0"/>
        <v>0</v>
      </c>
    </row>
    <row r="46" spans="27:40">
      <c r="AA46" s="44"/>
      <c r="AB46" s="55"/>
      <c r="AC46" s="56"/>
      <c r="AD46" s="45"/>
      <c r="AE46" s="56"/>
      <c r="AF46" s="56"/>
      <c r="AG46" s="55"/>
      <c r="AH46" s="56"/>
      <c r="AI46" s="56"/>
      <c r="AJ46" s="56"/>
      <c r="AK46" s="56"/>
      <c r="AL46" s="73"/>
      <c r="AM46" s="52"/>
      <c r="AN46" s="12">
        <f ca="1" t="shared" si="0"/>
        <v>0</v>
      </c>
    </row>
    <row r="47" spans="27:40">
      <c r="AA47" s="44"/>
      <c r="AB47" s="55"/>
      <c r="AC47" s="56"/>
      <c r="AD47" s="45"/>
      <c r="AE47" s="56"/>
      <c r="AF47" s="56"/>
      <c r="AG47" s="55"/>
      <c r="AH47" s="56"/>
      <c r="AI47" s="56"/>
      <c r="AJ47" s="56"/>
      <c r="AK47" s="56"/>
      <c r="AL47" s="46"/>
      <c r="AM47" s="52"/>
      <c r="AN47" s="12">
        <f ca="1" t="shared" si="0"/>
        <v>0</v>
      </c>
    </row>
    <row r="48" spans="27:40">
      <c r="AA48" s="44"/>
      <c r="AB48" s="55"/>
      <c r="AC48" s="56"/>
      <c r="AD48" s="57"/>
      <c r="AE48" s="56"/>
      <c r="AF48" s="56"/>
      <c r="AG48" s="55"/>
      <c r="AH48" s="56"/>
      <c r="AI48" s="56"/>
      <c r="AJ48" s="56"/>
      <c r="AK48" s="56"/>
      <c r="AL48" s="46"/>
      <c r="AM48" s="52"/>
      <c r="AN48" s="12">
        <f ca="1" t="shared" si="0"/>
        <v>0</v>
      </c>
    </row>
    <row r="49" spans="27:40">
      <c r="AA49" s="58"/>
      <c r="AB49" s="59"/>
      <c r="AC49" s="21"/>
      <c r="AD49" s="60"/>
      <c r="AE49" s="21"/>
      <c r="AF49" s="21"/>
      <c r="AG49" s="59"/>
      <c r="AH49" s="21"/>
      <c r="AI49" s="21"/>
      <c r="AJ49" s="21"/>
      <c r="AK49" s="21"/>
      <c r="AL49" s="74"/>
      <c r="AN49" s="12">
        <f ca="1" t="shared" si="0"/>
        <v>0</v>
      </c>
    </row>
    <row r="50" spans="40:40">
      <c r="AN50" s="12">
        <f ca="1" t="shared" si="0"/>
        <v>0</v>
      </c>
    </row>
    <row r="51" spans="40:40">
      <c r="AN51" s="12">
        <f ca="1" t="shared" si="0"/>
        <v>0</v>
      </c>
    </row>
    <row r="52" spans="40:40">
      <c r="AN52" s="12">
        <f ca="1" t="shared" si="0"/>
        <v>0</v>
      </c>
    </row>
    <row r="53" spans="40:40">
      <c r="AN53" s="12">
        <f ca="1" t="shared" si="0"/>
        <v>0</v>
      </c>
    </row>
    <row r="54" spans="40:40">
      <c r="AN54" s="12">
        <f ca="1" t="shared" si="0"/>
        <v>0</v>
      </c>
    </row>
    <row r="55" spans="40:40">
      <c r="AN55" s="12">
        <f ca="1" t="shared" si="0"/>
        <v>0</v>
      </c>
    </row>
    <row r="56" spans="40:40">
      <c r="AN56" s="12">
        <f ca="1" t="shared" si="0"/>
        <v>0</v>
      </c>
    </row>
    <row r="57" spans="40:40">
      <c r="AN57" s="12">
        <f ca="1" t="shared" si="0"/>
        <v>0</v>
      </c>
    </row>
    <row r="58" spans="40:40">
      <c r="AN58" s="12">
        <f ca="1" t="shared" si="0"/>
        <v>0</v>
      </c>
    </row>
    <row r="59" spans="40:40">
      <c r="AN59" s="12">
        <f ca="1" t="shared" si="0"/>
        <v>0</v>
      </c>
    </row>
    <row r="60" spans="40:40">
      <c r="AN60" s="12">
        <f ca="1" t="shared" si="0"/>
        <v>0</v>
      </c>
    </row>
    <row r="61" spans="40:40">
      <c r="AN61" s="12">
        <f ca="1" t="shared" si="0"/>
        <v>0</v>
      </c>
    </row>
    <row r="62" spans="40:40">
      <c r="AN62" s="12">
        <f ca="1" t="shared" si="0"/>
        <v>0</v>
      </c>
    </row>
    <row r="63" spans="40:40">
      <c r="AN63" s="12">
        <f ca="1" t="shared" si="0"/>
        <v>0</v>
      </c>
    </row>
    <row r="64" spans="40:40">
      <c r="AN64" s="12">
        <f ca="1" t="shared" si="0"/>
        <v>0</v>
      </c>
    </row>
    <row r="65" spans="40:40">
      <c r="AN65" s="12">
        <f ca="1" t="shared" si="0"/>
        <v>0</v>
      </c>
    </row>
    <row r="66" spans="40:40">
      <c r="AN66" s="12">
        <f ca="1" t="shared" si="0"/>
        <v>0</v>
      </c>
    </row>
    <row r="67" spans="40:40">
      <c r="AN67" s="12">
        <f t="shared" ref="AN67:AN99" si="1">IF(ISBLANK($AL67),0,1+LEN($AL67)-LEN(SUBSTITUTE($AL67,"●","")))</f>
        <v>0</v>
      </c>
    </row>
    <row r="68" spans="40:40">
      <c r="AN68" s="12">
        <f t="shared" si="1"/>
        <v>0</v>
      </c>
    </row>
    <row r="69" spans="40:40">
      <c r="AN69" s="12">
        <f t="shared" si="1"/>
        <v>0</v>
      </c>
    </row>
    <row r="70" spans="40:40">
      <c r="AN70" s="12">
        <f t="shared" si="1"/>
        <v>0</v>
      </c>
    </row>
    <row r="71" spans="40:40">
      <c r="AN71" s="12">
        <f t="shared" si="1"/>
        <v>0</v>
      </c>
    </row>
    <row r="72" spans="40:40">
      <c r="AN72" s="12">
        <f t="shared" si="1"/>
        <v>0</v>
      </c>
    </row>
    <row r="73" spans="40:40">
      <c r="AN73" s="12">
        <f t="shared" si="1"/>
        <v>0</v>
      </c>
    </row>
    <row r="74" spans="40:40">
      <c r="AN74" s="12">
        <f t="shared" si="1"/>
        <v>0</v>
      </c>
    </row>
    <row r="75" spans="40:40">
      <c r="AN75" s="12">
        <f t="shared" si="1"/>
        <v>0</v>
      </c>
    </row>
    <row r="76" spans="40:40">
      <c r="AN76" s="12">
        <f t="shared" si="1"/>
        <v>0</v>
      </c>
    </row>
    <row r="77" spans="40:40">
      <c r="AN77" s="12">
        <f t="shared" si="1"/>
        <v>0</v>
      </c>
    </row>
    <row r="78" spans="40:40">
      <c r="AN78" s="12">
        <f t="shared" si="1"/>
        <v>0</v>
      </c>
    </row>
    <row r="79" spans="40:40">
      <c r="AN79" s="12">
        <f t="shared" si="1"/>
        <v>0</v>
      </c>
    </row>
    <row r="80" spans="40:40">
      <c r="AN80" s="12">
        <f t="shared" si="1"/>
        <v>0</v>
      </c>
    </row>
    <row r="81" spans="40:40">
      <c r="AN81" s="12">
        <f t="shared" si="1"/>
        <v>0</v>
      </c>
    </row>
    <row r="82" spans="40:40">
      <c r="AN82" s="12">
        <f t="shared" si="1"/>
        <v>0</v>
      </c>
    </row>
    <row r="83" spans="40:40">
      <c r="AN83" s="12">
        <f t="shared" si="1"/>
        <v>0</v>
      </c>
    </row>
    <row r="84" spans="40:40">
      <c r="AN84" s="12">
        <f t="shared" si="1"/>
        <v>0</v>
      </c>
    </row>
    <row r="85" spans="40:40">
      <c r="AN85" s="12">
        <f t="shared" si="1"/>
        <v>0</v>
      </c>
    </row>
    <row r="86" spans="40:40">
      <c r="AN86" s="12">
        <f t="shared" si="1"/>
        <v>0</v>
      </c>
    </row>
    <row r="87" spans="40:40">
      <c r="AN87" s="12">
        <f t="shared" si="1"/>
        <v>0</v>
      </c>
    </row>
    <row r="88" spans="40:40">
      <c r="AN88" s="12">
        <f t="shared" si="1"/>
        <v>0</v>
      </c>
    </row>
    <row r="89" spans="40:40">
      <c r="AN89" s="12">
        <f t="shared" si="1"/>
        <v>0</v>
      </c>
    </row>
    <row r="90" spans="40:40">
      <c r="AN90" s="12">
        <f t="shared" si="1"/>
        <v>0</v>
      </c>
    </row>
    <row r="91" spans="40:40">
      <c r="AN91" s="12">
        <f t="shared" si="1"/>
        <v>0</v>
      </c>
    </row>
    <row r="92" spans="40:40">
      <c r="AN92" s="12">
        <f t="shared" si="1"/>
        <v>0</v>
      </c>
    </row>
    <row r="93" spans="40:40">
      <c r="AN93" s="12">
        <f t="shared" si="1"/>
        <v>0</v>
      </c>
    </row>
    <row r="94" spans="40:40">
      <c r="AN94" s="12">
        <f t="shared" si="1"/>
        <v>0</v>
      </c>
    </row>
    <row r="95" spans="40:40">
      <c r="AN95" s="12">
        <f t="shared" si="1"/>
        <v>0</v>
      </c>
    </row>
    <row r="96" spans="40:40">
      <c r="AN96" s="12">
        <f t="shared" si="1"/>
        <v>0</v>
      </c>
    </row>
    <row r="97" spans="40:40">
      <c r="AN97" s="12">
        <f t="shared" si="1"/>
        <v>0</v>
      </c>
    </row>
    <row r="98" spans="40:40">
      <c r="AN98" s="12">
        <f t="shared" si="1"/>
        <v>0</v>
      </c>
    </row>
    <row r="99" spans="40:40">
      <c r="AN99" s="12">
        <f t="shared" si="1"/>
        <v>0</v>
      </c>
    </row>
  </sheetData>
  <sheetProtection sheet="1" objects="1"/>
  <mergeCells count="11">
    <mergeCell ref="D1:F1"/>
    <mergeCell ref="AA1:AL1"/>
    <mergeCell ref="D2:F2"/>
    <mergeCell ref="AJ2:AK2"/>
    <mergeCell ref="D3:F3"/>
    <mergeCell ref="AB2:AB3"/>
    <mergeCell ref="AC2:AC3"/>
    <mergeCell ref="AD2:AD3"/>
    <mergeCell ref="AE2:AE3"/>
    <mergeCell ref="AF2:AF3"/>
    <mergeCell ref="AG2:AG3"/>
  </mergeCells>
  <pageMargins left="0.75" right="0.75" top="1" bottom="1" header="0.511805555555556" footer="0.511805555555556"/>
  <headerFooter/>
  <drawing r:id="rId1"/>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sheetPr>
    <pageSetUpPr autoPageBreaks="0"/>
  </sheetPr>
  <dimension ref="A1:AN99"/>
  <sheetViews>
    <sheetView showZeros="0" workbookViewId="0">
      <selection activeCell="A1" sqref="A1"/>
    </sheetView>
  </sheetViews>
  <sheetFormatPr defaultColWidth="9.14285714285714" defaultRowHeight="15"/>
  <cols>
    <col min="1" max="1" width="20.5714285714286" customWidth="1"/>
    <col min="2" max="2" width="29.7142857142857" style="8" customWidth="1"/>
    <col min="3" max="3" width="10.2857142857143" style="9" customWidth="1"/>
    <col min="4" max="4" width="10.2857142857143" style="10" customWidth="1"/>
    <col min="5" max="6" width="10.2857142857143" style="9" customWidth="1"/>
    <col min="7" max="7" width="10.2857142857143" style="8" customWidth="1"/>
    <col min="8" max="11" width="10.2857142857143" style="9" customWidth="1"/>
    <col min="12" max="12" width="10.2857142857143" style="11" customWidth="1"/>
    <col min="13" max="24" width="10.2857142857143" style="12" customWidth="1"/>
    <col min="26" max="26" width="0.990476190476191" customWidth="1"/>
    <col min="27" max="27" width="20.5714285714286" customWidth="1"/>
    <col min="28" max="28" width="29.7142857142857" style="8" customWidth="1"/>
    <col min="29" max="29" width="6.71428571428571" style="9" customWidth="1"/>
    <col min="30" max="30" width="19.1428571428571" style="10" customWidth="1"/>
    <col min="31" max="31" width="8.28571428571429" style="9" customWidth="1"/>
    <col min="32" max="32" width="7.42857142857143" style="9" customWidth="1"/>
    <col min="33" max="33" width="33.2857142857143" style="8" customWidth="1"/>
    <col min="34" max="34" width="9.28571428571429" style="9" customWidth="1"/>
    <col min="35" max="35" width="5.42857142857143" style="9" customWidth="1"/>
    <col min="36" max="36" width="3.85714285714286" style="9" customWidth="1"/>
    <col min="37" max="37" width="6.57142857142857" style="9" customWidth="1"/>
    <col min="38" max="38" width="36.2857142857143" style="11" customWidth="1"/>
    <col min="39" max="39" width="0.857142857142857" customWidth="1"/>
    <col min="40" max="40" width="9.14285714285714" style="12"/>
  </cols>
  <sheetData>
    <row r="1" ht="22.5" spans="1:40">
      <c r="A1" s="13" t="str">
        <f>Attraction_List!$Z$2</f>
        <v>Sheet Name</v>
      </c>
      <c r="B1" s="14" t="str">
        <f ca="1">MID(CELL("filename",B1),FIND("]",CELL("filename",B1))+1,255)</f>
        <v>Its_A_Small_World</v>
      </c>
      <c r="C1" s="14"/>
      <c r="D1" s="15" t="str">
        <f ca="1">HYPERLINK("#"&amp;CELL("address",INDEX(Attraction_List!$A$3:$A$9999,MATCH($B$1,Attraction_List!$Z$3:$Z$9999,0),1)),"Back to Attraction List")</f>
        <v>Back to Attraction List</v>
      </c>
      <c r="E1" s="16"/>
      <c r="F1" s="17"/>
      <c r="G1" s="18"/>
      <c r="H1" s="18"/>
      <c r="I1" s="18"/>
      <c r="J1" s="18"/>
      <c r="K1" s="18"/>
      <c r="L1" s="25"/>
      <c r="AA1" s="30" t="str">
        <f ca="1">N($B$14)&amp;" Task(s) From "&amp;N($B$15)&amp;" Character(s) Use "&amp;CHAR(34)&amp;$B$2&amp;CHAR(34)&amp;" For "&amp;N($AN$1)&amp;" Token(s)"</f>
        <v>2 Task(s) From 2 Character(s) Use "It's A Small World" For 0 Token(s)</v>
      </c>
      <c r="AB1" s="31"/>
      <c r="AC1" s="31"/>
      <c r="AD1" s="31"/>
      <c r="AE1" s="31"/>
      <c r="AF1" s="31"/>
      <c r="AG1" s="31"/>
      <c r="AH1" s="31"/>
      <c r="AI1" s="31"/>
      <c r="AJ1" s="31"/>
      <c r="AK1" s="31"/>
      <c r="AL1" s="61"/>
      <c r="AN1" s="12">
        <f ca="1">SUM($AN$4:$AN$9999)</f>
        <v>0</v>
      </c>
    </row>
    <row r="2" ht="22.5" spans="1:40">
      <c r="A2" s="13" t="str">
        <f>Attraction_List!$A$2</f>
        <v>Name</v>
      </c>
      <c r="B2" s="19" t="str">
        <f ca="1">LOOKUP(B1,Attraction_List!$Z$3:$Z$9999,Attraction_List!$A$3:$A$9999)</f>
        <v>It's A Small World</v>
      </c>
      <c r="C2" s="19"/>
      <c r="D2" s="9"/>
      <c r="G2" s="20"/>
      <c r="AA2" s="32" t="str">
        <f>HYPERLINK("#$A$1","&lt;&lt;&lt; Attraction Info")</f>
        <v>&lt;&lt;&lt; Attraction Info</v>
      </c>
      <c r="AB2" s="33" t="s">
        <v>276</v>
      </c>
      <c r="AC2" s="34" t="s">
        <v>277</v>
      </c>
      <c r="AD2" s="35" t="s">
        <v>278</v>
      </c>
      <c r="AE2" s="34" t="s">
        <v>279</v>
      </c>
      <c r="AF2" s="34" t="s">
        <v>280</v>
      </c>
      <c r="AG2" s="33" t="s">
        <v>281</v>
      </c>
      <c r="AH2" s="62"/>
      <c r="AI2" s="63" t="s">
        <v>282</v>
      </c>
      <c r="AJ2" s="62" t="s">
        <v>283</v>
      </c>
      <c r="AK2" s="62"/>
      <c r="AL2" s="64" t="str">
        <f ca="1">HYPERLINK("#"&amp;CELL("address",INDEX(Attraction_List!$A$3:$A$9999,MATCH($B$1,Attraction_List!$Z$3:$Z$9999,0),1)),"Back to Attraction List")</f>
        <v>Back to Attraction List</v>
      </c>
      <c r="AN2" s="12">
        <f ca="1" t="shared" ref="AN2:AN66" si="0">IF(ISBLANK($AL2),0,1+LEN($AL2)-LEN(SUBSTITUTE($AL2,"●","")))</f>
        <v>1</v>
      </c>
    </row>
    <row r="3" ht="22.5" spans="1:38">
      <c r="A3" s="13" t="str">
        <f>Attraction_List!$C$2</f>
        <v>Cost</v>
      </c>
      <c r="B3" s="19" t="str">
        <f ca="1">LOOKUP(B1,Attraction_List!$Z$3:$Z$9999,Attraction_List!$C$3:$C$9999)</f>
        <v>Free</v>
      </c>
      <c r="C3" s="19"/>
      <c r="D3" s="15" t="str">
        <f>IF($B$14&gt;0,HYPERLINK("#$AL$1","Task List &gt;&gt;&gt;"),HYPERLINK("#$A$1","No Tasks"))</f>
        <v>Task List &gt;&gt;&gt;</v>
      </c>
      <c r="E3" s="17"/>
      <c r="F3" s="17"/>
      <c r="G3" s="20"/>
      <c r="AA3" s="75" t="s">
        <v>284</v>
      </c>
      <c r="AB3" s="76"/>
      <c r="AC3" s="77"/>
      <c r="AD3" s="78"/>
      <c r="AE3" s="77"/>
      <c r="AF3" s="77"/>
      <c r="AG3" s="76"/>
      <c r="AH3" s="82" t="s">
        <v>285</v>
      </c>
      <c r="AI3" s="82" t="s">
        <v>286</v>
      </c>
      <c r="AJ3" s="82" t="s">
        <v>28</v>
      </c>
      <c r="AK3" s="82" t="s">
        <v>29</v>
      </c>
      <c r="AL3" s="83" t="s">
        <v>30</v>
      </c>
    </row>
    <row r="4" ht="22.5" spans="1:40">
      <c r="A4" s="13" t="str">
        <f>Attraction_List!$D$2</f>
        <v>Cost Units</v>
      </c>
      <c r="B4" s="19">
        <f ca="1">LOOKUP(B1,Attraction_List!$Z$3:$Z$9999,Attraction_List!$D$3:$D$9999)</f>
        <v>0</v>
      </c>
      <c r="C4" s="19"/>
      <c r="E4" s="21"/>
      <c r="G4" s="20"/>
      <c r="L4" s="26"/>
      <c r="AA4" s="332" t="s">
        <v>646</v>
      </c>
      <c r="AB4" s="128" t="s">
        <v>690</v>
      </c>
      <c r="AC4" s="129"/>
      <c r="AD4" s="130" t="s">
        <v>649</v>
      </c>
      <c r="AE4" s="129"/>
      <c r="AF4" s="129"/>
      <c r="AG4" s="128" t="s">
        <v>691</v>
      </c>
      <c r="AH4" s="129" t="s">
        <v>41</v>
      </c>
      <c r="AI4" s="129"/>
      <c r="AJ4" s="129">
        <v>37</v>
      </c>
      <c r="AK4" s="129">
        <v>370</v>
      </c>
      <c r="AL4" s="333"/>
      <c r="AN4" s="12">
        <f ca="1" t="shared" si="0"/>
        <v>0</v>
      </c>
    </row>
    <row r="5" ht="21.75" spans="1:40">
      <c r="A5" s="13" t="str">
        <f>Attraction_List!$E$2</f>
        <v>Limited Time</v>
      </c>
      <c r="B5" s="19" t="str">
        <f ca="1">IF(LOOKUP(B1,Attraction_List!$Z$3:$Z$9999,Attraction_List!$E$3:$E$9999)="Y","Yes","No")</f>
        <v>No</v>
      </c>
      <c r="C5" s="19"/>
      <c r="E5" s="21"/>
      <c r="G5" s="20"/>
      <c r="L5" s="26"/>
      <c r="AA5" s="332" t="s">
        <v>649</v>
      </c>
      <c r="AB5" s="128" t="s">
        <v>690</v>
      </c>
      <c r="AC5" s="129"/>
      <c r="AD5" s="130" t="s">
        <v>646</v>
      </c>
      <c r="AE5" s="129"/>
      <c r="AF5" s="129"/>
      <c r="AG5" s="128" t="s">
        <v>691</v>
      </c>
      <c r="AH5" s="129" t="s">
        <v>41</v>
      </c>
      <c r="AI5" s="129"/>
      <c r="AJ5" s="129">
        <v>37</v>
      </c>
      <c r="AK5" s="129">
        <v>370</v>
      </c>
      <c r="AL5" s="333"/>
      <c r="AN5" s="12">
        <f ca="1" t="shared" si="0"/>
        <v>0</v>
      </c>
    </row>
    <row r="6" ht="21" spans="1:40">
      <c r="A6" s="13" t="str">
        <f>Attraction_List!$F$2</f>
        <v>Build Time</v>
      </c>
      <c r="B6" s="19">
        <f ca="1">LOOKUP(B1,Attraction_List!$Z$3:$Z$9999,Attraction_List!$F$3:$F$9999)</f>
        <v>0</v>
      </c>
      <c r="C6" s="19"/>
      <c r="E6" s="21"/>
      <c r="G6" s="20"/>
      <c r="L6" s="26"/>
      <c r="AA6" s="44"/>
      <c r="AB6" s="45"/>
      <c r="AC6" s="45"/>
      <c r="AD6" s="45"/>
      <c r="AE6" s="45"/>
      <c r="AF6" s="45"/>
      <c r="AG6" s="45"/>
      <c r="AH6" s="45"/>
      <c r="AI6" s="45"/>
      <c r="AJ6" s="45"/>
      <c r="AK6" s="45"/>
      <c r="AL6" s="46"/>
      <c r="AN6" s="12">
        <f ca="1" t="shared" si="0"/>
        <v>0</v>
      </c>
    </row>
    <row r="7" ht="21" spans="1:40">
      <c r="A7" s="13" t="str">
        <f>Attraction_List!$G$2</f>
        <v>Size</v>
      </c>
      <c r="B7" s="19">
        <f ca="1">LOOKUP(B1,Attraction_List!$Z$3:$Z$9999,Attraction_List!$G$3:$G$9999)</f>
        <v>0</v>
      </c>
      <c r="C7" s="19"/>
      <c r="E7" s="21"/>
      <c r="G7" s="20"/>
      <c r="L7" s="26"/>
      <c r="AA7" s="44"/>
      <c r="AB7" s="45"/>
      <c r="AC7" s="45"/>
      <c r="AD7" s="45"/>
      <c r="AE7" s="45"/>
      <c r="AF7" s="45"/>
      <c r="AG7" s="45"/>
      <c r="AH7" s="45"/>
      <c r="AI7" s="45"/>
      <c r="AJ7" s="45"/>
      <c r="AK7" s="45"/>
      <c r="AL7" s="46"/>
      <c r="AN7" s="12">
        <f ca="1" t="shared" si="0"/>
        <v>0</v>
      </c>
    </row>
    <row r="8" ht="21" spans="1:40">
      <c r="A8" s="13" t="str">
        <f>Attraction_List!$H$2</f>
        <v>Collect Time</v>
      </c>
      <c r="B8" s="19" t="str">
        <f ca="1">LOOKUP(B1,Attraction_List!$Z$3:$Z$9999,Attraction_List!$H$3:$H$9999)</f>
        <v>16h</v>
      </c>
      <c r="C8" s="19"/>
      <c r="E8" s="21"/>
      <c r="G8" s="20"/>
      <c r="L8" s="26"/>
      <c r="AA8" s="44"/>
      <c r="AB8" s="45"/>
      <c r="AC8" s="45"/>
      <c r="AD8" s="45"/>
      <c r="AE8" s="45"/>
      <c r="AF8" s="45"/>
      <c r="AG8" s="45"/>
      <c r="AH8" s="45"/>
      <c r="AI8" s="45"/>
      <c r="AJ8" s="45"/>
      <c r="AK8" s="45"/>
      <c r="AL8" s="46"/>
      <c r="AN8" s="12">
        <f ca="1" t="shared" si="0"/>
        <v>0</v>
      </c>
    </row>
    <row r="9" ht="21" spans="1:40">
      <c r="A9" s="13" t="str">
        <f>Attraction_List!$I$2</f>
        <v>Striking Gold</v>
      </c>
      <c r="B9" s="19" t="str">
        <f ca="1">IF(LOOKUP(B1,Attraction_List!$Z$3:$Z$9999,Attraction_List!$I$3:$I$9999)="Y","Yes","No")</f>
        <v>No</v>
      </c>
      <c r="C9" s="19"/>
      <c r="E9" s="21"/>
      <c r="G9" s="20"/>
      <c r="L9" s="26"/>
      <c r="AA9" s="44"/>
      <c r="AB9" s="45"/>
      <c r="AC9" s="45"/>
      <c r="AD9" s="45"/>
      <c r="AE9" s="45"/>
      <c r="AF9" s="45"/>
      <c r="AG9" s="45"/>
      <c r="AH9" s="45"/>
      <c r="AI9" s="45"/>
      <c r="AJ9" s="45"/>
      <c r="AK9" s="45"/>
      <c r="AL9" s="46"/>
      <c r="AN9" s="12">
        <f ca="1" t="shared" si="0"/>
        <v>0</v>
      </c>
    </row>
    <row r="10" ht="21" spans="1:40">
      <c r="A10" s="13" t="str">
        <f>Attraction_List!$J$2</f>
        <v>XP</v>
      </c>
      <c r="B10" s="19">
        <f ca="1">LOOKUP(B1,Attraction_List!$Z$3:$Z$9999,Attraction_List!$J$3:$J$9999)</f>
        <v>45</v>
      </c>
      <c r="C10" s="19"/>
      <c r="E10" s="21"/>
      <c r="G10" s="20"/>
      <c r="L10" s="26"/>
      <c r="AA10" s="44"/>
      <c r="AB10" s="45"/>
      <c r="AC10" s="45"/>
      <c r="AD10" s="45"/>
      <c r="AE10" s="45"/>
      <c r="AF10" s="45"/>
      <c r="AG10" s="45"/>
      <c r="AH10" s="45"/>
      <c r="AI10" s="45"/>
      <c r="AJ10" s="45"/>
      <c r="AK10" s="45"/>
      <c r="AL10" s="46"/>
      <c r="AN10" s="12">
        <f ca="1" t="shared" si="0"/>
        <v>0</v>
      </c>
    </row>
    <row r="11" ht="21" spans="1:40">
      <c r="A11" s="13" t="str">
        <f>Attraction_List!$K$2</f>
        <v>Magic</v>
      </c>
      <c r="B11" s="19">
        <f ca="1">LOOKUP(B1,Attraction_List!$Z$3:$Z$9999,Attraction_List!$K$3:$K$9999)</f>
        <v>245</v>
      </c>
      <c r="C11" s="19"/>
      <c r="D11" s="22"/>
      <c r="E11" s="23"/>
      <c r="F11" s="24"/>
      <c r="G11" s="22"/>
      <c r="H11" s="24"/>
      <c r="I11" s="24"/>
      <c r="J11" s="24"/>
      <c r="K11" s="24"/>
      <c r="L11" s="27"/>
      <c r="AA11" s="44"/>
      <c r="AB11" s="45"/>
      <c r="AC11" s="45"/>
      <c r="AD11" s="45"/>
      <c r="AE11" s="45"/>
      <c r="AF11" s="45"/>
      <c r="AG11" s="45"/>
      <c r="AH11" s="45"/>
      <c r="AI11" s="45"/>
      <c r="AJ11" s="45"/>
      <c r="AK11" s="45"/>
      <c r="AL11" s="46"/>
      <c r="AN11" s="12">
        <f ca="1" t="shared" si="0"/>
        <v>0</v>
      </c>
    </row>
    <row r="12" ht="21" spans="1:40">
      <c r="A12" s="13" t="str">
        <f>Attraction_List!$L$2</f>
        <v>Possible Tokens</v>
      </c>
      <c r="B12" s="19">
        <f ca="1">LOOKUP(B1,Attraction_List!$Z$3:$Z$9999,Attraction_List!$L$3:$L$9999)</f>
        <v>0</v>
      </c>
      <c r="C12" s="19"/>
      <c r="E12" s="21"/>
      <c r="G12" s="20"/>
      <c r="L12" s="28"/>
      <c r="AA12" s="44"/>
      <c r="AB12" s="45"/>
      <c r="AC12" s="45"/>
      <c r="AD12" s="45"/>
      <c r="AE12" s="45"/>
      <c r="AF12" s="45"/>
      <c r="AG12" s="45"/>
      <c r="AH12" s="45"/>
      <c r="AI12" s="45"/>
      <c r="AJ12" s="45"/>
      <c r="AK12" s="45"/>
      <c r="AL12" s="46"/>
      <c r="AN12" s="12">
        <f ca="1" t="shared" si="0"/>
        <v>0</v>
      </c>
    </row>
    <row r="13" ht="21" spans="1:40">
      <c r="A13" s="13" t="str">
        <f>Attraction_List!$M$2</f>
        <v>Activity</v>
      </c>
      <c r="B13" s="19" t="str">
        <f ca="1">LOOKUP(B1,Attraction_List!$Z$3:$Z$9999,Attraction_List!$M$3:$M$9999)</f>
        <v>Polishing Rowboats</v>
      </c>
      <c r="C13" s="19"/>
      <c r="E13" s="21"/>
      <c r="G13" s="20"/>
      <c r="L13" s="29"/>
      <c r="AA13" s="44"/>
      <c r="AB13" s="45"/>
      <c r="AC13" s="45"/>
      <c r="AD13" s="45"/>
      <c r="AE13" s="45"/>
      <c r="AF13" s="45"/>
      <c r="AG13" s="45"/>
      <c r="AH13" s="45"/>
      <c r="AI13" s="45"/>
      <c r="AJ13" s="45"/>
      <c r="AK13" s="45"/>
      <c r="AL13" s="46"/>
      <c r="AN13" s="12">
        <f ca="1" t="shared" si="0"/>
        <v>0</v>
      </c>
    </row>
    <row r="14" ht="21" spans="1:40">
      <c r="A14" s="13" t="s">
        <v>308</v>
      </c>
      <c r="B14" s="22">
        <f>COUNTA($AB$4:$AB$9999)</f>
        <v>2</v>
      </c>
      <c r="C14" s="24"/>
      <c r="D14" s="22"/>
      <c r="E14" s="23"/>
      <c r="F14" s="24"/>
      <c r="G14" s="20"/>
      <c r="H14" s="24"/>
      <c r="I14" s="24"/>
      <c r="J14" s="24"/>
      <c r="K14" s="24"/>
      <c r="L14" s="28"/>
      <c r="AA14" s="44"/>
      <c r="AB14" s="45"/>
      <c r="AC14" s="45"/>
      <c r="AD14" s="45"/>
      <c r="AE14" s="45"/>
      <c r="AF14" s="45"/>
      <c r="AG14" s="45"/>
      <c r="AH14" s="45"/>
      <c r="AI14" s="45"/>
      <c r="AJ14" s="45"/>
      <c r="AK14" s="45"/>
      <c r="AL14" s="46"/>
      <c r="AN14" s="12">
        <f ca="1" t="shared" si="0"/>
        <v>0</v>
      </c>
    </row>
    <row r="15" ht="21" spans="1:40">
      <c r="A15" s="13" t="s">
        <v>311</v>
      </c>
      <c r="B15" s="22">
        <f>COUNTA($AA$4:$AA$9999)</f>
        <v>2</v>
      </c>
      <c r="C15" s="24"/>
      <c r="D15" s="22"/>
      <c r="E15" s="23"/>
      <c r="F15" s="24"/>
      <c r="G15" s="20"/>
      <c r="H15" s="24"/>
      <c r="I15" s="24"/>
      <c r="J15" s="24"/>
      <c r="K15" s="24"/>
      <c r="L15" s="28"/>
      <c r="AA15" s="44"/>
      <c r="AB15" s="45"/>
      <c r="AC15" s="45"/>
      <c r="AD15" s="45"/>
      <c r="AE15" s="45"/>
      <c r="AF15" s="45"/>
      <c r="AG15" s="45"/>
      <c r="AH15" s="45"/>
      <c r="AI15" s="45"/>
      <c r="AJ15" s="45"/>
      <c r="AK15" s="45"/>
      <c r="AL15" s="46"/>
      <c r="AN15" s="12">
        <f ca="1" t="shared" si="0"/>
        <v>0</v>
      </c>
    </row>
    <row r="16" spans="27:40">
      <c r="AA16" s="44"/>
      <c r="AB16" s="46"/>
      <c r="AC16" s="45"/>
      <c r="AD16" s="47"/>
      <c r="AE16" s="45"/>
      <c r="AF16" s="45"/>
      <c r="AG16" s="45"/>
      <c r="AH16" s="45"/>
      <c r="AI16" s="45"/>
      <c r="AJ16" s="45"/>
      <c r="AK16" s="45"/>
      <c r="AL16" s="46"/>
      <c r="AN16" s="12">
        <f ca="1" t="shared" si="0"/>
        <v>0</v>
      </c>
    </row>
    <row r="17" spans="27:40">
      <c r="AA17" s="44"/>
      <c r="AB17" s="46"/>
      <c r="AC17" s="45"/>
      <c r="AD17" s="45"/>
      <c r="AE17" s="45"/>
      <c r="AF17" s="45"/>
      <c r="AG17" s="45"/>
      <c r="AH17" s="45"/>
      <c r="AI17" s="45"/>
      <c r="AJ17" s="45"/>
      <c r="AK17" s="45"/>
      <c r="AL17" s="46"/>
      <c r="AN17" s="12">
        <f ca="1" t="shared" si="0"/>
        <v>0</v>
      </c>
    </row>
    <row r="18" spans="27:40">
      <c r="AA18" s="44"/>
      <c r="AB18" s="46"/>
      <c r="AC18" s="45"/>
      <c r="AD18" s="45"/>
      <c r="AE18" s="45"/>
      <c r="AF18" s="45"/>
      <c r="AG18" s="46"/>
      <c r="AH18" s="45"/>
      <c r="AI18" s="45"/>
      <c r="AJ18" s="45"/>
      <c r="AK18" s="45"/>
      <c r="AL18" s="46"/>
      <c r="AN18" s="12">
        <f ca="1" t="shared" si="0"/>
        <v>0</v>
      </c>
    </row>
    <row r="19" spans="27:40">
      <c r="AA19" s="44"/>
      <c r="AB19" s="46"/>
      <c r="AC19" s="45"/>
      <c r="AD19" s="45"/>
      <c r="AE19" s="45"/>
      <c r="AF19" s="45"/>
      <c r="AG19" s="46"/>
      <c r="AH19" s="45"/>
      <c r="AI19" s="45"/>
      <c r="AJ19" s="45"/>
      <c r="AK19" s="45"/>
      <c r="AL19" s="46"/>
      <c r="AN19" s="12">
        <f ca="1" t="shared" si="0"/>
        <v>0</v>
      </c>
    </row>
    <row r="20" spans="27:40">
      <c r="AA20" s="44"/>
      <c r="AB20" s="46"/>
      <c r="AC20" s="45"/>
      <c r="AD20" s="47"/>
      <c r="AE20" s="45"/>
      <c r="AF20" s="45"/>
      <c r="AG20" s="46"/>
      <c r="AH20" s="45"/>
      <c r="AI20" s="45"/>
      <c r="AJ20" s="45"/>
      <c r="AK20" s="45"/>
      <c r="AL20" s="46"/>
      <c r="AN20" s="12">
        <f ca="1" t="shared" si="0"/>
        <v>0</v>
      </c>
    </row>
    <row r="21" spans="27:40">
      <c r="AA21" s="44"/>
      <c r="AB21" s="46"/>
      <c r="AC21" s="45"/>
      <c r="AD21" s="45"/>
      <c r="AE21" s="45"/>
      <c r="AF21" s="45"/>
      <c r="AG21" s="46"/>
      <c r="AH21" s="45"/>
      <c r="AI21" s="45"/>
      <c r="AJ21" s="45"/>
      <c r="AK21" s="45"/>
      <c r="AL21" s="46"/>
      <c r="AN21" s="12">
        <f ca="1" t="shared" si="0"/>
        <v>0</v>
      </c>
    </row>
    <row r="22" spans="27:40">
      <c r="AA22" s="44"/>
      <c r="AB22" s="46"/>
      <c r="AC22" s="45"/>
      <c r="AD22" s="45"/>
      <c r="AE22" s="45"/>
      <c r="AF22" s="45"/>
      <c r="AG22" s="46"/>
      <c r="AH22" s="45"/>
      <c r="AI22" s="45"/>
      <c r="AJ22" s="45"/>
      <c r="AK22" s="45"/>
      <c r="AL22" s="46"/>
      <c r="AN22" s="12">
        <f ca="1" t="shared" si="0"/>
        <v>0</v>
      </c>
    </row>
    <row r="23" spans="27:40">
      <c r="AA23" s="44"/>
      <c r="AB23" s="46"/>
      <c r="AC23" s="45"/>
      <c r="AD23" s="45"/>
      <c r="AE23" s="45"/>
      <c r="AF23" s="45"/>
      <c r="AG23" s="46"/>
      <c r="AH23" s="45"/>
      <c r="AI23" s="45"/>
      <c r="AJ23" s="45"/>
      <c r="AK23" s="45"/>
      <c r="AL23" s="46"/>
      <c r="AN23" s="12">
        <f ca="1" t="shared" si="0"/>
        <v>0</v>
      </c>
    </row>
    <row r="24" spans="27:40">
      <c r="AA24" s="44"/>
      <c r="AB24" s="45"/>
      <c r="AC24" s="45"/>
      <c r="AD24" s="45"/>
      <c r="AE24" s="45"/>
      <c r="AF24" s="45"/>
      <c r="AG24" s="45"/>
      <c r="AH24" s="45"/>
      <c r="AI24" s="45"/>
      <c r="AJ24" s="45"/>
      <c r="AK24" s="45"/>
      <c r="AL24" s="46"/>
      <c r="AN24" s="12">
        <f ca="1" t="shared" si="0"/>
        <v>0</v>
      </c>
    </row>
    <row r="25" spans="27:40">
      <c r="AA25" s="44"/>
      <c r="AB25" s="45"/>
      <c r="AC25" s="45"/>
      <c r="AD25" s="47"/>
      <c r="AE25" s="45"/>
      <c r="AF25" s="45"/>
      <c r="AG25" s="45"/>
      <c r="AH25" s="45"/>
      <c r="AI25" s="45"/>
      <c r="AJ25" s="45"/>
      <c r="AK25" s="45"/>
      <c r="AL25" s="46"/>
      <c r="AN25" s="12">
        <f ca="1" t="shared" si="0"/>
        <v>0</v>
      </c>
    </row>
    <row r="26" spans="27:40">
      <c r="AA26" s="44"/>
      <c r="AB26" s="45"/>
      <c r="AC26" s="45"/>
      <c r="AD26" s="45"/>
      <c r="AE26" s="45"/>
      <c r="AF26" s="45"/>
      <c r="AG26" s="45"/>
      <c r="AH26" s="45"/>
      <c r="AI26" s="45"/>
      <c r="AJ26" s="45"/>
      <c r="AK26" s="45"/>
      <c r="AL26" s="46"/>
      <c r="AN26" s="12">
        <f ca="1" t="shared" si="0"/>
        <v>0</v>
      </c>
    </row>
    <row r="27" spans="27:40">
      <c r="AA27" s="44"/>
      <c r="AB27" s="45"/>
      <c r="AC27" s="45"/>
      <c r="AD27" s="45"/>
      <c r="AE27" s="45"/>
      <c r="AF27" s="45"/>
      <c r="AG27" s="45"/>
      <c r="AH27" s="45"/>
      <c r="AI27" s="45"/>
      <c r="AJ27" s="45"/>
      <c r="AK27" s="45"/>
      <c r="AL27" s="46"/>
      <c r="AN27" s="12">
        <f ca="1" t="shared" si="0"/>
        <v>0</v>
      </c>
    </row>
    <row r="28" spans="27:40">
      <c r="AA28" s="44"/>
      <c r="AB28" s="45"/>
      <c r="AC28" s="45"/>
      <c r="AD28" s="45"/>
      <c r="AE28" s="45"/>
      <c r="AF28" s="45"/>
      <c r="AG28" s="45"/>
      <c r="AH28" s="45"/>
      <c r="AI28" s="45"/>
      <c r="AJ28" s="45"/>
      <c r="AK28" s="45"/>
      <c r="AL28" s="46"/>
      <c r="AN28" s="12">
        <f ca="1" t="shared" si="0"/>
        <v>0</v>
      </c>
    </row>
    <row r="29" spans="27:40">
      <c r="AA29" s="44"/>
      <c r="AB29" s="45"/>
      <c r="AC29" s="45"/>
      <c r="AD29" s="45"/>
      <c r="AE29" s="45"/>
      <c r="AF29" s="45"/>
      <c r="AG29" s="45"/>
      <c r="AH29" s="45"/>
      <c r="AI29" s="45"/>
      <c r="AJ29" s="45"/>
      <c r="AK29" s="45"/>
      <c r="AL29" s="46"/>
      <c r="AN29" s="12">
        <f ca="1" t="shared" si="0"/>
        <v>0</v>
      </c>
    </row>
    <row r="30" spans="27:40">
      <c r="AA30" s="44"/>
      <c r="AB30" s="45"/>
      <c r="AC30" s="45"/>
      <c r="AD30" s="45"/>
      <c r="AE30" s="45"/>
      <c r="AF30" s="45"/>
      <c r="AG30" s="45"/>
      <c r="AH30" s="45"/>
      <c r="AI30" s="45"/>
      <c r="AJ30" s="45"/>
      <c r="AK30" s="45"/>
      <c r="AL30" s="46"/>
      <c r="AN30" s="12">
        <f ca="1" t="shared" si="0"/>
        <v>0</v>
      </c>
    </row>
    <row r="31" spans="27:40">
      <c r="AA31" s="44"/>
      <c r="AB31" s="45"/>
      <c r="AC31" s="45"/>
      <c r="AD31" s="45"/>
      <c r="AE31" s="45"/>
      <c r="AF31" s="45"/>
      <c r="AG31" s="45"/>
      <c r="AH31" s="45"/>
      <c r="AI31" s="45"/>
      <c r="AJ31" s="45"/>
      <c r="AK31" s="45"/>
      <c r="AL31" s="46"/>
      <c r="AN31" s="12">
        <f ca="1" t="shared" si="0"/>
        <v>0</v>
      </c>
    </row>
    <row r="32" spans="27:40">
      <c r="AA32" s="44"/>
      <c r="AB32" s="45"/>
      <c r="AC32" s="45"/>
      <c r="AD32" s="45"/>
      <c r="AE32" s="45"/>
      <c r="AF32" s="45"/>
      <c r="AG32" s="45"/>
      <c r="AH32" s="45"/>
      <c r="AI32" s="45"/>
      <c r="AJ32" s="45"/>
      <c r="AK32" s="45"/>
      <c r="AL32" s="46"/>
      <c r="AN32" s="12">
        <f ca="1" t="shared" si="0"/>
        <v>0</v>
      </c>
    </row>
    <row r="33" spans="27:40">
      <c r="AA33" s="44"/>
      <c r="AB33" s="45"/>
      <c r="AC33" s="45"/>
      <c r="AD33" s="47"/>
      <c r="AE33" s="45"/>
      <c r="AF33" s="45"/>
      <c r="AG33" s="45"/>
      <c r="AH33" s="45"/>
      <c r="AI33" s="45"/>
      <c r="AJ33" s="45"/>
      <c r="AK33" s="45"/>
      <c r="AL33" s="46"/>
      <c r="AN33" s="12">
        <f ca="1" t="shared" si="0"/>
        <v>0</v>
      </c>
    </row>
    <row r="34" spans="27:40">
      <c r="AA34" s="44"/>
      <c r="AB34" s="46"/>
      <c r="AC34" s="45"/>
      <c r="AD34" s="45"/>
      <c r="AE34" s="45"/>
      <c r="AF34" s="45"/>
      <c r="AG34" s="46"/>
      <c r="AH34" s="45"/>
      <c r="AI34" s="45"/>
      <c r="AJ34" s="45"/>
      <c r="AK34" s="45"/>
      <c r="AL34" s="70"/>
      <c r="AN34" s="12">
        <f ca="1" t="shared" si="0"/>
        <v>0</v>
      </c>
    </row>
    <row r="35" spans="27:40">
      <c r="AA35" s="48"/>
      <c r="AB35" s="49"/>
      <c r="AC35" s="50"/>
      <c r="AD35" s="50"/>
      <c r="AE35" s="50"/>
      <c r="AF35" s="50"/>
      <c r="AG35" s="49"/>
      <c r="AH35" s="50"/>
      <c r="AI35" s="50"/>
      <c r="AJ35" s="50"/>
      <c r="AK35" s="50"/>
      <c r="AL35" s="71"/>
      <c r="AN35" s="12">
        <f ca="1" t="shared" si="0"/>
        <v>0</v>
      </c>
    </row>
    <row r="36" spans="27:40">
      <c r="AA36" s="48"/>
      <c r="AB36" s="49"/>
      <c r="AC36" s="50"/>
      <c r="AD36" s="50"/>
      <c r="AE36" s="50"/>
      <c r="AF36" s="50"/>
      <c r="AG36" s="49"/>
      <c r="AH36" s="50"/>
      <c r="AI36" s="50"/>
      <c r="AJ36" s="50"/>
      <c r="AK36" s="50"/>
      <c r="AL36" s="71"/>
      <c r="AN36" s="12">
        <f ca="1" t="shared" si="0"/>
        <v>0</v>
      </c>
    </row>
    <row r="37" spans="27:40">
      <c r="AA37" s="48"/>
      <c r="AB37" s="49"/>
      <c r="AC37" s="50"/>
      <c r="AD37" s="50"/>
      <c r="AE37" s="50"/>
      <c r="AF37" s="50"/>
      <c r="AG37" s="49"/>
      <c r="AH37" s="50"/>
      <c r="AI37" s="50"/>
      <c r="AJ37" s="50"/>
      <c r="AK37" s="50"/>
      <c r="AL37" s="71"/>
      <c r="AN37" s="12">
        <f ca="1" t="shared" si="0"/>
        <v>0</v>
      </c>
    </row>
    <row r="38" spans="27:40">
      <c r="AA38" s="51"/>
      <c r="AB38" s="29"/>
      <c r="AC38" s="10"/>
      <c r="AE38" s="10"/>
      <c r="AF38" s="10"/>
      <c r="AG38" s="29"/>
      <c r="AH38" s="10"/>
      <c r="AI38" s="10"/>
      <c r="AJ38" s="10"/>
      <c r="AK38" s="10"/>
      <c r="AL38" s="28"/>
      <c r="AN38" s="12">
        <f ca="1" t="shared" si="0"/>
        <v>0</v>
      </c>
    </row>
    <row r="39" spans="27:40">
      <c r="AA39" s="51"/>
      <c r="AB39" s="29"/>
      <c r="AC39" s="10"/>
      <c r="AE39" s="10"/>
      <c r="AF39" s="10"/>
      <c r="AG39" s="29"/>
      <c r="AH39" s="10"/>
      <c r="AI39" s="10"/>
      <c r="AJ39" s="10"/>
      <c r="AK39" s="10"/>
      <c r="AL39" s="28"/>
      <c r="AN39" s="12">
        <f ca="1" t="shared" si="0"/>
        <v>0</v>
      </c>
    </row>
    <row r="40" spans="27:40">
      <c r="AA40" s="51"/>
      <c r="AB40" s="29"/>
      <c r="AC40" s="10"/>
      <c r="AE40" s="10"/>
      <c r="AF40" s="10"/>
      <c r="AG40" s="29"/>
      <c r="AH40" s="10"/>
      <c r="AI40" s="10"/>
      <c r="AJ40" s="10"/>
      <c r="AK40" s="10"/>
      <c r="AL40" s="28"/>
      <c r="AN40" s="12">
        <f ca="1" t="shared" si="0"/>
        <v>0</v>
      </c>
    </row>
    <row r="41" spans="27:40">
      <c r="AA41" s="51"/>
      <c r="AB41" s="29"/>
      <c r="AC41" s="10"/>
      <c r="AE41" s="10"/>
      <c r="AF41" s="10"/>
      <c r="AG41" s="29"/>
      <c r="AH41" s="10"/>
      <c r="AI41" s="10"/>
      <c r="AJ41" s="10"/>
      <c r="AK41" s="10"/>
      <c r="AL41" s="28"/>
      <c r="AN41" s="12">
        <f ca="1" t="shared" si="0"/>
        <v>0</v>
      </c>
    </row>
    <row r="42" spans="27:40">
      <c r="AA42" s="51"/>
      <c r="AB42" s="29"/>
      <c r="AC42" s="10"/>
      <c r="AE42" s="10"/>
      <c r="AF42" s="10"/>
      <c r="AG42" s="29"/>
      <c r="AH42" s="10"/>
      <c r="AI42" s="10"/>
      <c r="AJ42" s="10"/>
      <c r="AK42" s="10"/>
      <c r="AL42" s="28"/>
      <c r="AN42" s="12">
        <f ca="1" t="shared" si="0"/>
        <v>0</v>
      </c>
    </row>
    <row r="43" spans="27:40">
      <c r="AA43" s="51"/>
      <c r="AB43" s="29"/>
      <c r="AC43" s="10"/>
      <c r="AE43" s="10"/>
      <c r="AF43" s="10"/>
      <c r="AG43" s="29"/>
      <c r="AH43" s="10"/>
      <c r="AI43" s="10"/>
      <c r="AJ43" s="10"/>
      <c r="AK43" s="10"/>
      <c r="AL43" s="28"/>
      <c r="AN43" s="12">
        <f ca="1" t="shared" si="0"/>
        <v>0</v>
      </c>
    </row>
    <row r="44" spans="40:40">
      <c r="AN44" s="12">
        <f ca="1" t="shared" si="0"/>
        <v>0</v>
      </c>
    </row>
    <row r="45" spans="27:40">
      <c r="AA45" s="52"/>
      <c r="AB45" s="53"/>
      <c r="AC45" s="54"/>
      <c r="AD45" s="50"/>
      <c r="AE45" s="54"/>
      <c r="AF45" s="54"/>
      <c r="AG45" s="53"/>
      <c r="AH45" s="54"/>
      <c r="AI45" s="54"/>
      <c r="AJ45" s="54"/>
      <c r="AK45" s="54"/>
      <c r="AL45" s="72"/>
      <c r="AM45" s="52"/>
      <c r="AN45" s="12">
        <f ca="1" t="shared" si="0"/>
        <v>0</v>
      </c>
    </row>
    <row r="46" spans="27:40">
      <c r="AA46" s="44"/>
      <c r="AB46" s="55"/>
      <c r="AC46" s="56"/>
      <c r="AD46" s="45"/>
      <c r="AE46" s="56"/>
      <c r="AF46" s="56"/>
      <c r="AG46" s="55"/>
      <c r="AH46" s="56"/>
      <c r="AI46" s="56"/>
      <c r="AJ46" s="56"/>
      <c r="AK46" s="56"/>
      <c r="AL46" s="73"/>
      <c r="AM46" s="52"/>
      <c r="AN46" s="12">
        <f ca="1" t="shared" si="0"/>
        <v>0</v>
      </c>
    </row>
    <row r="47" spans="27:40">
      <c r="AA47" s="44"/>
      <c r="AB47" s="55"/>
      <c r="AC47" s="56"/>
      <c r="AD47" s="45"/>
      <c r="AE47" s="56"/>
      <c r="AF47" s="56"/>
      <c r="AG47" s="55"/>
      <c r="AH47" s="56"/>
      <c r="AI47" s="56"/>
      <c r="AJ47" s="56"/>
      <c r="AK47" s="56"/>
      <c r="AL47" s="46"/>
      <c r="AM47" s="52"/>
      <c r="AN47" s="12">
        <f ca="1" t="shared" si="0"/>
        <v>0</v>
      </c>
    </row>
    <row r="48" spans="27:40">
      <c r="AA48" s="44"/>
      <c r="AB48" s="55"/>
      <c r="AC48" s="56"/>
      <c r="AD48" s="57"/>
      <c r="AE48" s="56"/>
      <c r="AF48" s="56"/>
      <c r="AG48" s="55"/>
      <c r="AH48" s="56"/>
      <c r="AI48" s="56"/>
      <c r="AJ48" s="56"/>
      <c r="AK48" s="56"/>
      <c r="AL48" s="46"/>
      <c r="AM48" s="52"/>
      <c r="AN48" s="12">
        <f ca="1" t="shared" si="0"/>
        <v>0</v>
      </c>
    </row>
    <row r="49" spans="27:40">
      <c r="AA49" s="58"/>
      <c r="AB49" s="59"/>
      <c r="AC49" s="21"/>
      <c r="AD49" s="60"/>
      <c r="AE49" s="21"/>
      <c r="AF49" s="21"/>
      <c r="AG49" s="59"/>
      <c r="AH49" s="21"/>
      <c r="AI49" s="21"/>
      <c r="AJ49" s="21"/>
      <c r="AK49" s="21"/>
      <c r="AL49" s="74"/>
      <c r="AN49" s="12">
        <f ca="1" t="shared" si="0"/>
        <v>0</v>
      </c>
    </row>
    <row r="50" spans="40:40">
      <c r="AN50" s="12">
        <f ca="1" t="shared" si="0"/>
        <v>0</v>
      </c>
    </row>
    <row r="51" spans="40:40">
      <c r="AN51" s="12">
        <f ca="1" t="shared" si="0"/>
        <v>0</v>
      </c>
    </row>
    <row r="52" spans="40:40">
      <c r="AN52" s="12">
        <f ca="1" t="shared" si="0"/>
        <v>0</v>
      </c>
    </row>
    <row r="53" spans="40:40">
      <c r="AN53" s="12">
        <f ca="1" t="shared" si="0"/>
        <v>0</v>
      </c>
    </row>
    <row r="54" spans="40:40">
      <c r="AN54" s="12">
        <f ca="1" t="shared" si="0"/>
        <v>0</v>
      </c>
    </row>
    <row r="55" spans="40:40">
      <c r="AN55" s="12">
        <f ca="1" t="shared" si="0"/>
        <v>0</v>
      </c>
    </row>
    <row r="56" spans="40:40">
      <c r="AN56" s="12">
        <f ca="1" t="shared" si="0"/>
        <v>0</v>
      </c>
    </row>
    <row r="57" spans="40:40">
      <c r="AN57" s="12">
        <f ca="1" t="shared" si="0"/>
        <v>0</v>
      </c>
    </row>
    <row r="58" spans="40:40">
      <c r="AN58" s="12">
        <f ca="1" t="shared" si="0"/>
        <v>0</v>
      </c>
    </row>
    <row r="59" spans="40:40">
      <c r="AN59" s="12">
        <f ca="1" t="shared" si="0"/>
        <v>0</v>
      </c>
    </row>
    <row r="60" spans="40:40">
      <c r="AN60" s="12">
        <f ca="1" t="shared" si="0"/>
        <v>0</v>
      </c>
    </row>
    <row r="61" spans="40:40">
      <c r="AN61" s="12">
        <f ca="1" t="shared" si="0"/>
        <v>0</v>
      </c>
    </row>
    <row r="62" spans="40:40">
      <c r="AN62" s="12">
        <f ca="1" t="shared" si="0"/>
        <v>0</v>
      </c>
    </row>
    <row r="63" spans="40:40">
      <c r="AN63" s="12">
        <f ca="1" t="shared" si="0"/>
        <v>0</v>
      </c>
    </row>
    <row r="64" spans="40:40">
      <c r="AN64" s="12">
        <f ca="1" t="shared" si="0"/>
        <v>0</v>
      </c>
    </row>
    <row r="65" spans="40:40">
      <c r="AN65" s="12">
        <f ca="1" t="shared" si="0"/>
        <v>0</v>
      </c>
    </row>
    <row r="66" spans="40:40">
      <c r="AN66" s="12">
        <f ca="1" t="shared" si="0"/>
        <v>0</v>
      </c>
    </row>
    <row r="67" spans="40:40">
      <c r="AN67" s="12">
        <f t="shared" ref="AN67:AN99" si="1">IF(ISBLANK($AL67),0,1+LEN($AL67)-LEN(SUBSTITUTE($AL67,"●","")))</f>
        <v>0</v>
      </c>
    </row>
    <row r="68" spans="40:40">
      <c r="AN68" s="12">
        <f t="shared" si="1"/>
        <v>0</v>
      </c>
    </row>
    <row r="69" spans="40:40">
      <c r="AN69" s="12">
        <f t="shared" si="1"/>
        <v>0</v>
      </c>
    </row>
    <row r="70" spans="40:40">
      <c r="AN70" s="12">
        <f t="shared" si="1"/>
        <v>0</v>
      </c>
    </row>
    <row r="71" spans="40:40">
      <c r="AN71" s="12">
        <f t="shared" si="1"/>
        <v>0</v>
      </c>
    </row>
    <row r="72" spans="40:40">
      <c r="AN72" s="12">
        <f t="shared" si="1"/>
        <v>0</v>
      </c>
    </row>
    <row r="73" spans="40:40">
      <c r="AN73" s="12">
        <f t="shared" si="1"/>
        <v>0</v>
      </c>
    </row>
    <row r="74" spans="40:40">
      <c r="AN74" s="12">
        <f t="shared" si="1"/>
        <v>0</v>
      </c>
    </row>
    <row r="75" spans="40:40">
      <c r="AN75" s="12">
        <f t="shared" si="1"/>
        <v>0</v>
      </c>
    </row>
    <row r="76" spans="40:40">
      <c r="AN76" s="12">
        <f t="shared" si="1"/>
        <v>0</v>
      </c>
    </row>
    <row r="77" spans="40:40">
      <c r="AN77" s="12">
        <f t="shared" si="1"/>
        <v>0</v>
      </c>
    </row>
    <row r="78" spans="40:40">
      <c r="AN78" s="12">
        <f t="shared" si="1"/>
        <v>0</v>
      </c>
    </row>
    <row r="79" spans="40:40">
      <c r="AN79" s="12">
        <f t="shared" si="1"/>
        <v>0</v>
      </c>
    </row>
    <row r="80" spans="40:40">
      <c r="AN80" s="12">
        <f t="shared" si="1"/>
        <v>0</v>
      </c>
    </row>
    <row r="81" spans="40:40">
      <c r="AN81" s="12">
        <f t="shared" si="1"/>
        <v>0</v>
      </c>
    </row>
    <row r="82" spans="40:40">
      <c r="AN82" s="12">
        <f t="shared" si="1"/>
        <v>0</v>
      </c>
    </row>
    <row r="83" spans="40:40">
      <c r="AN83" s="12">
        <f t="shared" si="1"/>
        <v>0</v>
      </c>
    </row>
    <row r="84" spans="40:40">
      <c r="AN84" s="12">
        <f t="shared" si="1"/>
        <v>0</v>
      </c>
    </row>
    <row r="85" spans="40:40">
      <c r="AN85" s="12">
        <f t="shared" si="1"/>
        <v>0</v>
      </c>
    </row>
    <row r="86" spans="40:40">
      <c r="AN86" s="12">
        <f t="shared" si="1"/>
        <v>0</v>
      </c>
    </row>
    <row r="87" spans="40:40">
      <c r="AN87" s="12">
        <f t="shared" si="1"/>
        <v>0</v>
      </c>
    </row>
    <row r="88" spans="40:40">
      <c r="AN88" s="12">
        <f t="shared" si="1"/>
        <v>0</v>
      </c>
    </row>
    <row r="89" spans="40:40">
      <c r="AN89" s="12">
        <f t="shared" si="1"/>
        <v>0</v>
      </c>
    </row>
    <row r="90" spans="40:40">
      <c r="AN90" s="12">
        <f t="shared" si="1"/>
        <v>0</v>
      </c>
    </row>
    <row r="91" spans="40:40">
      <c r="AN91" s="12">
        <f t="shared" si="1"/>
        <v>0</v>
      </c>
    </row>
    <row r="92" spans="40:40">
      <c r="AN92" s="12">
        <f t="shared" si="1"/>
        <v>0</v>
      </c>
    </row>
    <row r="93" spans="40:40">
      <c r="AN93" s="12">
        <f t="shared" si="1"/>
        <v>0</v>
      </c>
    </row>
    <row r="94" spans="40:40">
      <c r="AN94" s="12">
        <f t="shared" si="1"/>
        <v>0</v>
      </c>
    </row>
    <row r="95" spans="40:40">
      <c r="AN95" s="12">
        <f t="shared" si="1"/>
        <v>0</v>
      </c>
    </row>
    <row r="96" spans="40:40">
      <c r="AN96" s="12">
        <f t="shared" si="1"/>
        <v>0</v>
      </c>
    </row>
    <row r="97" spans="40:40">
      <c r="AN97" s="12">
        <f t="shared" si="1"/>
        <v>0</v>
      </c>
    </row>
    <row r="98" spans="40:40">
      <c r="AN98" s="12">
        <f t="shared" si="1"/>
        <v>0</v>
      </c>
    </row>
    <row r="99" spans="40:40">
      <c r="AN99" s="12">
        <f t="shared" si="1"/>
        <v>0</v>
      </c>
    </row>
  </sheetData>
  <sheetProtection sheet="1" objects="1"/>
  <mergeCells count="11">
    <mergeCell ref="D1:F1"/>
    <mergeCell ref="AA1:AL1"/>
    <mergeCell ref="D2:F2"/>
    <mergeCell ref="AJ2:AK2"/>
    <mergeCell ref="D3:F3"/>
    <mergeCell ref="AB2:AB3"/>
    <mergeCell ref="AC2:AC3"/>
    <mergeCell ref="AD2:AD3"/>
    <mergeCell ref="AE2:AE3"/>
    <mergeCell ref="AF2:AF3"/>
    <mergeCell ref="AG2:AG3"/>
  </mergeCells>
  <pageMargins left="0.75" right="0.75" top="1" bottom="1" header="0.511805555555556" footer="0.511805555555556"/>
  <headerFooter/>
  <drawing r:id="rId1"/>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sheetPr>
    <pageSetUpPr autoPageBreaks="0"/>
  </sheetPr>
  <dimension ref="A1:AN99"/>
  <sheetViews>
    <sheetView showZeros="0" workbookViewId="0">
      <selection activeCell="A1" sqref="A1"/>
    </sheetView>
  </sheetViews>
  <sheetFormatPr defaultColWidth="9.14285714285714" defaultRowHeight="15"/>
  <cols>
    <col min="1" max="1" width="20.5714285714286" customWidth="1"/>
    <col min="2" max="2" width="29.7142857142857" style="8" customWidth="1"/>
    <col min="3" max="3" width="10.2857142857143" style="9" customWidth="1"/>
    <col min="4" max="4" width="10.2857142857143" style="10" customWidth="1"/>
    <col min="5" max="6" width="10.2857142857143" style="9" customWidth="1"/>
    <col min="7" max="7" width="10.2857142857143" style="8" customWidth="1"/>
    <col min="8" max="11" width="10.2857142857143" style="9" customWidth="1"/>
    <col min="12" max="12" width="10.2857142857143" style="11" customWidth="1"/>
    <col min="13" max="24" width="10.2857142857143" style="12" customWidth="1"/>
    <col min="26" max="26" width="0.990476190476191" customWidth="1"/>
    <col min="27" max="27" width="20.5714285714286" customWidth="1"/>
    <col min="28" max="28" width="29.7142857142857" style="8" customWidth="1"/>
    <col min="29" max="29" width="6.71428571428571" style="9" customWidth="1"/>
    <col min="30" max="30" width="19.1428571428571" style="10" customWidth="1"/>
    <col min="31" max="31" width="8.28571428571429" style="9" customWidth="1"/>
    <col min="32" max="32" width="7.42857142857143" style="9" customWidth="1"/>
    <col min="33" max="33" width="33.2857142857143" style="8" customWidth="1"/>
    <col min="34" max="34" width="9.28571428571429" style="9" customWidth="1"/>
    <col min="35" max="35" width="5.42857142857143" style="9" customWidth="1"/>
    <col min="36" max="36" width="3.85714285714286" style="9" customWidth="1"/>
    <col min="37" max="37" width="6.57142857142857" style="9" customWidth="1"/>
    <col min="38" max="38" width="36.2857142857143" style="11" customWidth="1"/>
    <col min="39" max="39" width="0.857142857142857" customWidth="1"/>
    <col min="40" max="40" width="9.14285714285714" style="12"/>
  </cols>
  <sheetData>
    <row r="1" ht="22.5" spans="1:40">
      <c r="A1" s="13" t="str">
        <f>Attraction_List!$Z$2</f>
        <v>Sheet Name</v>
      </c>
      <c r="B1" s="14" t="str">
        <f ca="1">MID(CELL("filename",B1),FIND("]",CELL("filename",B1))+1,255)</f>
        <v>Jacks_House</v>
      </c>
      <c r="C1" s="14"/>
      <c r="D1" s="15" t="str">
        <f ca="1">HYPERLINK("#"&amp;CELL("address",INDEX(Attraction_List!$A$3:$A$9999,MATCH($B$1,Attraction_List!$Z$3:$Z$9999,0),1)),"Back to Attraction List")</f>
        <v>Back to Attraction List</v>
      </c>
      <c r="E1" s="16"/>
      <c r="F1" s="17"/>
      <c r="G1" s="18"/>
      <c r="H1" s="18"/>
      <c r="I1" s="18"/>
      <c r="J1" s="18"/>
      <c r="K1" s="18"/>
      <c r="L1" s="25"/>
      <c r="AA1" s="30" t="str">
        <f ca="1">N($B$14)&amp;" Task(s) From "&amp;N($B$15)&amp;" Character(s) Use "&amp;CHAR(34)&amp;$B$2&amp;CHAR(34)&amp;" For "&amp;N($AN$1)&amp;" Token(s)"</f>
        <v>6 Task(s) From 4 Character(s) Use "Jack's House" For 11 Token(s)</v>
      </c>
      <c r="AB1" s="31"/>
      <c r="AC1" s="31"/>
      <c r="AD1" s="31"/>
      <c r="AE1" s="31"/>
      <c r="AF1" s="31"/>
      <c r="AG1" s="31"/>
      <c r="AH1" s="31"/>
      <c r="AI1" s="31"/>
      <c r="AJ1" s="31"/>
      <c r="AK1" s="31"/>
      <c r="AL1" s="61"/>
      <c r="AN1" s="12">
        <f ca="1">SUM($AN$4:$AN$9999)</f>
        <v>11</v>
      </c>
    </row>
    <row r="2" ht="22.5" spans="1:40">
      <c r="A2" s="13" t="str">
        <f>Attraction_List!$A$2</f>
        <v>Name</v>
      </c>
      <c r="B2" s="19" t="str">
        <f ca="1">LOOKUP(B1,Attraction_List!$Z$3:$Z$9999,Attraction_List!$A$3:$A$9999)</f>
        <v>Jack's House</v>
      </c>
      <c r="C2" s="19"/>
      <c r="D2" s="9"/>
      <c r="G2" s="20"/>
      <c r="AA2" s="32" t="str">
        <f>HYPERLINK("#$A$1","&lt;&lt;&lt; Attraction Info")</f>
        <v>&lt;&lt;&lt; Attraction Info</v>
      </c>
      <c r="AB2" s="33" t="s">
        <v>276</v>
      </c>
      <c r="AC2" s="34" t="s">
        <v>277</v>
      </c>
      <c r="AD2" s="35" t="s">
        <v>278</v>
      </c>
      <c r="AE2" s="34" t="s">
        <v>279</v>
      </c>
      <c r="AF2" s="34" t="s">
        <v>280</v>
      </c>
      <c r="AG2" s="33" t="s">
        <v>281</v>
      </c>
      <c r="AH2" s="62"/>
      <c r="AI2" s="63" t="s">
        <v>282</v>
      </c>
      <c r="AJ2" s="62" t="s">
        <v>283</v>
      </c>
      <c r="AK2" s="62"/>
      <c r="AL2" s="64" t="str">
        <f ca="1">HYPERLINK("#"&amp;CELL("address",INDEX(Attraction_List!$A$3:$A$9999,MATCH($B$1,Attraction_List!$Z$3:$Z$9999,0),1)),"Back to Attraction List")</f>
        <v>Back to Attraction List</v>
      </c>
      <c r="AN2" s="12">
        <f ca="1" t="shared" ref="AN2:AN66" si="0">IF(ISBLANK($AL2),0,1+LEN($AL2)-LEN(SUBSTITUTE($AL2,"●","")))</f>
        <v>1</v>
      </c>
    </row>
    <row r="3" ht="22.5" spans="1:38">
      <c r="A3" s="13" t="str">
        <f>Attraction_List!$C$2</f>
        <v>Cost</v>
      </c>
      <c r="B3" s="19">
        <f ca="1">LOOKUP(B1,Attraction_List!$Z$3:$Z$9999,Attraction_List!$C$3:$C$9999)</f>
        <v>1500</v>
      </c>
      <c r="C3" s="19"/>
      <c r="D3" s="15" t="str">
        <f>IF($B$14&gt;0,HYPERLINK("#$AL$1","Task List &gt;&gt;&gt;"),HYPERLINK("#$A$1","No Tasks"))</f>
        <v>Task List &gt;&gt;&gt;</v>
      </c>
      <c r="E3" s="17"/>
      <c r="F3" s="17"/>
      <c r="G3" s="20"/>
      <c r="AA3" s="75" t="s">
        <v>284</v>
      </c>
      <c r="AB3" s="76"/>
      <c r="AC3" s="77"/>
      <c r="AD3" s="78"/>
      <c r="AE3" s="77"/>
      <c r="AF3" s="77"/>
      <c r="AG3" s="76"/>
      <c r="AH3" s="82" t="s">
        <v>285</v>
      </c>
      <c r="AI3" s="82" t="s">
        <v>286</v>
      </c>
      <c r="AJ3" s="82" t="s">
        <v>28</v>
      </c>
      <c r="AK3" s="82" t="s">
        <v>29</v>
      </c>
      <c r="AL3" s="83" t="s">
        <v>30</v>
      </c>
    </row>
    <row r="4" ht="27" spans="1:40">
      <c r="A4" s="13" t="str">
        <f>Attraction_List!$D$2</f>
        <v>Cost Units</v>
      </c>
      <c r="B4" s="19" t="str">
        <f ca="1">LOOKUP(B1,Attraction_List!$Z$3:$Z$9999,Attraction_List!$D$3:$D$9999)</f>
        <v>Event</v>
      </c>
      <c r="C4" s="19"/>
      <c r="E4" s="21"/>
      <c r="G4" s="20"/>
      <c r="L4" s="26"/>
      <c r="AA4" s="84" t="s">
        <v>465</v>
      </c>
      <c r="AB4" s="88" t="s">
        <v>692</v>
      </c>
      <c r="AC4" s="89">
        <v>2</v>
      </c>
      <c r="AD4" s="90"/>
      <c r="AE4" s="89"/>
      <c r="AF4" s="89"/>
      <c r="AG4" s="88" t="s">
        <v>138</v>
      </c>
      <c r="AH4" s="89" t="s">
        <v>58</v>
      </c>
      <c r="AI4" s="89"/>
      <c r="AJ4" s="89">
        <v>7</v>
      </c>
      <c r="AK4" s="89">
        <v>40</v>
      </c>
      <c r="AL4" s="228" t="s">
        <v>693</v>
      </c>
      <c r="AN4" s="12">
        <f ca="1" t="shared" si="0"/>
        <v>3</v>
      </c>
    </row>
    <row r="5" ht="25.5" spans="1:40">
      <c r="A5" s="13" t="str">
        <f>Attraction_List!$E$2</f>
        <v>Limited Time</v>
      </c>
      <c r="B5" s="19" t="str">
        <f ca="1">IF(LOOKUP(B1,Attraction_List!$Z$3:$Z$9999,Attraction_List!$E$3:$E$9999)="Y","Yes","No")</f>
        <v>Yes</v>
      </c>
      <c r="C5" s="19"/>
      <c r="E5" s="21"/>
      <c r="G5" s="20"/>
      <c r="L5" s="26"/>
      <c r="AA5" s="124" t="s">
        <v>467</v>
      </c>
      <c r="AB5" s="102" t="s">
        <v>694</v>
      </c>
      <c r="AC5" s="103">
        <v>2</v>
      </c>
      <c r="AD5" s="104"/>
      <c r="AE5" s="103"/>
      <c r="AF5" s="103"/>
      <c r="AG5" s="102" t="s">
        <v>138</v>
      </c>
      <c r="AH5" s="103" t="s">
        <v>35</v>
      </c>
      <c r="AI5" s="103"/>
      <c r="AJ5" s="214">
        <v>13</v>
      </c>
      <c r="AK5" s="214">
        <v>110</v>
      </c>
      <c r="AL5" s="215" t="s">
        <v>695</v>
      </c>
      <c r="AN5" s="12">
        <f ca="1" t="shared" si="0"/>
        <v>3</v>
      </c>
    </row>
    <row r="6" ht="21.75" spans="1:40">
      <c r="A6" s="13" t="str">
        <f>Attraction_List!$F$2</f>
        <v>Build Time</v>
      </c>
      <c r="B6" s="19" t="str">
        <f ca="1">LOOKUP(B1,Attraction_List!$Z$3:$Z$9999,Attraction_List!$F$3:$F$9999)</f>
        <v>6h</v>
      </c>
      <c r="C6" s="19"/>
      <c r="E6" s="21"/>
      <c r="G6" s="20"/>
      <c r="L6" s="26"/>
      <c r="AA6" s="113"/>
      <c r="AB6" s="223" t="s">
        <v>696</v>
      </c>
      <c r="AC6" s="224">
        <v>2</v>
      </c>
      <c r="AD6" s="210" t="s">
        <v>472</v>
      </c>
      <c r="AE6" s="224">
        <v>3</v>
      </c>
      <c r="AF6" s="224"/>
      <c r="AG6" s="223" t="s">
        <v>138</v>
      </c>
      <c r="AH6" s="224" t="s">
        <v>46</v>
      </c>
      <c r="AI6" s="224"/>
      <c r="AJ6" s="224">
        <v>20</v>
      </c>
      <c r="AK6" s="224">
        <v>210</v>
      </c>
      <c r="AL6" s="216" t="s">
        <v>697</v>
      </c>
      <c r="AN6" s="12">
        <f ca="1" t="shared" si="0"/>
        <v>2</v>
      </c>
    </row>
    <row r="7" ht="21" spans="1:40">
      <c r="A7" s="13" t="str">
        <f>Attraction_List!$G$2</f>
        <v>Size</v>
      </c>
      <c r="B7" s="19" t="str">
        <f ca="1">LOOKUP(B1,Attraction_List!$Z$3:$Z$9999,Attraction_List!$G$3:$G$9999)</f>
        <v>10x10</v>
      </c>
      <c r="C7" s="19"/>
      <c r="E7" s="21"/>
      <c r="G7" s="20"/>
      <c r="L7" s="26"/>
      <c r="AA7" s="79" t="s">
        <v>472</v>
      </c>
      <c r="AB7" s="182" t="s">
        <v>698</v>
      </c>
      <c r="AC7" s="183">
        <v>2</v>
      </c>
      <c r="AD7" s="43"/>
      <c r="AE7" s="183"/>
      <c r="AF7" s="183"/>
      <c r="AG7" s="182" t="s">
        <v>138</v>
      </c>
      <c r="AH7" s="183" t="s">
        <v>58</v>
      </c>
      <c r="AI7" s="183"/>
      <c r="AJ7" s="183">
        <v>7</v>
      </c>
      <c r="AK7" s="183">
        <v>40</v>
      </c>
      <c r="AL7" s="227" t="s">
        <v>699</v>
      </c>
      <c r="AN7" s="12">
        <f ca="1" t="shared" si="0"/>
        <v>1</v>
      </c>
    </row>
    <row r="8" ht="21.75" spans="1:40">
      <c r="A8" s="13" t="str">
        <f>Attraction_List!$H$2</f>
        <v>Collect Time</v>
      </c>
      <c r="B8" s="19" t="str">
        <f ca="1">LOOKUP(B1,Attraction_List!$Z$3:$Z$9999,Attraction_List!$H$3:$H$9999)</f>
        <v>4h</v>
      </c>
      <c r="C8" s="19"/>
      <c r="E8" s="21"/>
      <c r="G8" s="20"/>
      <c r="L8" s="26"/>
      <c r="AA8" s="80"/>
      <c r="AB8" s="98" t="s">
        <v>696</v>
      </c>
      <c r="AC8" s="99">
        <v>3</v>
      </c>
      <c r="AD8" s="41" t="s">
        <v>467</v>
      </c>
      <c r="AE8" s="99">
        <v>2</v>
      </c>
      <c r="AF8" s="99"/>
      <c r="AG8" s="98" t="s">
        <v>138</v>
      </c>
      <c r="AH8" s="99" t="s">
        <v>46</v>
      </c>
      <c r="AI8" s="99"/>
      <c r="AJ8" s="99">
        <v>20</v>
      </c>
      <c r="AK8" s="99">
        <v>210</v>
      </c>
      <c r="AL8" s="68" t="s">
        <v>697</v>
      </c>
      <c r="AN8" s="12">
        <f ca="1" t="shared" si="0"/>
        <v>2</v>
      </c>
    </row>
    <row r="9" ht="21.75" spans="1:40">
      <c r="A9" s="13" t="str">
        <f>Attraction_List!$I$2</f>
        <v>Striking Gold</v>
      </c>
      <c r="B9" s="19" t="str">
        <f ca="1">IF(LOOKUP(B1,Attraction_List!$Z$3:$Z$9999,Attraction_List!$I$3:$I$9999)="Y","Yes","No")</f>
        <v>No</v>
      </c>
      <c r="C9" s="19"/>
      <c r="E9" s="21"/>
      <c r="G9" s="20"/>
      <c r="L9" s="26"/>
      <c r="AA9" s="186" t="s">
        <v>475</v>
      </c>
      <c r="AB9" s="187" t="s">
        <v>700</v>
      </c>
      <c r="AC9" s="188">
        <v>2</v>
      </c>
      <c r="AD9" s="189"/>
      <c r="AE9" s="188"/>
      <c r="AF9" s="188"/>
      <c r="AG9" s="187" t="s">
        <v>138</v>
      </c>
      <c r="AH9" s="188" t="s">
        <v>58</v>
      </c>
      <c r="AI9" s="188"/>
      <c r="AJ9" s="188">
        <v>7</v>
      </c>
      <c r="AK9" s="188">
        <v>40</v>
      </c>
      <c r="AL9" s="192"/>
      <c r="AN9" s="12">
        <f ca="1" t="shared" si="0"/>
        <v>0</v>
      </c>
    </row>
    <row r="10" ht="21" spans="1:40">
      <c r="A10" s="13" t="str">
        <f>Attraction_List!$J$2</f>
        <v>XP</v>
      </c>
      <c r="B10" s="19">
        <f ca="1">LOOKUP(B1,Attraction_List!$Z$3:$Z$9999,Attraction_List!$J$3:$J$9999)</f>
        <v>14</v>
      </c>
      <c r="C10" s="19"/>
      <c r="E10" s="21"/>
      <c r="G10" s="20"/>
      <c r="L10" s="26"/>
      <c r="AA10" s="44"/>
      <c r="AB10" s="45"/>
      <c r="AC10" s="45"/>
      <c r="AD10" s="45"/>
      <c r="AE10" s="45"/>
      <c r="AF10" s="45"/>
      <c r="AG10" s="45"/>
      <c r="AH10" s="45"/>
      <c r="AI10" s="45"/>
      <c r="AJ10" s="45"/>
      <c r="AK10" s="45"/>
      <c r="AL10" s="46"/>
      <c r="AN10" s="12">
        <f ca="1" t="shared" si="0"/>
        <v>0</v>
      </c>
    </row>
    <row r="11" ht="21" spans="1:40">
      <c r="A11" s="13" t="str">
        <f>Attraction_List!$K$2</f>
        <v>Magic</v>
      </c>
      <c r="B11" s="19">
        <f ca="1">LOOKUP(B1,Attraction_List!$Z$3:$Z$9999,Attraction_List!$K$3:$K$9999)</f>
        <v>80</v>
      </c>
      <c r="C11" s="19"/>
      <c r="D11" s="22"/>
      <c r="E11" s="23"/>
      <c r="F11" s="24"/>
      <c r="G11" s="22"/>
      <c r="H11" s="24"/>
      <c r="I11" s="24"/>
      <c r="J11" s="24"/>
      <c r="K11" s="24"/>
      <c r="L11" s="27"/>
      <c r="AA11" s="44"/>
      <c r="AB11" s="45"/>
      <c r="AC11" s="45"/>
      <c r="AD11" s="45"/>
      <c r="AE11" s="45"/>
      <c r="AF11" s="45"/>
      <c r="AG11" s="45"/>
      <c r="AH11" s="45"/>
      <c r="AI11" s="45"/>
      <c r="AJ11" s="45"/>
      <c r="AK11" s="45"/>
      <c r="AL11" s="46"/>
      <c r="AN11" s="12">
        <f ca="1" t="shared" si="0"/>
        <v>0</v>
      </c>
    </row>
    <row r="12" ht="21" spans="1:40">
      <c r="A12" s="13" t="str">
        <f>Attraction_List!$L$2</f>
        <v>Possible Tokens</v>
      </c>
      <c r="B12" s="19" t="str">
        <f ca="1">LOOKUP(B1,Attraction_List!$Z$3:$Z$9999,Attraction_List!$L$3:$L$9999)</f>
        <v>Zero Ears ● Mrs Potts Ears</v>
      </c>
      <c r="C12" s="19"/>
      <c r="E12" s="21"/>
      <c r="G12" s="20"/>
      <c r="L12" s="28"/>
      <c r="AA12" s="44"/>
      <c r="AB12" s="45"/>
      <c r="AC12" s="45"/>
      <c r="AD12" s="45"/>
      <c r="AE12" s="45"/>
      <c r="AF12" s="45"/>
      <c r="AG12" s="45"/>
      <c r="AH12" s="45"/>
      <c r="AI12" s="45"/>
      <c r="AJ12" s="45"/>
      <c r="AK12" s="45"/>
      <c r="AL12" s="46"/>
      <c r="AN12" s="12">
        <f ca="1" t="shared" si="0"/>
        <v>0</v>
      </c>
    </row>
    <row r="13" ht="21" spans="1:40">
      <c r="A13" s="13" t="str">
        <f>Attraction_List!$M$2</f>
        <v>Activity</v>
      </c>
      <c r="B13" s="19" t="str">
        <f ca="1">LOOKUP(B1,Attraction_List!$Z$3:$Z$9999,Attraction_List!$M$3:$M$9999)</f>
        <v>Thinking Up Spooky Thoughts</v>
      </c>
      <c r="C13" s="19"/>
      <c r="E13" s="21"/>
      <c r="G13" s="20"/>
      <c r="L13" s="29"/>
      <c r="AA13" s="44"/>
      <c r="AB13" s="45"/>
      <c r="AC13" s="45"/>
      <c r="AD13" s="45"/>
      <c r="AE13" s="45"/>
      <c r="AF13" s="45"/>
      <c r="AG13" s="45"/>
      <c r="AH13" s="45"/>
      <c r="AI13" s="45"/>
      <c r="AJ13" s="45"/>
      <c r="AK13" s="45"/>
      <c r="AL13" s="46"/>
      <c r="AN13" s="12">
        <f ca="1" t="shared" si="0"/>
        <v>0</v>
      </c>
    </row>
    <row r="14" ht="21" spans="1:40">
      <c r="A14" s="13" t="s">
        <v>308</v>
      </c>
      <c r="B14" s="22">
        <f>COUNTA($AB$4:$AB$9999)</f>
        <v>6</v>
      </c>
      <c r="C14" s="24"/>
      <c r="D14" s="22"/>
      <c r="E14" s="23"/>
      <c r="F14" s="24"/>
      <c r="G14" s="20"/>
      <c r="H14" s="24"/>
      <c r="I14" s="24"/>
      <c r="J14" s="24"/>
      <c r="K14" s="24"/>
      <c r="L14" s="28"/>
      <c r="AA14" s="44"/>
      <c r="AB14" s="45"/>
      <c r="AC14" s="45"/>
      <c r="AD14" s="45"/>
      <c r="AE14" s="45"/>
      <c r="AF14" s="45"/>
      <c r="AG14" s="45"/>
      <c r="AH14" s="45"/>
      <c r="AI14" s="45"/>
      <c r="AJ14" s="45"/>
      <c r="AK14" s="45"/>
      <c r="AL14" s="46"/>
      <c r="AN14" s="12">
        <f ca="1" t="shared" si="0"/>
        <v>0</v>
      </c>
    </row>
    <row r="15" ht="21" spans="1:40">
      <c r="A15" s="13" t="s">
        <v>311</v>
      </c>
      <c r="B15" s="22">
        <f>COUNTA($AA$4:$AA$9999)</f>
        <v>4</v>
      </c>
      <c r="C15" s="24"/>
      <c r="D15" s="22"/>
      <c r="E15" s="23"/>
      <c r="F15" s="24"/>
      <c r="G15" s="20"/>
      <c r="H15" s="24"/>
      <c r="I15" s="24"/>
      <c r="J15" s="24"/>
      <c r="K15" s="24"/>
      <c r="L15" s="28"/>
      <c r="AA15" s="44"/>
      <c r="AB15" s="45"/>
      <c r="AC15" s="45"/>
      <c r="AD15" s="45"/>
      <c r="AE15" s="45"/>
      <c r="AF15" s="45"/>
      <c r="AG15" s="45"/>
      <c r="AH15" s="45"/>
      <c r="AI15" s="45"/>
      <c r="AJ15" s="45"/>
      <c r="AK15" s="45"/>
      <c r="AL15" s="46"/>
      <c r="AN15" s="12">
        <f ca="1" t="shared" si="0"/>
        <v>0</v>
      </c>
    </row>
    <row r="16" spans="27:40">
      <c r="AA16" s="44"/>
      <c r="AB16" s="46"/>
      <c r="AC16" s="45"/>
      <c r="AD16" s="47"/>
      <c r="AE16" s="45"/>
      <c r="AF16" s="45"/>
      <c r="AG16" s="45"/>
      <c r="AH16" s="45"/>
      <c r="AI16" s="45"/>
      <c r="AJ16" s="45"/>
      <c r="AK16" s="45"/>
      <c r="AL16" s="46"/>
      <c r="AN16" s="12">
        <f ca="1" t="shared" si="0"/>
        <v>0</v>
      </c>
    </row>
    <row r="17" spans="27:40">
      <c r="AA17" s="44"/>
      <c r="AB17" s="46"/>
      <c r="AC17" s="45"/>
      <c r="AD17" s="45"/>
      <c r="AE17" s="45"/>
      <c r="AF17" s="45"/>
      <c r="AG17" s="45"/>
      <c r="AH17" s="45"/>
      <c r="AI17" s="45"/>
      <c r="AJ17" s="45"/>
      <c r="AK17" s="45"/>
      <c r="AL17" s="46"/>
      <c r="AN17" s="12">
        <f ca="1" t="shared" si="0"/>
        <v>0</v>
      </c>
    </row>
    <row r="18" spans="27:40">
      <c r="AA18" s="44"/>
      <c r="AB18" s="46"/>
      <c r="AC18" s="45"/>
      <c r="AD18" s="45"/>
      <c r="AE18" s="45"/>
      <c r="AF18" s="45"/>
      <c r="AG18" s="46"/>
      <c r="AH18" s="45"/>
      <c r="AI18" s="45"/>
      <c r="AJ18" s="45"/>
      <c r="AK18" s="45"/>
      <c r="AL18" s="46"/>
      <c r="AN18" s="12">
        <f ca="1" t="shared" si="0"/>
        <v>0</v>
      </c>
    </row>
    <row r="19" spans="27:40">
      <c r="AA19" s="44"/>
      <c r="AB19" s="46"/>
      <c r="AC19" s="45"/>
      <c r="AD19" s="45"/>
      <c r="AE19" s="45"/>
      <c r="AF19" s="45"/>
      <c r="AG19" s="46"/>
      <c r="AH19" s="45"/>
      <c r="AI19" s="45"/>
      <c r="AJ19" s="45"/>
      <c r="AK19" s="45"/>
      <c r="AL19" s="46"/>
      <c r="AN19" s="12">
        <f ca="1" t="shared" si="0"/>
        <v>0</v>
      </c>
    </row>
    <row r="20" spans="27:40">
      <c r="AA20" s="44"/>
      <c r="AB20" s="46"/>
      <c r="AC20" s="45"/>
      <c r="AD20" s="47"/>
      <c r="AE20" s="45"/>
      <c r="AF20" s="45"/>
      <c r="AG20" s="46"/>
      <c r="AH20" s="45"/>
      <c r="AI20" s="45"/>
      <c r="AJ20" s="45"/>
      <c r="AK20" s="45"/>
      <c r="AL20" s="46"/>
      <c r="AN20" s="12">
        <f ca="1" t="shared" si="0"/>
        <v>0</v>
      </c>
    </row>
    <row r="21" spans="27:40">
      <c r="AA21" s="44"/>
      <c r="AB21" s="46"/>
      <c r="AC21" s="45"/>
      <c r="AD21" s="45"/>
      <c r="AE21" s="45"/>
      <c r="AF21" s="45"/>
      <c r="AG21" s="46"/>
      <c r="AH21" s="45"/>
      <c r="AI21" s="45"/>
      <c r="AJ21" s="45"/>
      <c r="AK21" s="45"/>
      <c r="AL21" s="46"/>
      <c r="AN21" s="12">
        <f ca="1" t="shared" si="0"/>
        <v>0</v>
      </c>
    </row>
    <row r="22" spans="27:40">
      <c r="AA22" s="44"/>
      <c r="AB22" s="46"/>
      <c r="AC22" s="45"/>
      <c r="AD22" s="45"/>
      <c r="AE22" s="45"/>
      <c r="AF22" s="45"/>
      <c r="AG22" s="46"/>
      <c r="AH22" s="45"/>
      <c r="AI22" s="45"/>
      <c r="AJ22" s="45"/>
      <c r="AK22" s="45"/>
      <c r="AL22" s="46"/>
      <c r="AN22" s="12">
        <f ca="1" t="shared" si="0"/>
        <v>0</v>
      </c>
    </row>
    <row r="23" spans="27:40">
      <c r="AA23" s="44"/>
      <c r="AB23" s="46"/>
      <c r="AC23" s="45"/>
      <c r="AD23" s="45"/>
      <c r="AE23" s="45"/>
      <c r="AF23" s="45"/>
      <c r="AG23" s="46"/>
      <c r="AH23" s="45"/>
      <c r="AI23" s="45"/>
      <c r="AJ23" s="45"/>
      <c r="AK23" s="45"/>
      <c r="AL23" s="46"/>
      <c r="AN23" s="12">
        <f ca="1" t="shared" si="0"/>
        <v>0</v>
      </c>
    </row>
    <row r="24" spans="27:40">
      <c r="AA24" s="44"/>
      <c r="AB24" s="45"/>
      <c r="AC24" s="45"/>
      <c r="AD24" s="45"/>
      <c r="AE24" s="45"/>
      <c r="AF24" s="45"/>
      <c r="AG24" s="45"/>
      <c r="AH24" s="45"/>
      <c r="AI24" s="45"/>
      <c r="AJ24" s="45"/>
      <c r="AK24" s="45"/>
      <c r="AL24" s="46"/>
      <c r="AN24" s="12">
        <f ca="1" t="shared" si="0"/>
        <v>0</v>
      </c>
    </row>
    <row r="25" spans="27:40">
      <c r="AA25" s="44"/>
      <c r="AB25" s="45"/>
      <c r="AC25" s="45"/>
      <c r="AD25" s="47"/>
      <c r="AE25" s="45"/>
      <c r="AF25" s="45"/>
      <c r="AG25" s="45"/>
      <c r="AH25" s="45"/>
      <c r="AI25" s="45"/>
      <c r="AJ25" s="45"/>
      <c r="AK25" s="45"/>
      <c r="AL25" s="46"/>
      <c r="AN25" s="12">
        <f ca="1" t="shared" si="0"/>
        <v>0</v>
      </c>
    </row>
    <row r="26" spans="27:40">
      <c r="AA26" s="44"/>
      <c r="AB26" s="45"/>
      <c r="AC26" s="45"/>
      <c r="AD26" s="45"/>
      <c r="AE26" s="45"/>
      <c r="AF26" s="45"/>
      <c r="AG26" s="45"/>
      <c r="AH26" s="45"/>
      <c r="AI26" s="45"/>
      <c r="AJ26" s="45"/>
      <c r="AK26" s="45"/>
      <c r="AL26" s="46"/>
      <c r="AN26" s="12">
        <f ca="1" t="shared" si="0"/>
        <v>0</v>
      </c>
    </row>
    <row r="27" spans="27:40">
      <c r="AA27" s="44"/>
      <c r="AB27" s="45"/>
      <c r="AC27" s="45"/>
      <c r="AD27" s="45"/>
      <c r="AE27" s="45"/>
      <c r="AF27" s="45"/>
      <c r="AG27" s="45"/>
      <c r="AH27" s="45"/>
      <c r="AI27" s="45"/>
      <c r="AJ27" s="45"/>
      <c r="AK27" s="45"/>
      <c r="AL27" s="46"/>
      <c r="AN27" s="12">
        <f ca="1" t="shared" si="0"/>
        <v>0</v>
      </c>
    </row>
    <row r="28" spans="27:40">
      <c r="AA28" s="44"/>
      <c r="AB28" s="45"/>
      <c r="AC28" s="45"/>
      <c r="AD28" s="45"/>
      <c r="AE28" s="45"/>
      <c r="AF28" s="45"/>
      <c r="AG28" s="45"/>
      <c r="AH28" s="45"/>
      <c r="AI28" s="45"/>
      <c r="AJ28" s="45"/>
      <c r="AK28" s="45"/>
      <c r="AL28" s="46"/>
      <c r="AN28" s="12">
        <f ca="1" t="shared" si="0"/>
        <v>0</v>
      </c>
    </row>
    <row r="29" spans="27:40">
      <c r="AA29" s="44"/>
      <c r="AB29" s="45"/>
      <c r="AC29" s="45"/>
      <c r="AD29" s="45"/>
      <c r="AE29" s="45"/>
      <c r="AF29" s="45"/>
      <c r="AG29" s="45"/>
      <c r="AH29" s="45"/>
      <c r="AI29" s="45"/>
      <c r="AJ29" s="45"/>
      <c r="AK29" s="45"/>
      <c r="AL29" s="46"/>
      <c r="AN29" s="12">
        <f ca="1" t="shared" si="0"/>
        <v>0</v>
      </c>
    </row>
    <row r="30" spans="27:40">
      <c r="AA30" s="44"/>
      <c r="AB30" s="45"/>
      <c r="AC30" s="45"/>
      <c r="AD30" s="45"/>
      <c r="AE30" s="45"/>
      <c r="AF30" s="45"/>
      <c r="AG30" s="45"/>
      <c r="AH30" s="45"/>
      <c r="AI30" s="45"/>
      <c r="AJ30" s="45"/>
      <c r="AK30" s="45"/>
      <c r="AL30" s="46"/>
      <c r="AN30" s="12">
        <f ca="1" t="shared" si="0"/>
        <v>0</v>
      </c>
    </row>
    <row r="31" spans="27:40">
      <c r="AA31" s="44"/>
      <c r="AB31" s="45"/>
      <c r="AC31" s="45"/>
      <c r="AD31" s="45"/>
      <c r="AE31" s="45"/>
      <c r="AF31" s="45"/>
      <c r="AG31" s="45"/>
      <c r="AH31" s="45"/>
      <c r="AI31" s="45"/>
      <c r="AJ31" s="45"/>
      <c r="AK31" s="45"/>
      <c r="AL31" s="46"/>
      <c r="AN31" s="12">
        <f ca="1" t="shared" si="0"/>
        <v>0</v>
      </c>
    </row>
    <row r="32" spans="27:40">
      <c r="AA32" s="44"/>
      <c r="AB32" s="45"/>
      <c r="AC32" s="45"/>
      <c r="AD32" s="45"/>
      <c r="AE32" s="45"/>
      <c r="AF32" s="45"/>
      <c r="AG32" s="45"/>
      <c r="AH32" s="45"/>
      <c r="AI32" s="45"/>
      <c r="AJ32" s="45"/>
      <c r="AK32" s="45"/>
      <c r="AL32" s="46"/>
      <c r="AN32" s="12">
        <f ca="1" t="shared" si="0"/>
        <v>0</v>
      </c>
    </row>
    <row r="33" spans="27:40">
      <c r="AA33" s="44"/>
      <c r="AB33" s="45"/>
      <c r="AC33" s="45"/>
      <c r="AD33" s="47"/>
      <c r="AE33" s="45"/>
      <c r="AF33" s="45"/>
      <c r="AG33" s="45"/>
      <c r="AH33" s="45"/>
      <c r="AI33" s="45"/>
      <c r="AJ33" s="45"/>
      <c r="AK33" s="45"/>
      <c r="AL33" s="46"/>
      <c r="AN33" s="12">
        <f ca="1" t="shared" si="0"/>
        <v>0</v>
      </c>
    </row>
    <row r="34" spans="27:40">
      <c r="AA34" s="44"/>
      <c r="AB34" s="46"/>
      <c r="AC34" s="45"/>
      <c r="AD34" s="45"/>
      <c r="AE34" s="45"/>
      <c r="AF34" s="45"/>
      <c r="AG34" s="46"/>
      <c r="AH34" s="45"/>
      <c r="AI34" s="45"/>
      <c r="AJ34" s="45"/>
      <c r="AK34" s="45"/>
      <c r="AL34" s="70"/>
      <c r="AN34" s="12">
        <f ca="1" t="shared" si="0"/>
        <v>0</v>
      </c>
    </row>
    <row r="35" spans="27:40">
      <c r="AA35" s="48"/>
      <c r="AB35" s="49"/>
      <c r="AC35" s="50"/>
      <c r="AD35" s="50"/>
      <c r="AE35" s="50"/>
      <c r="AF35" s="50"/>
      <c r="AG35" s="49"/>
      <c r="AH35" s="50"/>
      <c r="AI35" s="50"/>
      <c r="AJ35" s="50"/>
      <c r="AK35" s="50"/>
      <c r="AL35" s="71"/>
      <c r="AN35" s="12">
        <f ca="1" t="shared" si="0"/>
        <v>0</v>
      </c>
    </row>
    <row r="36" spans="27:40">
      <c r="AA36" s="48"/>
      <c r="AB36" s="49"/>
      <c r="AC36" s="50"/>
      <c r="AD36" s="50"/>
      <c r="AE36" s="50"/>
      <c r="AF36" s="50"/>
      <c r="AG36" s="49"/>
      <c r="AH36" s="50"/>
      <c r="AI36" s="50"/>
      <c r="AJ36" s="50"/>
      <c r="AK36" s="50"/>
      <c r="AL36" s="71"/>
      <c r="AN36" s="12">
        <f ca="1" t="shared" si="0"/>
        <v>0</v>
      </c>
    </row>
    <row r="37" spans="27:40">
      <c r="AA37" s="48"/>
      <c r="AB37" s="49"/>
      <c r="AC37" s="50"/>
      <c r="AD37" s="50"/>
      <c r="AE37" s="50"/>
      <c r="AF37" s="50"/>
      <c r="AG37" s="49"/>
      <c r="AH37" s="50"/>
      <c r="AI37" s="50"/>
      <c r="AJ37" s="50"/>
      <c r="AK37" s="50"/>
      <c r="AL37" s="71"/>
      <c r="AN37" s="12">
        <f ca="1" t="shared" si="0"/>
        <v>0</v>
      </c>
    </row>
    <row r="38" spans="27:40">
      <c r="AA38" s="51"/>
      <c r="AB38" s="29"/>
      <c r="AC38" s="10"/>
      <c r="AE38" s="10"/>
      <c r="AF38" s="10"/>
      <c r="AG38" s="29"/>
      <c r="AH38" s="10"/>
      <c r="AI38" s="10"/>
      <c r="AJ38" s="10"/>
      <c r="AK38" s="10"/>
      <c r="AL38" s="28"/>
      <c r="AN38" s="12">
        <f ca="1" t="shared" si="0"/>
        <v>0</v>
      </c>
    </row>
    <row r="39" spans="27:40">
      <c r="AA39" s="51"/>
      <c r="AB39" s="29"/>
      <c r="AC39" s="10"/>
      <c r="AE39" s="10"/>
      <c r="AF39" s="10"/>
      <c r="AG39" s="29"/>
      <c r="AH39" s="10"/>
      <c r="AI39" s="10"/>
      <c r="AJ39" s="10"/>
      <c r="AK39" s="10"/>
      <c r="AL39" s="28"/>
      <c r="AN39" s="12">
        <f ca="1" t="shared" si="0"/>
        <v>0</v>
      </c>
    </row>
    <row r="40" spans="27:40">
      <c r="AA40" s="51"/>
      <c r="AB40" s="29"/>
      <c r="AC40" s="10"/>
      <c r="AE40" s="10"/>
      <c r="AF40" s="10"/>
      <c r="AG40" s="29"/>
      <c r="AH40" s="10"/>
      <c r="AI40" s="10"/>
      <c r="AJ40" s="10"/>
      <c r="AK40" s="10"/>
      <c r="AL40" s="28"/>
      <c r="AN40" s="12">
        <f ca="1" t="shared" si="0"/>
        <v>0</v>
      </c>
    </row>
    <row r="41" spans="27:40">
      <c r="AA41" s="51"/>
      <c r="AB41" s="29"/>
      <c r="AC41" s="10"/>
      <c r="AE41" s="10"/>
      <c r="AF41" s="10"/>
      <c r="AG41" s="29"/>
      <c r="AH41" s="10"/>
      <c r="AI41" s="10"/>
      <c r="AJ41" s="10"/>
      <c r="AK41" s="10"/>
      <c r="AL41" s="28"/>
      <c r="AN41" s="12">
        <f ca="1" t="shared" si="0"/>
        <v>0</v>
      </c>
    </row>
    <row r="42" spans="27:40">
      <c r="AA42" s="51"/>
      <c r="AB42" s="29"/>
      <c r="AC42" s="10"/>
      <c r="AE42" s="10"/>
      <c r="AF42" s="10"/>
      <c r="AG42" s="29"/>
      <c r="AH42" s="10"/>
      <c r="AI42" s="10"/>
      <c r="AJ42" s="10"/>
      <c r="AK42" s="10"/>
      <c r="AL42" s="28"/>
      <c r="AN42" s="12">
        <f ca="1" t="shared" si="0"/>
        <v>0</v>
      </c>
    </row>
    <row r="43" spans="27:40">
      <c r="AA43" s="51"/>
      <c r="AB43" s="29"/>
      <c r="AC43" s="10"/>
      <c r="AE43" s="10"/>
      <c r="AF43" s="10"/>
      <c r="AG43" s="29"/>
      <c r="AH43" s="10"/>
      <c r="AI43" s="10"/>
      <c r="AJ43" s="10"/>
      <c r="AK43" s="10"/>
      <c r="AL43" s="28"/>
      <c r="AN43" s="12">
        <f ca="1" t="shared" si="0"/>
        <v>0</v>
      </c>
    </row>
    <row r="44" spans="40:40">
      <c r="AN44" s="12">
        <f ca="1" t="shared" si="0"/>
        <v>0</v>
      </c>
    </row>
    <row r="45" spans="27:40">
      <c r="AA45" s="52"/>
      <c r="AB45" s="53"/>
      <c r="AC45" s="54"/>
      <c r="AD45" s="50"/>
      <c r="AE45" s="54"/>
      <c r="AF45" s="54"/>
      <c r="AG45" s="53"/>
      <c r="AH45" s="54"/>
      <c r="AI45" s="54"/>
      <c r="AJ45" s="54"/>
      <c r="AK45" s="54"/>
      <c r="AL45" s="72"/>
      <c r="AM45" s="52"/>
      <c r="AN45" s="12">
        <f ca="1" t="shared" si="0"/>
        <v>0</v>
      </c>
    </row>
    <row r="46" spans="27:40">
      <c r="AA46" s="44"/>
      <c r="AB46" s="55"/>
      <c r="AC46" s="56"/>
      <c r="AD46" s="45"/>
      <c r="AE46" s="56"/>
      <c r="AF46" s="56"/>
      <c r="AG46" s="55"/>
      <c r="AH46" s="56"/>
      <c r="AI46" s="56"/>
      <c r="AJ46" s="56"/>
      <c r="AK46" s="56"/>
      <c r="AL46" s="73"/>
      <c r="AM46" s="52"/>
      <c r="AN46" s="12">
        <f ca="1" t="shared" si="0"/>
        <v>0</v>
      </c>
    </row>
    <row r="47" spans="27:40">
      <c r="AA47" s="44"/>
      <c r="AB47" s="55"/>
      <c r="AC47" s="56"/>
      <c r="AD47" s="45"/>
      <c r="AE47" s="56"/>
      <c r="AF47" s="56"/>
      <c r="AG47" s="55"/>
      <c r="AH47" s="56"/>
      <c r="AI47" s="56"/>
      <c r="AJ47" s="56"/>
      <c r="AK47" s="56"/>
      <c r="AL47" s="46"/>
      <c r="AM47" s="52"/>
      <c r="AN47" s="12">
        <f ca="1" t="shared" si="0"/>
        <v>0</v>
      </c>
    </row>
    <row r="48" spans="27:40">
      <c r="AA48" s="44"/>
      <c r="AB48" s="55"/>
      <c r="AC48" s="56"/>
      <c r="AD48" s="57"/>
      <c r="AE48" s="56"/>
      <c r="AF48" s="56"/>
      <c r="AG48" s="55"/>
      <c r="AH48" s="56"/>
      <c r="AI48" s="56"/>
      <c r="AJ48" s="56"/>
      <c r="AK48" s="56"/>
      <c r="AL48" s="46"/>
      <c r="AM48" s="52"/>
      <c r="AN48" s="12">
        <f ca="1" t="shared" si="0"/>
        <v>0</v>
      </c>
    </row>
    <row r="49" spans="27:40">
      <c r="AA49" s="58"/>
      <c r="AB49" s="59"/>
      <c r="AC49" s="21"/>
      <c r="AD49" s="60"/>
      <c r="AE49" s="21"/>
      <c r="AF49" s="21"/>
      <c r="AG49" s="59"/>
      <c r="AH49" s="21"/>
      <c r="AI49" s="21"/>
      <c r="AJ49" s="21"/>
      <c r="AK49" s="21"/>
      <c r="AL49" s="74"/>
      <c r="AN49" s="12">
        <f ca="1" t="shared" si="0"/>
        <v>0</v>
      </c>
    </row>
    <row r="50" spans="40:40">
      <c r="AN50" s="12">
        <f ca="1" t="shared" si="0"/>
        <v>0</v>
      </c>
    </row>
    <row r="51" spans="40:40">
      <c r="AN51" s="12">
        <f ca="1" t="shared" si="0"/>
        <v>0</v>
      </c>
    </row>
    <row r="52" spans="40:40">
      <c r="AN52" s="12">
        <f ca="1" t="shared" si="0"/>
        <v>0</v>
      </c>
    </row>
    <row r="53" spans="40:40">
      <c r="AN53" s="12">
        <f ca="1" t="shared" si="0"/>
        <v>0</v>
      </c>
    </row>
    <row r="54" spans="40:40">
      <c r="AN54" s="12">
        <f ca="1" t="shared" si="0"/>
        <v>0</v>
      </c>
    </row>
    <row r="55" spans="40:40">
      <c r="AN55" s="12">
        <f ca="1" t="shared" si="0"/>
        <v>0</v>
      </c>
    </row>
    <row r="56" spans="40:40">
      <c r="AN56" s="12">
        <f ca="1" t="shared" si="0"/>
        <v>0</v>
      </c>
    </row>
    <row r="57" spans="40:40">
      <c r="AN57" s="12">
        <f ca="1" t="shared" si="0"/>
        <v>0</v>
      </c>
    </row>
    <row r="58" spans="40:40">
      <c r="AN58" s="12">
        <f ca="1" t="shared" si="0"/>
        <v>0</v>
      </c>
    </row>
    <row r="59" spans="40:40">
      <c r="AN59" s="12">
        <f ca="1" t="shared" si="0"/>
        <v>0</v>
      </c>
    </row>
    <row r="60" spans="40:40">
      <c r="AN60" s="12">
        <f ca="1" t="shared" si="0"/>
        <v>0</v>
      </c>
    </row>
    <row r="61" spans="40:40">
      <c r="AN61" s="12">
        <f ca="1" t="shared" si="0"/>
        <v>0</v>
      </c>
    </row>
    <row r="62" spans="40:40">
      <c r="AN62" s="12">
        <f ca="1" t="shared" si="0"/>
        <v>0</v>
      </c>
    </row>
    <row r="63" spans="40:40">
      <c r="AN63" s="12">
        <f ca="1" t="shared" si="0"/>
        <v>0</v>
      </c>
    </row>
    <row r="64" spans="40:40">
      <c r="AN64" s="12">
        <f ca="1" t="shared" si="0"/>
        <v>0</v>
      </c>
    </row>
    <row r="65" spans="40:40">
      <c r="AN65" s="12">
        <f ca="1" t="shared" si="0"/>
        <v>0</v>
      </c>
    </row>
    <row r="66" spans="40:40">
      <c r="AN66" s="12">
        <f ca="1" t="shared" si="0"/>
        <v>0</v>
      </c>
    </row>
    <row r="67" spans="40:40">
      <c r="AN67" s="12">
        <f t="shared" ref="AN67:AN99" si="1">IF(ISBLANK($AL67),0,1+LEN($AL67)-LEN(SUBSTITUTE($AL67,"●","")))</f>
        <v>0</v>
      </c>
    </row>
    <row r="68" spans="40:40">
      <c r="AN68" s="12">
        <f t="shared" si="1"/>
        <v>0</v>
      </c>
    </row>
    <row r="69" spans="40:40">
      <c r="AN69" s="12">
        <f t="shared" si="1"/>
        <v>0</v>
      </c>
    </row>
    <row r="70" spans="40:40">
      <c r="AN70" s="12">
        <f t="shared" si="1"/>
        <v>0</v>
      </c>
    </row>
    <row r="71" spans="40:40">
      <c r="AN71" s="12">
        <f t="shared" si="1"/>
        <v>0</v>
      </c>
    </row>
    <row r="72" spans="40:40">
      <c r="AN72" s="12">
        <f t="shared" si="1"/>
        <v>0</v>
      </c>
    </row>
    <row r="73" spans="40:40">
      <c r="AN73" s="12">
        <f t="shared" si="1"/>
        <v>0</v>
      </c>
    </row>
    <row r="74" spans="40:40">
      <c r="AN74" s="12">
        <f t="shared" si="1"/>
        <v>0</v>
      </c>
    </row>
    <row r="75" spans="40:40">
      <c r="AN75" s="12">
        <f t="shared" si="1"/>
        <v>0</v>
      </c>
    </row>
    <row r="76" spans="40:40">
      <c r="AN76" s="12">
        <f t="shared" si="1"/>
        <v>0</v>
      </c>
    </row>
    <row r="77" spans="40:40">
      <c r="AN77" s="12">
        <f t="shared" si="1"/>
        <v>0</v>
      </c>
    </row>
    <row r="78" spans="40:40">
      <c r="AN78" s="12">
        <f t="shared" si="1"/>
        <v>0</v>
      </c>
    </row>
    <row r="79" spans="40:40">
      <c r="AN79" s="12">
        <f t="shared" si="1"/>
        <v>0</v>
      </c>
    </row>
    <row r="80" spans="40:40">
      <c r="AN80" s="12">
        <f t="shared" si="1"/>
        <v>0</v>
      </c>
    </row>
    <row r="81" spans="40:40">
      <c r="AN81" s="12">
        <f t="shared" si="1"/>
        <v>0</v>
      </c>
    </row>
    <row r="82" spans="40:40">
      <c r="AN82" s="12">
        <f t="shared" si="1"/>
        <v>0</v>
      </c>
    </row>
    <row r="83" spans="40:40">
      <c r="AN83" s="12">
        <f t="shared" si="1"/>
        <v>0</v>
      </c>
    </row>
    <row r="84" spans="40:40">
      <c r="AN84" s="12">
        <f t="shared" si="1"/>
        <v>0</v>
      </c>
    </row>
    <row r="85" spans="40:40">
      <c r="AN85" s="12">
        <f t="shared" si="1"/>
        <v>0</v>
      </c>
    </row>
    <row r="86" spans="40:40">
      <c r="AN86" s="12">
        <f t="shared" si="1"/>
        <v>0</v>
      </c>
    </row>
    <row r="87" spans="40:40">
      <c r="AN87" s="12">
        <f t="shared" si="1"/>
        <v>0</v>
      </c>
    </row>
    <row r="88" spans="40:40">
      <c r="AN88" s="12">
        <f t="shared" si="1"/>
        <v>0</v>
      </c>
    </row>
    <row r="89" spans="40:40">
      <c r="AN89" s="12">
        <f t="shared" si="1"/>
        <v>0</v>
      </c>
    </row>
    <row r="90" spans="40:40">
      <c r="AN90" s="12">
        <f t="shared" si="1"/>
        <v>0</v>
      </c>
    </row>
    <row r="91" spans="40:40">
      <c r="AN91" s="12">
        <f t="shared" si="1"/>
        <v>0</v>
      </c>
    </row>
    <row r="92" spans="40:40">
      <c r="AN92" s="12">
        <f t="shared" si="1"/>
        <v>0</v>
      </c>
    </row>
    <row r="93" spans="40:40">
      <c r="AN93" s="12">
        <f t="shared" si="1"/>
        <v>0</v>
      </c>
    </row>
    <row r="94" spans="40:40">
      <c r="AN94" s="12">
        <f t="shared" si="1"/>
        <v>0</v>
      </c>
    </row>
    <row r="95" spans="40:40">
      <c r="AN95" s="12">
        <f t="shared" si="1"/>
        <v>0</v>
      </c>
    </row>
    <row r="96" spans="40:40">
      <c r="AN96" s="12">
        <f t="shared" si="1"/>
        <v>0</v>
      </c>
    </row>
    <row r="97" spans="40:40">
      <c r="AN97" s="12">
        <f t="shared" si="1"/>
        <v>0</v>
      </c>
    </row>
    <row r="98" spans="40:40">
      <c r="AN98" s="12">
        <f t="shared" si="1"/>
        <v>0</v>
      </c>
    </row>
    <row r="99" spans="40:40">
      <c r="AN99" s="12">
        <f t="shared" si="1"/>
        <v>0</v>
      </c>
    </row>
  </sheetData>
  <sheetProtection sheet="1" objects="1"/>
  <mergeCells count="13">
    <mergeCell ref="D1:F1"/>
    <mergeCell ref="AA1:AL1"/>
    <mergeCell ref="D2:F2"/>
    <mergeCell ref="AJ2:AK2"/>
    <mergeCell ref="D3:F3"/>
    <mergeCell ref="AA5:AA6"/>
    <mergeCell ref="AA7:AA8"/>
    <mergeCell ref="AB2:AB3"/>
    <mergeCell ref="AC2:AC3"/>
    <mergeCell ref="AD2:AD3"/>
    <mergeCell ref="AE2:AE3"/>
    <mergeCell ref="AF2:AF3"/>
    <mergeCell ref="AG2:AG3"/>
  </mergeCells>
  <pageMargins left="0.75" right="0.75" top="1" bottom="1" header="0.511805555555556" footer="0.511805555555556"/>
  <headerFooter/>
  <drawing r:id="rId1"/>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sheetPr>
    <pageSetUpPr autoPageBreaks="0"/>
  </sheetPr>
  <dimension ref="A1:AN99"/>
  <sheetViews>
    <sheetView showZeros="0" workbookViewId="0">
      <selection activeCell="A1" sqref="A1"/>
    </sheetView>
  </sheetViews>
  <sheetFormatPr defaultColWidth="9.14285714285714" defaultRowHeight="15"/>
  <cols>
    <col min="1" max="1" width="20.5714285714286" customWidth="1"/>
    <col min="2" max="2" width="29.7142857142857" style="8" customWidth="1"/>
    <col min="3" max="3" width="10.2857142857143" style="9" customWidth="1"/>
    <col min="4" max="4" width="10.2857142857143" style="10" customWidth="1"/>
    <col min="5" max="6" width="10.2857142857143" style="9" customWidth="1"/>
    <col min="7" max="7" width="10.2857142857143" style="8" customWidth="1"/>
    <col min="8" max="11" width="10.2857142857143" style="9" customWidth="1"/>
    <col min="12" max="12" width="10.2857142857143" style="11" customWidth="1"/>
    <col min="13" max="24" width="10.2857142857143" style="12" customWidth="1"/>
    <col min="26" max="26" width="0.990476190476191" customWidth="1"/>
    <col min="27" max="27" width="20.5714285714286" customWidth="1"/>
    <col min="28" max="28" width="29.7142857142857" style="8" customWidth="1"/>
    <col min="29" max="29" width="6.71428571428571" style="9" customWidth="1"/>
    <col min="30" max="30" width="19.1428571428571" style="10" customWidth="1"/>
    <col min="31" max="31" width="8.28571428571429" style="9" customWidth="1"/>
    <col min="32" max="32" width="7.42857142857143" style="9" customWidth="1"/>
    <col min="33" max="33" width="33.2857142857143" style="8" customWidth="1"/>
    <col min="34" max="34" width="9.28571428571429" style="9" customWidth="1"/>
    <col min="35" max="35" width="5.42857142857143" style="9" customWidth="1"/>
    <col min="36" max="36" width="3.85714285714286" style="9" customWidth="1"/>
    <col min="37" max="37" width="6.57142857142857" style="9" customWidth="1"/>
    <col min="38" max="38" width="36.2857142857143" style="11" customWidth="1"/>
    <col min="39" max="39" width="0.857142857142857" customWidth="1"/>
    <col min="40" max="40" width="9.14285714285714" style="12"/>
  </cols>
  <sheetData>
    <row r="1" ht="22.5" spans="1:40">
      <c r="A1" s="13" t="str">
        <f>Attraction_List!$Z$2</f>
        <v>Sheet Name</v>
      </c>
      <c r="B1" s="14" t="str">
        <f ca="1">MID(CELL("filename",B1),FIND("]",CELL("filename",B1))+1,255)</f>
        <v>Jessies_Snack_Roundup</v>
      </c>
      <c r="C1" s="14"/>
      <c r="D1" s="15" t="str">
        <f ca="1">HYPERLINK("#"&amp;CELL("address",INDEX(Attraction_List!$A$3:$A$9999,MATCH($B$1,Attraction_List!$Z$3:$Z$9999,0),1)),"Back to Attraction List")</f>
        <v>Back to Attraction List</v>
      </c>
      <c r="E1" s="16"/>
      <c r="F1" s="17"/>
      <c r="G1" s="18"/>
      <c r="H1" s="18"/>
      <c r="I1" s="18"/>
      <c r="J1" s="18"/>
      <c r="K1" s="18"/>
      <c r="L1" s="25"/>
      <c r="AA1" s="30" t="str">
        <f ca="1">N($B$14)&amp;" Task(s) From "&amp;N($B$15)&amp;" Character(s) Use "&amp;CHAR(34)&amp;$B$2&amp;CHAR(34)&amp;" For "&amp;N($AN$1)&amp;" Token(s)"</f>
        <v>6 Task(s) From 6 Character(s) Use "Jessie's Snack Roundup" For 17 Token(s)</v>
      </c>
      <c r="AB1" s="31"/>
      <c r="AC1" s="31"/>
      <c r="AD1" s="31"/>
      <c r="AE1" s="31"/>
      <c r="AF1" s="31"/>
      <c r="AG1" s="31"/>
      <c r="AH1" s="31"/>
      <c r="AI1" s="31"/>
      <c r="AJ1" s="31"/>
      <c r="AK1" s="31"/>
      <c r="AL1" s="61"/>
      <c r="AN1" s="12">
        <f ca="1">SUM($AN$4:$AN$9999)</f>
        <v>17</v>
      </c>
    </row>
    <row r="2" ht="22.5" spans="1:40">
      <c r="A2" s="13" t="str">
        <f>Attraction_List!$A$2</f>
        <v>Name</v>
      </c>
      <c r="B2" s="19" t="str">
        <f ca="1">LOOKUP(B1,Attraction_List!$Z$3:$Z$9999,Attraction_List!$A$3:$A$9999)</f>
        <v>Jessie's Snack Roundup</v>
      </c>
      <c r="C2" s="19"/>
      <c r="D2" s="9"/>
      <c r="G2" s="20"/>
      <c r="AA2" s="32" t="str">
        <f>HYPERLINK("#$A$1","&lt;&lt;&lt; Attraction Info")</f>
        <v>&lt;&lt;&lt; Attraction Info</v>
      </c>
      <c r="AB2" s="33" t="s">
        <v>276</v>
      </c>
      <c r="AC2" s="34" t="s">
        <v>277</v>
      </c>
      <c r="AD2" s="35" t="s">
        <v>278</v>
      </c>
      <c r="AE2" s="34" t="s">
        <v>279</v>
      </c>
      <c r="AF2" s="34" t="s">
        <v>280</v>
      </c>
      <c r="AG2" s="33" t="s">
        <v>281</v>
      </c>
      <c r="AH2" s="62"/>
      <c r="AI2" s="63" t="s">
        <v>282</v>
      </c>
      <c r="AJ2" s="62" t="s">
        <v>283</v>
      </c>
      <c r="AK2" s="62"/>
      <c r="AL2" s="64" t="str">
        <f ca="1">HYPERLINK("#"&amp;CELL("address",INDEX(Attraction_List!$A$3:$A$9999,MATCH($B$1,Attraction_List!$Z$3:$Z$9999,0),1)),"Back to Attraction List")</f>
        <v>Back to Attraction List</v>
      </c>
      <c r="AN2" s="12">
        <f ca="1" t="shared" ref="AN2:AN66" si="0">IF(ISBLANK($AL2),0,1+LEN($AL2)-LEN(SUBSTITUTE($AL2,"●","")))</f>
        <v>1</v>
      </c>
    </row>
    <row r="3" ht="22.5" spans="1:38">
      <c r="A3" s="13" t="str">
        <f>Attraction_List!$C$2</f>
        <v>Cost</v>
      </c>
      <c r="B3" s="19">
        <f ca="1">LOOKUP(B1,Attraction_List!$Z$3:$Z$9999,Attraction_List!$C$3:$C$9999)</f>
        <v>1500</v>
      </c>
      <c r="C3" s="19"/>
      <c r="D3" s="15" t="str">
        <f>IF($B$14&gt;0,HYPERLINK("#$AL$1","Task List &gt;&gt;&gt;"),HYPERLINK("#$A$1","No Tasks"))</f>
        <v>Task List &gt;&gt;&gt;</v>
      </c>
      <c r="E3" s="17"/>
      <c r="F3" s="17"/>
      <c r="G3" s="20"/>
      <c r="AA3" s="75" t="s">
        <v>284</v>
      </c>
      <c r="AB3" s="76"/>
      <c r="AC3" s="77"/>
      <c r="AD3" s="78"/>
      <c r="AE3" s="77"/>
      <c r="AF3" s="77"/>
      <c r="AG3" s="76"/>
      <c r="AH3" s="82" t="s">
        <v>285</v>
      </c>
      <c r="AI3" s="82" t="s">
        <v>286</v>
      </c>
      <c r="AJ3" s="82" t="s">
        <v>28</v>
      </c>
      <c r="AK3" s="82" t="s">
        <v>29</v>
      </c>
      <c r="AL3" s="83" t="s">
        <v>30</v>
      </c>
    </row>
    <row r="4" ht="27" spans="1:40">
      <c r="A4" s="13" t="str">
        <f>Attraction_List!$D$2</f>
        <v>Cost Units</v>
      </c>
      <c r="B4" s="19" t="str">
        <f ca="1">LOOKUP(B1,Attraction_List!$Z$3:$Z$9999,Attraction_List!$D$3:$D$9999)</f>
        <v>Magic</v>
      </c>
      <c r="C4" s="19"/>
      <c r="E4" s="21"/>
      <c r="G4" s="20"/>
      <c r="L4" s="26"/>
      <c r="AA4" s="84" t="s">
        <v>294</v>
      </c>
      <c r="AB4" s="88" t="s">
        <v>701</v>
      </c>
      <c r="AC4" s="89">
        <v>1</v>
      </c>
      <c r="AD4" s="90"/>
      <c r="AE4" s="89"/>
      <c r="AF4" s="89"/>
      <c r="AG4" s="88" t="s">
        <v>141</v>
      </c>
      <c r="AH4" s="89" t="s">
        <v>35</v>
      </c>
      <c r="AI4" s="89"/>
      <c r="AJ4" s="89">
        <v>13</v>
      </c>
      <c r="AK4" s="89">
        <v>110</v>
      </c>
      <c r="AL4" s="91" t="s">
        <v>702</v>
      </c>
      <c r="AN4" s="12">
        <f ca="1" t="shared" si="0"/>
        <v>4</v>
      </c>
    </row>
    <row r="5" ht="26.25" spans="1:40">
      <c r="A5" s="13" t="str">
        <f>Attraction_List!$E$2</f>
        <v>Limited Time</v>
      </c>
      <c r="B5" s="19" t="str">
        <f ca="1">IF(LOOKUP(B1,Attraction_List!$Z$3:$Z$9999,Attraction_List!$E$3:$E$9999)="Y","Yes","No")</f>
        <v>No</v>
      </c>
      <c r="C5" s="19"/>
      <c r="E5" s="21"/>
      <c r="G5" s="20"/>
      <c r="L5" s="26"/>
      <c r="AA5" s="84" t="s">
        <v>298</v>
      </c>
      <c r="AB5" s="88" t="s">
        <v>703</v>
      </c>
      <c r="AC5" s="89">
        <v>3</v>
      </c>
      <c r="AD5" s="90"/>
      <c r="AE5" s="89"/>
      <c r="AF5" s="89"/>
      <c r="AG5" s="88" t="s">
        <v>141</v>
      </c>
      <c r="AH5" s="89" t="s">
        <v>46</v>
      </c>
      <c r="AI5" s="89"/>
      <c r="AJ5" s="89">
        <v>16</v>
      </c>
      <c r="AK5" s="89">
        <v>155</v>
      </c>
      <c r="AL5" s="194" t="s">
        <v>704</v>
      </c>
      <c r="AN5" s="12">
        <f ca="1" t="shared" si="0"/>
        <v>3</v>
      </c>
    </row>
    <row r="6" ht="21.75" spans="1:40">
      <c r="A6" s="13" t="str">
        <f>Attraction_List!$F$2</f>
        <v>Build Time</v>
      </c>
      <c r="B6" s="19" t="str">
        <f ca="1">LOOKUP(B1,Attraction_List!$Z$3:$Z$9999,Attraction_List!$F$3:$F$9999)</f>
        <v>4h</v>
      </c>
      <c r="C6" s="19"/>
      <c r="E6" s="21"/>
      <c r="G6" s="20"/>
      <c r="L6" s="26"/>
      <c r="AA6" s="84" t="s">
        <v>296</v>
      </c>
      <c r="AB6" s="193" t="s">
        <v>705</v>
      </c>
      <c r="AC6" s="89">
        <v>5</v>
      </c>
      <c r="AD6" s="90"/>
      <c r="AE6" s="89"/>
      <c r="AF6" s="89"/>
      <c r="AG6" s="88" t="s">
        <v>141</v>
      </c>
      <c r="AH6" s="89" t="s">
        <v>41</v>
      </c>
      <c r="AI6" s="89"/>
      <c r="AJ6" s="89">
        <v>29</v>
      </c>
      <c r="AK6" s="89">
        <v>275</v>
      </c>
      <c r="AL6" s="91" t="s">
        <v>706</v>
      </c>
      <c r="AN6" s="12">
        <f ca="1" t="shared" si="0"/>
        <v>1</v>
      </c>
    </row>
    <row r="7" ht="26.25" spans="1:40">
      <c r="A7" s="13" t="str">
        <f>Attraction_List!$G$2</f>
        <v>Size</v>
      </c>
      <c r="B7" s="19" t="str">
        <f ca="1">LOOKUP(B1,Attraction_List!$Z$3:$Z$9999,Attraction_List!$G$3:$G$9999)</f>
        <v>9x9</v>
      </c>
      <c r="C7" s="19"/>
      <c r="E7" s="21"/>
      <c r="G7" s="20"/>
      <c r="L7" s="26"/>
      <c r="AA7" s="84" t="s">
        <v>291</v>
      </c>
      <c r="AB7" s="193" t="s">
        <v>707</v>
      </c>
      <c r="AC7" s="89">
        <v>2</v>
      </c>
      <c r="AD7" s="90"/>
      <c r="AE7" s="89"/>
      <c r="AF7" s="89"/>
      <c r="AG7" s="193" t="s">
        <v>141</v>
      </c>
      <c r="AH7" s="89" t="s">
        <v>33</v>
      </c>
      <c r="AI7" s="89" t="s">
        <v>36</v>
      </c>
      <c r="AJ7" s="89">
        <v>10</v>
      </c>
      <c r="AK7" s="89">
        <v>75</v>
      </c>
      <c r="AL7" s="194" t="s">
        <v>708</v>
      </c>
      <c r="AN7" s="12">
        <f ca="1" t="shared" si="0"/>
        <v>3</v>
      </c>
    </row>
    <row r="8" ht="21.75" spans="1:40">
      <c r="A8" s="13" t="str">
        <f>Attraction_List!$H$2</f>
        <v>Collect Time</v>
      </c>
      <c r="B8" s="19" t="str">
        <f ca="1">LOOKUP(B1,Attraction_List!$Z$3:$Z$9999,Attraction_List!$H$3:$H$9999)</f>
        <v>6h</v>
      </c>
      <c r="C8" s="19"/>
      <c r="E8" s="21"/>
      <c r="G8" s="20"/>
      <c r="L8" s="26"/>
      <c r="AA8" s="84" t="s">
        <v>289</v>
      </c>
      <c r="AB8" s="88" t="s">
        <v>709</v>
      </c>
      <c r="AC8" s="89">
        <v>3</v>
      </c>
      <c r="AD8" s="90"/>
      <c r="AE8" s="89"/>
      <c r="AF8" s="89"/>
      <c r="AG8" s="88" t="s">
        <v>141</v>
      </c>
      <c r="AH8" s="89" t="s">
        <v>46</v>
      </c>
      <c r="AI8" s="89"/>
      <c r="AJ8" s="89">
        <v>16</v>
      </c>
      <c r="AK8" s="89">
        <v>155</v>
      </c>
      <c r="AL8" s="91" t="s">
        <v>710</v>
      </c>
      <c r="AN8" s="12">
        <f ca="1" t="shared" si="0"/>
        <v>3</v>
      </c>
    </row>
    <row r="9" ht="26.25" spans="1:40">
      <c r="A9" s="13" t="str">
        <f>Attraction_List!$I$2</f>
        <v>Striking Gold</v>
      </c>
      <c r="B9" s="19" t="str">
        <f ca="1">IF(LOOKUP(B1,Attraction_List!$Z$3:$Z$9999,Attraction_List!$I$3:$I$9999)="Y","Yes","No")</f>
        <v>No</v>
      </c>
      <c r="C9" s="19"/>
      <c r="E9" s="21"/>
      <c r="G9" s="20"/>
      <c r="L9" s="26"/>
      <c r="AA9" s="84" t="s">
        <v>327</v>
      </c>
      <c r="AB9" s="88" t="s">
        <v>709</v>
      </c>
      <c r="AC9" s="89">
        <v>2</v>
      </c>
      <c r="AD9" s="90"/>
      <c r="AE9" s="89"/>
      <c r="AF9" s="89"/>
      <c r="AG9" s="88" t="s">
        <v>141</v>
      </c>
      <c r="AH9" s="89" t="s">
        <v>46</v>
      </c>
      <c r="AI9" s="89"/>
      <c r="AJ9" s="89">
        <v>16</v>
      </c>
      <c r="AK9" s="89">
        <v>155</v>
      </c>
      <c r="AL9" s="91" t="s">
        <v>711</v>
      </c>
      <c r="AN9" s="12">
        <f ca="1" t="shared" si="0"/>
        <v>3</v>
      </c>
    </row>
    <row r="10" ht="21" spans="1:40">
      <c r="A10" s="13" t="str">
        <f>Attraction_List!$J$2</f>
        <v>XP</v>
      </c>
      <c r="B10" s="19">
        <f ca="1">LOOKUP(B1,Attraction_List!$Z$3:$Z$9999,Attraction_List!$J$3:$J$9999)</f>
        <v>18</v>
      </c>
      <c r="C10" s="19"/>
      <c r="E10" s="21"/>
      <c r="G10" s="20"/>
      <c r="L10" s="26"/>
      <c r="AA10" s="44"/>
      <c r="AB10" s="45"/>
      <c r="AC10" s="45"/>
      <c r="AD10" s="45"/>
      <c r="AE10" s="45"/>
      <c r="AF10" s="45"/>
      <c r="AG10" s="45"/>
      <c r="AH10" s="45"/>
      <c r="AI10" s="45"/>
      <c r="AJ10" s="45"/>
      <c r="AK10" s="45"/>
      <c r="AL10" s="46"/>
      <c r="AN10" s="12">
        <f ca="1" t="shared" si="0"/>
        <v>0</v>
      </c>
    </row>
    <row r="11" ht="21" spans="1:40">
      <c r="A11" s="13" t="str">
        <f>Attraction_List!$K$2</f>
        <v>Magic</v>
      </c>
      <c r="B11" s="19">
        <f ca="1">LOOKUP(B1,Attraction_List!$Z$3:$Z$9999,Attraction_List!$K$3:$K$9999)</f>
        <v>105</v>
      </c>
      <c r="C11" s="19"/>
      <c r="D11" s="22"/>
      <c r="E11" s="23"/>
      <c r="F11" s="24"/>
      <c r="G11" s="22"/>
      <c r="H11" s="24"/>
      <c r="I11" s="24"/>
      <c r="J11" s="24"/>
      <c r="K11" s="24"/>
      <c r="L11" s="27"/>
      <c r="AA11" s="44"/>
      <c r="AB11" s="45"/>
      <c r="AC11" s="45"/>
      <c r="AD11" s="45"/>
      <c r="AE11" s="45"/>
      <c r="AF11" s="45"/>
      <c r="AG11" s="45"/>
      <c r="AH11" s="45"/>
      <c r="AI11" s="45"/>
      <c r="AJ11" s="45"/>
      <c r="AK11" s="45"/>
      <c r="AL11" s="46"/>
      <c r="AN11" s="12">
        <f ca="1" t="shared" si="0"/>
        <v>0</v>
      </c>
    </row>
    <row r="12" ht="21" spans="1:40">
      <c r="A12" s="13" t="str">
        <f>Attraction_List!$L$2</f>
        <v>Possible Tokens</v>
      </c>
      <c r="B12" s="19" t="str">
        <f ca="1">LOOKUP(B1,Attraction_List!$Z$3:$Z$9999,Attraction_List!$L$3:$L$9999)</f>
        <v>Partysaurus Helmet ● Plant Symbol ● Frozone Ears</v>
      </c>
      <c r="C12" s="19"/>
      <c r="E12" s="21"/>
      <c r="G12" s="20"/>
      <c r="L12" s="28"/>
      <c r="AA12" s="44"/>
      <c r="AB12" s="45"/>
      <c r="AC12" s="45"/>
      <c r="AD12" s="45"/>
      <c r="AE12" s="45"/>
      <c r="AF12" s="45"/>
      <c r="AG12" s="45"/>
      <c r="AH12" s="45"/>
      <c r="AI12" s="45"/>
      <c r="AJ12" s="45"/>
      <c r="AK12" s="45"/>
      <c r="AL12" s="46"/>
      <c r="AN12" s="12">
        <f ca="1" t="shared" si="0"/>
        <v>0</v>
      </c>
    </row>
    <row r="13" ht="21" spans="1:40">
      <c r="A13" s="13" t="str">
        <f>Attraction_List!$M$2</f>
        <v>Activity</v>
      </c>
      <c r="B13" s="19" t="str">
        <f ca="1">LOOKUP(B1,Attraction_List!$Z$3:$Z$9999,Attraction_List!$M$3:$M$9999)</f>
        <v>Wrangling Lunch</v>
      </c>
      <c r="C13" s="19"/>
      <c r="E13" s="21"/>
      <c r="G13" s="20"/>
      <c r="L13" s="29"/>
      <c r="AA13" s="44"/>
      <c r="AB13" s="45"/>
      <c r="AC13" s="45"/>
      <c r="AD13" s="45"/>
      <c r="AE13" s="45"/>
      <c r="AF13" s="45"/>
      <c r="AG13" s="45"/>
      <c r="AH13" s="45"/>
      <c r="AI13" s="45"/>
      <c r="AJ13" s="45"/>
      <c r="AK13" s="45"/>
      <c r="AL13" s="46"/>
      <c r="AN13" s="12">
        <f ca="1" t="shared" si="0"/>
        <v>0</v>
      </c>
    </row>
    <row r="14" ht="21" spans="1:40">
      <c r="A14" s="13" t="s">
        <v>308</v>
      </c>
      <c r="B14" s="22">
        <f>COUNTA($AB$4:$AB$9999)</f>
        <v>6</v>
      </c>
      <c r="C14" s="24"/>
      <c r="D14" s="22"/>
      <c r="E14" s="23"/>
      <c r="F14" s="24"/>
      <c r="G14" s="20"/>
      <c r="H14" s="24"/>
      <c r="I14" s="24"/>
      <c r="J14" s="24"/>
      <c r="K14" s="24"/>
      <c r="L14" s="28"/>
      <c r="AA14" s="44"/>
      <c r="AB14" s="45"/>
      <c r="AC14" s="45"/>
      <c r="AD14" s="45"/>
      <c r="AE14" s="45"/>
      <c r="AF14" s="45"/>
      <c r="AG14" s="45"/>
      <c r="AH14" s="45"/>
      <c r="AI14" s="45"/>
      <c r="AJ14" s="45"/>
      <c r="AK14" s="45"/>
      <c r="AL14" s="46"/>
      <c r="AN14" s="12">
        <f ca="1" t="shared" si="0"/>
        <v>0</v>
      </c>
    </row>
    <row r="15" ht="21" spans="1:40">
      <c r="A15" s="13" t="s">
        <v>311</v>
      </c>
      <c r="B15" s="22">
        <f>COUNTA($AA$4:$AA$9999)</f>
        <v>6</v>
      </c>
      <c r="C15" s="24"/>
      <c r="D15" s="22"/>
      <c r="E15" s="23"/>
      <c r="F15" s="24"/>
      <c r="G15" s="20"/>
      <c r="H15" s="24"/>
      <c r="I15" s="24"/>
      <c r="J15" s="24"/>
      <c r="K15" s="24"/>
      <c r="L15" s="28"/>
      <c r="AA15" s="44"/>
      <c r="AB15" s="45"/>
      <c r="AC15" s="45"/>
      <c r="AD15" s="45"/>
      <c r="AE15" s="45"/>
      <c r="AF15" s="45"/>
      <c r="AG15" s="45"/>
      <c r="AH15" s="45"/>
      <c r="AI15" s="45"/>
      <c r="AJ15" s="45"/>
      <c r="AK15" s="45"/>
      <c r="AL15" s="46"/>
      <c r="AN15" s="12">
        <f ca="1" t="shared" si="0"/>
        <v>0</v>
      </c>
    </row>
    <row r="16" spans="27:40">
      <c r="AA16" s="44"/>
      <c r="AB16" s="46"/>
      <c r="AC16" s="45"/>
      <c r="AD16" s="47"/>
      <c r="AE16" s="45"/>
      <c r="AF16" s="45"/>
      <c r="AG16" s="45"/>
      <c r="AH16" s="45"/>
      <c r="AI16" s="45"/>
      <c r="AJ16" s="45"/>
      <c r="AK16" s="45"/>
      <c r="AL16" s="46"/>
      <c r="AN16" s="12">
        <f ca="1" t="shared" si="0"/>
        <v>0</v>
      </c>
    </row>
    <row r="17" spans="27:40">
      <c r="AA17" s="44"/>
      <c r="AB17" s="46"/>
      <c r="AC17" s="45"/>
      <c r="AD17" s="45"/>
      <c r="AE17" s="45"/>
      <c r="AF17" s="45"/>
      <c r="AG17" s="45"/>
      <c r="AH17" s="45"/>
      <c r="AI17" s="45"/>
      <c r="AJ17" s="45"/>
      <c r="AK17" s="45"/>
      <c r="AL17" s="46"/>
      <c r="AN17" s="12">
        <f ca="1" t="shared" si="0"/>
        <v>0</v>
      </c>
    </row>
    <row r="18" spans="27:40">
      <c r="AA18" s="44"/>
      <c r="AB18" s="46"/>
      <c r="AC18" s="45"/>
      <c r="AD18" s="45"/>
      <c r="AE18" s="45"/>
      <c r="AF18" s="45"/>
      <c r="AG18" s="46"/>
      <c r="AH18" s="45"/>
      <c r="AI18" s="45"/>
      <c r="AJ18" s="45"/>
      <c r="AK18" s="45"/>
      <c r="AL18" s="46"/>
      <c r="AN18" s="12">
        <f ca="1" t="shared" si="0"/>
        <v>0</v>
      </c>
    </row>
    <row r="19" spans="27:40">
      <c r="AA19" s="44"/>
      <c r="AB19" s="46"/>
      <c r="AC19" s="45"/>
      <c r="AD19" s="45"/>
      <c r="AE19" s="45"/>
      <c r="AF19" s="45"/>
      <c r="AG19" s="46"/>
      <c r="AH19" s="45"/>
      <c r="AI19" s="45"/>
      <c r="AJ19" s="45"/>
      <c r="AK19" s="45"/>
      <c r="AL19" s="46"/>
      <c r="AN19" s="12">
        <f ca="1" t="shared" si="0"/>
        <v>0</v>
      </c>
    </row>
    <row r="20" spans="27:40">
      <c r="AA20" s="44"/>
      <c r="AB20" s="46"/>
      <c r="AC20" s="45"/>
      <c r="AD20" s="47"/>
      <c r="AE20" s="45"/>
      <c r="AF20" s="45"/>
      <c r="AG20" s="46"/>
      <c r="AH20" s="45"/>
      <c r="AI20" s="45"/>
      <c r="AJ20" s="45"/>
      <c r="AK20" s="45"/>
      <c r="AL20" s="46"/>
      <c r="AN20" s="12">
        <f ca="1" t="shared" si="0"/>
        <v>0</v>
      </c>
    </row>
    <row r="21" spans="27:40">
      <c r="AA21" s="44"/>
      <c r="AB21" s="46"/>
      <c r="AC21" s="45"/>
      <c r="AD21" s="45"/>
      <c r="AE21" s="45"/>
      <c r="AF21" s="45"/>
      <c r="AG21" s="46"/>
      <c r="AH21" s="45"/>
      <c r="AI21" s="45"/>
      <c r="AJ21" s="45"/>
      <c r="AK21" s="45"/>
      <c r="AL21" s="46"/>
      <c r="AN21" s="12">
        <f ca="1" t="shared" si="0"/>
        <v>0</v>
      </c>
    </row>
    <row r="22" spans="27:40">
      <c r="AA22" s="44"/>
      <c r="AB22" s="46"/>
      <c r="AC22" s="45"/>
      <c r="AD22" s="45"/>
      <c r="AE22" s="45"/>
      <c r="AF22" s="45"/>
      <c r="AG22" s="46"/>
      <c r="AH22" s="45"/>
      <c r="AI22" s="45"/>
      <c r="AJ22" s="45"/>
      <c r="AK22" s="45"/>
      <c r="AL22" s="46"/>
      <c r="AN22" s="12">
        <f ca="1" t="shared" si="0"/>
        <v>0</v>
      </c>
    </row>
    <row r="23" spans="27:40">
      <c r="AA23" s="44"/>
      <c r="AB23" s="46"/>
      <c r="AC23" s="45"/>
      <c r="AD23" s="45"/>
      <c r="AE23" s="45"/>
      <c r="AF23" s="45"/>
      <c r="AG23" s="46"/>
      <c r="AH23" s="45"/>
      <c r="AI23" s="45"/>
      <c r="AJ23" s="45"/>
      <c r="AK23" s="45"/>
      <c r="AL23" s="46"/>
      <c r="AN23" s="12">
        <f ca="1" t="shared" si="0"/>
        <v>0</v>
      </c>
    </row>
    <row r="24" spans="27:40">
      <c r="AA24" s="44"/>
      <c r="AB24" s="45"/>
      <c r="AC24" s="45"/>
      <c r="AD24" s="45"/>
      <c r="AE24" s="45"/>
      <c r="AF24" s="45"/>
      <c r="AG24" s="45"/>
      <c r="AH24" s="45"/>
      <c r="AI24" s="45"/>
      <c r="AJ24" s="45"/>
      <c r="AK24" s="45"/>
      <c r="AL24" s="46"/>
      <c r="AN24" s="12">
        <f ca="1" t="shared" si="0"/>
        <v>0</v>
      </c>
    </row>
    <row r="25" spans="27:40">
      <c r="AA25" s="44"/>
      <c r="AB25" s="45"/>
      <c r="AC25" s="45"/>
      <c r="AD25" s="47"/>
      <c r="AE25" s="45"/>
      <c r="AF25" s="45"/>
      <c r="AG25" s="45"/>
      <c r="AH25" s="45"/>
      <c r="AI25" s="45"/>
      <c r="AJ25" s="45"/>
      <c r="AK25" s="45"/>
      <c r="AL25" s="46"/>
      <c r="AN25" s="12">
        <f ca="1" t="shared" si="0"/>
        <v>0</v>
      </c>
    </row>
    <row r="26" spans="27:40">
      <c r="AA26" s="44"/>
      <c r="AB26" s="45"/>
      <c r="AC26" s="45"/>
      <c r="AD26" s="45"/>
      <c r="AE26" s="45"/>
      <c r="AF26" s="45"/>
      <c r="AG26" s="45"/>
      <c r="AH26" s="45"/>
      <c r="AI26" s="45"/>
      <c r="AJ26" s="45"/>
      <c r="AK26" s="45"/>
      <c r="AL26" s="46"/>
      <c r="AN26" s="12">
        <f ca="1" t="shared" si="0"/>
        <v>0</v>
      </c>
    </row>
    <row r="27" spans="27:40">
      <c r="AA27" s="44"/>
      <c r="AB27" s="45"/>
      <c r="AC27" s="45"/>
      <c r="AD27" s="45"/>
      <c r="AE27" s="45"/>
      <c r="AF27" s="45"/>
      <c r="AG27" s="45"/>
      <c r="AH27" s="45"/>
      <c r="AI27" s="45"/>
      <c r="AJ27" s="45"/>
      <c r="AK27" s="45"/>
      <c r="AL27" s="46"/>
      <c r="AN27" s="12">
        <f ca="1" t="shared" si="0"/>
        <v>0</v>
      </c>
    </row>
    <row r="28" spans="27:40">
      <c r="AA28" s="44"/>
      <c r="AB28" s="45"/>
      <c r="AC28" s="45"/>
      <c r="AD28" s="45"/>
      <c r="AE28" s="45"/>
      <c r="AF28" s="45"/>
      <c r="AG28" s="45"/>
      <c r="AH28" s="45"/>
      <c r="AI28" s="45"/>
      <c r="AJ28" s="45"/>
      <c r="AK28" s="45"/>
      <c r="AL28" s="46"/>
      <c r="AN28" s="12">
        <f ca="1" t="shared" si="0"/>
        <v>0</v>
      </c>
    </row>
    <row r="29" spans="27:40">
      <c r="AA29" s="44"/>
      <c r="AB29" s="45"/>
      <c r="AC29" s="45"/>
      <c r="AD29" s="45"/>
      <c r="AE29" s="45"/>
      <c r="AF29" s="45"/>
      <c r="AG29" s="45"/>
      <c r="AH29" s="45"/>
      <c r="AI29" s="45"/>
      <c r="AJ29" s="45"/>
      <c r="AK29" s="45"/>
      <c r="AL29" s="46"/>
      <c r="AN29" s="12">
        <f ca="1" t="shared" si="0"/>
        <v>0</v>
      </c>
    </row>
    <row r="30" spans="27:40">
      <c r="AA30" s="44"/>
      <c r="AB30" s="45"/>
      <c r="AC30" s="45"/>
      <c r="AD30" s="45"/>
      <c r="AE30" s="45"/>
      <c r="AF30" s="45"/>
      <c r="AG30" s="45"/>
      <c r="AH30" s="45"/>
      <c r="AI30" s="45"/>
      <c r="AJ30" s="45"/>
      <c r="AK30" s="45"/>
      <c r="AL30" s="46"/>
      <c r="AN30" s="12">
        <f ca="1" t="shared" si="0"/>
        <v>0</v>
      </c>
    </row>
    <row r="31" spans="27:40">
      <c r="AA31" s="44"/>
      <c r="AB31" s="45"/>
      <c r="AC31" s="45"/>
      <c r="AD31" s="45"/>
      <c r="AE31" s="45"/>
      <c r="AF31" s="45"/>
      <c r="AG31" s="45"/>
      <c r="AH31" s="45"/>
      <c r="AI31" s="45"/>
      <c r="AJ31" s="45"/>
      <c r="AK31" s="45"/>
      <c r="AL31" s="46"/>
      <c r="AN31" s="12">
        <f ca="1" t="shared" si="0"/>
        <v>0</v>
      </c>
    </row>
    <row r="32" spans="27:40">
      <c r="AA32" s="44"/>
      <c r="AB32" s="45"/>
      <c r="AC32" s="45"/>
      <c r="AD32" s="45"/>
      <c r="AE32" s="45"/>
      <c r="AF32" s="45"/>
      <c r="AG32" s="45"/>
      <c r="AH32" s="45"/>
      <c r="AI32" s="45"/>
      <c r="AJ32" s="45"/>
      <c r="AK32" s="45"/>
      <c r="AL32" s="46"/>
      <c r="AN32" s="12">
        <f ca="1" t="shared" si="0"/>
        <v>0</v>
      </c>
    </row>
    <row r="33" spans="27:40">
      <c r="AA33" s="44"/>
      <c r="AB33" s="45"/>
      <c r="AC33" s="45"/>
      <c r="AD33" s="47"/>
      <c r="AE33" s="45"/>
      <c r="AF33" s="45"/>
      <c r="AG33" s="45"/>
      <c r="AH33" s="45"/>
      <c r="AI33" s="45"/>
      <c r="AJ33" s="45"/>
      <c r="AK33" s="45"/>
      <c r="AL33" s="46"/>
      <c r="AN33" s="12">
        <f ca="1" t="shared" si="0"/>
        <v>0</v>
      </c>
    </row>
    <row r="34" spans="27:40">
      <c r="AA34" s="44"/>
      <c r="AB34" s="46"/>
      <c r="AC34" s="45"/>
      <c r="AD34" s="45"/>
      <c r="AE34" s="45"/>
      <c r="AF34" s="45"/>
      <c r="AG34" s="46"/>
      <c r="AH34" s="45"/>
      <c r="AI34" s="45"/>
      <c r="AJ34" s="45"/>
      <c r="AK34" s="45"/>
      <c r="AL34" s="70"/>
      <c r="AN34" s="12">
        <f ca="1" t="shared" si="0"/>
        <v>0</v>
      </c>
    </row>
    <row r="35" spans="27:40">
      <c r="AA35" s="48"/>
      <c r="AB35" s="49"/>
      <c r="AC35" s="50"/>
      <c r="AD35" s="50"/>
      <c r="AE35" s="50"/>
      <c r="AF35" s="50"/>
      <c r="AG35" s="49"/>
      <c r="AH35" s="50"/>
      <c r="AI35" s="50"/>
      <c r="AJ35" s="50"/>
      <c r="AK35" s="50"/>
      <c r="AL35" s="71"/>
      <c r="AN35" s="12">
        <f ca="1" t="shared" si="0"/>
        <v>0</v>
      </c>
    </row>
    <row r="36" spans="27:40">
      <c r="AA36" s="48"/>
      <c r="AB36" s="49"/>
      <c r="AC36" s="50"/>
      <c r="AD36" s="50"/>
      <c r="AE36" s="50"/>
      <c r="AF36" s="50"/>
      <c r="AG36" s="49"/>
      <c r="AH36" s="50"/>
      <c r="AI36" s="50"/>
      <c r="AJ36" s="50"/>
      <c r="AK36" s="50"/>
      <c r="AL36" s="71"/>
      <c r="AN36" s="12">
        <f ca="1" t="shared" si="0"/>
        <v>0</v>
      </c>
    </row>
    <row r="37" spans="27:40">
      <c r="AA37" s="48"/>
      <c r="AB37" s="49"/>
      <c r="AC37" s="50"/>
      <c r="AD37" s="50"/>
      <c r="AE37" s="50"/>
      <c r="AF37" s="50"/>
      <c r="AG37" s="49"/>
      <c r="AH37" s="50"/>
      <c r="AI37" s="50"/>
      <c r="AJ37" s="50"/>
      <c r="AK37" s="50"/>
      <c r="AL37" s="71"/>
      <c r="AN37" s="12">
        <f ca="1" t="shared" si="0"/>
        <v>0</v>
      </c>
    </row>
    <row r="38" spans="27:40">
      <c r="AA38" s="51"/>
      <c r="AB38" s="29"/>
      <c r="AC38" s="10"/>
      <c r="AE38" s="10"/>
      <c r="AF38" s="10"/>
      <c r="AG38" s="29"/>
      <c r="AH38" s="10"/>
      <c r="AI38" s="10"/>
      <c r="AJ38" s="10"/>
      <c r="AK38" s="10"/>
      <c r="AL38" s="28"/>
      <c r="AN38" s="12">
        <f ca="1" t="shared" si="0"/>
        <v>0</v>
      </c>
    </row>
    <row r="39" spans="27:40">
      <c r="AA39" s="51"/>
      <c r="AB39" s="29"/>
      <c r="AC39" s="10"/>
      <c r="AE39" s="10"/>
      <c r="AF39" s="10"/>
      <c r="AG39" s="29"/>
      <c r="AH39" s="10"/>
      <c r="AI39" s="10"/>
      <c r="AJ39" s="10"/>
      <c r="AK39" s="10"/>
      <c r="AL39" s="28"/>
      <c r="AN39" s="12">
        <f ca="1" t="shared" si="0"/>
        <v>0</v>
      </c>
    </row>
    <row r="40" spans="27:40">
      <c r="AA40" s="51"/>
      <c r="AB40" s="29"/>
      <c r="AC40" s="10"/>
      <c r="AE40" s="10"/>
      <c r="AF40" s="10"/>
      <c r="AG40" s="29"/>
      <c r="AH40" s="10"/>
      <c r="AI40" s="10"/>
      <c r="AJ40" s="10"/>
      <c r="AK40" s="10"/>
      <c r="AL40" s="28"/>
      <c r="AN40" s="12">
        <f ca="1" t="shared" si="0"/>
        <v>0</v>
      </c>
    </row>
    <row r="41" spans="27:40">
      <c r="AA41" s="51"/>
      <c r="AB41" s="29"/>
      <c r="AC41" s="10"/>
      <c r="AE41" s="10"/>
      <c r="AF41" s="10"/>
      <c r="AG41" s="29"/>
      <c r="AH41" s="10"/>
      <c r="AI41" s="10"/>
      <c r="AJ41" s="10"/>
      <c r="AK41" s="10"/>
      <c r="AL41" s="28"/>
      <c r="AN41" s="12">
        <f ca="1" t="shared" si="0"/>
        <v>0</v>
      </c>
    </row>
    <row r="42" spans="27:40">
      <c r="AA42" s="51"/>
      <c r="AB42" s="29"/>
      <c r="AC42" s="10"/>
      <c r="AE42" s="10"/>
      <c r="AF42" s="10"/>
      <c r="AG42" s="29"/>
      <c r="AH42" s="10"/>
      <c r="AI42" s="10"/>
      <c r="AJ42" s="10"/>
      <c r="AK42" s="10"/>
      <c r="AL42" s="28"/>
      <c r="AN42" s="12">
        <f ca="1" t="shared" si="0"/>
        <v>0</v>
      </c>
    </row>
    <row r="43" spans="27:40">
      <c r="AA43" s="51"/>
      <c r="AB43" s="29"/>
      <c r="AC43" s="10"/>
      <c r="AE43" s="10"/>
      <c r="AF43" s="10"/>
      <c r="AG43" s="29"/>
      <c r="AH43" s="10"/>
      <c r="AI43" s="10"/>
      <c r="AJ43" s="10"/>
      <c r="AK43" s="10"/>
      <c r="AL43" s="28"/>
      <c r="AN43" s="12">
        <f ca="1" t="shared" si="0"/>
        <v>0</v>
      </c>
    </row>
    <row r="44" spans="40:40">
      <c r="AN44" s="12">
        <f ca="1" t="shared" si="0"/>
        <v>0</v>
      </c>
    </row>
    <row r="45" spans="27:40">
      <c r="AA45" s="52"/>
      <c r="AB45" s="53"/>
      <c r="AC45" s="54"/>
      <c r="AD45" s="50"/>
      <c r="AE45" s="54"/>
      <c r="AF45" s="54"/>
      <c r="AG45" s="53"/>
      <c r="AH45" s="54"/>
      <c r="AI45" s="54"/>
      <c r="AJ45" s="54"/>
      <c r="AK45" s="54"/>
      <c r="AL45" s="72"/>
      <c r="AM45" s="52"/>
      <c r="AN45" s="12">
        <f ca="1" t="shared" si="0"/>
        <v>0</v>
      </c>
    </row>
    <row r="46" spans="27:40">
      <c r="AA46" s="44"/>
      <c r="AB46" s="55"/>
      <c r="AC46" s="56"/>
      <c r="AD46" s="45"/>
      <c r="AE46" s="56"/>
      <c r="AF46" s="56"/>
      <c r="AG46" s="55"/>
      <c r="AH46" s="56"/>
      <c r="AI46" s="56"/>
      <c r="AJ46" s="56"/>
      <c r="AK46" s="56"/>
      <c r="AL46" s="73"/>
      <c r="AM46" s="52"/>
      <c r="AN46" s="12">
        <f ca="1" t="shared" si="0"/>
        <v>0</v>
      </c>
    </row>
    <row r="47" spans="27:40">
      <c r="AA47" s="44"/>
      <c r="AB47" s="55"/>
      <c r="AC47" s="56"/>
      <c r="AD47" s="45"/>
      <c r="AE47" s="56"/>
      <c r="AF47" s="56"/>
      <c r="AG47" s="55"/>
      <c r="AH47" s="56"/>
      <c r="AI47" s="56"/>
      <c r="AJ47" s="56"/>
      <c r="AK47" s="56"/>
      <c r="AL47" s="46"/>
      <c r="AM47" s="52"/>
      <c r="AN47" s="12">
        <f ca="1" t="shared" si="0"/>
        <v>0</v>
      </c>
    </row>
    <row r="48" spans="27:40">
      <c r="AA48" s="44"/>
      <c r="AB48" s="55"/>
      <c r="AC48" s="56"/>
      <c r="AD48" s="57"/>
      <c r="AE48" s="56"/>
      <c r="AF48" s="56"/>
      <c r="AG48" s="55"/>
      <c r="AH48" s="56"/>
      <c r="AI48" s="56"/>
      <c r="AJ48" s="56"/>
      <c r="AK48" s="56"/>
      <c r="AL48" s="46"/>
      <c r="AM48" s="52"/>
      <c r="AN48" s="12">
        <f ca="1" t="shared" si="0"/>
        <v>0</v>
      </c>
    </row>
    <row r="49" spans="27:40">
      <c r="AA49" s="58"/>
      <c r="AB49" s="59"/>
      <c r="AC49" s="21"/>
      <c r="AD49" s="60"/>
      <c r="AE49" s="21"/>
      <c r="AF49" s="21"/>
      <c r="AG49" s="59"/>
      <c r="AH49" s="21"/>
      <c r="AI49" s="21"/>
      <c r="AJ49" s="21"/>
      <c r="AK49" s="21"/>
      <c r="AL49" s="74"/>
      <c r="AN49" s="12">
        <f ca="1" t="shared" si="0"/>
        <v>0</v>
      </c>
    </row>
    <row r="50" spans="40:40">
      <c r="AN50" s="12">
        <f ca="1" t="shared" si="0"/>
        <v>0</v>
      </c>
    </row>
    <row r="51" spans="40:40">
      <c r="AN51" s="12">
        <f ca="1" t="shared" si="0"/>
        <v>0</v>
      </c>
    </row>
    <row r="52" spans="40:40">
      <c r="AN52" s="12">
        <f ca="1" t="shared" si="0"/>
        <v>0</v>
      </c>
    </row>
    <row r="53" spans="40:40">
      <c r="AN53" s="12">
        <f ca="1" t="shared" si="0"/>
        <v>0</v>
      </c>
    </row>
    <row r="54" spans="40:40">
      <c r="AN54" s="12">
        <f ca="1" t="shared" si="0"/>
        <v>0</v>
      </c>
    </row>
    <row r="55" spans="40:40">
      <c r="AN55" s="12">
        <f ca="1" t="shared" si="0"/>
        <v>0</v>
      </c>
    </row>
    <row r="56" spans="40:40">
      <c r="AN56" s="12">
        <f ca="1" t="shared" si="0"/>
        <v>0</v>
      </c>
    </row>
    <row r="57" spans="40:40">
      <c r="AN57" s="12">
        <f ca="1" t="shared" si="0"/>
        <v>0</v>
      </c>
    </row>
    <row r="58" spans="40:40">
      <c r="AN58" s="12">
        <f ca="1" t="shared" si="0"/>
        <v>0</v>
      </c>
    </row>
    <row r="59" spans="40:40">
      <c r="AN59" s="12">
        <f ca="1" t="shared" si="0"/>
        <v>0</v>
      </c>
    </row>
    <row r="60" spans="40:40">
      <c r="AN60" s="12">
        <f ca="1" t="shared" si="0"/>
        <v>0</v>
      </c>
    </row>
    <row r="61" spans="40:40">
      <c r="AN61" s="12">
        <f ca="1" t="shared" si="0"/>
        <v>0</v>
      </c>
    </row>
    <row r="62" spans="40:40">
      <c r="AN62" s="12">
        <f ca="1" t="shared" si="0"/>
        <v>0</v>
      </c>
    </row>
    <row r="63" spans="40:40">
      <c r="AN63" s="12">
        <f ca="1" t="shared" si="0"/>
        <v>0</v>
      </c>
    </row>
    <row r="64" spans="40:40">
      <c r="AN64" s="12">
        <f ca="1" t="shared" si="0"/>
        <v>0</v>
      </c>
    </row>
    <row r="65" spans="40:40">
      <c r="AN65" s="12">
        <f ca="1" t="shared" si="0"/>
        <v>0</v>
      </c>
    </row>
    <row r="66" spans="40:40">
      <c r="AN66" s="12">
        <f ca="1" t="shared" si="0"/>
        <v>0</v>
      </c>
    </row>
    <row r="67" spans="40:40">
      <c r="AN67" s="12">
        <f t="shared" ref="AN67:AN99" si="1">IF(ISBLANK($AL67),0,1+LEN($AL67)-LEN(SUBSTITUTE($AL67,"●","")))</f>
        <v>0</v>
      </c>
    </row>
    <row r="68" spans="40:40">
      <c r="AN68" s="12">
        <f t="shared" si="1"/>
        <v>0</v>
      </c>
    </row>
    <row r="69" spans="40:40">
      <c r="AN69" s="12">
        <f t="shared" si="1"/>
        <v>0</v>
      </c>
    </row>
    <row r="70" spans="40:40">
      <c r="AN70" s="12">
        <f t="shared" si="1"/>
        <v>0</v>
      </c>
    </row>
    <row r="71" spans="40:40">
      <c r="AN71" s="12">
        <f t="shared" si="1"/>
        <v>0</v>
      </c>
    </row>
    <row r="72" spans="40:40">
      <c r="AN72" s="12">
        <f t="shared" si="1"/>
        <v>0</v>
      </c>
    </row>
    <row r="73" spans="40:40">
      <c r="AN73" s="12">
        <f t="shared" si="1"/>
        <v>0</v>
      </c>
    </row>
    <row r="74" spans="40:40">
      <c r="AN74" s="12">
        <f t="shared" si="1"/>
        <v>0</v>
      </c>
    </row>
    <row r="75" spans="40:40">
      <c r="AN75" s="12">
        <f t="shared" si="1"/>
        <v>0</v>
      </c>
    </row>
    <row r="76" spans="40:40">
      <c r="AN76" s="12">
        <f t="shared" si="1"/>
        <v>0</v>
      </c>
    </row>
    <row r="77" spans="40:40">
      <c r="AN77" s="12">
        <f t="shared" si="1"/>
        <v>0</v>
      </c>
    </row>
    <row r="78" spans="40:40">
      <c r="AN78" s="12">
        <f t="shared" si="1"/>
        <v>0</v>
      </c>
    </row>
    <row r="79" spans="40:40">
      <c r="AN79" s="12">
        <f t="shared" si="1"/>
        <v>0</v>
      </c>
    </row>
    <row r="80" spans="40:40">
      <c r="AN80" s="12">
        <f t="shared" si="1"/>
        <v>0</v>
      </c>
    </row>
    <row r="81" spans="40:40">
      <c r="AN81" s="12">
        <f t="shared" si="1"/>
        <v>0</v>
      </c>
    </row>
    <row r="82" spans="40:40">
      <c r="AN82" s="12">
        <f t="shared" si="1"/>
        <v>0</v>
      </c>
    </row>
    <row r="83" spans="40:40">
      <c r="AN83" s="12">
        <f t="shared" si="1"/>
        <v>0</v>
      </c>
    </row>
    <row r="84" spans="40:40">
      <c r="AN84" s="12">
        <f t="shared" si="1"/>
        <v>0</v>
      </c>
    </row>
    <row r="85" spans="40:40">
      <c r="AN85" s="12">
        <f t="shared" si="1"/>
        <v>0</v>
      </c>
    </row>
    <row r="86" spans="40:40">
      <c r="AN86" s="12">
        <f t="shared" si="1"/>
        <v>0</v>
      </c>
    </row>
    <row r="87" spans="40:40">
      <c r="AN87" s="12">
        <f t="shared" si="1"/>
        <v>0</v>
      </c>
    </row>
    <row r="88" spans="40:40">
      <c r="AN88" s="12">
        <f t="shared" si="1"/>
        <v>0</v>
      </c>
    </row>
    <row r="89" spans="40:40">
      <c r="AN89" s="12">
        <f t="shared" si="1"/>
        <v>0</v>
      </c>
    </row>
    <row r="90" spans="40:40">
      <c r="AN90" s="12">
        <f t="shared" si="1"/>
        <v>0</v>
      </c>
    </row>
    <row r="91" spans="40:40">
      <c r="AN91" s="12">
        <f t="shared" si="1"/>
        <v>0</v>
      </c>
    </row>
    <row r="92" spans="40:40">
      <c r="AN92" s="12">
        <f t="shared" si="1"/>
        <v>0</v>
      </c>
    </row>
    <row r="93" spans="40:40">
      <c r="AN93" s="12">
        <f t="shared" si="1"/>
        <v>0</v>
      </c>
    </row>
    <row r="94" spans="40:40">
      <c r="AN94" s="12">
        <f t="shared" si="1"/>
        <v>0</v>
      </c>
    </row>
    <row r="95" spans="40:40">
      <c r="AN95" s="12">
        <f t="shared" si="1"/>
        <v>0</v>
      </c>
    </row>
    <row r="96" spans="40:40">
      <c r="AN96" s="12">
        <f t="shared" si="1"/>
        <v>0</v>
      </c>
    </row>
    <row r="97" spans="40:40">
      <c r="AN97" s="12">
        <f t="shared" si="1"/>
        <v>0</v>
      </c>
    </row>
    <row r="98" spans="40:40">
      <c r="AN98" s="12">
        <f t="shared" si="1"/>
        <v>0</v>
      </c>
    </row>
    <row r="99" spans="40:40">
      <c r="AN99" s="12">
        <f t="shared" si="1"/>
        <v>0</v>
      </c>
    </row>
  </sheetData>
  <sheetProtection sheet="1" objects="1"/>
  <mergeCells count="11">
    <mergeCell ref="D1:F1"/>
    <mergeCell ref="AA1:AL1"/>
    <mergeCell ref="D2:F2"/>
    <mergeCell ref="AJ2:AK2"/>
    <mergeCell ref="D3:F3"/>
    <mergeCell ref="AB2:AB3"/>
    <mergeCell ref="AC2:AC3"/>
    <mergeCell ref="AD2:AD3"/>
    <mergeCell ref="AE2:AE3"/>
    <mergeCell ref="AF2:AF3"/>
    <mergeCell ref="AG2:AG3"/>
  </mergeCells>
  <pageMargins left="0.75" right="0.75" top="1" bottom="1" header="0.511805555555556" footer="0.511805555555556"/>
  <headerFooter/>
  <drawing r:id="rId1"/>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sheetPr>
    <pageSetUpPr autoPageBreaks="0"/>
  </sheetPr>
  <dimension ref="A1:AN99"/>
  <sheetViews>
    <sheetView showZeros="0" workbookViewId="0">
      <selection activeCell="A1" sqref="A1"/>
    </sheetView>
  </sheetViews>
  <sheetFormatPr defaultColWidth="9.14285714285714" defaultRowHeight="15"/>
  <cols>
    <col min="1" max="1" width="20.5714285714286" customWidth="1"/>
    <col min="2" max="2" width="29.7142857142857" style="8" customWidth="1"/>
    <col min="3" max="3" width="10.2857142857143" style="9" customWidth="1"/>
    <col min="4" max="4" width="10.2857142857143" style="10" customWidth="1"/>
    <col min="5" max="6" width="10.2857142857143" style="9" customWidth="1"/>
    <col min="7" max="7" width="10.2857142857143" style="8" customWidth="1"/>
    <col min="8" max="11" width="10.2857142857143" style="9" customWidth="1"/>
    <col min="12" max="12" width="10.2857142857143" style="11" customWidth="1"/>
    <col min="13" max="24" width="10.2857142857143" style="12" customWidth="1"/>
    <col min="26" max="26" width="0.990476190476191" customWidth="1"/>
    <col min="27" max="27" width="20.5714285714286" customWidth="1"/>
    <col min="28" max="28" width="29.7142857142857" style="8" customWidth="1"/>
    <col min="29" max="29" width="6.71428571428571" style="9" customWidth="1"/>
    <col min="30" max="30" width="19.1428571428571" style="10" customWidth="1"/>
    <col min="31" max="31" width="8.28571428571429" style="9" customWidth="1"/>
    <col min="32" max="32" width="7.42857142857143" style="9" customWidth="1"/>
    <col min="33" max="33" width="33.2857142857143" style="8" customWidth="1"/>
    <col min="34" max="34" width="9.28571428571429" style="9" customWidth="1"/>
    <col min="35" max="35" width="5.42857142857143" style="9" customWidth="1"/>
    <col min="36" max="36" width="3.85714285714286" style="9" customWidth="1"/>
    <col min="37" max="37" width="6.57142857142857" style="9" customWidth="1"/>
    <col min="38" max="38" width="36.2857142857143" style="11" customWidth="1"/>
    <col min="39" max="39" width="0.857142857142857" customWidth="1"/>
    <col min="40" max="40" width="9.14285714285714" style="12"/>
  </cols>
  <sheetData>
    <row r="1" ht="22.5" spans="1:40">
      <c r="A1" s="13" t="str">
        <f>Attraction_List!$Z$2</f>
        <v>Sheet Name</v>
      </c>
      <c r="B1" s="14" t="str">
        <f ca="1">MID(CELL("filename",B1),FIND("]",CELL("filename",B1))+1,255)</f>
        <v>Jet_Packs</v>
      </c>
      <c r="C1" s="14"/>
      <c r="D1" s="15" t="str">
        <f ca="1">HYPERLINK("#"&amp;CELL("address",INDEX(Attraction_List!$A$3:$A$9999,MATCH($B$1,Attraction_List!$Z$3:$Z$9999,0),1)),"Back to Attraction List")</f>
        <v>Back to Attraction List</v>
      </c>
      <c r="E1" s="16"/>
      <c r="F1" s="17"/>
      <c r="G1" s="18"/>
      <c r="H1" s="18"/>
      <c r="I1" s="18"/>
      <c r="J1" s="18"/>
      <c r="K1" s="18"/>
      <c r="L1" s="25"/>
      <c r="AA1" s="30" t="str">
        <f ca="1">N($B$14)&amp;" Task(s) From "&amp;N($B$15)&amp;" Character(s) Use "&amp;CHAR(34)&amp;$B$2&amp;CHAR(34)&amp;" For "&amp;N($AN$1)&amp;" Token(s)"</f>
        <v>0 Task(s) From 0 Character(s) Use "Jet Packs" For 0 Token(s)</v>
      </c>
      <c r="AB1" s="31"/>
      <c r="AC1" s="31"/>
      <c r="AD1" s="31"/>
      <c r="AE1" s="31"/>
      <c r="AF1" s="31"/>
      <c r="AG1" s="31"/>
      <c r="AH1" s="31"/>
      <c r="AI1" s="31"/>
      <c r="AJ1" s="31"/>
      <c r="AK1" s="31"/>
      <c r="AL1" s="61"/>
      <c r="AN1" s="12">
        <f ca="1">SUM($AN$4:$AN$9999)</f>
        <v>0</v>
      </c>
    </row>
    <row r="2" ht="22.5" spans="1:40">
      <c r="A2" s="13" t="str">
        <f>Attraction_List!$A$2</f>
        <v>Name</v>
      </c>
      <c r="B2" s="19" t="str">
        <f ca="1">LOOKUP(B1,Attraction_List!$Z$3:$Z$9999,Attraction_List!$A$3:$A$9999)</f>
        <v>Jet Packs</v>
      </c>
      <c r="C2" s="19"/>
      <c r="D2" s="9"/>
      <c r="G2" s="20"/>
      <c r="AA2" s="32" t="str">
        <f>HYPERLINK("#$A$1","&lt;&lt;&lt; Attraction Info")</f>
        <v>&lt;&lt;&lt; Attraction Info</v>
      </c>
      <c r="AB2" s="33" t="s">
        <v>276</v>
      </c>
      <c r="AC2" s="34" t="s">
        <v>277</v>
      </c>
      <c r="AD2" s="35" t="s">
        <v>278</v>
      </c>
      <c r="AE2" s="34" t="s">
        <v>279</v>
      </c>
      <c r="AF2" s="34" t="s">
        <v>280</v>
      </c>
      <c r="AG2" s="33" t="s">
        <v>281</v>
      </c>
      <c r="AH2" s="62"/>
      <c r="AI2" s="63" t="s">
        <v>282</v>
      </c>
      <c r="AJ2" s="62" t="s">
        <v>283</v>
      </c>
      <c r="AK2" s="62"/>
      <c r="AL2" s="64" t="str">
        <f ca="1">HYPERLINK("#"&amp;CELL("address",INDEX(Attraction_List!$A$3:$A$9999,MATCH($B$1,Attraction_List!$Z$3:$Z$9999,0),1)),"Back to Attraction List")</f>
        <v>Back to Attraction List</v>
      </c>
      <c r="AN2" s="12">
        <f ca="1" t="shared" ref="AN2:AN66" si="0">IF(ISBLANK($AL2),0,1+LEN($AL2)-LEN(SUBSTITUTE($AL2,"●","")))</f>
        <v>1</v>
      </c>
    </row>
    <row r="3" ht="22.5" spans="1:38">
      <c r="A3" s="13" t="str">
        <f>Attraction_List!$C$2</f>
        <v>Cost</v>
      </c>
      <c r="B3" s="19">
        <f ca="1">LOOKUP(B1,Attraction_List!$Z$3:$Z$9999,Attraction_List!$C$3:$C$9999)</f>
        <v>80</v>
      </c>
      <c r="C3" s="19"/>
      <c r="D3" s="15" t="str">
        <f>IF($B$14&gt;0,HYPERLINK("#$AL$1","Task List &gt;&gt;&gt;"),HYPERLINK("#$A$1","No Tasks"))</f>
        <v>No Tasks</v>
      </c>
      <c r="E3" s="17"/>
      <c r="F3" s="17"/>
      <c r="G3" s="20"/>
      <c r="AA3" s="75" t="s">
        <v>284</v>
      </c>
      <c r="AB3" s="76"/>
      <c r="AC3" s="77"/>
      <c r="AD3" s="78"/>
      <c r="AE3" s="77"/>
      <c r="AF3" s="77"/>
      <c r="AG3" s="76"/>
      <c r="AH3" s="82" t="s">
        <v>285</v>
      </c>
      <c r="AI3" s="82" t="s">
        <v>286</v>
      </c>
      <c r="AJ3" s="82" t="s">
        <v>28</v>
      </c>
      <c r="AK3" s="82" t="s">
        <v>29</v>
      </c>
      <c r="AL3" s="83" t="s">
        <v>30</v>
      </c>
    </row>
    <row r="4" ht="21.75" spans="1:40">
      <c r="A4" s="13" t="str">
        <f>Attraction_List!$D$2</f>
        <v>Cost Units</v>
      </c>
      <c r="B4" s="19" t="str">
        <f ca="1">LOOKUP(B1,Attraction_List!$Z$3:$Z$9999,Attraction_List!$D$3:$D$9999)</f>
        <v>Gems</v>
      </c>
      <c r="C4" s="19"/>
      <c r="E4" s="21"/>
      <c r="G4" s="20"/>
      <c r="L4" s="26"/>
      <c r="AA4" s="44"/>
      <c r="AB4" s="45"/>
      <c r="AC4" s="45"/>
      <c r="AD4" s="45"/>
      <c r="AE4" s="45"/>
      <c r="AF4" s="45"/>
      <c r="AG4" s="45"/>
      <c r="AH4" s="45"/>
      <c r="AI4" s="45"/>
      <c r="AJ4" s="45"/>
      <c r="AK4" s="45"/>
      <c r="AL4" s="46"/>
      <c r="AN4" s="12">
        <f ca="1" t="shared" si="0"/>
        <v>0</v>
      </c>
    </row>
    <row r="5" ht="21" spans="1:40">
      <c r="A5" s="13" t="str">
        <f>Attraction_List!$E$2</f>
        <v>Limited Time</v>
      </c>
      <c r="B5" s="19" t="str">
        <f ca="1">IF(LOOKUP(B1,Attraction_List!$Z$3:$Z$9999,Attraction_List!$E$3:$E$9999)="Y","Yes","No")</f>
        <v>No</v>
      </c>
      <c r="C5" s="19"/>
      <c r="E5" s="21"/>
      <c r="G5" s="20"/>
      <c r="L5" s="26"/>
      <c r="AA5" s="44"/>
      <c r="AB5" s="45"/>
      <c r="AC5" s="45"/>
      <c r="AD5" s="45"/>
      <c r="AE5" s="45"/>
      <c r="AF5" s="45"/>
      <c r="AG5" s="45"/>
      <c r="AH5" s="45"/>
      <c r="AI5" s="45"/>
      <c r="AJ5" s="45"/>
      <c r="AK5" s="45"/>
      <c r="AL5" s="46"/>
      <c r="AN5" s="12">
        <f ca="1" t="shared" si="0"/>
        <v>0</v>
      </c>
    </row>
    <row r="6" ht="21" spans="1:40">
      <c r="A6" s="13" t="str">
        <f>Attraction_List!$F$2</f>
        <v>Build Time</v>
      </c>
      <c r="B6" s="19" t="str">
        <f ca="1">LOOKUP(B1,Attraction_List!$Z$3:$Z$9999,Attraction_List!$F$3:$F$9999)</f>
        <v>0s</v>
      </c>
      <c r="C6" s="19"/>
      <c r="E6" s="21"/>
      <c r="G6" s="20"/>
      <c r="L6" s="26"/>
      <c r="AA6" s="44"/>
      <c r="AB6" s="45"/>
      <c r="AC6" s="45"/>
      <c r="AD6" s="45"/>
      <c r="AE6" s="45"/>
      <c r="AF6" s="45"/>
      <c r="AG6" s="45"/>
      <c r="AH6" s="45"/>
      <c r="AI6" s="45"/>
      <c r="AJ6" s="45"/>
      <c r="AK6" s="45"/>
      <c r="AL6" s="46"/>
      <c r="AN6" s="12">
        <f ca="1" t="shared" si="0"/>
        <v>0</v>
      </c>
    </row>
    <row r="7" ht="21" spans="1:40">
      <c r="A7" s="13" t="str">
        <f>Attraction_List!$G$2</f>
        <v>Size</v>
      </c>
      <c r="B7" s="19" t="str">
        <f ca="1">LOOKUP(B1,Attraction_List!$Z$3:$Z$9999,Attraction_List!$G$3:$G$9999)</f>
        <v>13x13</v>
      </c>
      <c r="C7" s="19"/>
      <c r="E7" s="21"/>
      <c r="G7" s="20"/>
      <c r="L7" s="26"/>
      <c r="AA7" s="44"/>
      <c r="AB7" s="45"/>
      <c r="AC7" s="45"/>
      <c r="AD7" s="45"/>
      <c r="AE7" s="45"/>
      <c r="AF7" s="45"/>
      <c r="AG7" s="45"/>
      <c r="AH7" s="45"/>
      <c r="AI7" s="45"/>
      <c r="AJ7" s="45"/>
      <c r="AK7" s="45"/>
      <c r="AL7" s="46"/>
      <c r="AN7" s="12">
        <f ca="1" t="shared" si="0"/>
        <v>0</v>
      </c>
    </row>
    <row r="8" ht="21" spans="1:40">
      <c r="A8" s="13" t="str">
        <f>Attraction_List!$H$2</f>
        <v>Collect Time</v>
      </c>
      <c r="B8" s="19" t="str">
        <f ca="1">LOOKUP(B1,Attraction_List!$Z$3:$Z$9999,Attraction_List!$H$3:$H$9999)</f>
        <v>8h</v>
      </c>
      <c r="C8" s="19"/>
      <c r="E8" s="21"/>
      <c r="G8" s="20"/>
      <c r="L8" s="26"/>
      <c r="AA8" s="44"/>
      <c r="AB8" s="45"/>
      <c r="AC8" s="45"/>
      <c r="AD8" s="45"/>
      <c r="AE8" s="45"/>
      <c r="AF8" s="45"/>
      <c r="AG8" s="45"/>
      <c r="AH8" s="45"/>
      <c r="AI8" s="45"/>
      <c r="AJ8" s="45"/>
      <c r="AK8" s="45"/>
      <c r="AL8" s="46"/>
      <c r="AN8" s="12">
        <f ca="1" t="shared" si="0"/>
        <v>0</v>
      </c>
    </row>
    <row r="9" ht="21" spans="1:40">
      <c r="A9" s="13" t="str">
        <f>Attraction_List!$I$2</f>
        <v>Striking Gold</v>
      </c>
      <c r="B9" s="19" t="str">
        <f ca="1">IF(LOOKUP(B1,Attraction_List!$Z$3:$Z$9999,Attraction_List!$I$3:$I$9999)="Y","Yes","No")</f>
        <v>No</v>
      </c>
      <c r="C9" s="19"/>
      <c r="E9" s="21"/>
      <c r="G9" s="20"/>
      <c r="L9" s="26"/>
      <c r="AA9" s="44"/>
      <c r="AB9" s="45"/>
      <c r="AC9" s="45"/>
      <c r="AD9" s="45"/>
      <c r="AE9" s="45"/>
      <c r="AF9" s="45"/>
      <c r="AG9" s="45"/>
      <c r="AH9" s="45"/>
      <c r="AI9" s="45"/>
      <c r="AJ9" s="45"/>
      <c r="AK9" s="45"/>
      <c r="AL9" s="46"/>
      <c r="AN9" s="12">
        <f ca="1" t="shared" si="0"/>
        <v>0</v>
      </c>
    </row>
    <row r="10" ht="21" spans="1:40">
      <c r="A10" s="13" t="str">
        <f>Attraction_List!$J$2</f>
        <v>XP</v>
      </c>
      <c r="B10" s="19">
        <f ca="1">LOOKUP(B1,Attraction_List!$Z$3:$Z$9999,Attraction_List!$J$3:$J$9999)</f>
        <v>34</v>
      </c>
      <c r="C10" s="19"/>
      <c r="E10" s="21"/>
      <c r="G10" s="20"/>
      <c r="L10" s="26"/>
      <c r="AA10" s="44"/>
      <c r="AB10" s="45"/>
      <c r="AC10" s="45"/>
      <c r="AD10" s="45"/>
      <c r="AE10" s="45"/>
      <c r="AF10" s="45"/>
      <c r="AG10" s="45"/>
      <c r="AH10" s="45"/>
      <c r="AI10" s="45"/>
      <c r="AJ10" s="45"/>
      <c r="AK10" s="45"/>
      <c r="AL10" s="46"/>
      <c r="AN10" s="12">
        <f ca="1" t="shared" si="0"/>
        <v>0</v>
      </c>
    </row>
    <row r="11" ht="21" spans="1:40">
      <c r="A11" s="13" t="str">
        <f>Attraction_List!$K$2</f>
        <v>Magic</v>
      </c>
      <c r="B11" s="19">
        <f ca="1">LOOKUP(B1,Attraction_List!$Z$3:$Z$9999,Attraction_List!$K$3:$K$9999)</f>
        <v>175</v>
      </c>
      <c r="C11" s="19"/>
      <c r="D11" s="22"/>
      <c r="E11" s="23"/>
      <c r="F11" s="24"/>
      <c r="G11" s="22"/>
      <c r="H11" s="24"/>
      <c r="I11" s="24"/>
      <c r="J11" s="24"/>
      <c r="K11" s="24"/>
      <c r="L11" s="27"/>
      <c r="AA11" s="44"/>
      <c r="AB11" s="45"/>
      <c r="AC11" s="45"/>
      <c r="AD11" s="45"/>
      <c r="AE11" s="45"/>
      <c r="AF11" s="45"/>
      <c r="AG11" s="45"/>
      <c r="AH11" s="45"/>
      <c r="AI11" s="45"/>
      <c r="AJ11" s="45"/>
      <c r="AK11" s="45"/>
      <c r="AL11" s="46"/>
      <c r="AN11" s="12">
        <f ca="1" t="shared" si="0"/>
        <v>0</v>
      </c>
    </row>
    <row r="12" ht="21" spans="1:40">
      <c r="A12" s="13" t="str">
        <f>Attraction_List!$L$2</f>
        <v>Possible Tokens</v>
      </c>
      <c r="B12" s="19" t="str">
        <f ca="1">LOOKUP(B1,Attraction_List!$Z$3:$Z$9999,Attraction_List!$L$3:$L$9999)</f>
        <v>Zurg Ears ● Mike Ears</v>
      </c>
      <c r="C12" s="19"/>
      <c r="E12" s="21"/>
      <c r="G12" s="20"/>
      <c r="L12" s="28"/>
      <c r="AA12" s="44"/>
      <c r="AB12" s="45"/>
      <c r="AC12" s="45"/>
      <c r="AD12" s="45"/>
      <c r="AE12" s="45"/>
      <c r="AF12" s="45"/>
      <c r="AG12" s="45"/>
      <c r="AH12" s="45"/>
      <c r="AI12" s="45"/>
      <c r="AJ12" s="45"/>
      <c r="AK12" s="45"/>
      <c r="AL12" s="46"/>
      <c r="AN12" s="12">
        <f ca="1" t="shared" si="0"/>
        <v>0</v>
      </c>
    </row>
    <row r="13" ht="21" spans="1:40">
      <c r="A13" s="13" t="str">
        <f>Attraction_List!$M$2</f>
        <v>Activity</v>
      </c>
      <c r="B13" s="19" t="str">
        <f ca="1">LOOKUP(B1,Attraction_List!$Z$3:$Z$9999,Attraction_List!$M$3:$M$9999)</f>
        <v>Preparing for Liftoff</v>
      </c>
      <c r="C13" s="19"/>
      <c r="E13" s="21"/>
      <c r="G13" s="20"/>
      <c r="L13" s="29"/>
      <c r="AA13" s="44"/>
      <c r="AB13" s="45"/>
      <c r="AC13" s="45"/>
      <c r="AD13" s="45"/>
      <c r="AE13" s="45"/>
      <c r="AF13" s="45"/>
      <c r="AG13" s="45"/>
      <c r="AH13" s="45"/>
      <c r="AI13" s="45"/>
      <c r="AJ13" s="45"/>
      <c r="AK13" s="45"/>
      <c r="AL13" s="46"/>
      <c r="AN13" s="12">
        <f ca="1" t="shared" si="0"/>
        <v>0</v>
      </c>
    </row>
    <row r="14" ht="21" spans="1:40">
      <c r="A14" s="13" t="s">
        <v>308</v>
      </c>
      <c r="B14" s="22">
        <f>COUNTA($AB$4:$AB$9999)</f>
        <v>0</v>
      </c>
      <c r="C14" s="24"/>
      <c r="D14" s="22"/>
      <c r="E14" s="23"/>
      <c r="F14" s="24"/>
      <c r="G14" s="20"/>
      <c r="H14" s="24"/>
      <c r="I14" s="24"/>
      <c r="J14" s="24"/>
      <c r="K14" s="24"/>
      <c r="L14" s="28"/>
      <c r="AA14" s="44"/>
      <c r="AB14" s="45"/>
      <c r="AC14" s="45"/>
      <c r="AD14" s="45"/>
      <c r="AE14" s="45"/>
      <c r="AF14" s="45"/>
      <c r="AG14" s="45"/>
      <c r="AH14" s="45"/>
      <c r="AI14" s="45"/>
      <c r="AJ14" s="45"/>
      <c r="AK14" s="45"/>
      <c r="AL14" s="46"/>
      <c r="AN14" s="12">
        <f ca="1" t="shared" si="0"/>
        <v>0</v>
      </c>
    </row>
    <row r="15" ht="21" spans="1:40">
      <c r="A15" s="13" t="s">
        <v>311</v>
      </c>
      <c r="B15" s="22">
        <f>COUNTA($AA$4:$AA$9999)</f>
        <v>0</v>
      </c>
      <c r="C15" s="24"/>
      <c r="D15" s="22"/>
      <c r="E15" s="23"/>
      <c r="F15" s="24"/>
      <c r="G15" s="20"/>
      <c r="H15" s="24"/>
      <c r="I15" s="24"/>
      <c r="J15" s="24"/>
      <c r="K15" s="24"/>
      <c r="L15" s="28"/>
      <c r="AA15" s="44"/>
      <c r="AB15" s="45"/>
      <c r="AC15" s="45"/>
      <c r="AD15" s="45"/>
      <c r="AE15" s="45"/>
      <c r="AF15" s="45"/>
      <c r="AG15" s="45"/>
      <c r="AH15" s="45"/>
      <c r="AI15" s="45"/>
      <c r="AJ15" s="45"/>
      <c r="AK15" s="45"/>
      <c r="AL15" s="46"/>
      <c r="AN15" s="12">
        <f ca="1" t="shared" si="0"/>
        <v>0</v>
      </c>
    </row>
    <row r="16" spans="27:40">
      <c r="AA16" s="44"/>
      <c r="AB16" s="46"/>
      <c r="AC16" s="45"/>
      <c r="AD16" s="47"/>
      <c r="AE16" s="45"/>
      <c r="AF16" s="45"/>
      <c r="AG16" s="45"/>
      <c r="AH16" s="45"/>
      <c r="AI16" s="45"/>
      <c r="AJ16" s="45"/>
      <c r="AK16" s="45"/>
      <c r="AL16" s="46"/>
      <c r="AN16" s="12">
        <f ca="1" t="shared" si="0"/>
        <v>0</v>
      </c>
    </row>
    <row r="17" spans="27:40">
      <c r="AA17" s="44"/>
      <c r="AB17" s="46"/>
      <c r="AC17" s="45"/>
      <c r="AD17" s="45"/>
      <c r="AE17" s="45"/>
      <c r="AF17" s="45"/>
      <c r="AG17" s="45"/>
      <c r="AH17" s="45"/>
      <c r="AI17" s="45"/>
      <c r="AJ17" s="45"/>
      <c r="AK17" s="45"/>
      <c r="AL17" s="46"/>
      <c r="AN17" s="12">
        <f ca="1" t="shared" si="0"/>
        <v>0</v>
      </c>
    </row>
    <row r="18" spans="27:40">
      <c r="AA18" s="44"/>
      <c r="AB18" s="46"/>
      <c r="AC18" s="45"/>
      <c r="AD18" s="45"/>
      <c r="AE18" s="45"/>
      <c r="AF18" s="45"/>
      <c r="AG18" s="46"/>
      <c r="AH18" s="45"/>
      <c r="AI18" s="45"/>
      <c r="AJ18" s="45"/>
      <c r="AK18" s="45"/>
      <c r="AL18" s="46"/>
      <c r="AN18" s="12">
        <f ca="1" t="shared" si="0"/>
        <v>0</v>
      </c>
    </row>
    <row r="19" spans="27:40">
      <c r="AA19" s="44"/>
      <c r="AB19" s="46"/>
      <c r="AC19" s="45"/>
      <c r="AD19" s="45"/>
      <c r="AE19" s="45"/>
      <c r="AF19" s="45"/>
      <c r="AG19" s="46"/>
      <c r="AH19" s="45"/>
      <c r="AI19" s="45"/>
      <c r="AJ19" s="45"/>
      <c r="AK19" s="45"/>
      <c r="AL19" s="46"/>
      <c r="AN19" s="12">
        <f ca="1" t="shared" si="0"/>
        <v>0</v>
      </c>
    </row>
    <row r="20" spans="27:40">
      <c r="AA20" s="44"/>
      <c r="AB20" s="46"/>
      <c r="AC20" s="45"/>
      <c r="AD20" s="47"/>
      <c r="AE20" s="45"/>
      <c r="AF20" s="45"/>
      <c r="AG20" s="46"/>
      <c r="AH20" s="45"/>
      <c r="AI20" s="45"/>
      <c r="AJ20" s="45"/>
      <c r="AK20" s="45"/>
      <c r="AL20" s="46"/>
      <c r="AN20" s="12">
        <f ca="1" t="shared" si="0"/>
        <v>0</v>
      </c>
    </row>
    <row r="21" spans="27:40">
      <c r="AA21" s="44"/>
      <c r="AB21" s="46"/>
      <c r="AC21" s="45"/>
      <c r="AD21" s="45"/>
      <c r="AE21" s="45"/>
      <c r="AF21" s="45"/>
      <c r="AG21" s="46"/>
      <c r="AH21" s="45"/>
      <c r="AI21" s="45"/>
      <c r="AJ21" s="45"/>
      <c r="AK21" s="45"/>
      <c r="AL21" s="46"/>
      <c r="AN21" s="12">
        <f ca="1" t="shared" si="0"/>
        <v>0</v>
      </c>
    </row>
    <row r="22" spans="27:40">
      <c r="AA22" s="44"/>
      <c r="AB22" s="46"/>
      <c r="AC22" s="45"/>
      <c r="AD22" s="45"/>
      <c r="AE22" s="45"/>
      <c r="AF22" s="45"/>
      <c r="AG22" s="46"/>
      <c r="AH22" s="45"/>
      <c r="AI22" s="45"/>
      <c r="AJ22" s="45"/>
      <c r="AK22" s="45"/>
      <c r="AL22" s="46"/>
      <c r="AN22" s="12">
        <f ca="1" t="shared" si="0"/>
        <v>0</v>
      </c>
    </row>
    <row r="23" spans="27:40">
      <c r="AA23" s="44"/>
      <c r="AB23" s="46"/>
      <c r="AC23" s="45"/>
      <c r="AD23" s="45"/>
      <c r="AE23" s="45"/>
      <c r="AF23" s="45"/>
      <c r="AG23" s="46"/>
      <c r="AH23" s="45"/>
      <c r="AI23" s="45"/>
      <c r="AJ23" s="45"/>
      <c r="AK23" s="45"/>
      <c r="AL23" s="46"/>
      <c r="AN23" s="12">
        <f ca="1" t="shared" si="0"/>
        <v>0</v>
      </c>
    </row>
    <row r="24" spans="27:40">
      <c r="AA24" s="44"/>
      <c r="AB24" s="45"/>
      <c r="AC24" s="45"/>
      <c r="AD24" s="45"/>
      <c r="AE24" s="45"/>
      <c r="AF24" s="45"/>
      <c r="AG24" s="45"/>
      <c r="AH24" s="45"/>
      <c r="AI24" s="45"/>
      <c r="AJ24" s="45"/>
      <c r="AK24" s="45"/>
      <c r="AL24" s="46"/>
      <c r="AN24" s="12">
        <f ca="1" t="shared" si="0"/>
        <v>0</v>
      </c>
    </row>
    <row r="25" spans="27:40">
      <c r="AA25" s="44"/>
      <c r="AB25" s="45"/>
      <c r="AC25" s="45"/>
      <c r="AD25" s="47"/>
      <c r="AE25" s="45"/>
      <c r="AF25" s="45"/>
      <c r="AG25" s="45"/>
      <c r="AH25" s="45"/>
      <c r="AI25" s="45"/>
      <c r="AJ25" s="45"/>
      <c r="AK25" s="45"/>
      <c r="AL25" s="46"/>
      <c r="AN25" s="12">
        <f ca="1" t="shared" si="0"/>
        <v>0</v>
      </c>
    </row>
    <row r="26" spans="27:40">
      <c r="AA26" s="44"/>
      <c r="AB26" s="45"/>
      <c r="AC26" s="45"/>
      <c r="AD26" s="45"/>
      <c r="AE26" s="45"/>
      <c r="AF26" s="45"/>
      <c r="AG26" s="45"/>
      <c r="AH26" s="45"/>
      <c r="AI26" s="45"/>
      <c r="AJ26" s="45"/>
      <c r="AK26" s="45"/>
      <c r="AL26" s="46"/>
      <c r="AN26" s="12">
        <f ca="1" t="shared" si="0"/>
        <v>0</v>
      </c>
    </row>
    <row r="27" spans="27:40">
      <c r="AA27" s="44"/>
      <c r="AB27" s="45"/>
      <c r="AC27" s="45"/>
      <c r="AD27" s="45"/>
      <c r="AE27" s="45"/>
      <c r="AF27" s="45"/>
      <c r="AG27" s="45"/>
      <c r="AH27" s="45"/>
      <c r="AI27" s="45"/>
      <c r="AJ27" s="45"/>
      <c r="AK27" s="45"/>
      <c r="AL27" s="46"/>
      <c r="AN27" s="12">
        <f ca="1" t="shared" si="0"/>
        <v>0</v>
      </c>
    </row>
    <row r="28" spans="27:40">
      <c r="AA28" s="44"/>
      <c r="AB28" s="45"/>
      <c r="AC28" s="45"/>
      <c r="AD28" s="45"/>
      <c r="AE28" s="45"/>
      <c r="AF28" s="45"/>
      <c r="AG28" s="45"/>
      <c r="AH28" s="45"/>
      <c r="AI28" s="45"/>
      <c r="AJ28" s="45"/>
      <c r="AK28" s="45"/>
      <c r="AL28" s="46"/>
      <c r="AN28" s="12">
        <f ca="1" t="shared" si="0"/>
        <v>0</v>
      </c>
    </row>
    <row r="29" spans="27:40">
      <c r="AA29" s="44"/>
      <c r="AB29" s="45"/>
      <c r="AC29" s="45"/>
      <c r="AD29" s="45"/>
      <c r="AE29" s="45"/>
      <c r="AF29" s="45"/>
      <c r="AG29" s="45"/>
      <c r="AH29" s="45"/>
      <c r="AI29" s="45"/>
      <c r="AJ29" s="45"/>
      <c r="AK29" s="45"/>
      <c r="AL29" s="46"/>
      <c r="AN29" s="12">
        <f ca="1" t="shared" si="0"/>
        <v>0</v>
      </c>
    </row>
    <row r="30" spans="27:40">
      <c r="AA30" s="44"/>
      <c r="AB30" s="45"/>
      <c r="AC30" s="45"/>
      <c r="AD30" s="45"/>
      <c r="AE30" s="45"/>
      <c r="AF30" s="45"/>
      <c r="AG30" s="45"/>
      <c r="AH30" s="45"/>
      <c r="AI30" s="45"/>
      <c r="AJ30" s="45"/>
      <c r="AK30" s="45"/>
      <c r="AL30" s="46"/>
      <c r="AN30" s="12">
        <f ca="1" t="shared" si="0"/>
        <v>0</v>
      </c>
    </row>
    <row r="31" spans="27:40">
      <c r="AA31" s="44"/>
      <c r="AB31" s="45"/>
      <c r="AC31" s="45"/>
      <c r="AD31" s="45"/>
      <c r="AE31" s="45"/>
      <c r="AF31" s="45"/>
      <c r="AG31" s="45"/>
      <c r="AH31" s="45"/>
      <c r="AI31" s="45"/>
      <c r="AJ31" s="45"/>
      <c r="AK31" s="45"/>
      <c r="AL31" s="46"/>
      <c r="AN31" s="12">
        <f ca="1" t="shared" si="0"/>
        <v>0</v>
      </c>
    </row>
    <row r="32" spans="27:40">
      <c r="AA32" s="44"/>
      <c r="AB32" s="45"/>
      <c r="AC32" s="45"/>
      <c r="AD32" s="45"/>
      <c r="AE32" s="45"/>
      <c r="AF32" s="45"/>
      <c r="AG32" s="45"/>
      <c r="AH32" s="45"/>
      <c r="AI32" s="45"/>
      <c r="AJ32" s="45"/>
      <c r="AK32" s="45"/>
      <c r="AL32" s="46"/>
      <c r="AN32" s="12">
        <f ca="1" t="shared" si="0"/>
        <v>0</v>
      </c>
    </row>
    <row r="33" spans="27:40">
      <c r="AA33" s="44"/>
      <c r="AB33" s="45"/>
      <c r="AC33" s="45"/>
      <c r="AD33" s="47"/>
      <c r="AE33" s="45"/>
      <c r="AF33" s="45"/>
      <c r="AG33" s="45"/>
      <c r="AH33" s="45"/>
      <c r="AI33" s="45"/>
      <c r="AJ33" s="45"/>
      <c r="AK33" s="45"/>
      <c r="AL33" s="46"/>
      <c r="AN33" s="12">
        <f ca="1" t="shared" si="0"/>
        <v>0</v>
      </c>
    </row>
    <row r="34" spans="27:40">
      <c r="AA34" s="44"/>
      <c r="AB34" s="46"/>
      <c r="AC34" s="45"/>
      <c r="AD34" s="45"/>
      <c r="AE34" s="45"/>
      <c r="AF34" s="45"/>
      <c r="AG34" s="46"/>
      <c r="AH34" s="45"/>
      <c r="AI34" s="45"/>
      <c r="AJ34" s="45"/>
      <c r="AK34" s="45"/>
      <c r="AL34" s="70"/>
      <c r="AN34" s="12">
        <f ca="1" t="shared" si="0"/>
        <v>0</v>
      </c>
    </row>
    <row r="35" spans="27:40">
      <c r="AA35" s="48"/>
      <c r="AB35" s="49"/>
      <c r="AC35" s="50"/>
      <c r="AD35" s="50"/>
      <c r="AE35" s="50"/>
      <c r="AF35" s="50"/>
      <c r="AG35" s="49"/>
      <c r="AH35" s="50"/>
      <c r="AI35" s="50"/>
      <c r="AJ35" s="50"/>
      <c r="AK35" s="50"/>
      <c r="AL35" s="71"/>
      <c r="AN35" s="12">
        <f ca="1" t="shared" si="0"/>
        <v>0</v>
      </c>
    </row>
    <row r="36" spans="27:40">
      <c r="AA36" s="48"/>
      <c r="AB36" s="49"/>
      <c r="AC36" s="50"/>
      <c r="AD36" s="50"/>
      <c r="AE36" s="50"/>
      <c r="AF36" s="50"/>
      <c r="AG36" s="49"/>
      <c r="AH36" s="50"/>
      <c r="AI36" s="50"/>
      <c r="AJ36" s="50"/>
      <c r="AK36" s="50"/>
      <c r="AL36" s="71"/>
      <c r="AN36" s="12">
        <f ca="1" t="shared" si="0"/>
        <v>0</v>
      </c>
    </row>
    <row r="37" spans="27:40">
      <c r="AA37" s="48"/>
      <c r="AB37" s="49"/>
      <c r="AC37" s="50"/>
      <c r="AD37" s="50"/>
      <c r="AE37" s="50"/>
      <c r="AF37" s="50"/>
      <c r="AG37" s="49"/>
      <c r="AH37" s="50"/>
      <c r="AI37" s="50"/>
      <c r="AJ37" s="50"/>
      <c r="AK37" s="50"/>
      <c r="AL37" s="71"/>
      <c r="AN37" s="12">
        <f ca="1" t="shared" si="0"/>
        <v>0</v>
      </c>
    </row>
    <row r="38" spans="27:40">
      <c r="AA38" s="51"/>
      <c r="AB38" s="29"/>
      <c r="AC38" s="10"/>
      <c r="AE38" s="10"/>
      <c r="AF38" s="10"/>
      <c r="AG38" s="29"/>
      <c r="AH38" s="10"/>
      <c r="AI38" s="10"/>
      <c r="AJ38" s="10"/>
      <c r="AK38" s="10"/>
      <c r="AL38" s="28"/>
      <c r="AN38" s="12">
        <f ca="1" t="shared" si="0"/>
        <v>0</v>
      </c>
    </row>
    <row r="39" spans="27:40">
      <c r="AA39" s="51"/>
      <c r="AB39" s="29"/>
      <c r="AC39" s="10"/>
      <c r="AE39" s="10"/>
      <c r="AF39" s="10"/>
      <c r="AG39" s="29"/>
      <c r="AH39" s="10"/>
      <c r="AI39" s="10"/>
      <c r="AJ39" s="10"/>
      <c r="AK39" s="10"/>
      <c r="AL39" s="28"/>
      <c r="AN39" s="12">
        <f ca="1" t="shared" si="0"/>
        <v>0</v>
      </c>
    </row>
    <row r="40" spans="27:40">
      <c r="AA40" s="51"/>
      <c r="AB40" s="29"/>
      <c r="AC40" s="10"/>
      <c r="AE40" s="10"/>
      <c r="AF40" s="10"/>
      <c r="AG40" s="29"/>
      <c r="AH40" s="10"/>
      <c r="AI40" s="10"/>
      <c r="AJ40" s="10"/>
      <c r="AK40" s="10"/>
      <c r="AL40" s="28"/>
      <c r="AN40" s="12">
        <f ca="1" t="shared" si="0"/>
        <v>0</v>
      </c>
    </row>
    <row r="41" spans="27:40">
      <c r="AA41" s="51"/>
      <c r="AB41" s="29"/>
      <c r="AC41" s="10"/>
      <c r="AE41" s="10"/>
      <c r="AF41" s="10"/>
      <c r="AG41" s="29"/>
      <c r="AH41" s="10"/>
      <c r="AI41" s="10"/>
      <c r="AJ41" s="10"/>
      <c r="AK41" s="10"/>
      <c r="AL41" s="28"/>
      <c r="AN41" s="12">
        <f ca="1" t="shared" si="0"/>
        <v>0</v>
      </c>
    </row>
    <row r="42" spans="27:40">
      <c r="AA42" s="51"/>
      <c r="AB42" s="29"/>
      <c r="AC42" s="10"/>
      <c r="AE42" s="10"/>
      <c r="AF42" s="10"/>
      <c r="AG42" s="29"/>
      <c r="AH42" s="10"/>
      <c r="AI42" s="10"/>
      <c r="AJ42" s="10"/>
      <c r="AK42" s="10"/>
      <c r="AL42" s="28"/>
      <c r="AN42" s="12">
        <f ca="1" t="shared" si="0"/>
        <v>0</v>
      </c>
    </row>
    <row r="43" spans="27:40">
      <c r="AA43" s="51"/>
      <c r="AB43" s="29"/>
      <c r="AC43" s="10"/>
      <c r="AE43" s="10"/>
      <c r="AF43" s="10"/>
      <c r="AG43" s="29"/>
      <c r="AH43" s="10"/>
      <c r="AI43" s="10"/>
      <c r="AJ43" s="10"/>
      <c r="AK43" s="10"/>
      <c r="AL43" s="28"/>
      <c r="AN43" s="12">
        <f ca="1" t="shared" si="0"/>
        <v>0</v>
      </c>
    </row>
    <row r="44" spans="40:40">
      <c r="AN44" s="12">
        <f ca="1" t="shared" si="0"/>
        <v>0</v>
      </c>
    </row>
    <row r="45" spans="27:40">
      <c r="AA45" s="52"/>
      <c r="AB45" s="53"/>
      <c r="AC45" s="54"/>
      <c r="AD45" s="50"/>
      <c r="AE45" s="54"/>
      <c r="AF45" s="54"/>
      <c r="AG45" s="53"/>
      <c r="AH45" s="54"/>
      <c r="AI45" s="54"/>
      <c r="AJ45" s="54"/>
      <c r="AK45" s="54"/>
      <c r="AL45" s="72"/>
      <c r="AM45" s="52"/>
      <c r="AN45" s="12">
        <f ca="1" t="shared" si="0"/>
        <v>0</v>
      </c>
    </row>
    <row r="46" spans="27:40">
      <c r="AA46" s="44"/>
      <c r="AB46" s="55"/>
      <c r="AC46" s="56"/>
      <c r="AD46" s="45"/>
      <c r="AE46" s="56"/>
      <c r="AF46" s="56"/>
      <c r="AG46" s="55"/>
      <c r="AH46" s="56"/>
      <c r="AI46" s="56"/>
      <c r="AJ46" s="56"/>
      <c r="AK46" s="56"/>
      <c r="AL46" s="73"/>
      <c r="AM46" s="52"/>
      <c r="AN46" s="12">
        <f ca="1" t="shared" si="0"/>
        <v>0</v>
      </c>
    </row>
    <row r="47" spans="27:40">
      <c r="AA47" s="44"/>
      <c r="AB47" s="55"/>
      <c r="AC47" s="56"/>
      <c r="AD47" s="45"/>
      <c r="AE47" s="56"/>
      <c r="AF47" s="56"/>
      <c r="AG47" s="55"/>
      <c r="AH47" s="56"/>
      <c r="AI47" s="56"/>
      <c r="AJ47" s="56"/>
      <c r="AK47" s="56"/>
      <c r="AL47" s="46"/>
      <c r="AM47" s="52"/>
      <c r="AN47" s="12">
        <f ca="1" t="shared" si="0"/>
        <v>0</v>
      </c>
    </row>
    <row r="48" spans="27:40">
      <c r="AA48" s="44"/>
      <c r="AB48" s="55"/>
      <c r="AC48" s="56"/>
      <c r="AD48" s="57"/>
      <c r="AE48" s="56"/>
      <c r="AF48" s="56"/>
      <c r="AG48" s="55"/>
      <c r="AH48" s="56"/>
      <c r="AI48" s="56"/>
      <c r="AJ48" s="56"/>
      <c r="AK48" s="56"/>
      <c r="AL48" s="46"/>
      <c r="AM48" s="52"/>
      <c r="AN48" s="12">
        <f ca="1" t="shared" si="0"/>
        <v>0</v>
      </c>
    </row>
    <row r="49" spans="27:40">
      <c r="AA49" s="58"/>
      <c r="AB49" s="59"/>
      <c r="AC49" s="21"/>
      <c r="AD49" s="60"/>
      <c r="AE49" s="21"/>
      <c r="AF49" s="21"/>
      <c r="AG49" s="59"/>
      <c r="AH49" s="21"/>
      <c r="AI49" s="21"/>
      <c r="AJ49" s="21"/>
      <c r="AK49" s="21"/>
      <c r="AL49" s="74"/>
      <c r="AN49" s="12">
        <f ca="1" t="shared" si="0"/>
        <v>0</v>
      </c>
    </row>
    <row r="50" spans="40:40">
      <c r="AN50" s="12">
        <f ca="1" t="shared" si="0"/>
        <v>0</v>
      </c>
    </row>
    <row r="51" spans="40:40">
      <c r="AN51" s="12">
        <f ca="1" t="shared" si="0"/>
        <v>0</v>
      </c>
    </row>
    <row r="52" spans="40:40">
      <c r="AN52" s="12">
        <f ca="1" t="shared" si="0"/>
        <v>0</v>
      </c>
    </row>
    <row r="53" spans="40:40">
      <c r="AN53" s="12">
        <f ca="1" t="shared" si="0"/>
        <v>0</v>
      </c>
    </row>
    <row r="54" spans="40:40">
      <c r="AN54" s="12">
        <f ca="1" t="shared" si="0"/>
        <v>0</v>
      </c>
    </row>
    <row r="55" spans="40:40">
      <c r="AN55" s="12">
        <f ca="1" t="shared" si="0"/>
        <v>0</v>
      </c>
    </row>
    <row r="56" spans="40:40">
      <c r="AN56" s="12">
        <f ca="1" t="shared" si="0"/>
        <v>0</v>
      </c>
    </row>
    <row r="57" spans="40:40">
      <c r="AN57" s="12">
        <f ca="1" t="shared" si="0"/>
        <v>0</v>
      </c>
    </row>
    <row r="58" spans="40:40">
      <c r="AN58" s="12">
        <f ca="1" t="shared" si="0"/>
        <v>0</v>
      </c>
    </row>
    <row r="59" spans="40:40">
      <c r="AN59" s="12">
        <f ca="1" t="shared" si="0"/>
        <v>0</v>
      </c>
    </row>
    <row r="60" spans="40:40">
      <c r="AN60" s="12">
        <f ca="1" t="shared" si="0"/>
        <v>0</v>
      </c>
    </row>
    <row r="61" spans="40:40">
      <c r="AN61" s="12">
        <f ca="1" t="shared" si="0"/>
        <v>0</v>
      </c>
    </row>
    <row r="62" spans="40:40">
      <c r="AN62" s="12">
        <f ca="1" t="shared" si="0"/>
        <v>0</v>
      </c>
    </row>
    <row r="63" spans="40:40">
      <c r="AN63" s="12">
        <f ca="1" t="shared" si="0"/>
        <v>0</v>
      </c>
    </row>
    <row r="64" spans="40:40">
      <c r="AN64" s="12">
        <f ca="1" t="shared" si="0"/>
        <v>0</v>
      </c>
    </row>
    <row r="65" spans="40:40">
      <c r="AN65" s="12">
        <f ca="1" t="shared" si="0"/>
        <v>0</v>
      </c>
    </row>
    <row r="66" spans="40:40">
      <c r="AN66" s="12">
        <f ca="1" t="shared" si="0"/>
        <v>0</v>
      </c>
    </row>
    <row r="67" spans="40:40">
      <c r="AN67" s="12">
        <f t="shared" ref="AN67:AN99" si="1">IF(ISBLANK($AL67),0,1+LEN($AL67)-LEN(SUBSTITUTE($AL67,"●","")))</f>
        <v>0</v>
      </c>
    </row>
    <row r="68" spans="40:40">
      <c r="AN68" s="12">
        <f t="shared" si="1"/>
        <v>0</v>
      </c>
    </row>
    <row r="69" spans="40:40">
      <c r="AN69" s="12">
        <f t="shared" si="1"/>
        <v>0</v>
      </c>
    </row>
    <row r="70" spans="40:40">
      <c r="AN70" s="12">
        <f t="shared" si="1"/>
        <v>0</v>
      </c>
    </row>
    <row r="71" spans="40:40">
      <c r="AN71" s="12">
        <f t="shared" si="1"/>
        <v>0</v>
      </c>
    </row>
    <row r="72" spans="40:40">
      <c r="AN72" s="12">
        <f t="shared" si="1"/>
        <v>0</v>
      </c>
    </row>
    <row r="73" spans="40:40">
      <c r="AN73" s="12">
        <f t="shared" si="1"/>
        <v>0</v>
      </c>
    </row>
    <row r="74" spans="40:40">
      <c r="AN74" s="12">
        <f t="shared" si="1"/>
        <v>0</v>
      </c>
    </row>
    <row r="75" spans="40:40">
      <c r="AN75" s="12">
        <f t="shared" si="1"/>
        <v>0</v>
      </c>
    </row>
    <row r="76" spans="40:40">
      <c r="AN76" s="12">
        <f t="shared" si="1"/>
        <v>0</v>
      </c>
    </row>
    <row r="77" spans="40:40">
      <c r="AN77" s="12">
        <f t="shared" si="1"/>
        <v>0</v>
      </c>
    </row>
    <row r="78" spans="40:40">
      <c r="AN78" s="12">
        <f t="shared" si="1"/>
        <v>0</v>
      </c>
    </row>
    <row r="79" spans="40:40">
      <c r="AN79" s="12">
        <f t="shared" si="1"/>
        <v>0</v>
      </c>
    </row>
    <row r="80" spans="40:40">
      <c r="AN80" s="12">
        <f t="shared" si="1"/>
        <v>0</v>
      </c>
    </row>
    <row r="81" spans="40:40">
      <c r="AN81" s="12">
        <f t="shared" si="1"/>
        <v>0</v>
      </c>
    </row>
    <row r="82" spans="40:40">
      <c r="AN82" s="12">
        <f t="shared" si="1"/>
        <v>0</v>
      </c>
    </row>
    <row r="83" spans="40:40">
      <c r="AN83" s="12">
        <f t="shared" si="1"/>
        <v>0</v>
      </c>
    </row>
    <row r="84" spans="40:40">
      <c r="AN84" s="12">
        <f t="shared" si="1"/>
        <v>0</v>
      </c>
    </row>
    <row r="85" spans="40:40">
      <c r="AN85" s="12">
        <f t="shared" si="1"/>
        <v>0</v>
      </c>
    </row>
    <row r="86" spans="40:40">
      <c r="AN86" s="12">
        <f t="shared" si="1"/>
        <v>0</v>
      </c>
    </row>
    <row r="87" spans="40:40">
      <c r="AN87" s="12">
        <f t="shared" si="1"/>
        <v>0</v>
      </c>
    </row>
    <row r="88" spans="40:40">
      <c r="AN88" s="12">
        <f t="shared" si="1"/>
        <v>0</v>
      </c>
    </row>
    <row r="89" spans="40:40">
      <c r="AN89" s="12">
        <f t="shared" si="1"/>
        <v>0</v>
      </c>
    </row>
    <row r="90" spans="40:40">
      <c r="AN90" s="12">
        <f t="shared" si="1"/>
        <v>0</v>
      </c>
    </row>
    <row r="91" spans="40:40">
      <c r="AN91" s="12">
        <f t="shared" si="1"/>
        <v>0</v>
      </c>
    </row>
    <row r="92" spans="40:40">
      <c r="AN92" s="12">
        <f t="shared" si="1"/>
        <v>0</v>
      </c>
    </row>
    <row r="93" spans="40:40">
      <c r="AN93" s="12">
        <f t="shared" si="1"/>
        <v>0</v>
      </c>
    </row>
    <row r="94" spans="40:40">
      <c r="AN94" s="12">
        <f t="shared" si="1"/>
        <v>0</v>
      </c>
    </row>
    <row r="95" spans="40:40">
      <c r="AN95" s="12">
        <f t="shared" si="1"/>
        <v>0</v>
      </c>
    </row>
    <row r="96" spans="40:40">
      <c r="AN96" s="12">
        <f t="shared" si="1"/>
        <v>0</v>
      </c>
    </row>
    <row r="97" spans="40:40">
      <c r="AN97" s="12">
        <f t="shared" si="1"/>
        <v>0</v>
      </c>
    </row>
    <row r="98" spans="40:40">
      <c r="AN98" s="12">
        <f t="shared" si="1"/>
        <v>0</v>
      </c>
    </row>
    <row r="99" spans="40:40">
      <c r="AN99" s="12">
        <f t="shared" si="1"/>
        <v>0</v>
      </c>
    </row>
  </sheetData>
  <sheetProtection sheet="1" objects="1"/>
  <mergeCells count="11">
    <mergeCell ref="D1:F1"/>
    <mergeCell ref="AA1:AL1"/>
    <mergeCell ref="D2:F2"/>
    <mergeCell ref="AJ2:AK2"/>
    <mergeCell ref="D3:F3"/>
    <mergeCell ref="AB2:AB3"/>
    <mergeCell ref="AC2:AC3"/>
    <mergeCell ref="AD2:AD3"/>
    <mergeCell ref="AE2:AE3"/>
    <mergeCell ref="AF2:AF3"/>
    <mergeCell ref="AG2:AG3"/>
  </mergeCells>
  <pageMargins left="0.75" right="0.75" top="1" bottom="1" header="0.511805555555556" footer="0.511805555555556"/>
  <headerFooter/>
  <drawing r:id="rId1"/>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sheetPr>
    <pageSetUpPr autoPageBreaks="0"/>
  </sheetPr>
  <dimension ref="A1:AN99"/>
  <sheetViews>
    <sheetView showZeros="0" workbookViewId="0">
      <selection activeCell="A1" sqref="A1"/>
    </sheetView>
  </sheetViews>
  <sheetFormatPr defaultColWidth="9.14285714285714" defaultRowHeight="15"/>
  <cols>
    <col min="1" max="1" width="20.5714285714286" customWidth="1"/>
    <col min="2" max="2" width="29.7142857142857" style="8" customWidth="1"/>
    <col min="3" max="3" width="10.2857142857143" style="9" customWidth="1"/>
    <col min="4" max="4" width="10.2857142857143" style="10" customWidth="1"/>
    <col min="5" max="6" width="10.2857142857143" style="9" customWidth="1"/>
    <col min="7" max="7" width="10.2857142857143" style="8" customWidth="1"/>
    <col min="8" max="11" width="10.2857142857143" style="9" customWidth="1"/>
    <col min="12" max="12" width="10.2857142857143" style="11" customWidth="1"/>
    <col min="13" max="24" width="10.2857142857143" style="12" customWidth="1"/>
    <col min="26" max="26" width="0.990476190476191" customWidth="1"/>
    <col min="27" max="27" width="20.5714285714286" customWidth="1"/>
    <col min="28" max="28" width="29.7142857142857" style="8" customWidth="1"/>
    <col min="29" max="29" width="6.71428571428571" style="9" customWidth="1"/>
    <col min="30" max="30" width="19.1428571428571" style="10" customWidth="1"/>
    <col min="31" max="31" width="8.28571428571429" style="9" customWidth="1"/>
    <col min="32" max="32" width="7.42857142857143" style="9" customWidth="1"/>
    <col min="33" max="33" width="33.2857142857143" style="8" customWidth="1"/>
    <col min="34" max="34" width="9.28571428571429" style="9" customWidth="1"/>
    <col min="35" max="35" width="5.42857142857143" style="9" customWidth="1"/>
    <col min="36" max="36" width="3.85714285714286" style="9" customWidth="1"/>
    <col min="37" max="37" width="6.57142857142857" style="9" customWidth="1"/>
    <col min="38" max="38" width="36.2857142857143" style="11" customWidth="1"/>
    <col min="39" max="39" width="0.857142857142857" customWidth="1"/>
    <col min="40" max="40" width="9.14285714285714" style="12"/>
  </cols>
  <sheetData>
    <row r="1" ht="22.5" spans="1:40">
      <c r="A1" s="13" t="str">
        <f>Attraction_List!$Z$2</f>
        <v>Sheet Name</v>
      </c>
      <c r="B1" s="14" t="str">
        <f ca="1">MID(CELL("filename",B1),FIND("]",CELL("filename",B1))+1,255)</f>
        <v>Jumpin_Jellyfish</v>
      </c>
      <c r="C1" s="14"/>
      <c r="D1" s="15" t="str">
        <f ca="1">HYPERLINK("#"&amp;CELL("address",INDEX(Attraction_List!$A$3:$A$9999,MATCH($B$1,Attraction_List!$Z$3:$Z$9999,0),1)),"Back to Attraction List")</f>
        <v>Back to Attraction List</v>
      </c>
      <c r="E1" s="16"/>
      <c r="F1" s="17"/>
      <c r="G1" s="18"/>
      <c r="H1" s="18"/>
      <c r="I1" s="18"/>
      <c r="J1" s="18"/>
      <c r="K1" s="18"/>
      <c r="L1" s="25"/>
      <c r="AA1" s="30" t="str">
        <f ca="1">N($B$14)&amp;" Task(s) From "&amp;N($B$15)&amp;" Character(s) Use "&amp;CHAR(34)&amp;$B$2&amp;CHAR(34)&amp;" For "&amp;N($AN$1)&amp;" Token(s)"</f>
        <v>0 Task(s) From 0 Character(s) Use "Jumpin' Jellyfish" For 0 Token(s)</v>
      </c>
      <c r="AB1" s="31"/>
      <c r="AC1" s="31"/>
      <c r="AD1" s="31"/>
      <c r="AE1" s="31"/>
      <c r="AF1" s="31"/>
      <c r="AG1" s="31"/>
      <c r="AH1" s="31"/>
      <c r="AI1" s="31"/>
      <c r="AJ1" s="31"/>
      <c r="AK1" s="31"/>
      <c r="AL1" s="61"/>
      <c r="AN1" s="12">
        <f ca="1">SUM($AN$4:$AN$9999)</f>
        <v>0</v>
      </c>
    </row>
    <row r="2" ht="22.5" spans="1:40">
      <c r="A2" s="13" t="str">
        <f>Attraction_List!$A$2</f>
        <v>Name</v>
      </c>
      <c r="B2" s="19" t="str">
        <f ca="1">LOOKUP(B1,Attraction_List!$Z$3:$Z$9999,Attraction_List!$A$3:$A$9999)</f>
        <v>Jumpin' Jellyfish</v>
      </c>
      <c r="C2" s="19"/>
      <c r="D2" s="9"/>
      <c r="G2" s="20"/>
      <c r="AA2" s="32" t="str">
        <f>HYPERLINK("#$A$1","&lt;&lt;&lt; Attraction Info")</f>
        <v>&lt;&lt;&lt; Attraction Info</v>
      </c>
      <c r="AB2" s="33" t="s">
        <v>276</v>
      </c>
      <c r="AC2" s="34" t="s">
        <v>277</v>
      </c>
      <c r="AD2" s="35" t="s">
        <v>278</v>
      </c>
      <c r="AE2" s="34" t="s">
        <v>279</v>
      </c>
      <c r="AF2" s="34" t="s">
        <v>280</v>
      </c>
      <c r="AG2" s="33" t="s">
        <v>281</v>
      </c>
      <c r="AH2" s="62"/>
      <c r="AI2" s="63" t="s">
        <v>282</v>
      </c>
      <c r="AJ2" s="62" t="s">
        <v>283</v>
      </c>
      <c r="AK2" s="62"/>
      <c r="AL2" s="64" t="str">
        <f ca="1">HYPERLINK("#"&amp;CELL("address",INDEX(Attraction_List!$A$3:$A$9999,MATCH($B$1,Attraction_List!$Z$3:$Z$9999,0),1)),"Back to Attraction List")</f>
        <v>Back to Attraction List</v>
      </c>
      <c r="AN2" s="12">
        <f ca="1" t="shared" ref="AN2:AN66" si="0">IF(ISBLANK($AL2),0,1+LEN($AL2)-LEN(SUBSTITUTE($AL2,"●","")))</f>
        <v>1</v>
      </c>
    </row>
    <row r="3" ht="22.5" spans="1:38">
      <c r="A3" s="13" t="str">
        <f>Attraction_List!$C$2</f>
        <v>Cost</v>
      </c>
      <c r="B3" s="19">
        <f ca="1">LOOKUP(B1,Attraction_List!$Z$3:$Z$9999,Attraction_List!$C$3:$C$9999)</f>
        <v>15000</v>
      </c>
      <c r="C3" s="19"/>
      <c r="D3" s="15" t="str">
        <f>IF($B$14&gt;0,HYPERLINK("#$AL$1","Task List &gt;&gt;&gt;"),HYPERLINK("#$A$1","No Tasks"))</f>
        <v>No Tasks</v>
      </c>
      <c r="E3" s="17"/>
      <c r="F3" s="17"/>
      <c r="G3" s="20"/>
      <c r="AA3" s="75" t="s">
        <v>284</v>
      </c>
      <c r="AB3" s="76"/>
      <c r="AC3" s="77"/>
      <c r="AD3" s="78"/>
      <c r="AE3" s="77"/>
      <c r="AF3" s="77"/>
      <c r="AG3" s="76"/>
      <c r="AH3" s="82" t="s">
        <v>285</v>
      </c>
      <c r="AI3" s="82" t="s">
        <v>286</v>
      </c>
      <c r="AJ3" s="82" t="s">
        <v>28</v>
      </c>
      <c r="AK3" s="82" t="s">
        <v>29</v>
      </c>
      <c r="AL3" s="83" t="s">
        <v>30</v>
      </c>
    </row>
    <row r="4" ht="21.75" spans="1:40">
      <c r="A4" s="13" t="str">
        <f>Attraction_List!$D$2</f>
        <v>Cost Units</v>
      </c>
      <c r="B4" s="19" t="str">
        <f ca="1">LOOKUP(B1,Attraction_List!$Z$3:$Z$9999,Attraction_List!$D$3:$D$9999)</f>
        <v>Elixirs</v>
      </c>
      <c r="C4" s="19"/>
      <c r="E4" s="21"/>
      <c r="G4" s="20"/>
      <c r="L4" s="26"/>
      <c r="AA4" s="44"/>
      <c r="AB4" s="45"/>
      <c r="AC4" s="45"/>
      <c r="AD4" s="45"/>
      <c r="AE4" s="45"/>
      <c r="AF4" s="45"/>
      <c r="AG4" s="45"/>
      <c r="AH4" s="45"/>
      <c r="AI4" s="45"/>
      <c r="AJ4" s="45"/>
      <c r="AK4" s="45"/>
      <c r="AL4" s="46"/>
      <c r="AN4" s="12">
        <f ca="1" t="shared" si="0"/>
        <v>0</v>
      </c>
    </row>
    <row r="5" ht="21" spans="1:40">
      <c r="A5" s="13" t="str">
        <f>Attraction_List!$E$2</f>
        <v>Limited Time</v>
      </c>
      <c r="B5" s="19" t="str">
        <f ca="1">IF(LOOKUP(B1,Attraction_List!$Z$3:$Z$9999,Attraction_List!$E$3:$E$9999)="Y","Yes","No")</f>
        <v>No</v>
      </c>
      <c r="C5" s="19"/>
      <c r="E5" s="21"/>
      <c r="G5" s="20"/>
      <c r="L5" s="26"/>
      <c r="AA5" s="44"/>
      <c r="AB5" s="45"/>
      <c r="AC5" s="45"/>
      <c r="AD5" s="45"/>
      <c r="AE5" s="45"/>
      <c r="AF5" s="45"/>
      <c r="AG5" s="45"/>
      <c r="AH5" s="45"/>
      <c r="AI5" s="45"/>
      <c r="AJ5" s="45"/>
      <c r="AK5" s="45"/>
      <c r="AL5" s="46"/>
      <c r="AN5" s="12">
        <f ca="1" t="shared" si="0"/>
        <v>0</v>
      </c>
    </row>
    <row r="6" ht="21" spans="1:40">
      <c r="A6" s="13" t="str">
        <f>Attraction_List!$F$2</f>
        <v>Build Time</v>
      </c>
      <c r="B6" s="19" t="str">
        <f ca="1">LOOKUP(B1,Attraction_List!$Z$3:$Z$9999,Attraction_List!$F$3:$F$9999)</f>
        <v>0s</v>
      </c>
      <c r="C6" s="19"/>
      <c r="E6" s="21"/>
      <c r="G6" s="20"/>
      <c r="L6" s="26"/>
      <c r="AA6" s="44"/>
      <c r="AB6" s="45"/>
      <c r="AC6" s="45"/>
      <c r="AD6" s="45"/>
      <c r="AE6" s="45"/>
      <c r="AF6" s="45"/>
      <c r="AG6" s="45"/>
      <c r="AH6" s="45"/>
      <c r="AI6" s="45"/>
      <c r="AJ6" s="45"/>
      <c r="AK6" s="45"/>
      <c r="AL6" s="46"/>
      <c r="AN6" s="12">
        <f ca="1" t="shared" si="0"/>
        <v>0</v>
      </c>
    </row>
    <row r="7" ht="21" spans="1:40">
      <c r="A7" s="13" t="str">
        <f>Attraction_List!$G$2</f>
        <v>Size</v>
      </c>
      <c r="B7" s="19" t="str">
        <f ca="1">LOOKUP(B1,Attraction_List!$Z$3:$Z$9999,Attraction_List!$G$3:$G$9999)</f>
        <v>10x10</v>
      </c>
      <c r="C7" s="19"/>
      <c r="E7" s="21"/>
      <c r="G7" s="20"/>
      <c r="L7" s="26"/>
      <c r="AA7" s="44"/>
      <c r="AB7" s="45"/>
      <c r="AC7" s="45"/>
      <c r="AD7" s="45"/>
      <c r="AE7" s="45"/>
      <c r="AF7" s="45"/>
      <c r="AG7" s="45"/>
      <c r="AH7" s="45"/>
      <c r="AI7" s="45"/>
      <c r="AJ7" s="45"/>
      <c r="AK7" s="45"/>
      <c r="AL7" s="46"/>
      <c r="AN7" s="12">
        <f ca="1" t="shared" si="0"/>
        <v>0</v>
      </c>
    </row>
    <row r="8" ht="21" spans="1:40">
      <c r="A8" s="13" t="str">
        <f>Attraction_List!$H$2</f>
        <v>Collect Time</v>
      </c>
      <c r="B8" s="19" t="str">
        <f ca="1">LOOKUP(B1,Attraction_List!$Z$3:$Z$9999,Attraction_List!$H$3:$H$9999)</f>
        <v>8h</v>
      </c>
      <c r="C8" s="19"/>
      <c r="E8" s="21"/>
      <c r="G8" s="20"/>
      <c r="L8" s="26"/>
      <c r="AA8" s="44"/>
      <c r="AB8" s="45"/>
      <c r="AC8" s="45"/>
      <c r="AD8" s="45"/>
      <c r="AE8" s="45"/>
      <c r="AF8" s="45"/>
      <c r="AG8" s="45"/>
      <c r="AH8" s="45"/>
      <c r="AI8" s="45"/>
      <c r="AJ8" s="45"/>
      <c r="AK8" s="45"/>
      <c r="AL8" s="46"/>
      <c r="AN8" s="12">
        <f ca="1" t="shared" si="0"/>
        <v>0</v>
      </c>
    </row>
    <row r="9" ht="21" spans="1:40">
      <c r="A9" s="13" t="str">
        <f>Attraction_List!$I$2</f>
        <v>Striking Gold</v>
      </c>
      <c r="B9" s="19" t="str">
        <f ca="1">IF(LOOKUP(B1,Attraction_List!$Z$3:$Z$9999,Attraction_List!$I$3:$I$9999)="Y","Yes","No")</f>
        <v>Yes</v>
      </c>
      <c r="C9" s="19"/>
      <c r="E9" s="21"/>
      <c r="G9" s="20"/>
      <c r="L9" s="26"/>
      <c r="AA9" s="44"/>
      <c r="AB9" s="45"/>
      <c r="AC9" s="45"/>
      <c r="AD9" s="45"/>
      <c r="AE9" s="45"/>
      <c r="AF9" s="45"/>
      <c r="AG9" s="45"/>
      <c r="AH9" s="45"/>
      <c r="AI9" s="45"/>
      <c r="AJ9" s="45"/>
      <c r="AK9" s="45"/>
      <c r="AL9" s="46"/>
      <c r="AN9" s="12">
        <f ca="1" t="shared" si="0"/>
        <v>0</v>
      </c>
    </row>
    <row r="10" ht="21" spans="1:40">
      <c r="A10" s="13" t="str">
        <f>Attraction_List!$J$2</f>
        <v>XP</v>
      </c>
      <c r="B10" s="19">
        <f ca="1">LOOKUP(B1,Attraction_List!$Z$3:$Z$9999,Attraction_List!$J$3:$J$9999)</f>
        <v>27</v>
      </c>
      <c r="C10" s="19"/>
      <c r="E10" s="21"/>
      <c r="G10" s="20"/>
      <c r="L10" s="26"/>
      <c r="AA10" s="44"/>
      <c r="AB10" s="45"/>
      <c r="AC10" s="45"/>
      <c r="AD10" s="45"/>
      <c r="AE10" s="45"/>
      <c r="AF10" s="45"/>
      <c r="AG10" s="45"/>
      <c r="AH10" s="45"/>
      <c r="AI10" s="45"/>
      <c r="AJ10" s="45"/>
      <c r="AK10" s="45"/>
      <c r="AL10" s="46"/>
      <c r="AN10" s="12">
        <f ca="1" t="shared" si="0"/>
        <v>0</v>
      </c>
    </row>
    <row r="11" ht="21" spans="1:40">
      <c r="A11" s="13" t="str">
        <f>Attraction_List!$K$2</f>
        <v>Magic</v>
      </c>
      <c r="B11" s="19">
        <f ca="1">LOOKUP(B1,Attraction_List!$Z$3:$Z$9999,Attraction_List!$K$3:$K$9999)</f>
        <v>145</v>
      </c>
      <c r="C11" s="19"/>
      <c r="D11" s="22"/>
      <c r="E11" s="23"/>
      <c r="F11" s="24"/>
      <c r="G11" s="22"/>
      <c r="H11" s="24"/>
      <c r="I11" s="24"/>
      <c r="J11" s="24"/>
      <c r="K11" s="24"/>
      <c r="L11" s="27"/>
      <c r="AA11" s="44"/>
      <c r="AB11" s="45"/>
      <c r="AC11" s="45"/>
      <c r="AD11" s="45"/>
      <c r="AE11" s="45"/>
      <c r="AF11" s="45"/>
      <c r="AG11" s="45"/>
      <c r="AH11" s="45"/>
      <c r="AI11" s="45"/>
      <c r="AJ11" s="45"/>
      <c r="AK11" s="45"/>
      <c r="AL11" s="46"/>
      <c r="AN11" s="12">
        <f ca="1" t="shared" si="0"/>
        <v>0</v>
      </c>
    </row>
    <row r="12" ht="21" spans="1:40">
      <c r="A12" s="13" t="str">
        <f>Attraction_List!$L$2</f>
        <v>Possible Tokens</v>
      </c>
      <c r="B12" s="19">
        <f ca="1">LOOKUP(B1,Attraction_List!$Z$3:$Z$9999,Attraction_List!$L$3:$L$9999)</f>
        <v>0</v>
      </c>
      <c r="C12" s="19"/>
      <c r="E12" s="21"/>
      <c r="G12" s="20"/>
      <c r="L12" s="28"/>
      <c r="AA12" s="44"/>
      <c r="AB12" s="45"/>
      <c r="AC12" s="45"/>
      <c r="AD12" s="45"/>
      <c r="AE12" s="45"/>
      <c r="AF12" s="45"/>
      <c r="AG12" s="45"/>
      <c r="AH12" s="45"/>
      <c r="AI12" s="45"/>
      <c r="AJ12" s="45"/>
      <c r="AK12" s="45"/>
      <c r="AL12" s="46"/>
      <c r="AN12" s="12">
        <f ca="1" t="shared" si="0"/>
        <v>0</v>
      </c>
    </row>
    <row r="13" ht="21" spans="1:40">
      <c r="A13" s="13" t="str">
        <f>Attraction_List!$M$2</f>
        <v>Activity</v>
      </c>
      <c r="B13" s="19" t="str">
        <f ca="1">LOOKUP(B1,Attraction_List!$Z$3:$Z$9999,Attraction_List!$M$3:$M$9999)</f>
        <v>Feeding the Fish</v>
      </c>
      <c r="C13" s="19"/>
      <c r="E13" s="21"/>
      <c r="G13" s="20"/>
      <c r="L13" s="29"/>
      <c r="AA13" s="44"/>
      <c r="AB13" s="45"/>
      <c r="AC13" s="45"/>
      <c r="AD13" s="45"/>
      <c r="AE13" s="45"/>
      <c r="AF13" s="45"/>
      <c r="AG13" s="45"/>
      <c r="AH13" s="45"/>
      <c r="AI13" s="45"/>
      <c r="AJ13" s="45"/>
      <c r="AK13" s="45"/>
      <c r="AL13" s="46"/>
      <c r="AN13" s="12">
        <f ca="1" t="shared" si="0"/>
        <v>0</v>
      </c>
    </row>
    <row r="14" ht="21" spans="1:40">
      <c r="A14" s="13" t="s">
        <v>308</v>
      </c>
      <c r="B14" s="22">
        <f>COUNTA($AB$4:$AB$9999)</f>
        <v>0</v>
      </c>
      <c r="C14" s="24"/>
      <c r="D14" s="22"/>
      <c r="E14" s="23"/>
      <c r="F14" s="24"/>
      <c r="G14" s="20"/>
      <c r="H14" s="24"/>
      <c r="I14" s="24"/>
      <c r="J14" s="24"/>
      <c r="K14" s="24"/>
      <c r="L14" s="28"/>
      <c r="AA14" s="44"/>
      <c r="AB14" s="45"/>
      <c r="AC14" s="45"/>
      <c r="AD14" s="45"/>
      <c r="AE14" s="45"/>
      <c r="AF14" s="45"/>
      <c r="AG14" s="45"/>
      <c r="AH14" s="45"/>
      <c r="AI14" s="45"/>
      <c r="AJ14" s="45"/>
      <c r="AK14" s="45"/>
      <c r="AL14" s="46"/>
      <c r="AN14" s="12">
        <f ca="1" t="shared" si="0"/>
        <v>0</v>
      </c>
    </row>
    <row r="15" ht="21" spans="1:40">
      <c r="A15" s="13" t="s">
        <v>311</v>
      </c>
      <c r="B15" s="22">
        <f>COUNTA($AA$4:$AA$9999)</f>
        <v>0</v>
      </c>
      <c r="C15" s="24"/>
      <c r="D15" s="22"/>
      <c r="E15" s="23"/>
      <c r="F15" s="24"/>
      <c r="G15" s="20"/>
      <c r="H15" s="24"/>
      <c r="I15" s="24"/>
      <c r="J15" s="24"/>
      <c r="K15" s="24"/>
      <c r="L15" s="28"/>
      <c r="AA15" s="44"/>
      <c r="AB15" s="45"/>
      <c r="AC15" s="45"/>
      <c r="AD15" s="45"/>
      <c r="AE15" s="45"/>
      <c r="AF15" s="45"/>
      <c r="AG15" s="45"/>
      <c r="AH15" s="45"/>
      <c r="AI15" s="45"/>
      <c r="AJ15" s="45"/>
      <c r="AK15" s="45"/>
      <c r="AL15" s="46"/>
      <c r="AN15" s="12">
        <f ca="1" t="shared" si="0"/>
        <v>0</v>
      </c>
    </row>
    <row r="16" spans="27:40">
      <c r="AA16" s="44"/>
      <c r="AB16" s="46"/>
      <c r="AC16" s="45"/>
      <c r="AD16" s="47"/>
      <c r="AE16" s="45"/>
      <c r="AF16" s="45"/>
      <c r="AG16" s="45"/>
      <c r="AH16" s="45"/>
      <c r="AI16" s="45"/>
      <c r="AJ16" s="45"/>
      <c r="AK16" s="45"/>
      <c r="AL16" s="46"/>
      <c r="AN16" s="12">
        <f ca="1" t="shared" si="0"/>
        <v>0</v>
      </c>
    </row>
    <row r="17" spans="27:40">
      <c r="AA17" s="44"/>
      <c r="AB17" s="46"/>
      <c r="AC17" s="45"/>
      <c r="AD17" s="45"/>
      <c r="AE17" s="45"/>
      <c r="AF17" s="45"/>
      <c r="AG17" s="45"/>
      <c r="AH17" s="45"/>
      <c r="AI17" s="45"/>
      <c r="AJ17" s="45"/>
      <c r="AK17" s="45"/>
      <c r="AL17" s="46"/>
      <c r="AN17" s="12">
        <f ca="1" t="shared" si="0"/>
        <v>0</v>
      </c>
    </row>
    <row r="18" spans="27:40">
      <c r="AA18" s="44"/>
      <c r="AB18" s="46"/>
      <c r="AC18" s="45"/>
      <c r="AD18" s="45"/>
      <c r="AE18" s="45"/>
      <c r="AF18" s="45"/>
      <c r="AG18" s="46"/>
      <c r="AH18" s="45"/>
      <c r="AI18" s="45"/>
      <c r="AJ18" s="45"/>
      <c r="AK18" s="45"/>
      <c r="AL18" s="46"/>
      <c r="AN18" s="12">
        <f ca="1" t="shared" si="0"/>
        <v>0</v>
      </c>
    </row>
    <row r="19" spans="27:40">
      <c r="AA19" s="44"/>
      <c r="AB19" s="46"/>
      <c r="AC19" s="45"/>
      <c r="AD19" s="45"/>
      <c r="AE19" s="45"/>
      <c r="AF19" s="45"/>
      <c r="AG19" s="46"/>
      <c r="AH19" s="45"/>
      <c r="AI19" s="45"/>
      <c r="AJ19" s="45"/>
      <c r="AK19" s="45"/>
      <c r="AL19" s="46"/>
      <c r="AN19" s="12">
        <f ca="1" t="shared" si="0"/>
        <v>0</v>
      </c>
    </row>
    <row r="20" spans="27:40">
      <c r="AA20" s="44"/>
      <c r="AB20" s="46"/>
      <c r="AC20" s="45"/>
      <c r="AD20" s="47"/>
      <c r="AE20" s="45"/>
      <c r="AF20" s="45"/>
      <c r="AG20" s="46"/>
      <c r="AH20" s="45"/>
      <c r="AI20" s="45"/>
      <c r="AJ20" s="45"/>
      <c r="AK20" s="45"/>
      <c r="AL20" s="46"/>
      <c r="AN20" s="12">
        <f ca="1" t="shared" si="0"/>
        <v>0</v>
      </c>
    </row>
    <row r="21" spans="27:40">
      <c r="AA21" s="44"/>
      <c r="AB21" s="46"/>
      <c r="AC21" s="45"/>
      <c r="AD21" s="45"/>
      <c r="AE21" s="45"/>
      <c r="AF21" s="45"/>
      <c r="AG21" s="46"/>
      <c r="AH21" s="45"/>
      <c r="AI21" s="45"/>
      <c r="AJ21" s="45"/>
      <c r="AK21" s="45"/>
      <c r="AL21" s="46"/>
      <c r="AN21" s="12">
        <f ca="1" t="shared" si="0"/>
        <v>0</v>
      </c>
    </row>
    <row r="22" spans="27:40">
      <c r="AA22" s="44"/>
      <c r="AB22" s="46"/>
      <c r="AC22" s="45"/>
      <c r="AD22" s="45"/>
      <c r="AE22" s="45"/>
      <c r="AF22" s="45"/>
      <c r="AG22" s="46"/>
      <c r="AH22" s="45"/>
      <c r="AI22" s="45"/>
      <c r="AJ22" s="45"/>
      <c r="AK22" s="45"/>
      <c r="AL22" s="46"/>
      <c r="AN22" s="12">
        <f ca="1" t="shared" si="0"/>
        <v>0</v>
      </c>
    </row>
    <row r="23" spans="27:40">
      <c r="AA23" s="44"/>
      <c r="AB23" s="46"/>
      <c r="AC23" s="45"/>
      <c r="AD23" s="45"/>
      <c r="AE23" s="45"/>
      <c r="AF23" s="45"/>
      <c r="AG23" s="46"/>
      <c r="AH23" s="45"/>
      <c r="AI23" s="45"/>
      <c r="AJ23" s="45"/>
      <c r="AK23" s="45"/>
      <c r="AL23" s="46"/>
      <c r="AN23" s="12">
        <f ca="1" t="shared" si="0"/>
        <v>0</v>
      </c>
    </row>
    <row r="24" spans="27:40">
      <c r="AA24" s="44"/>
      <c r="AB24" s="45"/>
      <c r="AC24" s="45"/>
      <c r="AD24" s="45"/>
      <c r="AE24" s="45"/>
      <c r="AF24" s="45"/>
      <c r="AG24" s="45"/>
      <c r="AH24" s="45"/>
      <c r="AI24" s="45"/>
      <c r="AJ24" s="45"/>
      <c r="AK24" s="45"/>
      <c r="AL24" s="46"/>
      <c r="AN24" s="12">
        <f ca="1" t="shared" si="0"/>
        <v>0</v>
      </c>
    </row>
    <row r="25" spans="27:40">
      <c r="AA25" s="44"/>
      <c r="AB25" s="45"/>
      <c r="AC25" s="45"/>
      <c r="AD25" s="47"/>
      <c r="AE25" s="45"/>
      <c r="AF25" s="45"/>
      <c r="AG25" s="45"/>
      <c r="AH25" s="45"/>
      <c r="AI25" s="45"/>
      <c r="AJ25" s="45"/>
      <c r="AK25" s="45"/>
      <c r="AL25" s="46"/>
      <c r="AN25" s="12">
        <f ca="1" t="shared" si="0"/>
        <v>0</v>
      </c>
    </row>
    <row r="26" spans="27:40">
      <c r="AA26" s="44"/>
      <c r="AB26" s="45"/>
      <c r="AC26" s="45"/>
      <c r="AD26" s="45"/>
      <c r="AE26" s="45"/>
      <c r="AF26" s="45"/>
      <c r="AG26" s="45"/>
      <c r="AH26" s="45"/>
      <c r="AI26" s="45"/>
      <c r="AJ26" s="45"/>
      <c r="AK26" s="45"/>
      <c r="AL26" s="46"/>
      <c r="AN26" s="12">
        <f ca="1" t="shared" si="0"/>
        <v>0</v>
      </c>
    </row>
    <row r="27" spans="27:40">
      <c r="AA27" s="44"/>
      <c r="AB27" s="45"/>
      <c r="AC27" s="45"/>
      <c r="AD27" s="45"/>
      <c r="AE27" s="45"/>
      <c r="AF27" s="45"/>
      <c r="AG27" s="45"/>
      <c r="AH27" s="45"/>
      <c r="AI27" s="45"/>
      <c r="AJ27" s="45"/>
      <c r="AK27" s="45"/>
      <c r="AL27" s="46"/>
      <c r="AN27" s="12">
        <f ca="1" t="shared" si="0"/>
        <v>0</v>
      </c>
    </row>
    <row r="28" spans="27:40">
      <c r="AA28" s="44"/>
      <c r="AB28" s="45"/>
      <c r="AC28" s="45"/>
      <c r="AD28" s="45"/>
      <c r="AE28" s="45"/>
      <c r="AF28" s="45"/>
      <c r="AG28" s="45"/>
      <c r="AH28" s="45"/>
      <c r="AI28" s="45"/>
      <c r="AJ28" s="45"/>
      <c r="AK28" s="45"/>
      <c r="AL28" s="46"/>
      <c r="AN28" s="12">
        <f ca="1" t="shared" si="0"/>
        <v>0</v>
      </c>
    </row>
    <row r="29" spans="27:40">
      <c r="AA29" s="44"/>
      <c r="AB29" s="45"/>
      <c r="AC29" s="45"/>
      <c r="AD29" s="45"/>
      <c r="AE29" s="45"/>
      <c r="AF29" s="45"/>
      <c r="AG29" s="45"/>
      <c r="AH29" s="45"/>
      <c r="AI29" s="45"/>
      <c r="AJ29" s="45"/>
      <c r="AK29" s="45"/>
      <c r="AL29" s="46"/>
      <c r="AN29" s="12">
        <f ca="1" t="shared" si="0"/>
        <v>0</v>
      </c>
    </row>
    <row r="30" spans="27:40">
      <c r="AA30" s="44"/>
      <c r="AB30" s="45"/>
      <c r="AC30" s="45"/>
      <c r="AD30" s="45"/>
      <c r="AE30" s="45"/>
      <c r="AF30" s="45"/>
      <c r="AG30" s="45"/>
      <c r="AH30" s="45"/>
      <c r="AI30" s="45"/>
      <c r="AJ30" s="45"/>
      <c r="AK30" s="45"/>
      <c r="AL30" s="46"/>
      <c r="AN30" s="12">
        <f ca="1" t="shared" si="0"/>
        <v>0</v>
      </c>
    </row>
    <row r="31" spans="27:40">
      <c r="AA31" s="44"/>
      <c r="AB31" s="45"/>
      <c r="AC31" s="45"/>
      <c r="AD31" s="45"/>
      <c r="AE31" s="45"/>
      <c r="AF31" s="45"/>
      <c r="AG31" s="45"/>
      <c r="AH31" s="45"/>
      <c r="AI31" s="45"/>
      <c r="AJ31" s="45"/>
      <c r="AK31" s="45"/>
      <c r="AL31" s="46"/>
      <c r="AN31" s="12">
        <f ca="1" t="shared" si="0"/>
        <v>0</v>
      </c>
    </row>
    <row r="32" spans="27:40">
      <c r="AA32" s="44"/>
      <c r="AB32" s="45"/>
      <c r="AC32" s="45"/>
      <c r="AD32" s="45"/>
      <c r="AE32" s="45"/>
      <c r="AF32" s="45"/>
      <c r="AG32" s="45"/>
      <c r="AH32" s="45"/>
      <c r="AI32" s="45"/>
      <c r="AJ32" s="45"/>
      <c r="AK32" s="45"/>
      <c r="AL32" s="46"/>
      <c r="AN32" s="12">
        <f ca="1" t="shared" si="0"/>
        <v>0</v>
      </c>
    </row>
    <row r="33" spans="27:40">
      <c r="AA33" s="44"/>
      <c r="AB33" s="45"/>
      <c r="AC33" s="45"/>
      <c r="AD33" s="47"/>
      <c r="AE33" s="45"/>
      <c r="AF33" s="45"/>
      <c r="AG33" s="45"/>
      <c r="AH33" s="45"/>
      <c r="AI33" s="45"/>
      <c r="AJ33" s="45"/>
      <c r="AK33" s="45"/>
      <c r="AL33" s="46"/>
      <c r="AN33" s="12">
        <f ca="1" t="shared" si="0"/>
        <v>0</v>
      </c>
    </row>
    <row r="34" spans="27:40">
      <c r="AA34" s="44"/>
      <c r="AB34" s="46"/>
      <c r="AC34" s="45"/>
      <c r="AD34" s="45"/>
      <c r="AE34" s="45"/>
      <c r="AF34" s="45"/>
      <c r="AG34" s="46"/>
      <c r="AH34" s="45"/>
      <c r="AI34" s="45"/>
      <c r="AJ34" s="45"/>
      <c r="AK34" s="45"/>
      <c r="AL34" s="70"/>
      <c r="AN34" s="12">
        <f ca="1" t="shared" si="0"/>
        <v>0</v>
      </c>
    </row>
    <row r="35" spans="27:40">
      <c r="AA35" s="48"/>
      <c r="AB35" s="49"/>
      <c r="AC35" s="50"/>
      <c r="AD35" s="50"/>
      <c r="AE35" s="50"/>
      <c r="AF35" s="50"/>
      <c r="AG35" s="49"/>
      <c r="AH35" s="50"/>
      <c r="AI35" s="50"/>
      <c r="AJ35" s="50"/>
      <c r="AK35" s="50"/>
      <c r="AL35" s="71"/>
      <c r="AN35" s="12">
        <f ca="1" t="shared" si="0"/>
        <v>0</v>
      </c>
    </row>
    <row r="36" spans="27:40">
      <c r="AA36" s="48"/>
      <c r="AB36" s="49"/>
      <c r="AC36" s="50"/>
      <c r="AD36" s="50"/>
      <c r="AE36" s="50"/>
      <c r="AF36" s="50"/>
      <c r="AG36" s="49"/>
      <c r="AH36" s="50"/>
      <c r="AI36" s="50"/>
      <c r="AJ36" s="50"/>
      <c r="AK36" s="50"/>
      <c r="AL36" s="71"/>
      <c r="AN36" s="12">
        <f ca="1" t="shared" si="0"/>
        <v>0</v>
      </c>
    </row>
    <row r="37" spans="27:40">
      <c r="AA37" s="48"/>
      <c r="AB37" s="49"/>
      <c r="AC37" s="50"/>
      <c r="AD37" s="50"/>
      <c r="AE37" s="50"/>
      <c r="AF37" s="50"/>
      <c r="AG37" s="49"/>
      <c r="AH37" s="50"/>
      <c r="AI37" s="50"/>
      <c r="AJ37" s="50"/>
      <c r="AK37" s="50"/>
      <c r="AL37" s="71"/>
      <c r="AN37" s="12">
        <f ca="1" t="shared" si="0"/>
        <v>0</v>
      </c>
    </row>
    <row r="38" spans="27:40">
      <c r="AA38" s="51"/>
      <c r="AB38" s="29"/>
      <c r="AC38" s="10"/>
      <c r="AE38" s="10"/>
      <c r="AF38" s="10"/>
      <c r="AG38" s="29"/>
      <c r="AH38" s="10"/>
      <c r="AI38" s="10"/>
      <c r="AJ38" s="10"/>
      <c r="AK38" s="10"/>
      <c r="AL38" s="28"/>
      <c r="AN38" s="12">
        <f ca="1" t="shared" si="0"/>
        <v>0</v>
      </c>
    </row>
    <row r="39" spans="27:40">
      <c r="AA39" s="51"/>
      <c r="AB39" s="29"/>
      <c r="AC39" s="10"/>
      <c r="AE39" s="10"/>
      <c r="AF39" s="10"/>
      <c r="AG39" s="29"/>
      <c r="AH39" s="10"/>
      <c r="AI39" s="10"/>
      <c r="AJ39" s="10"/>
      <c r="AK39" s="10"/>
      <c r="AL39" s="28"/>
      <c r="AN39" s="12">
        <f ca="1" t="shared" si="0"/>
        <v>0</v>
      </c>
    </row>
    <row r="40" spans="27:40">
      <c r="AA40" s="51"/>
      <c r="AB40" s="29"/>
      <c r="AC40" s="10"/>
      <c r="AE40" s="10"/>
      <c r="AF40" s="10"/>
      <c r="AG40" s="29"/>
      <c r="AH40" s="10"/>
      <c r="AI40" s="10"/>
      <c r="AJ40" s="10"/>
      <c r="AK40" s="10"/>
      <c r="AL40" s="28"/>
      <c r="AN40" s="12">
        <f ca="1" t="shared" si="0"/>
        <v>0</v>
      </c>
    </row>
    <row r="41" spans="27:40">
      <c r="AA41" s="51"/>
      <c r="AB41" s="29"/>
      <c r="AC41" s="10"/>
      <c r="AE41" s="10"/>
      <c r="AF41" s="10"/>
      <c r="AG41" s="29"/>
      <c r="AH41" s="10"/>
      <c r="AI41" s="10"/>
      <c r="AJ41" s="10"/>
      <c r="AK41" s="10"/>
      <c r="AL41" s="28"/>
      <c r="AN41" s="12">
        <f ca="1" t="shared" si="0"/>
        <v>0</v>
      </c>
    </row>
    <row r="42" spans="27:40">
      <c r="AA42" s="51"/>
      <c r="AB42" s="29"/>
      <c r="AC42" s="10"/>
      <c r="AE42" s="10"/>
      <c r="AF42" s="10"/>
      <c r="AG42" s="29"/>
      <c r="AH42" s="10"/>
      <c r="AI42" s="10"/>
      <c r="AJ42" s="10"/>
      <c r="AK42" s="10"/>
      <c r="AL42" s="28"/>
      <c r="AN42" s="12">
        <f ca="1" t="shared" si="0"/>
        <v>0</v>
      </c>
    </row>
    <row r="43" spans="27:40">
      <c r="AA43" s="51"/>
      <c r="AB43" s="29"/>
      <c r="AC43" s="10"/>
      <c r="AE43" s="10"/>
      <c r="AF43" s="10"/>
      <c r="AG43" s="29"/>
      <c r="AH43" s="10"/>
      <c r="AI43" s="10"/>
      <c r="AJ43" s="10"/>
      <c r="AK43" s="10"/>
      <c r="AL43" s="28"/>
      <c r="AN43" s="12">
        <f ca="1" t="shared" si="0"/>
        <v>0</v>
      </c>
    </row>
    <row r="44" spans="40:40">
      <c r="AN44" s="12">
        <f ca="1" t="shared" si="0"/>
        <v>0</v>
      </c>
    </row>
    <row r="45" spans="27:40">
      <c r="AA45" s="52"/>
      <c r="AB45" s="53"/>
      <c r="AC45" s="54"/>
      <c r="AD45" s="50"/>
      <c r="AE45" s="54"/>
      <c r="AF45" s="54"/>
      <c r="AG45" s="53"/>
      <c r="AH45" s="54"/>
      <c r="AI45" s="54"/>
      <c r="AJ45" s="54"/>
      <c r="AK45" s="54"/>
      <c r="AL45" s="72"/>
      <c r="AM45" s="52"/>
      <c r="AN45" s="12">
        <f ca="1" t="shared" si="0"/>
        <v>0</v>
      </c>
    </row>
    <row r="46" spans="27:40">
      <c r="AA46" s="44"/>
      <c r="AB46" s="55"/>
      <c r="AC46" s="56"/>
      <c r="AD46" s="45"/>
      <c r="AE46" s="56"/>
      <c r="AF46" s="56"/>
      <c r="AG46" s="55"/>
      <c r="AH46" s="56"/>
      <c r="AI46" s="56"/>
      <c r="AJ46" s="56"/>
      <c r="AK46" s="56"/>
      <c r="AL46" s="73"/>
      <c r="AM46" s="52"/>
      <c r="AN46" s="12">
        <f ca="1" t="shared" si="0"/>
        <v>0</v>
      </c>
    </row>
    <row r="47" spans="27:40">
      <c r="AA47" s="44"/>
      <c r="AB47" s="55"/>
      <c r="AC47" s="56"/>
      <c r="AD47" s="45"/>
      <c r="AE47" s="56"/>
      <c r="AF47" s="56"/>
      <c r="AG47" s="55"/>
      <c r="AH47" s="56"/>
      <c r="AI47" s="56"/>
      <c r="AJ47" s="56"/>
      <c r="AK47" s="56"/>
      <c r="AL47" s="46"/>
      <c r="AM47" s="52"/>
      <c r="AN47" s="12">
        <f ca="1" t="shared" si="0"/>
        <v>0</v>
      </c>
    </row>
    <row r="48" spans="27:40">
      <c r="AA48" s="44"/>
      <c r="AB48" s="55"/>
      <c r="AC48" s="56"/>
      <c r="AD48" s="57"/>
      <c r="AE48" s="56"/>
      <c r="AF48" s="56"/>
      <c r="AG48" s="55"/>
      <c r="AH48" s="56"/>
      <c r="AI48" s="56"/>
      <c r="AJ48" s="56"/>
      <c r="AK48" s="56"/>
      <c r="AL48" s="46"/>
      <c r="AM48" s="52"/>
      <c r="AN48" s="12">
        <f ca="1" t="shared" si="0"/>
        <v>0</v>
      </c>
    </row>
    <row r="49" spans="27:40">
      <c r="AA49" s="58"/>
      <c r="AB49" s="59"/>
      <c r="AC49" s="21"/>
      <c r="AD49" s="60"/>
      <c r="AE49" s="21"/>
      <c r="AF49" s="21"/>
      <c r="AG49" s="59"/>
      <c r="AH49" s="21"/>
      <c r="AI49" s="21"/>
      <c r="AJ49" s="21"/>
      <c r="AK49" s="21"/>
      <c r="AL49" s="74"/>
      <c r="AN49" s="12">
        <f ca="1" t="shared" si="0"/>
        <v>0</v>
      </c>
    </row>
    <row r="50" spans="40:40">
      <c r="AN50" s="12">
        <f ca="1" t="shared" si="0"/>
        <v>0</v>
      </c>
    </row>
    <row r="51" spans="40:40">
      <c r="AN51" s="12">
        <f ca="1" t="shared" si="0"/>
        <v>0</v>
      </c>
    </row>
    <row r="52" spans="40:40">
      <c r="AN52" s="12">
        <f ca="1" t="shared" si="0"/>
        <v>0</v>
      </c>
    </row>
    <row r="53" spans="40:40">
      <c r="AN53" s="12">
        <f ca="1" t="shared" si="0"/>
        <v>0</v>
      </c>
    </row>
    <row r="54" spans="40:40">
      <c r="AN54" s="12">
        <f ca="1" t="shared" si="0"/>
        <v>0</v>
      </c>
    </row>
    <row r="55" spans="40:40">
      <c r="AN55" s="12">
        <f ca="1" t="shared" si="0"/>
        <v>0</v>
      </c>
    </row>
    <row r="56" spans="40:40">
      <c r="AN56" s="12">
        <f ca="1" t="shared" si="0"/>
        <v>0</v>
      </c>
    </row>
    <row r="57" spans="40:40">
      <c r="AN57" s="12">
        <f ca="1" t="shared" si="0"/>
        <v>0</v>
      </c>
    </row>
    <row r="58" spans="40:40">
      <c r="AN58" s="12">
        <f ca="1" t="shared" si="0"/>
        <v>0</v>
      </c>
    </row>
    <row r="59" spans="40:40">
      <c r="AN59" s="12">
        <f ca="1" t="shared" si="0"/>
        <v>0</v>
      </c>
    </row>
    <row r="60" spans="40:40">
      <c r="AN60" s="12">
        <f ca="1" t="shared" si="0"/>
        <v>0</v>
      </c>
    </row>
    <row r="61" spans="40:40">
      <c r="AN61" s="12">
        <f ca="1" t="shared" si="0"/>
        <v>0</v>
      </c>
    </row>
    <row r="62" spans="40:40">
      <c r="AN62" s="12">
        <f ca="1" t="shared" si="0"/>
        <v>0</v>
      </c>
    </row>
    <row r="63" spans="40:40">
      <c r="AN63" s="12">
        <f ca="1" t="shared" si="0"/>
        <v>0</v>
      </c>
    </row>
    <row r="64" spans="40:40">
      <c r="AN64" s="12">
        <f ca="1" t="shared" si="0"/>
        <v>0</v>
      </c>
    </row>
    <row r="65" spans="40:40">
      <c r="AN65" s="12">
        <f ca="1" t="shared" si="0"/>
        <v>0</v>
      </c>
    </row>
    <row r="66" spans="40:40">
      <c r="AN66" s="12">
        <f ca="1" t="shared" si="0"/>
        <v>0</v>
      </c>
    </row>
    <row r="67" spans="40:40">
      <c r="AN67" s="12">
        <f t="shared" ref="AN67:AN99" si="1">IF(ISBLANK($AL67),0,1+LEN($AL67)-LEN(SUBSTITUTE($AL67,"●","")))</f>
        <v>0</v>
      </c>
    </row>
    <row r="68" spans="40:40">
      <c r="AN68" s="12">
        <f t="shared" si="1"/>
        <v>0</v>
      </c>
    </row>
    <row r="69" spans="40:40">
      <c r="AN69" s="12">
        <f t="shared" si="1"/>
        <v>0</v>
      </c>
    </row>
    <row r="70" spans="40:40">
      <c r="AN70" s="12">
        <f t="shared" si="1"/>
        <v>0</v>
      </c>
    </row>
    <row r="71" spans="40:40">
      <c r="AN71" s="12">
        <f t="shared" si="1"/>
        <v>0</v>
      </c>
    </row>
    <row r="72" spans="40:40">
      <c r="AN72" s="12">
        <f t="shared" si="1"/>
        <v>0</v>
      </c>
    </row>
    <row r="73" spans="40:40">
      <c r="AN73" s="12">
        <f t="shared" si="1"/>
        <v>0</v>
      </c>
    </row>
    <row r="74" spans="40:40">
      <c r="AN74" s="12">
        <f t="shared" si="1"/>
        <v>0</v>
      </c>
    </row>
    <row r="75" spans="40:40">
      <c r="AN75" s="12">
        <f t="shared" si="1"/>
        <v>0</v>
      </c>
    </row>
    <row r="76" spans="40:40">
      <c r="AN76" s="12">
        <f t="shared" si="1"/>
        <v>0</v>
      </c>
    </row>
    <row r="77" spans="40:40">
      <c r="AN77" s="12">
        <f t="shared" si="1"/>
        <v>0</v>
      </c>
    </row>
    <row r="78" spans="40:40">
      <c r="AN78" s="12">
        <f t="shared" si="1"/>
        <v>0</v>
      </c>
    </row>
    <row r="79" spans="40:40">
      <c r="AN79" s="12">
        <f t="shared" si="1"/>
        <v>0</v>
      </c>
    </row>
    <row r="80" spans="40:40">
      <c r="AN80" s="12">
        <f t="shared" si="1"/>
        <v>0</v>
      </c>
    </row>
    <row r="81" spans="40:40">
      <c r="AN81" s="12">
        <f t="shared" si="1"/>
        <v>0</v>
      </c>
    </row>
    <row r="82" spans="40:40">
      <c r="AN82" s="12">
        <f t="shared" si="1"/>
        <v>0</v>
      </c>
    </row>
    <row r="83" spans="40:40">
      <c r="AN83" s="12">
        <f t="shared" si="1"/>
        <v>0</v>
      </c>
    </row>
    <row r="84" spans="40:40">
      <c r="AN84" s="12">
        <f t="shared" si="1"/>
        <v>0</v>
      </c>
    </row>
    <row r="85" spans="40:40">
      <c r="AN85" s="12">
        <f t="shared" si="1"/>
        <v>0</v>
      </c>
    </row>
    <row r="86" spans="40:40">
      <c r="AN86" s="12">
        <f t="shared" si="1"/>
        <v>0</v>
      </c>
    </row>
    <row r="87" spans="40:40">
      <c r="AN87" s="12">
        <f t="shared" si="1"/>
        <v>0</v>
      </c>
    </row>
    <row r="88" spans="40:40">
      <c r="AN88" s="12">
        <f t="shared" si="1"/>
        <v>0</v>
      </c>
    </row>
    <row r="89" spans="40:40">
      <c r="AN89" s="12">
        <f t="shared" si="1"/>
        <v>0</v>
      </c>
    </row>
    <row r="90" spans="40:40">
      <c r="AN90" s="12">
        <f t="shared" si="1"/>
        <v>0</v>
      </c>
    </row>
    <row r="91" spans="40:40">
      <c r="AN91" s="12">
        <f t="shared" si="1"/>
        <v>0</v>
      </c>
    </row>
    <row r="92" spans="40:40">
      <c r="AN92" s="12">
        <f t="shared" si="1"/>
        <v>0</v>
      </c>
    </row>
    <row r="93" spans="40:40">
      <c r="AN93" s="12">
        <f t="shared" si="1"/>
        <v>0</v>
      </c>
    </row>
    <row r="94" spans="40:40">
      <c r="AN94" s="12">
        <f t="shared" si="1"/>
        <v>0</v>
      </c>
    </row>
    <row r="95" spans="40:40">
      <c r="AN95" s="12">
        <f t="shared" si="1"/>
        <v>0</v>
      </c>
    </row>
    <row r="96" spans="40:40">
      <c r="AN96" s="12">
        <f t="shared" si="1"/>
        <v>0</v>
      </c>
    </row>
    <row r="97" spans="40:40">
      <c r="AN97" s="12">
        <f t="shared" si="1"/>
        <v>0</v>
      </c>
    </row>
    <row r="98" spans="40:40">
      <c r="AN98" s="12">
        <f t="shared" si="1"/>
        <v>0</v>
      </c>
    </row>
    <row r="99" spans="40:40">
      <c r="AN99" s="12">
        <f t="shared" si="1"/>
        <v>0</v>
      </c>
    </row>
  </sheetData>
  <sheetProtection sheet="1" objects="1"/>
  <mergeCells count="11">
    <mergeCell ref="D1:F1"/>
    <mergeCell ref="AA1:AL1"/>
    <mergeCell ref="D2:F2"/>
    <mergeCell ref="AJ2:AK2"/>
    <mergeCell ref="D3:F3"/>
    <mergeCell ref="AB2:AB3"/>
    <mergeCell ref="AC2:AC3"/>
    <mergeCell ref="AD2:AD3"/>
    <mergeCell ref="AE2:AE3"/>
    <mergeCell ref="AF2:AF3"/>
    <mergeCell ref="AG2:AG3"/>
  </mergeCells>
  <pageMargins left="0.75" right="0.75" top="1" bottom="1" header="0.511805555555556" footer="0.511805555555556"/>
  <headerFooter/>
  <drawing r:id="rId1"/>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sheetPr>
    <pageSetUpPr autoPageBreaks="0"/>
  </sheetPr>
  <dimension ref="A1:AN99"/>
  <sheetViews>
    <sheetView showZeros="0" workbookViewId="0">
      <selection activeCell="A1" sqref="A1"/>
    </sheetView>
  </sheetViews>
  <sheetFormatPr defaultColWidth="9.14285714285714" defaultRowHeight="15"/>
  <cols>
    <col min="1" max="1" width="20.5714285714286" customWidth="1"/>
    <col min="2" max="2" width="29.7142857142857" style="8" customWidth="1"/>
    <col min="3" max="3" width="10.2857142857143" style="9" customWidth="1"/>
    <col min="4" max="4" width="10.2857142857143" style="10" customWidth="1"/>
    <col min="5" max="6" width="10.2857142857143" style="9" customWidth="1"/>
    <col min="7" max="7" width="10.2857142857143" style="8" customWidth="1"/>
    <col min="8" max="11" width="10.2857142857143" style="9" customWidth="1"/>
    <col min="12" max="12" width="10.2857142857143" style="11" customWidth="1"/>
    <col min="13" max="24" width="10.2857142857143" style="12" customWidth="1"/>
    <col min="26" max="26" width="0.990476190476191" customWidth="1"/>
    <col min="27" max="27" width="20.5714285714286" customWidth="1"/>
    <col min="28" max="28" width="29.7142857142857" style="8" customWidth="1"/>
    <col min="29" max="29" width="6.71428571428571" style="9" customWidth="1"/>
    <col min="30" max="30" width="19.1428571428571" style="10" customWidth="1"/>
    <col min="31" max="31" width="8.28571428571429" style="9" customWidth="1"/>
    <col min="32" max="32" width="7.42857142857143" style="9" customWidth="1"/>
    <col min="33" max="33" width="33.2857142857143" style="8" customWidth="1"/>
    <col min="34" max="34" width="9.28571428571429" style="9" customWidth="1"/>
    <col min="35" max="35" width="5.42857142857143" style="9" customWidth="1"/>
    <col min="36" max="36" width="3.85714285714286" style="9" customWidth="1"/>
    <col min="37" max="37" width="6.57142857142857" style="9" customWidth="1"/>
    <col min="38" max="38" width="36.2857142857143" style="11" customWidth="1"/>
    <col min="39" max="39" width="0.857142857142857" customWidth="1"/>
    <col min="40" max="40" width="9.14285714285714" style="12"/>
  </cols>
  <sheetData>
    <row r="1" ht="22.5" spans="1:40">
      <c r="A1" s="13" t="str">
        <f>Attraction_List!$Z$2</f>
        <v>Sheet Name</v>
      </c>
      <c r="B1" s="14" t="str">
        <f ca="1">MID(CELL("filename",B1),FIND("]",CELL("filename",B1))+1,255)</f>
        <v>Lantern_Attraction</v>
      </c>
      <c r="C1" s="14"/>
      <c r="D1" s="15" t="str">
        <f ca="1">HYPERLINK("#"&amp;CELL("address",INDEX(Attraction_List!$A$3:$A$9999,MATCH($B$1,Attraction_List!$Z$3:$Z$9999,0),1)),"Back to Attraction List")</f>
        <v>Back to Attraction List</v>
      </c>
      <c r="E1" s="16"/>
      <c r="F1" s="17"/>
      <c r="G1" s="18"/>
      <c r="H1" s="18"/>
      <c r="I1" s="18"/>
      <c r="J1" s="18"/>
      <c r="K1" s="18"/>
      <c r="L1" s="25"/>
      <c r="AA1" s="30" t="str">
        <f ca="1">N($B$14)&amp;" Task(s) From "&amp;N($B$15)&amp;" Character(s) Use "&amp;CHAR(34)&amp;$B$2&amp;CHAR(34)&amp;" For "&amp;N($AN$1)&amp;" Token(s)"</f>
        <v>3 Task(s) From 3 Character(s) Use "Lantern Attraction" For 1 Token(s)</v>
      </c>
      <c r="AB1" s="31"/>
      <c r="AC1" s="31"/>
      <c r="AD1" s="31"/>
      <c r="AE1" s="31"/>
      <c r="AF1" s="31"/>
      <c r="AG1" s="31"/>
      <c r="AH1" s="31"/>
      <c r="AI1" s="31"/>
      <c r="AJ1" s="31"/>
      <c r="AK1" s="31"/>
      <c r="AL1" s="61"/>
      <c r="AN1" s="12">
        <f ca="1">SUM($AN$4:$AN$9999)</f>
        <v>1</v>
      </c>
    </row>
    <row r="2" ht="22.5" spans="1:40">
      <c r="A2" s="13" t="str">
        <f>Attraction_List!$A$2</f>
        <v>Name</v>
      </c>
      <c r="B2" s="19" t="str">
        <f ca="1">LOOKUP(B1,Attraction_List!$Z$3:$Z$9999,Attraction_List!$A$3:$A$9999)</f>
        <v>Lantern Attraction</v>
      </c>
      <c r="C2" s="19"/>
      <c r="D2" s="9"/>
      <c r="G2" s="20"/>
      <c r="AA2" s="32" t="str">
        <f>HYPERLINK("#$A$1","&lt;&lt;&lt; Attraction Info")</f>
        <v>&lt;&lt;&lt; Attraction Info</v>
      </c>
      <c r="AB2" s="33" t="s">
        <v>276</v>
      </c>
      <c r="AC2" s="34" t="s">
        <v>277</v>
      </c>
      <c r="AD2" s="35" t="s">
        <v>278</v>
      </c>
      <c r="AE2" s="34" t="s">
        <v>279</v>
      </c>
      <c r="AF2" s="34" t="s">
        <v>280</v>
      </c>
      <c r="AG2" s="33" t="s">
        <v>281</v>
      </c>
      <c r="AH2" s="62"/>
      <c r="AI2" s="63" t="s">
        <v>282</v>
      </c>
      <c r="AJ2" s="62" t="s">
        <v>283</v>
      </c>
      <c r="AK2" s="62"/>
      <c r="AL2" s="64" t="str">
        <f ca="1">HYPERLINK("#"&amp;CELL("address",INDEX(Attraction_List!$A$3:$A$9999,MATCH($B$1,Attraction_List!$Z$3:$Z$9999,0),1)),"Back to Attraction List")</f>
        <v>Back to Attraction List</v>
      </c>
      <c r="AN2" s="12">
        <f ca="1" t="shared" ref="AN2:AN66" si="0">IF(ISBLANK($AL2),0,1+LEN($AL2)-LEN(SUBSTITUTE($AL2,"●","")))</f>
        <v>1</v>
      </c>
    </row>
    <row r="3" ht="22.5" spans="1:38">
      <c r="A3" s="13" t="str">
        <f>Attraction_List!$C$2</f>
        <v>Cost</v>
      </c>
      <c r="B3" s="19">
        <f ca="1">LOOKUP(B1,Attraction_List!$Z$3:$Z$9999,Attraction_List!$C$3:$C$9999)</f>
        <v>150</v>
      </c>
      <c r="C3" s="19"/>
      <c r="D3" s="15" t="str">
        <f>IF($B$14&gt;0,HYPERLINK("#$AL$1","Task List &gt;&gt;&gt;"),HYPERLINK("#$A$1","No Tasks"))</f>
        <v>Task List &gt;&gt;&gt;</v>
      </c>
      <c r="E3" s="17"/>
      <c r="F3" s="17"/>
      <c r="G3" s="20"/>
      <c r="AA3" s="75" t="s">
        <v>284</v>
      </c>
      <c r="AB3" s="76"/>
      <c r="AC3" s="77"/>
      <c r="AD3" s="78"/>
      <c r="AE3" s="77"/>
      <c r="AF3" s="77"/>
      <c r="AG3" s="76"/>
      <c r="AH3" s="82" t="s">
        <v>285</v>
      </c>
      <c r="AI3" s="82" t="s">
        <v>286</v>
      </c>
      <c r="AJ3" s="82" t="s">
        <v>28</v>
      </c>
      <c r="AK3" s="82" t="s">
        <v>29</v>
      </c>
      <c r="AL3" s="83" t="s">
        <v>30</v>
      </c>
    </row>
    <row r="4" ht="22.5" spans="1:40">
      <c r="A4" s="13" t="str">
        <f>Attraction_List!$D$2</f>
        <v>Cost Units</v>
      </c>
      <c r="B4" s="19" t="str">
        <f ca="1">LOOKUP(B1,Attraction_List!$Z$3:$Z$9999,Attraction_List!$D$3:$D$9999)</f>
        <v>Gems</v>
      </c>
      <c r="C4" s="19"/>
      <c r="E4" s="21"/>
      <c r="G4" s="20"/>
      <c r="L4" s="26"/>
      <c r="AA4" s="84" t="s">
        <v>336</v>
      </c>
      <c r="AB4" s="88" t="s">
        <v>712</v>
      </c>
      <c r="AC4" s="89">
        <v>3</v>
      </c>
      <c r="AD4" s="90"/>
      <c r="AE4" s="89"/>
      <c r="AF4" s="89"/>
      <c r="AG4" s="88" t="s">
        <v>150</v>
      </c>
      <c r="AH4" s="89" t="s">
        <v>33</v>
      </c>
      <c r="AI4" s="89"/>
      <c r="AJ4" s="89">
        <v>10</v>
      </c>
      <c r="AK4" s="89">
        <v>75</v>
      </c>
      <c r="AL4" s="91" t="s">
        <v>713</v>
      </c>
      <c r="AN4" s="12">
        <f ca="1" t="shared" si="0"/>
        <v>1</v>
      </c>
    </row>
    <row r="5" ht="21.75" spans="1:40">
      <c r="A5" s="13" t="str">
        <f>Attraction_List!$E$2</f>
        <v>Limited Time</v>
      </c>
      <c r="B5" s="19" t="str">
        <f ca="1">IF(LOOKUP(B1,Attraction_List!$Z$3:$Z$9999,Attraction_List!$E$3:$E$9999)="Y","Yes","No")</f>
        <v>Yes</v>
      </c>
      <c r="C5" s="19"/>
      <c r="E5" s="21"/>
      <c r="G5" s="20"/>
      <c r="L5" s="26"/>
      <c r="AA5" s="84" t="s">
        <v>340</v>
      </c>
      <c r="AB5" s="88" t="s">
        <v>714</v>
      </c>
      <c r="AC5" s="89">
        <v>1</v>
      </c>
      <c r="AD5" s="90"/>
      <c r="AE5" s="89"/>
      <c r="AF5" s="89"/>
      <c r="AG5" s="88" t="s">
        <v>150</v>
      </c>
      <c r="AH5" s="89" t="s">
        <v>41</v>
      </c>
      <c r="AI5" s="89"/>
      <c r="AJ5" s="89">
        <v>29</v>
      </c>
      <c r="AK5" s="89">
        <v>275</v>
      </c>
      <c r="AL5" s="228"/>
      <c r="AN5" s="12">
        <f ca="1" t="shared" si="0"/>
        <v>0</v>
      </c>
    </row>
    <row r="6" ht="21.75" spans="1:40">
      <c r="A6" s="13" t="str">
        <f>Attraction_List!$F$2</f>
        <v>Build Time</v>
      </c>
      <c r="B6" s="19" t="str">
        <f ca="1">LOOKUP(B1,Attraction_List!$Z$3:$Z$9999,Attraction_List!$F$3:$F$9999)</f>
        <v>0s</v>
      </c>
      <c r="C6" s="19"/>
      <c r="E6" s="21"/>
      <c r="G6" s="20"/>
      <c r="L6" s="26"/>
      <c r="AA6" s="84" t="s">
        <v>345</v>
      </c>
      <c r="AB6" s="85" t="s">
        <v>715</v>
      </c>
      <c r="AC6" s="86">
        <v>4</v>
      </c>
      <c r="AD6" s="90"/>
      <c r="AE6" s="86"/>
      <c r="AF6" s="86"/>
      <c r="AG6" s="85" t="s">
        <v>150</v>
      </c>
      <c r="AH6" s="86" t="s">
        <v>41</v>
      </c>
      <c r="AI6" s="86"/>
      <c r="AJ6" s="86">
        <v>29</v>
      </c>
      <c r="AK6" s="86">
        <v>275</v>
      </c>
      <c r="AL6" s="91"/>
      <c r="AN6" s="12">
        <f ca="1" t="shared" si="0"/>
        <v>0</v>
      </c>
    </row>
    <row r="7" ht="21" spans="1:40">
      <c r="A7" s="13" t="str">
        <f>Attraction_List!$G$2</f>
        <v>Size</v>
      </c>
      <c r="B7" s="19" t="str">
        <f ca="1">LOOKUP(B1,Attraction_List!$Z$3:$Z$9999,Attraction_List!$G$3:$G$9999)</f>
        <v>12x12</v>
      </c>
      <c r="C7" s="19"/>
      <c r="E7" s="21"/>
      <c r="G7" s="20"/>
      <c r="L7" s="26"/>
      <c r="AA7" s="44"/>
      <c r="AB7" s="45"/>
      <c r="AC7" s="45"/>
      <c r="AD7" s="45"/>
      <c r="AE7" s="45"/>
      <c r="AF7" s="45"/>
      <c r="AG7" s="45"/>
      <c r="AH7" s="45"/>
      <c r="AI7" s="45"/>
      <c r="AJ7" s="45"/>
      <c r="AK7" s="45"/>
      <c r="AL7" s="46"/>
      <c r="AN7" s="12">
        <f ca="1" t="shared" si="0"/>
        <v>0</v>
      </c>
    </row>
    <row r="8" ht="21" spans="1:40">
      <c r="A8" s="13" t="str">
        <f>Attraction_List!$H$2</f>
        <v>Collect Time</v>
      </c>
      <c r="B8" s="19" t="str">
        <f ca="1">LOOKUP(B1,Attraction_List!$Z$3:$Z$9999,Attraction_List!$H$3:$H$9999)</f>
        <v>2h</v>
      </c>
      <c r="C8" s="19"/>
      <c r="E8" s="21"/>
      <c r="G8" s="20"/>
      <c r="L8" s="26"/>
      <c r="AA8" s="44"/>
      <c r="AB8" s="45"/>
      <c r="AC8" s="45"/>
      <c r="AD8" s="45"/>
      <c r="AE8" s="45"/>
      <c r="AF8" s="45"/>
      <c r="AG8" s="45"/>
      <c r="AH8" s="45"/>
      <c r="AI8" s="45"/>
      <c r="AJ8" s="45"/>
      <c r="AK8" s="45"/>
      <c r="AL8" s="46"/>
      <c r="AN8" s="12">
        <f ca="1" t="shared" si="0"/>
        <v>0</v>
      </c>
    </row>
    <row r="9" ht="21" spans="1:40">
      <c r="A9" s="13" t="str">
        <f>Attraction_List!$I$2</f>
        <v>Striking Gold</v>
      </c>
      <c r="B9" s="19" t="str">
        <f ca="1">IF(LOOKUP(B1,Attraction_List!$Z$3:$Z$9999,Attraction_List!$I$3:$I$9999)="Y","Yes","No")</f>
        <v>No</v>
      </c>
      <c r="C9" s="19"/>
      <c r="E9" s="21"/>
      <c r="G9" s="20"/>
      <c r="L9" s="26"/>
      <c r="AA9" s="44"/>
      <c r="AB9" s="45"/>
      <c r="AC9" s="45"/>
      <c r="AD9" s="45"/>
      <c r="AE9" s="45"/>
      <c r="AF9" s="45"/>
      <c r="AG9" s="45"/>
      <c r="AH9" s="45"/>
      <c r="AI9" s="45"/>
      <c r="AJ9" s="45"/>
      <c r="AK9" s="45"/>
      <c r="AL9" s="46"/>
      <c r="AN9" s="12">
        <f ca="1" t="shared" si="0"/>
        <v>0</v>
      </c>
    </row>
    <row r="10" ht="21" spans="1:40">
      <c r="A10" s="13" t="str">
        <f>Attraction_List!$J$2</f>
        <v>XP</v>
      </c>
      <c r="B10" s="19">
        <f ca="1">LOOKUP(B1,Attraction_List!$Z$3:$Z$9999,Attraction_List!$J$3:$J$9999)</f>
        <v>18</v>
      </c>
      <c r="C10" s="19"/>
      <c r="E10" s="21"/>
      <c r="G10" s="20"/>
      <c r="L10" s="26"/>
      <c r="AA10" s="44"/>
      <c r="AB10" s="45"/>
      <c r="AC10" s="45"/>
      <c r="AD10" s="45"/>
      <c r="AE10" s="45"/>
      <c r="AF10" s="45"/>
      <c r="AG10" s="45"/>
      <c r="AH10" s="45"/>
      <c r="AI10" s="45"/>
      <c r="AJ10" s="45"/>
      <c r="AK10" s="45"/>
      <c r="AL10" s="46"/>
      <c r="AN10" s="12">
        <f ca="1" t="shared" si="0"/>
        <v>0</v>
      </c>
    </row>
    <row r="11" ht="21" spans="1:40">
      <c r="A11" s="13" t="str">
        <f>Attraction_List!$K$2</f>
        <v>Magic</v>
      </c>
      <c r="B11" s="19">
        <f ca="1">LOOKUP(B1,Attraction_List!$Z$3:$Z$9999,Attraction_List!$K$3:$K$9999)</f>
        <v>90</v>
      </c>
      <c r="C11" s="19"/>
      <c r="D11" s="22"/>
      <c r="E11" s="23"/>
      <c r="F11" s="24"/>
      <c r="G11" s="22"/>
      <c r="H11" s="24"/>
      <c r="I11" s="24"/>
      <c r="J11" s="24"/>
      <c r="K11" s="24"/>
      <c r="L11" s="27"/>
      <c r="AA11" s="44"/>
      <c r="AB11" s="45"/>
      <c r="AC11" s="45"/>
      <c r="AD11" s="45"/>
      <c r="AE11" s="45"/>
      <c r="AF11" s="45"/>
      <c r="AG11" s="45"/>
      <c r="AH11" s="45"/>
      <c r="AI11" s="45"/>
      <c r="AJ11" s="45"/>
      <c r="AK11" s="45"/>
      <c r="AL11" s="46"/>
      <c r="AN11" s="12">
        <f ca="1" t="shared" si="0"/>
        <v>0</v>
      </c>
    </row>
    <row r="12" ht="21" spans="1:40">
      <c r="A12" s="13" t="str">
        <f>Attraction_List!$L$2</f>
        <v>Possible Tokens</v>
      </c>
      <c r="B12" s="19" t="str">
        <f ca="1">LOOKUP(B1,Attraction_List!$Z$3:$Z$9999,Attraction_List!$L$3:$L$9999)</f>
        <v>Father's Helmet ● Lotus Hairpiece ● Mulan Ears</v>
      </c>
      <c r="C12" s="19"/>
      <c r="E12" s="21"/>
      <c r="G12" s="20"/>
      <c r="L12" s="28"/>
      <c r="AA12" s="44"/>
      <c r="AB12" s="45"/>
      <c r="AC12" s="45"/>
      <c r="AD12" s="45"/>
      <c r="AE12" s="45"/>
      <c r="AF12" s="45"/>
      <c r="AG12" s="45"/>
      <c r="AH12" s="45"/>
      <c r="AI12" s="45"/>
      <c r="AJ12" s="45"/>
      <c r="AK12" s="45"/>
      <c r="AL12" s="46"/>
      <c r="AN12" s="12">
        <f ca="1" t="shared" si="0"/>
        <v>0</v>
      </c>
    </row>
    <row r="13" ht="21" spans="1:40">
      <c r="A13" s="13" t="str">
        <f>Attraction_List!$M$2</f>
        <v>Activity</v>
      </c>
      <c r="B13" s="19" t="str">
        <f ca="1">LOOKUP(B1,Attraction_List!$Z$3:$Z$9999,Attraction_List!$M$3:$M$9999)</f>
        <v>Lighting the Lanterns</v>
      </c>
      <c r="C13" s="19"/>
      <c r="E13" s="21"/>
      <c r="G13" s="20"/>
      <c r="L13" s="29"/>
      <c r="AA13" s="44"/>
      <c r="AB13" s="45"/>
      <c r="AC13" s="45"/>
      <c r="AD13" s="45"/>
      <c r="AE13" s="45"/>
      <c r="AF13" s="45"/>
      <c r="AG13" s="45"/>
      <c r="AH13" s="45"/>
      <c r="AI13" s="45"/>
      <c r="AJ13" s="45"/>
      <c r="AK13" s="45"/>
      <c r="AL13" s="46"/>
      <c r="AN13" s="12">
        <f ca="1" t="shared" si="0"/>
        <v>0</v>
      </c>
    </row>
    <row r="14" ht="21" spans="1:40">
      <c r="A14" s="13" t="s">
        <v>308</v>
      </c>
      <c r="B14" s="22">
        <f>COUNTA($AB$4:$AB$9999)</f>
        <v>3</v>
      </c>
      <c r="C14" s="24"/>
      <c r="D14" s="22"/>
      <c r="E14" s="23"/>
      <c r="F14" s="24"/>
      <c r="G14" s="20"/>
      <c r="H14" s="24"/>
      <c r="I14" s="24"/>
      <c r="J14" s="24"/>
      <c r="K14" s="24"/>
      <c r="L14" s="28"/>
      <c r="AA14" s="44"/>
      <c r="AB14" s="45"/>
      <c r="AC14" s="45"/>
      <c r="AD14" s="45"/>
      <c r="AE14" s="45"/>
      <c r="AF14" s="45"/>
      <c r="AG14" s="45"/>
      <c r="AH14" s="45"/>
      <c r="AI14" s="45"/>
      <c r="AJ14" s="45"/>
      <c r="AK14" s="45"/>
      <c r="AL14" s="46"/>
      <c r="AN14" s="12">
        <f ca="1" t="shared" si="0"/>
        <v>0</v>
      </c>
    </row>
    <row r="15" ht="21" spans="1:40">
      <c r="A15" s="13" t="s">
        <v>311</v>
      </c>
      <c r="B15" s="22">
        <f>COUNTA($AA$4:$AA$9999)</f>
        <v>3</v>
      </c>
      <c r="C15" s="24"/>
      <c r="D15" s="22"/>
      <c r="E15" s="23"/>
      <c r="F15" s="24"/>
      <c r="G15" s="20"/>
      <c r="H15" s="24"/>
      <c r="I15" s="24"/>
      <c r="J15" s="24"/>
      <c r="K15" s="24"/>
      <c r="L15" s="28"/>
      <c r="AA15" s="44"/>
      <c r="AB15" s="45"/>
      <c r="AC15" s="45"/>
      <c r="AD15" s="45"/>
      <c r="AE15" s="45"/>
      <c r="AF15" s="45"/>
      <c r="AG15" s="45"/>
      <c r="AH15" s="45"/>
      <c r="AI15" s="45"/>
      <c r="AJ15" s="45"/>
      <c r="AK15" s="45"/>
      <c r="AL15" s="46"/>
      <c r="AN15" s="12">
        <f ca="1" t="shared" si="0"/>
        <v>0</v>
      </c>
    </row>
    <row r="16" spans="27:40">
      <c r="AA16" s="44"/>
      <c r="AB16" s="46"/>
      <c r="AC16" s="45"/>
      <c r="AD16" s="47"/>
      <c r="AE16" s="45"/>
      <c r="AF16" s="45"/>
      <c r="AG16" s="45"/>
      <c r="AH16" s="45"/>
      <c r="AI16" s="45"/>
      <c r="AJ16" s="45"/>
      <c r="AK16" s="45"/>
      <c r="AL16" s="46"/>
      <c r="AN16" s="12">
        <f ca="1" t="shared" si="0"/>
        <v>0</v>
      </c>
    </row>
    <row r="17" spans="27:40">
      <c r="AA17" s="44"/>
      <c r="AB17" s="46"/>
      <c r="AC17" s="45"/>
      <c r="AD17" s="45"/>
      <c r="AE17" s="45"/>
      <c r="AF17" s="45"/>
      <c r="AG17" s="45"/>
      <c r="AH17" s="45"/>
      <c r="AI17" s="45"/>
      <c r="AJ17" s="45"/>
      <c r="AK17" s="45"/>
      <c r="AL17" s="46"/>
      <c r="AN17" s="12">
        <f ca="1" t="shared" si="0"/>
        <v>0</v>
      </c>
    </row>
    <row r="18" spans="27:40">
      <c r="AA18" s="44"/>
      <c r="AB18" s="46"/>
      <c r="AC18" s="45"/>
      <c r="AD18" s="45"/>
      <c r="AE18" s="45"/>
      <c r="AF18" s="45"/>
      <c r="AG18" s="46"/>
      <c r="AH18" s="45"/>
      <c r="AI18" s="45"/>
      <c r="AJ18" s="45"/>
      <c r="AK18" s="45"/>
      <c r="AL18" s="46"/>
      <c r="AN18" s="12">
        <f ca="1" t="shared" si="0"/>
        <v>0</v>
      </c>
    </row>
    <row r="19" spans="27:40">
      <c r="AA19" s="44"/>
      <c r="AB19" s="46"/>
      <c r="AC19" s="45"/>
      <c r="AD19" s="45"/>
      <c r="AE19" s="45"/>
      <c r="AF19" s="45"/>
      <c r="AG19" s="46"/>
      <c r="AH19" s="45"/>
      <c r="AI19" s="45"/>
      <c r="AJ19" s="45"/>
      <c r="AK19" s="45"/>
      <c r="AL19" s="46"/>
      <c r="AN19" s="12">
        <f ca="1" t="shared" si="0"/>
        <v>0</v>
      </c>
    </row>
    <row r="20" spans="27:40">
      <c r="AA20" s="44"/>
      <c r="AB20" s="46"/>
      <c r="AC20" s="45"/>
      <c r="AD20" s="47"/>
      <c r="AE20" s="45"/>
      <c r="AF20" s="45"/>
      <c r="AG20" s="46"/>
      <c r="AH20" s="45"/>
      <c r="AI20" s="45"/>
      <c r="AJ20" s="45"/>
      <c r="AK20" s="45"/>
      <c r="AL20" s="46"/>
      <c r="AN20" s="12">
        <f ca="1" t="shared" si="0"/>
        <v>0</v>
      </c>
    </row>
    <row r="21" spans="27:40">
      <c r="AA21" s="44"/>
      <c r="AB21" s="46"/>
      <c r="AC21" s="45"/>
      <c r="AD21" s="45"/>
      <c r="AE21" s="45"/>
      <c r="AF21" s="45"/>
      <c r="AG21" s="46"/>
      <c r="AH21" s="45"/>
      <c r="AI21" s="45"/>
      <c r="AJ21" s="45"/>
      <c r="AK21" s="45"/>
      <c r="AL21" s="46"/>
      <c r="AN21" s="12">
        <f ca="1" t="shared" si="0"/>
        <v>0</v>
      </c>
    </row>
    <row r="22" spans="27:40">
      <c r="AA22" s="44"/>
      <c r="AB22" s="46"/>
      <c r="AC22" s="45"/>
      <c r="AD22" s="45"/>
      <c r="AE22" s="45"/>
      <c r="AF22" s="45"/>
      <c r="AG22" s="46"/>
      <c r="AH22" s="45"/>
      <c r="AI22" s="45"/>
      <c r="AJ22" s="45"/>
      <c r="AK22" s="45"/>
      <c r="AL22" s="46"/>
      <c r="AN22" s="12">
        <f ca="1" t="shared" si="0"/>
        <v>0</v>
      </c>
    </row>
    <row r="23" spans="27:40">
      <c r="AA23" s="44"/>
      <c r="AB23" s="46"/>
      <c r="AC23" s="45"/>
      <c r="AD23" s="45"/>
      <c r="AE23" s="45"/>
      <c r="AF23" s="45"/>
      <c r="AG23" s="46"/>
      <c r="AH23" s="45"/>
      <c r="AI23" s="45"/>
      <c r="AJ23" s="45"/>
      <c r="AK23" s="45"/>
      <c r="AL23" s="46"/>
      <c r="AN23" s="12">
        <f ca="1" t="shared" si="0"/>
        <v>0</v>
      </c>
    </row>
    <row r="24" spans="27:40">
      <c r="AA24" s="44"/>
      <c r="AB24" s="45"/>
      <c r="AC24" s="45"/>
      <c r="AD24" s="45"/>
      <c r="AE24" s="45"/>
      <c r="AF24" s="45"/>
      <c r="AG24" s="45"/>
      <c r="AH24" s="45"/>
      <c r="AI24" s="45"/>
      <c r="AJ24" s="45"/>
      <c r="AK24" s="45"/>
      <c r="AL24" s="46"/>
      <c r="AN24" s="12">
        <f ca="1" t="shared" si="0"/>
        <v>0</v>
      </c>
    </row>
    <row r="25" spans="27:40">
      <c r="AA25" s="44"/>
      <c r="AB25" s="45"/>
      <c r="AC25" s="45"/>
      <c r="AD25" s="47"/>
      <c r="AE25" s="45"/>
      <c r="AF25" s="45"/>
      <c r="AG25" s="45"/>
      <c r="AH25" s="45"/>
      <c r="AI25" s="45"/>
      <c r="AJ25" s="45"/>
      <c r="AK25" s="45"/>
      <c r="AL25" s="46"/>
      <c r="AN25" s="12">
        <f ca="1" t="shared" si="0"/>
        <v>0</v>
      </c>
    </row>
    <row r="26" spans="27:40">
      <c r="AA26" s="44"/>
      <c r="AB26" s="45"/>
      <c r="AC26" s="45"/>
      <c r="AD26" s="45"/>
      <c r="AE26" s="45"/>
      <c r="AF26" s="45"/>
      <c r="AG26" s="45"/>
      <c r="AH26" s="45"/>
      <c r="AI26" s="45"/>
      <c r="AJ26" s="45"/>
      <c r="AK26" s="45"/>
      <c r="AL26" s="46"/>
      <c r="AN26" s="12">
        <f ca="1" t="shared" si="0"/>
        <v>0</v>
      </c>
    </row>
    <row r="27" spans="27:40">
      <c r="AA27" s="44"/>
      <c r="AB27" s="45"/>
      <c r="AC27" s="45"/>
      <c r="AD27" s="45"/>
      <c r="AE27" s="45"/>
      <c r="AF27" s="45"/>
      <c r="AG27" s="45"/>
      <c r="AH27" s="45"/>
      <c r="AI27" s="45"/>
      <c r="AJ27" s="45"/>
      <c r="AK27" s="45"/>
      <c r="AL27" s="46"/>
      <c r="AN27" s="12">
        <f ca="1" t="shared" si="0"/>
        <v>0</v>
      </c>
    </row>
    <row r="28" spans="27:40">
      <c r="AA28" s="44"/>
      <c r="AB28" s="45"/>
      <c r="AC28" s="45"/>
      <c r="AD28" s="45"/>
      <c r="AE28" s="45"/>
      <c r="AF28" s="45"/>
      <c r="AG28" s="45"/>
      <c r="AH28" s="45"/>
      <c r="AI28" s="45"/>
      <c r="AJ28" s="45"/>
      <c r="AK28" s="45"/>
      <c r="AL28" s="46"/>
      <c r="AN28" s="12">
        <f ca="1" t="shared" si="0"/>
        <v>0</v>
      </c>
    </row>
    <row r="29" spans="27:40">
      <c r="AA29" s="44"/>
      <c r="AB29" s="45"/>
      <c r="AC29" s="45"/>
      <c r="AD29" s="45"/>
      <c r="AE29" s="45"/>
      <c r="AF29" s="45"/>
      <c r="AG29" s="45"/>
      <c r="AH29" s="45"/>
      <c r="AI29" s="45"/>
      <c r="AJ29" s="45"/>
      <c r="AK29" s="45"/>
      <c r="AL29" s="46"/>
      <c r="AN29" s="12">
        <f ca="1" t="shared" si="0"/>
        <v>0</v>
      </c>
    </row>
    <row r="30" spans="27:40">
      <c r="AA30" s="44"/>
      <c r="AB30" s="45"/>
      <c r="AC30" s="45"/>
      <c r="AD30" s="45"/>
      <c r="AE30" s="45"/>
      <c r="AF30" s="45"/>
      <c r="AG30" s="45"/>
      <c r="AH30" s="45"/>
      <c r="AI30" s="45"/>
      <c r="AJ30" s="45"/>
      <c r="AK30" s="45"/>
      <c r="AL30" s="46"/>
      <c r="AN30" s="12">
        <f ca="1" t="shared" si="0"/>
        <v>0</v>
      </c>
    </row>
    <row r="31" spans="27:40">
      <c r="AA31" s="44"/>
      <c r="AB31" s="45"/>
      <c r="AC31" s="45"/>
      <c r="AD31" s="45"/>
      <c r="AE31" s="45"/>
      <c r="AF31" s="45"/>
      <c r="AG31" s="45"/>
      <c r="AH31" s="45"/>
      <c r="AI31" s="45"/>
      <c r="AJ31" s="45"/>
      <c r="AK31" s="45"/>
      <c r="AL31" s="46"/>
      <c r="AN31" s="12">
        <f ca="1" t="shared" si="0"/>
        <v>0</v>
      </c>
    </row>
    <row r="32" spans="27:40">
      <c r="AA32" s="44"/>
      <c r="AB32" s="45"/>
      <c r="AC32" s="45"/>
      <c r="AD32" s="45"/>
      <c r="AE32" s="45"/>
      <c r="AF32" s="45"/>
      <c r="AG32" s="45"/>
      <c r="AH32" s="45"/>
      <c r="AI32" s="45"/>
      <c r="AJ32" s="45"/>
      <c r="AK32" s="45"/>
      <c r="AL32" s="46"/>
      <c r="AN32" s="12">
        <f ca="1" t="shared" si="0"/>
        <v>0</v>
      </c>
    </row>
    <row r="33" spans="27:40">
      <c r="AA33" s="44"/>
      <c r="AB33" s="45"/>
      <c r="AC33" s="45"/>
      <c r="AD33" s="47"/>
      <c r="AE33" s="45"/>
      <c r="AF33" s="45"/>
      <c r="AG33" s="45"/>
      <c r="AH33" s="45"/>
      <c r="AI33" s="45"/>
      <c r="AJ33" s="45"/>
      <c r="AK33" s="45"/>
      <c r="AL33" s="46"/>
      <c r="AN33" s="12">
        <f ca="1" t="shared" si="0"/>
        <v>0</v>
      </c>
    </row>
    <row r="34" spans="27:40">
      <c r="AA34" s="44"/>
      <c r="AB34" s="46"/>
      <c r="AC34" s="45"/>
      <c r="AD34" s="45"/>
      <c r="AE34" s="45"/>
      <c r="AF34" s="45"/>
      <c r="AG34" s="46"/>
      <c r="AH34" s="45"/>
      <c r="AI34" s="45"/>
      <c r="AJ34" s="45"/>
      <c r="AK34" s="45"/>
      <c r="AL34" s="70"/>
      <c r="AN34" s="12">
        <f ca="1" t="shared" si="0"/>
        <v>0</v>
      </c>
    </row>
    <row r="35" spans="27:40">
      <c r="AA35" s="48"/>
      <c r="AB35" s="49"/>
      <c r="AC35" s="50"/>
      <c r="AD35" s="50"/>
      <c r="AE35" s="50"/>
      <c r="AF35" s="50"/>
      <c r="AG35" s="49"/>
      <c r="AH35" s="50"/>
      <c r="AI35" s="50"/>
      <c r="AJ35" s="50"/>
      <c r="AK35" s="50"/>
      <c r="AL35" s="71"/>
      <c r="AN35" s="12">
        <f ca="1" t="shared" si="0"/>
        <v>0</v>
      </c>
    </row>
    <row r="36" spans="27:40">
      <c r="AA36" s="48"/>
      <c r="AB36" s="49"/>
      <c r="AC36" s="50"/>
      <c r="AD36" s="50"/>
      <c r="AE36" s="50"/>
      <c r="AF36" s="50"/>
      <c r="AG36" s="49"/>
      <c r="AH36" s="50"/>
      <c r="AI36" s="50"/>
      <c r="AJ36" s="50"/>
      <c r="AK36" s="50"/>
      <c r="AL36" s="71"/>
      <c r="AN36" s="12">
        <f ca="1" t="shared" si="0"/>
        <v>0</v>
      </c>
    </row>
    <row r="37" spans="27:40">
      <c r="AA37" s="48"/>
      <c r="AB37" s="49"/>
      <c r="AC37" s="50"/>
      <c r="AD37" s="50"/>
      <c r="AE37" s="50"/>
      <c r="AF37" s="50"/>
      <c r="AG37" s="49"/>
      <c r="AH37" s="50"/>
      <c r="AI37" s="50"/>
      <c r="AJ37" s="50"/>
      <c r="AK37" s="50"/>
      <c r="AL37" s="71"/>
      <c r="AN37" s="12">
        <f ca="1" t="shared" si="0"/>
        <v>0</v>
      </c>
    </row>
    <row r="38" spans="27:40">
      <c r="AA38" s="51"/>
      <c r="AB38" s="29"/>
      <c r="AC38" s="10"/>
      <c r="AE38" s="10"/>
      <c r="AF38" s="10"/>
      <c r="AG38" s="29"/>
      <c r="AH38" s="10"/>
      <c r="AI38" s="10"/>
      <c r="AJ38" s="10"/>
      <c r="AK38" s="10"/>
      <c r="AL38" s="28"/>
      <c r="AN38" s="12">
        <f ca="1" t="shared" si="0"/>
        <v>0</v>
      </c>
    </row>
    <row r="39" spans="27:40">
      <c r="AA39" s="51"/>
      <c r="AB39" s="29"/>
      <c r="AC39" s="10"/>
      <c r="AE39" s="10"/>
      <c r="AF39" s="10"/>
      <c r="AG39" s="29"/>
      <c r="AH39" s="10"/>
      <c r="AI39" s="10"/>
      <c r="AJ39" s="10"/>
      <c r="AK39" s="10"/>
      <c r="AL39" s="28"/>
      <c r="AN39" s="12">
        <f ca="1" t="shared" si="0"/>
        <v>0</v>
      </c>
    </row>
    <row r="40" spans="27:40">
      <c r="AA40" s="51"/>
      <c r="AB40" s="29"/>
      <c r="AC40" s="10"/>
      <c r="AE40" s="10"/>
      <c r="AF40" s="10"/>
      <c r="AG40" s="29"/>
      <c r="AH40" s="10"/>
      <c r="AI40" s="10"/>
      <c r="AJ40" s="10"/>
      <c r="AK40" s="10"/>
      <c r="AL40" s="28"/>
      <c r="AN40" s="12">
        <f ca="1" t="shared" si="0"/>
        <v>0</v>
      </c>
    </row>
    <row r="41" spans="27:40">
      <c r="AA41" s="51"/>
      <c r="AB41" s="29"/>
      <c r="AC41" s="10"/>
      <c r="AE41" s="10"/>
      <c r="AF41" s="10"/>
      <c r="AG41" s="29"/>
      <c r="AH41" s="10"/>
      <c r="AI41" s="10"/>
      <c r="AJ41" s="10"/>
      <c r="AK41" s="10"/>
      <c r="AL41" s="28"/>
      <c r="AN41" s="12">
        <f ca="1" t="shared" si="0"/>
        <v>0</v>
      </c>
    </row>
    <row r="42" spans="27:40">
      <c r="AA42" s="51"/>
      <c r="AB42" s="29"/>
      <c r="AC42" s="10"/>
      <c r="AE42" s="10"/>
      <c r="AF42" s="10"/>
      <c r="AG42" s="29"/>
      <c r="AH42" s="10"/>
      <c r="AI42" s="10"/>
      <c r="AJ42" s="10"/>
      <c r="AK42" s="10"/>
      <c r="AL42" s="28"/>
      <c r="AN42" s="12">
        <f ca="1" t="shared" si="0"/>
        <v>0</v>
      </c>
    </row>
    <row r="43" spans="27:40">
      <c r="AA43" s="51"/>
      <c r="AB43" s="29"/>
      <c r="AC43" s="10"/>
      <c r="AE43" s="10"/>
      <c r="AF43" s="10"/>
      <c r="AG43" s="29"/>
      <c r="AH43" s="10"/>
      <c r="AI43" s="10"/>
      <c r="AJ43" s="10"/>
      <c r="AK43" s="10"/>
      <c r="AL43" s="28"/>
      <c r="AN43" s="12">
        <f ca="1" t="shared" si="0"/>
        <v>0</v>
      </c>
    </row>
    <row r="44" spans="40:40">
      <c r="AN44" s="12">
        <f ca="1" t="shared" si="0"/>
        <v>0</v>
      </c>
    </row>
    <row r="45" spans="27:40">
      <c r="AA45" s="52"/>
      <c r="AB45" s="53"/>
      <c r="AC45" s="54"/>
      <c r="AD45" s="50"/>
      <c r="AE45" s="54"/>
      <c r="AF45" s="54"/>
      <c r="AG45" s="53"/>
      <c r="AH45" s="54"/>
      <c r="AI45" s="54"/>
      <c r="AJ45" s="54"/>
      <c r="AK45" s="54"/>
      <c r="AL45" s="72"/>
      <c r="AM45" s="52"/>
      <c r="AN45" s="12">
        <f ca="1" t="shared" si="0"/>
        <v>0</v>
      </c>
    </row>
    <row r="46" spans="27:40">
      <c r="AA46" s="44"/>
      <c r="AB46" s="55"/>
      <c r="AC46" s="56"/>
      <c r="AD46" s="45"/>
      <c r="AE46" s="56"/>
      <c r="AF46" s="56"/>
      <c r="AG46" s="55"/>
      <c r="AH46" s="56"/>
      <c r="AI46" s="56"/>
      <c r="AJ46" s="56"/>
      <c r="AK46" s="56"/>
      <c r="AL46" s="73"/>
      <c r="AM46" s="52"/>
      <c r="AN46" s="12">
        <f ca="1" t="shared" si="0"/>
        <v>0</v>
      </c>
    </row>
    <row r="47" spans="27:40">
      <c r="AA47" s="44"/>
      <c r="AB47" s="55"/>
      <c r="AC47" s="56"/>
      <c r="AD47" s="45"/>
      <c r="AE47" s="56"/>
      <c r="AF47" s="56"/>
      <c r="AG47" s="55"/>
      <c r="AH47" s="56"/>
      <c r="AI47" s="56"/>
      <c r="AJ47" s="56"/>
      <c r="AK47" s="56"/>
      <c r="AL47" s="46"/>
      <c r="AM47" s="52"/>
      <c r="AN47" s="12">
        <f ca="1" t="shared" si="0"/>
        <v>0</v>
      </c>
    </row>
    <row r="48" spans="27:40">
      <c r="AA48" s="44"/>
      <c r="AB48" s="55"/>
      <c r="AC48" s="56"/>
      <c r="AD48" s="57"/>
      <c r="AE48" s="56"/>
      <c r="AF48" s="56"/>
      <c r="AG48" s="55"/>
      <c r="AH48" s="56"/>
      <c r="AI48" s="56"/>
      <c r="AJ48" s="56"/>
      <c r="AK48" s="56"/>
      <c r="AL48" s="46"/>
      <c r="AM48" s="52"/>
      <c r="AN48" s="12">
        <f ca="1" t="shared" si="0"/>
        <v>0</v>
      </c>
    </row>
    <row r="49" spans="27:40">
      <c r="AA49" s="58"/>
      <c r="AB49" s="59"/>
      <c r="AC49" s="21"/>
      <c r="AD49" s="60"/>
      <c r="AE49" s="21"/>
      <c r="AF49" s="21"/>
      <c r="AG49" s="59"/>
      <c r="AH49" s="21"/>
      <c r="AI49" s="21"/>
      <c r="AJ49" s="21"/>
      <c r="AK49" s="21"/>
      <c r="AL49" s="74"/>
      <c r="AN49" s="12">
        <f ca="1" t="shared" si="0"/>
        <v>0</v>
      </c>
    </row>
    <row r="50" spans="40:40">
      <c r="AN50" s="12">
        <f ca="1" t="shared" si="0"/>
        <v>0</v>
      </c>
    </row>
    <row r="51" spans="40:40">
      <c r="AN51" s="12">
        <f ca="1" t="shared" si="0"/>
        <v>0</v>
      </c>
    </row>
    <row r="52" spans="40:40">
      <c r="AN52" s="12">
        <f ca="1" t="shared" si="0"/>
        <v>0</v>
      </c>
    </row>
    <row r="53" spans="40:40">
      <c r="AN53" s="12">
        <f ca="1" t="shared" si="0"/>
        <v>0</v>
      </c>
    </row>
    <row r="54" spans="40:40">
      <c r="AN54" s="12">
        <f ca="1" t="shared" si="0"/>
        <v>0</v>
      </c>
    </row>
    <row r="55" spans="40:40">
      <c r="AN55" s="12">
        <f ca="1" t="shared" si="0"/>
        <v>0</v>
      </c>
    </row>
    <row r="56" spans="40:40">
      <c r="AN56" s="12">
        <f ca="1" t="shared" si="0"/>
        <v>0</v>
      </c>
    </row>
    <row r="57" spans="40:40">
      <c r="AN57" s="12">
        <f ca="1" t="shared" si="0"/>
        <v>0</v>
      </c>
    </row>
    <row r="58" spans="40:40">
      <c r="AN58" s="12">
        <f ca="1" t="shared" si="0"/>
        <v>0</v>
      </c>
    </row>
    <row r="59" spans="40:40">
      <c r="AN59" s="12">
        <f ca="1" t="shared" si="0"/>
        <v>0</v>
      </c>
    </row>
    <row r="60" spans="40:40">
      <c r="AN60" s="12">
        <f ca="1" t="shared" si="0"/>
        <v>0</v>
      </c>
    </row>
    <row r="61" spans="40:40">
      <c r="AN61" s="12">
        <f ca="1" t="shared" si="0"/>
        <v>0</v>
      </c>
    </row>
    <row r="62" spans="40:40">
      <c r="AN62" s="12">
        <f ca="1" t="shared" si="0"/>
        <v>0</v>
      </c>
    </row>
    <row r="63" spans="40:40">
      <c r="AN63" s="12">
        <f ca="1" t="shared" si="0"/>
        <v>0</v>
      </c>
    </row>
    <row r="64" spans="40:40">
      <c r="AN64" s="12">
        <f ca="1" t="shared" si="0"/>
        <v>0</v>
      </c>
    </row>
    <row r="65" spans="40:40">
      <c r="AN65" s="12">
        <f ca="1" t="shared" si="0"/>
        <v>0</v>
      </c>
    </row>
    <row r="66" spans="40:40">
      <c r="AN66" s="12">
        <f ca="1" t="shared" si="0"/>
        <v>0</v>
      </c>
    </row>
    <row r="67" spans="40:40">
      <c r="AN67" s="12">
        <f t="shared" ref="AN67:AN99" si="1">IF(ISBLANK($AL67),0,1+LEN($AL67)-LEN(SUBSTITUTE($AL67,"●","")))</f>
        <v>0</v>
      </c>
    </row>
    <row r="68" spans="40:40">
      <c r="AN68" s="12">
        <f t="shared" si="1"/>
        <v>0</v>
      </c>
    </row>
    <row r="69" spans="40:40">
      <c r="AN69" s="12">
        <f t="shared" si="1"/>
        <v>0</v>
      </c>
    </row>
    <row r="70" spans="40:40">
      <c r="AN70" s="12">
        <f t="shared" si="1"/>
        <v>0</v>
      </c>
    </row>
    <row r="71" spans="40:40">
      <c r="AN71" s="12">
        <f t="shared" si="1"/>
        <v>0</v>
      </c>
    </row>
    <row r="72" spans="40:40">
      <c r="AN72" s="12">
        <f t="shared" si="1"/>
        <v>0</v>
      </c>
    </row>
    <row r="73" spans="40:40">
      <c r="AN73" s="12">
        <f t="shared" si="1"/>
        <v>0</v>
      </c>
    </row>
    <row r="74" spans="40:40">
      <c r="AN74" s="12">
        <f t="shared" si="1"/>
        <v>0</v>
      </c>
    </row>
    <row r="75" spans="40:40">
      <c r="AN75" s="12">
        <f t="shared" si="1"/>
        <v>0</v>
      </c>
    </row>
    <row r="76" spans="40:40">
      <c r="AN76" s="12">
        <f t="shared" si="1"/>
        <v>0</v>
      </c>
    </row>
    <row r="77" spans="40:40">
      <c r="AN77" s="12">
        <f t="shared" si="1"/>
        <v>0</v>
      </c>
    </row>
    <row r="78" spans="40:40">
      <c r="AN78" s="12">
        <f t="shared" si="1"/>
        <v>0</v>
      </c>
    </row>
    <row r="79" spans="40:40">
      <c r="AN79" s="12">
        <f t="shared" si="1"/>
        <v>0</v>
      </c>
    </row>
    <row r="80" spans="40:40">
      <c r="AN80" s="12">
        <f t="shared" si="1"/>
        <v>0</v>
      </c>
    </row>
    <row r="81" spans="40:40">
      <c r="AN81" s="12">
        <f t="shared" si="1"/>
        <v>0</v>
      </c>
    </row>
    <row r="82" spans="40:40">
      <c r="AN82" s="12">
        <f t="shared" si="1"/>
        <v>0</v>
      </c>
    </row>
    <row r="83" spans="40:40">
      <c r="AN83" s="12">
        <f t="shared" si="1"/>
        <v>0</v>
      </c>
    </row>
    <row r="84" spans="40:40">
      <c r="AN84" s="12">
        <f t="shared" si="1"/>
        <v>0</v>
      </c>
    </row>
    <row r="85" spans="40:40">
      <c r="AN85" s="12">
        <f t="shared" si="1"/>
        <v>0</v>
      </c>
    </row>
    <row r="86" spans="40:40">
      <c r="AN86" s="12">
        <f t="shared" si="1"/>
        <v>0</v>
      </c>
    </row>
    <row r="87" spans="40:40">
      <c r="AN87" s="12">
        <f t="shared" si="1"/>
        <v>0</v>
      </c>
    </row>
    <row r="88" spans="40:40">
      <c r="AN88" s="12">
        <f t="shared" si="1"/>
        <v>0</v>
      </c>
    </row>
    <row r="89" spans="40:40">
      <c r="AN89" s="12">
        <f t="shared" si="1"/>
        <v>0</v>
      </c>
    </row>
    <row r="90" spans="40:40">
      <c r="AN90" s="12">
        <f t="shared" si="1"/>
        <v>0</v>
      </c>
    </row>
    <row r="91" spans="40:40">
      <c r="AN91" s="12">
        <f t="shared" si="1"/>
        <v>0</v>
      </c>
    </row>
    <row r="92" spans="40:40">
      <c r="AN92" s="12">
        <f t="shared" si="1"/>
        <v>0</v>
      </c>
    </row>
    <row r="93" spans="40:40">
      <c r="AN93" s="12">
        <f t="shared" si="1"/>
        <v>0</v>
      </c>
    </row>
    <row r="94" spans="40:40">
      <c r="AN94" s="12">
        <f t="shared" si="1"/>
        <v>0</v>
      </c>
    </row>
    <row r="95" spans="40:40">
      <c r="AN95" s="12">
        <f t="shared" si="1"/>
        <v>0</v>
      </c>
    </row>
    <row r="96" spans="40:40">
      <c r="AN96" s="12">
        <f t="shared" si="1"/>
        <v>0</v>
      </c>
    </row>
    <row r="97" spans="40:40">
      <c r="AN97" s="12">
        <f t="shared" si="1"/>
        <v>0</v>
      </c>
    </row>
    <row r="98" spans="40:40">
      <c r="AN98" s="12">
        <f t="shared" si="1"/>
        <v>0</v>
      </c>
    </row>
    <row r="99" spans="40:40">
      <c r="AN99" s="12">
        <f t="shared" si="1"/>
        <v>0</v>
      </c>
    </row>
  </sheetData>
  <sheetProtection sheet="1" objects="1"/>
  <mergeCells count="11">
    <mergeCell ref="D1:F1"/>
    <mergeCell ref="AA1:AL1"/>
    <mergeCell ref="D2:F2"/>
    <mergeCell ref="AJ2:AK2"/>
    <mergeCell ref="D3:F3"/>
    <mergeCell ref="AB2:AB3"/>
    <mergeCell ref="AC2:AC3"/>
    <mergeCell ref="AD2:AD3"/>
    <mergeCell ref="AE2:AE3"/>
    <mergeCell ref="AF2:AF3"/>
    <mergeCell ref="AG2:AG3"/>
  </mergeCells>
  <pageMargins left="0.75" right="0.75" top="1" bottom="1" header="0.511805555555556" footer="0.511805555555556"/>
  <headerFooter/>
  <drawing r:id="rId1"/>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sheetPr>
    <pageSetUpPr autoPageBreaks="0"/>
  </sheetPr>
  <dimension ref="A1:AN99"/>
  <sheetViews>
    <sheetView showZeros="0" workbookViewId="0">
      <selection activeCell="A1" sqref="A1"/>
    </sheetView>
  </sheetViews>
  <sheetFormatPr defaultColWidth="9.14285714285714" defaultRowHeight="15"/>
  <cols>
    <col min="1" max="1" width="20.5714285714286" customWidth="1"/>
    <col min="2" max="2" width="29.7142857142857" style="8" customWidth="1"/>
    <col min="3" max="3" width="10.2857142857143" style="9" customWidth="1"/>
    <col min="4" max="4" width="10.2857142857143" style="10" customWidth="1"/>
    <col min="5" max="6" width="10.2857142857143" style="9" customWidth="1"/>
    <col min="7" max="7" width="10.2857142857143" style="8" customWidth="1"/>
    <col min="8" max="11" width="10.2857142857143" style="9" customWidth="1"/>
    <col min="12" max="12" width="10.2857142857143" style="11" customWidth="1"/>
    <col min="13" max="24" width="10.2857142857143" style="12" customWidth="1"/>
    <col min="26" max="26" width="0.990476190476191" customWidth="1"/>
    <col min="27" max="27" width="20.5714285714286" customWidth="1"/>
    <col min="28" max="28" width="29.7142857142857" style="8" customWidth="1"/>
    <col min="29" max="29" width="6.71428571428571" style="9" customWidth="1"/>
    <col min="30" max="30" width="19.1428571428571" style="10" customWidth="1"/>
    <col min="31" max="31" width="8.28571428571429" style="9" customWidth="1"/>
    <col min="32" max="32" width="7.42857142857143" style="9" customWidth="1"/>
    <col min="33" max="33" width="33.2857142857143" style="8" customWidth="1"/>
    <col min="34" max="34" width="9.28571428571429" style="9" customWidth="1"/>
    <col min="35" max="35" width="5.42857142857143" style="9" customWidth="1"/>
    <col min="36" max="36" width="3.85714285714286" style="9" customWidth="1"/>
    <col min="37" max="37" width="6.57142857142857" style="9" customWidth="1"/>
    <col min="38" max="38" width="36.2857142857143" style="11" customWidth="1"/>
    <col min="39" max="39" width="0.857142857142857" customWidth="1"/>
    <col min="40" max="40" width="9.14285714285714" style="12"/>
  </cols>
  <sheetData>
    <row r="1" ht="22.5" spans="1:40">
      <c r="A1" s="13" t="str">
        <f>Attraction_List!$Z$2</f>
        <v>Sheet Name</v>
      </c>
      <c r="B1" s="14" t="str">
        <f ca="1">MID(CELL("filename",B1),FIND("]",CELL("filename",B1))+1,255)</f>
        <v>Little_Rodentia</v>
      </c>
      <c r="C1" s="14"/>
      <c r="D1" s="15" t="str">
        <f ca="1">HYPERLINK("#"&amp;CELL("address",INDEX(Attraction_List!$A$3:$A$9999,MATCH($B$1,Attraction_List!$Z$3:$Z$9999,0),1)),"Back to Attraction List")</f>
        <v>Back to Attraction List</v>
      </c>
      <c r="E1" s="16"/>
      <c r="F1" s="17"/>
      <c r="G1" s="18"/>
      <c r="H1" s="18"/>
      <c r="I1" s="18"/>
      <c r="J1" s="18"/>
      <c r="K1" s="18"/>
      <c r="L1" s="25"/>
      <c r="AA1" s="30" t="str">
        <f ca="1">N($B$14)&amp;" Task(s) From "&amp;N($B$15)&amp;" Character(s) Use "&amp;CHAR(34)&amp;$B$2&amp;CHAR(34)&amp;" For "&amp;N($AN$1)&amp;" Token(s)"</f>
        <v>7 Task(s) From 3 Character(s) Use "Little Rodentia" For 5 Token(s)</v>
      </c>
      <c r="AB1" s="31"/>
      <c r="AC1" s="31"/>
      <c r="AD1" s="31"/>
      <c r="AE1" s="31"/>
      <c r="AF1" s="31"/>
      <c r="AG1" s="31"/>
      <c r="AH1" s="31"/>
      <c r="AI1" s="31"/>
      <c r="AJ1" s="31"/>
      <c r="AK1" s="31"/>
      <c r="AL1" s="61"/>
      <c r="AN1" s="12">
        <f ca="1">SUM($AN$4:$AN$9999)</f>
        <v>5</v>
      </c>
    </row>
    <row r="2" ht="22.5" spans="1:40">
      <c r="A2" s="13" t="str">
        <f>Attraction_List!$A$2</f>
        <v>Name</v>
      </c>
      <c r="B2" s="19" t="str">
        <f ca="1">LOOKUP(B1,Attraction_List!$Z$3:$Z$9999,Attraction_List!$A$3:$A$9999)</f>
        <v>Little Rodentia</v>
      </c>
      <c r="C2" s="19"/>
      <c r="D2" s="9"/>
      <c r="G2" s="20"/>
      <c r="AA2" s="32" t="str">
        <f>HYPERLINK("#$A$1","&lt;&lt;&lt; Attraction Info")</f>
        <v>&lt;&lt;&lt; Attraction Info</v>
      </c>
      <c r="AB2" s="33" t="s">
        <v>276</v>
      </c>
      <c r="AC2" s="34" t="s">
        <v>277</v>
      </c>
      <c r="AD2" s="35" t="s">
        <v>278</v>
      </c>
      <c r="AE2" s="34" t="s">
        <v>279</v>
      </c>
      <c r="AF2" s="34" t="s">
        <v>280</v>
      </c>
      <c r="AG2" s="33" t="s">
        <v>281</v>
      </c>
      <c r="AH2" s="62"/>
      <c r="AI2" s="63" t="s">
        <v>282</v>
      </c>
      <c r="AJ2" s="62" t="s">
        <v>283</v>
      </c>
      <c r="AK2" s="62"/>
      <c r="AL2" s="64" t="str">
        <f ca="1">HYPERLINK("#"&amp;CELL("address",INDEX(Attraction_List!$A$3:$A$9999,MATCH($B$1,Attraction_List!$Z$3:$Z$9999,0),1)),"Back to Attraction List")</f>
        <v>Back to Attraction List</v>
      </c>
      <c r="AN2" s="12">
        <f ca="1" t="shared" ref="AN2:AN66" si="0">IF(ISBLANK($AL2),0,1+LEN($AL2)-LEN(SUBSTITUTE($AL2,"●","")))</f>
        <v>1</v>
      </c>
    </row>
    <row r="3" ht="22.5" spans="1:38">
      <c r="A3" s="13" t="str">
        <f>Attraction_List!$C$2</f>
        <v>Cost</v>
      </c>
      <c r="B3" s="19">
        <f ca="1">LOOKUP(B1,Attraction_List!$Z$3:$Z$9999,Attraction_List!$C$3:$C$9999)</f>
        <v>0</v>
      </c>
      <c r="C3" s="19"/>
      <c r="D3" s="15" t="str">
        <f>IF($B$14&gt;0,HYPERLINK("#$AL$1","Task List &gt;&gt;&gt;"),HYPERLINK("#$A$1","No Tasks"))</f>
        <v>Task List &gt;&gt;&gt;</v>
      </c>
      <c r="E3" s="17"/>
      <c r="F3" s="17"/>
      <c r="G3" s="20"/>
      <c r="AA3" s="75" t="s">
        <v>284</v>
      </c>
      <c r="AB3" s="76"/>
      <c r="AC3" s="77"/>
      <c r="AD3" s="78"/>
      <c r="AE3" s="77"/>
      <c r="AF3" s="77"/>
      <c r="AG3" s="76"/>
      <c r="AH3" s="82" t="s">
        <v>285</v>
      </c>
      <c r="AI3" s="82" t="s">
        <v>286</v>
      </c>
      <c r="AJ3" s="82" t="s">
        <v>28</v>
      </c>
      <c r="AK3" s="82" t="s">
        <v>29</v>
      </c>
      <c r="AL3" s="83" t="s">
        <v>30</v>
      </c>
    </row>
    <row r="4" ht="21.75" spans="1:40">
      <c r="A4" s="13" t="str">
        <f>Attraction_List!$D$2</f>
        <v>Cost Units</v>
      </c>
      <c r="B4" s="19" t="str">
        <f ca="1">LOOKUP(B1,Attraction_List!$Z$3:$Z$9999,Attraction_List!$D$3:$D$9999)</f>
        <v>Magic</v>
      </c>
      <c r="C4" s="19"/>
      <c r="E4" s="21"/>
      <c r="G4" s="20"/>
      <c r="L4" s="26"/>
      <c r="AA4" s="79" t="s">
        <v>716</v>
      </c>
      <c r="AB4" s="43" t="s">
        <v>717</v>
      </c>
      <c r="AC4" s="43"/>
      <c r="AD4" s="43" t="s">
        <v>718</v>
      </c>
      <c r="AE4" s="43"/>
      <c r="AF4" s="43"/>
      <c r="AG4" s="43" t="s">
        <v>153</v>
      </c>
      <c r="AH4" s="43" t="s">
        <v>33</v>
      </c>
      <c r="AI4" s="43"/>
      <c r="AJ4" s="43">
        <v>13</v>
      </c>
      <c r="AK4" s="43">
        <v>100</v>
      </c>
      <c r="AL4" s="69"/>
      <c r="AN4" s="12">
        <f ca="1" t="shared" si="0"/>
        <v>0</v>
      </c>
    </row>
    <row r="5" ht="21" spans="1:40">
      <c r="A5" s="13" t="str">
        <f>Attraction_List!$E$2</f>
        <v>Limited Time</v>
      </c>
      <c r="B5" s="19" t="str">
        <f ca="1">IF(LOOKUP(B1,Attraction_List!$Z$3:$Z$9999,Attraction_List!$E$3:$E$9999)="Y","Yes","No")</f>
        <v>No</v>
      </c>
      <c r="C5" s="19"/>
      <c r="E5" s="21"/>
      <c r="G5" s="20"/>
      <c r="L5" s="26"/>
      <c r="AA5" s="81"/>
      <c r="AB5" s="39" t="s">
        <v>719</v>
      </c>
      <c r="AC5" s="39">
        <v>5</v>
      </c>
      <c r="AD5" s="39"/>
      <c r="AE5" s="39"/>
      <c r="AF5" s="39"/>
      <c r="AG5" s="39" t="s">
        <v>153</v>
      </c>
      <c r="AH5" s="39" t="s">
        <v>46</v>
      </c>
      <c r="AI5" s="39"/>
      <c r="AJ5" s="39">
        <v>16</v>
      </c>
      <c r="AK5" s="39">
        <v>155</v>
      </c>
      <c r="AL5" s="67"/>
      <c r="AN5" s="12">
        <f ca="1" t="shared" si="0"/>
        <v>0</v>
      </c>
    </row>
    <row r="6" ht="21.75" spans="1:40">
      <c r="A6" s="13" t="str">
        <f>Attraction_List!$F$2</f>
        <v>Build Time</v>
      </c>
      <c r="B6" s="19" t="str">
        <f ca="1">LOOKUP(B1,Attraction_List!$Z$3:$Z$9999,Attraction_List!$F$3:$F$9999)</f>
        <v>12h</v>
      </c>
      <c r="C6" s="19"/>
      <c r="E6" s="21"/>
      <c r="G6" s="20"/>
      <c r="L6" s="26"/>
      <c r="AA6" s="80"/>
      <c r="AB6" s="41" t="s">
        <v>720</v>
      </c>
      <c r="AC6" s="41">
        <v>6</v>
      </c>
      <c r="AD6" s="41" t="s">
        <v>718</v>
      </c>
      <c r="AE6" s="41"/>
      <c r="AF6" s="41"/>
      <c r="AG6" s="41" t="s">
        <v>153</v>
      </c>
      <c r="AH6" s="41" t="s">
        <v>46</v>
      </c>
      <c r="AI6" s="41"/>
      <c r="AJ6" s="41">
        <v>20</v>
      </c>
      <c r="AK6" s="41">
        <v>210</v>
      </c>
      <c r="AL6" s="68" t="s">
        <v>613</v>
      </c>
      <c r="AN6" s="12">
        <f ca="1" t="shared" si="0"/>
        <v>1</v>
      </c>
    </row>
    <row r="7" ht="21" spans="1:40">
      <c r="A7" s="13" t="str">
        <f>Attraction_List!$G$2</f>
        <v>Size</v>
      </c>
      <c r="B7" s="19" t="str">
        <f ca="1">LOOKUP(B1,Attraction_List!$Z$3:$Z$9999,Attraction_List!$G$3:$G$9999)</f>
        <v>8x8</v>
      </c>
      <c r="C7" s="19"/>
      <c r="E7" s="21"/>
      <c r="G7" s="20"/>
      <c r="L7" s="26"/>
      <c r="AA7" s="124" t="s">
        <v>718</v>
      </c>
      <c r="AB7" s="221" t="s">
        <v>721</v>
      </c>
      <c r="AC7" s="221">
        <v>3</v>
      </c>
      <c r="AD7" s="221"/>
      <c r="AE7" s="221"/>
      <c r="AF7" s="221"/>
      <c r="AG7" s="221" t="s">
        <v>153</v>
      </c>
      <c r="AH7" s="221" t="s">
        <v>33</v>
      </c>
      <c r="AI7" s="221"/>
      <c r="AJ7" s="221">
        <v>10</v>
      </c>
      <c r="AK7" s="221">
        <v>75</v>
      </c>
      <c r="AL7" s="215"/>
      <c r="AN7" s="12">
        <f ca="1" t="shared" si="0"/>
        <v>0</v>
      </c>
    </row>
    <row r="8" ht="21" spans="1:40">
      <c r="A8" s="13" t="str">
        <f>Attraction_List!$H$2</f>
        <v>Collect Time</v>
      </c>
      <c r="B8" s="19" t="str">
        <f ca="1">LOOKUP(B1,Attraction_List!$Z$3:$Z$9999,Attraction_List!$H$3:$H$9999)</f>
        <v>24h</v>
      </c>
      <c r="C8" s="19"/>
      <c r="E8" s="21"/>
      <c r="G8" s="20"/>
      <c r="L8" s="26"/>
      <c r="AA8" s="81"/>
      <c r="AB8" s="39" t="s">
        <v>717</v>
      </c>
      <c r="AC8" s="39"/>
      <c r="AD8" s="39" t="s">
        <v>716</v>
      </c>
      <c r="AE8" s="39"/>
      <c r="AF8" s="39"/>
      <c r="AG8" s="39" t="s">
        <v>153</v>
      </c>
      <c r="AH8" s="39" t="s">
        <v>33</v>
      </c>
      <c r="AI8" s="39"/>
      <c r="AJ8" s="39">
        <v>13</v>
      </c>
      <c r="AK8" s="39">
        <v>100</v>
      </c>
      <c r="AL8" s="67"/>
      <c r="AN8" s="12">
        <f ca="1" t="shared" si="0"/>
        <v>0</v>
      </c>
    </row>
    <row r="9" ht="21.75" spans="1:40">
      <c r="A9" s="13" t="str">
        <f>Attraction_List!$I$2</f>
        <v>Striking Gold</v>
      </c>
      <c r="B9" s="19" t="str">
        <f ca="1">IF(LOOKUP(B1,Attraction_List!$Z$3:$Z$9999,Attraction_List!$I$3:$I$9999)="Y","Yes","No")</f>
        <v>No</v>
      </c>
      <c r="C9" s="19"/>
      <c r="E9" s="21"/>
      <c r="G9" s="20"/>
      <c r="L9" s="26"/>
      <c r="AA9" s="113"/>
      <c r="AB9" s="210" t="s">
        <v>720</v>
      </c>
      <c r="AC9" s="210">
        <v>5</v>
      </c>
      <c r="AD9" s="210" t="s">
        <v>716</v>
      </c>
      <c r="AE9" s="210">
        <v>6</v>
      </c>
      <c r="AF9" s="210"/>
      <c r="AG9" s="210" t="s">
        <v>153</v>
      </c>
      <c r="AH9" s="210" t="s">
        <v>46</v>
      </c>
      <c r="AI9" s="210"/>
      <c r="AJ9" s="210">
        <v>20</v>
      </c>
      <c r="AK9" s="210">
        <v>210</v>
      </c>
      <c r="AL9" s="216" t="s">
        <v>613</v>
      </c>
      <c r="AN9" s="12">
        <f ca="1" t="shared" si="0"/>
        <v>1</v>
      </c>
    </row>
    <row r="10" ht="21.75" spans="1:40">
      <c r="A10" s="13" t="str">
        <f>Attraction_List!$J$2</f>
        <v>XP</v>
      </c>
      <c r="B10" s="19">
        <f ca="1">LOOKUP(B1,Attraction_List!$Z$3:$Z$9999,Attraction_List!$J$3:$J$9999)</f>
        <v>61</v>
      </c>
      <c r="C10" s="19"/>
      <c r="E10" s="21"/>
      <c r="G10" s="20"/>
      <c r="L10" s="26"/>
      <c r="AA10" s="84" t="s">
        <v>722</v>
      </c>
      <c r="AB10" s="90" t="s">
        <v>723</v>
      </c>
      <c r="AC10" s="90">
        <v>2</v>
      </c>
      <c r="AD10" s="90"/>
      <c r="AE10" s="90"/>
      <c r="AF10" s="90"/>
      <c r="AG10" s="90" t="s">
        <v>153</v>
      </c>
      <c r="AH10" s="90" t="s">
        <v>35</v>
      </c>
      <c r="AI10" s="90"/>
      <c r="AJ10" s="90">
        <v>13</v>
      </c>
      <c r="AK10" s="90">
        <v>110</v>
      </c>
      <c r="AL10" s="91" t="s">
        <v>724</v>
      </c>
      <c r="AN10" s="12">
        <f ca="1" t="shared" si="0"/>
        <v>3</v>
      </c>
    </row>
    <row r="11" ht="21" spans="1:40">
      <c r="A11" s="13" t="str">
        <f>Attraction_List!$K$2</f>
        <v>Magic</v>
      </c>
      <c r="B11" s="19">
        <f ca="1">LOOKUP(B1,Attraction_List!$Z$3:$Z$9999,Attraction_List!$K$3:$K$9999)</f>
        <v>330</v>
      </c>
      <c r="C11" s="19"/>
      <c r="D11" s="22"/>
      <c r="E11" s="23"/>
      <c r="F11" s="24"/>
      <c r="G11" s="22"/>
      <c r="H11" s="24"/>
      <c r="I11" s="24"/>
      <c r="J11" s="24"/>
      <c r="K11" s="24"/>
      <c r="L11" s="27"/>
      <c r="AA11" s="44"/>
      <c r="AB11" s="45"/>
      <c r="AC11" s="45"/>
      <c r="AD11" s="45"/>
      <c r="AE11" s="45"/>
      <c r="AF11" s="45"/>
      <c r="AG11" s="45"/>
      <c r="AH11" s="45"/>
      <c r="AI11" s="45"/>
      <c r="AJ11" s="45"/>
      <c r="AK11" s="45"/>
      <c r="AL11" s="46"/>
      <c r="AN11" s="12">
        <f ca="1" t="shared" si="0"/>
        <v>0</v>
      </c>
    </row>
    <row r="12" ht="21" spans="1:40">
      <c r="A12" s="13" t="str">
        <f>Attraction_List!$L$2</f>
        <v>Possible Tokens</v>
      </c>
      <c r="B12" s="19" t="str">
        <f ca="1">LOOKUP(B1,Attraction_List!$Z$3:$Z$9999,Attraction_List!$L$3:$L$9999)</f>
        <v>Flash's Mug</v>
      </c>
      <c r="C12" s="19"/>
      <c r="E12" s="21"/>
      <c r="G12" s="20"/>
      <c r="L12" s="28"/>
      <c r="AA12" s="44"/>
      <c r="AB12" s="45"/>
      <c r="AC12" s="45"/>
      <c r="AD12" s="45"/>
      <c r="AE12" s="45"/>
      <c r="AF12" s="45"/>
      <c r="AG12" s="45"/>
      <c r="AH12" s="45"/>
      <c r="AI12" s="45"/>
      <c r="AJ12" s="45"/>
      <c r="AK12" s="45"/>
      <c r="AL12" s="46"/>
      <c r="AN12" s="12">
        <f ca="1" t="shared" si="0"/>
        <v>0</v>
      </c>
    </row>
    <row r="13" ht="21" spans="1:40">
      <c r="A13" s="13" t="str">
        <f>Attraction_List!$M$2</f>
        <v>Activity</v>
      </c>
      <c r="B13" s="19" t="str">
        <f ca="1">LOOKUP(B1,Attraction_List!$Z$3:$Z$9999,Attraction_List!$M$3:$M$9999)</f>
        <v>Baking Donuts</v>
      </c>
      <c r="C13" s="19"/>
      <c r="E13" s="21"/>
      <c r="G13" s="20"/>
      <c r="L13" s="29"/>
      <c r="AA13" s="44"/>
      <c r="AB13" s="45"/>
      <c r="AC13" s="45"/>
      <c r="AD13" s="45"/>
      <c r="AE13" s="45"/>
      <c r="AF13" s="45"/>
      <c r="AG13" s="45"/>
      <c r="AH13" s="45"/>
      <c r="AI13" s="45"/>
      <c r="AJ13" s="45"/>
      <c r="AK13" s="45"/>
      <c r="AL13" s="46"/>
      <c r="AN13" s="12">
        <f ca="1" t="shared" si="0"/>
        <v>0</v>
      </c>
    </row>
    <row r="14" ht="21" spans="1:40">
      <c r="A14" s="13" t="s">
        <v>308</v>
      </c>
      <c r="B14" s="22">
        <f>COUNTA($AB$4:$AB$9999)</f>
        <v>7</v>
      </c>
      <c r="C14" s="24"/>
      <c r="D14" s="22"/>
      <c r="E14" s="23"/>
      <c r="F14" s="24"/>
      <c r="G14" s="20"/>
      <c r="H14" s="24"/>
      <c r="I14" s="24"/>
      <c r="J14" s="24"/>
      <c r="K14" s="24"/>
      <c r="L14" s="28"/>
      <c r="AA14" s="44"/>
      <c r="AB14" s="45"/>
      <c r="AC14" s="45"/>
      <c r="AD14" s="45"/>
      <c r="AE14" s="45"/>
      <c r="AF14" s="45"/>
      <c r="AG14" s="45"/>
      <c r="AH14" s="45"/>
      <c r="AI14" s="45"/>
      <c r="AJ14" s="45"/>
      <c r="AK14" s="45"/>
      <c r="AL14" s="46"/>
      <c r="AN14" s="12">
        <f ca="1" t="shared" si="0"/>
        <v>0</v>
      </c>
    </row>
    <row r="15" ht="21" spans="1:40">
      <c r="A15" s="13" t="s">
        <v>311</v>
      </c>
      <c r="B15" s="22">
        <f>COUNTA($AA$4:$AA$9999)</f>
        <v>3</v>
      </c>
      <c r="C15" s="24"/>
      <c r="D15" s="22"/>
      <c r="E15" s="23"/>
      <c r="F15" s="24"/>
      <c r="G15" s="20"/>
      <c r="H15" s="24"/>
      <c r="I15" s="24"/>
      <c r="J15" s="24"/>
      <c r="K15" s="24"/>
      <c r="L15" s="28"/>
      <c r="AA15" s="44"/>
      <c r="AB15" s="45"/>
      <c r="AC15" s="45"/>
      <c r="AD15" s="45"/>
      <c r="AE15" s="45"/>
      <c r="AF15" s="45"/>
      <c r="AG15" s="45"/>
      <c r="AH15" s="45"/>
      <c r="AI15" s="45"/>
      <c r="AJ15" s="45"/>
      <c r="AK15" s="45"/>
      <c r="AL15" s="46"/>
      <c r="AN15" s="12">
        <f ca="1" t="shared" si="0"/>
        <v>0</v>
      </c>
    </row>
    <row r="16" spans="27:40">
      <c r="AA16" s="44"/>
      <c r="AB16" s="46"/>
      <c r="AC16" s="45"/>
      <c r="AD16" s="47"/>
      <c r="AE16" s="45"/>
      <c r="AF16" s="45"/>
      <c r="AG16" s="45"/>
      <c r="AH16" s="45"/>
      <c r="AI16" s="45"/>
      <c r="AJ16" s="45"/>
      <c r="AK16" s="45"/>
      <c r="AL16" s="46"/>
      <c r="AN16" s="12">
        <f ca="1" t="shared" si="0"/>
        <v>0</v>
      </c>
    </row>
    <row r="17" spans="27:40">
      <c r="AA17" s="44"/>
      <c r="AB17" s="46"/>
      <c r="AC17" s="45"/>
      <c r="AD17" s="45"/>
      <c r="AE17" s="45"/>
      <c r="AF17" s="45"/>
      <c r="AG17" s="45"/>
      <c r="AH17" s="45"/>
      <c r="AI17" s="45"/>
      <c r="AJ17" s="45"/>
      <c r="AK17" s="45"/>
      <c r="AL17" s="46"/>
      <c r="AN17" s="12">
        <f ca="1" t="shared" si="0"/>
        <v>0</v>
      </c>
    </row>
    <row r="18" spans="27:40">
      <c r="AA18" s="44"/>
      <c r="AB18" s="46"/>
      <c r="AC18" s="45"/>
      <c r="AD18" s="45"/>
      <c r="AE18" s="45"/>
      <c r="AF18" s="45"/>
      <c r="AG18" s="46"/>
      <c r="AH18" s="45"/>
      <c r="AI18" s="45"/>
      <c r="AJ18" s="45"/>
      <c r="AK18" s="45"/>
      <c r="AL18" s="46"/>
      <c r="AN18" s="12">
        <f ca="1" t="shared" si="0"/>
        <v>0</v>
      </c>
    </row>
    <row r="19" spans="27:40">
      <c r="AA19" s="44"/>
      <c r="AB19" s="46"/>
      <c r="AC19" s="45"/>
      <c r="AD19" s="45"/>
      <c r="AE19" s="45"/>
      <c r="AF19" s="45"/>
      <c r="AG19" s="46"/>
      <c r="AH19" s="45"/>
      <c r="AI19" s="45"/>
      <c r="AJ19" s="45"/>
      <c r="AK19" s="45"/>
      <c r="AL19" s="46"/>
      <c r="AN19" s="12">
        <f ca="1" t="shared" si="0"/>
        <v>0</v>
      </c>
    </row>
    <row r="20" spans="27:40">
      <c r="AA20" s="44"/>
      <c r="AB20" s="46"/>
      <c r="AC20" s="45"/>
      <c r="AD20" s="47"/>
      <c r="AE20" s="45"/>
      <c r="AF20" s="45"/>
      <c r="AG20" s="46"/>
      <c r="AH20" s="45"/>
      <c r="AI20" s="45"/>
      <c r="AJ20" s="45"/>
      <c r="AK20" s="45"/>
      <c r="AL20" s="46"/>
      <c r="AN20" s="12">
        <f ca="1" t="shared" si="0"/>
        <v>0</v>
      </c>
    </row>
    <row r="21" spans="27:40">
      <c r="AA21" s="44"/>
      <c r="AB21" s="46"/>
      <c r="AC21" s="45"/>
      <c r="AD21" s="45"/>
      <c r="AE21" s="45"/>
      <c r="AF21" s="45"/>
      <c r="AG21" s="46"/>
      <c r="AH21" s="45"/>
      <c r="AI21" s="45"/>
      <c r="AJ21" s="45"/>
      <c r="AK21" s="45"/>
      <c r="AL21" s="46"/>
      <c r="AN21" s="12">
        <f ca="1" t="shared" si="0"/>
        <v>0</v>
      </c>
    </row>
    <row r="22" spans="27:40">
      <c r="AA22" s="44"/>
      <c r="AB22" s="46"/>
      <c r="AC22" s="45"/>
      <c r="AD22" s="45"/>
      <c r="AE22" s="45"/>
      <c r="AF22" s="45"/>
      <c r="AG22" s="46"/>
      <c r="AH22" s="45"/>
      <c r="AI22" s="45"/>
      <c r="AJ22" s="45"/>
      <c r="AK22" s="45"/>
      <c r="AL22" s="46"/>
      <c r="AN22" s="12">
        <f ca="1" t="shared" si="0"/>
        <v>0</v>
      </c>
    </row>
    <row r="23" spans="27:40">
      <c r="AA23" s="44"/>
      <c r="AB23" s="46"/>
      <c r="AC23" s="45"/>
      <c r="AD23" s="45"/>
      <c r="AE23" s="45"/>
      <c r="AF23" s="45"/>
      <c r="AG23" s="46"/>
      <c r="AH23" s="45"/>
      <c r="AI23" s="45"/>
      <c r="AJ23" s="45"/>
      <c r="AK23" s="45"/>
      <c r="AL23" s="46"/>
      <c r="AN23" s="12">
        <f ca="1" t="shared" si="0"/>
        <v>0</v>
      </c>
    </row>
    <row r="24" spans="27:40">
      <c r="AA24" s="44"/>
      <c r="AB24" s="45"/>
      <c r="AC24" s="45"/>
      <c r="AD24" s="45"/>
      <c r="AE24" s="45"/>
      <c r="AF24" s="45"/>
      <c r="AG24" s="45"/>
      <c r="AH24" s="45"/>
      <c r="AI24" s="45"/>
      <c r="AJ24" s="45"/>
      <c r="AK24" s="45"/>
      <c r="AL24" s="46"/>
      <c r="AN24" s="12">
        <f ca="1" t="shared" si="0"/>
        <v>0</v>
      </c>
    </row>
    <row r="25" spans="27:40">
      <c r="AA25" s="44"/>
      <c r="AB25" s="45"/>
      <c r="AC25" s="45"/>
      <c r="AD25" s="47"/>
      <c r="AE25" s="45"/>
      <c r="AF25" s="45"/>
      <c r="AG25" s="45"/>
      <c r="AH25" s="45"/>
      <c r="AI25" s="45"/>
      <c r="AJ25" s="45"/>
      <c r="AK25" s="45"/>
      <c r="AL25" s="46"/>
      <c r="AN25" s="12">
        <f ca="1" t="shared" si="0"/>
        <v>0</v>
      </c>
    </row>
    <row r="26" spans="27:40">
      <c r="AA26" s="44"/>
      <c r="AB26" s="45"/>
      <c r="AC26" s="45"/>
      <c r="AD26" s="45"/>
      <c r="AE26" s="45"/>
      <c r="AF26" s="45"/>
      <c r="AG26" s="45"/>
      <c r="AH26" s="45"/>
      <c r="AI26" s="45"/>
      <c r="AJ26" s="45"/>
      <c r="AK26" s="45"/>
      <c r="AL26" s="46"/>
      <c r="AN26" s="12">
        <f ca="1" t="shared" si="0"/>
        <v>0</v>
      </c>
    </row>
    <row r="27" spans="27:40">
      <c r="AA27" s="44"/>
      <c r="AB27" s="45"/>
      <c r="AC27" s="45"/>
      <c r="AD27" s="45"/>
      <c r="AE27" s="45"/>
      <c r="AF27" s="45"/>
      <c r="AG27" s="45"/>
      <c r="AH27" s="45"/>
      <c r="AI27" s="45"/>
      <c r="AJ27" s="45"/>
      <c r="AK27" s="45"/>
      <c r="AL27" s="46"/>
      <c r="AN27" s="12">
        <f ca="1" t="shared" si="0"/>
        <v>0</v>
      </c>
    </row>
    <row r="28" spans="27:40">
      <c r="AA28" s="44"/>
      <c r="AB28" s="45"/>
      <c r="AC28" s="45"/>
      <c r="AD28" s="45"/>
      <c r="AE28" s="45"/>
      <c r="AF28" s="45"/>
      <c r="AG28" s="45"/>
      <c r="AH28" s="45"/>
      <c r="AI28" s="45"/>
      <c r="AJ28" s="45"/>
      <c r="AK28" s="45"/>
      <c r="AL28" s="46"/>
      <c r="AN28" s="12">
        <f ca="1" t="shared" si="0"/>
        <v>0</v>
      </c>
    </row>
    <row r="29" spans="27:40">
      <c r="AA29" s="44"/>
      <c r="AB29" s="45"/>
      <c r="AC29" s="45"/>
      <c r="AD29" s="45"/>
      <c r="AE29" s="45"/>
      <c r="AF29" s="45"/>
      <c r="AG29" s="45"/>
      <c r="AH29" s="45"/>
      <c r="AI29" s="45"/>
      <c r="AJ29" s="45"/>
      <c r="AK29" s="45"/>
      <c r="AL29" s="46"/>
      <c r="AN29" s="12">
        <f ca="1" t="shared" si="0"/>
        <v>0</v>
      </c>
    </row>
    <row r="30" spans="27:40">
      <c r="AA30" s="44"/>
      <c r="AB30" s="45"/>
      <c r="AC30" s="45"/>
      <c r="AD30" s="45"/>
      <c r="AE30" s="45"/>
      <c r="AF30" s="45"/>
      <c r="AG30" s="45"/>
      <c r="AH30" s="45"/>
      <c r="AI30" s="45"/>
      <c r="AJ30" s="45"/>
      <c r="AK30" s="45"/>
      <c r="AL30" s="46"/>
      <c r="AN30" s="12">
        <f ca="1" t="shared" si="0"/>
        <v>0</v>
      </c>
    </row>
    <row r="31" spans="27:40">
      <c r="AA31" s="44"/>
      <c r="AB31" s="45"/>
      <c r="AC31" s="45"/>
      <c r="AD31" s="45"/>
      <c r="AE31" s="45"/>
      <c r="AF31" s="45"/>
      <c r="AG31" s="45"/>
      <c r="AH31" s="45"/>
      <c r="AI31" s="45"/>
      <c r="AJ31" s="45"/>
      <c r="AK31" s="45"/>
      <c r="AL31" s="46"/>
      <c r="AN31" s="12">
        <f ca="1" t="shared" si="0"/>
        <v>0</v>
      </c>
    </row>
    <row r="32" spans="27:40">
      <c r="AA32" s="44"/>
      <c r="AB32" s="45"/>
      <c r="AC32" s="45"/>
      <c r="AD32" s="45"/>
      <c r="AE32" s="45"/>
      <c r="AF32" s="45"/>
      <c r="AG32" s="45"/>
      <c r="AH32" s="45"/>
      <c r="AI32" s="45"/>
      <c r="AJ32" s="45"/>
      <c r="AK32" s="45"/>
      <c r="AL32" s="46"/>
      <c r="AN32" s="12">
        <f ca="1" t="shared" si="0"/>
        <v>0</v>
      </c>
    </row>
    <row r="33" spans="27:40">
      <c r="AA33" s="44"/>
      <c r="AB33" s="45"/>
      <c r="AC33" s="45"/>
      <c r="AD33" s="47"/>
      <c r="AE33" s="45"/>
      <c r="AF33" s="45"/>
      <c r="AG33" s="45"/>
      <c r="AH33" s="45"/>
      <c r="AI33" s="45"/>
      <c r="AJ33" s="45"/>
      <c r="AK33" s="45"/>
      <c r="AL33" s="46"/>
      <c r="AN33" s="12">
        <f ca="1" t="shared" si="0"/>
        <v>0</v>
      </c>
    </row>
    <row r="34" spans="27:40">
      <c r="AA34" s="44"/>
      <c r="AB34" s="46"/>
      <c r="AC34" s="45"/>
      <c r="AD34" s="45"/>
      <c r="AE34" s="45"/>
      <c r="AF34" s="45"/>
      <c r="AG34" s="46"/>
      <c r="AH34" s="45"/>
      <c r="AI34" s="45"/>
      <c r="AJ34" s="45"/>
      <c r="AK34" s="45"/>
      <c r="AL34" s="70"/>
      <c r="AN34" s="12">
        <f ca="1" t="shared" si="0"/>
        <v>0</v>
      </c>
    </row>
    <row r="35" spans="27:40">
      <c r="AA35" s="48"/>
      <c r="AB35" s="49"/>
      <c r="AC35" s="50"/>
      <c r="AD35" s="50"/>
      <c r="AE35" s="50"/>
      <c r="AF35" s="50"/>
      <c r="AG35" s="49"/>
      <c r="AH35" s="50"/>
      <c r="AI35" s="50"/>
      <c r="AJ35" s="50"/>
      <c r="AK35" s="50"/>
      <c r="AL35" s="71"/>
      <c r="AN35" s="12">
        <f ca="1" t="shared" si="0"/>
        <v>0</v>
      </c>
    </row>
    <row r="36" spans="27:40">
      <c r="AA36" s="48"/>
      <c r="AB36" s="49"/>
      <c r="AC36" s="50"/>
      <c r="AD36" s="50"/>
      <c r="AE36" s="50"/>
      <c r="AF36" s="50"/>
      <c r="AG36" s="49"/>
      <c r="AH36" s="50"/>
      <c r="AI36" s="50"/>
      <c r="AJ36" s="50"/>
      <c r="AK36" s="50"/>
      <c r="AL36" s="71"/>
      <c r="AN36" s="12">
        <f ca="1" t="shared" si="0"/>
        <v>0</v>
      </c>
    </row>
    <row r="37" spans="27:40">
      <c r="AA37" s="48"/>
      <c r="AB37" s="49"/>
      <c r="AC37" s="50"/>
      <c r="AD37" s="50"/>
      <c r="AE37" s="50"/>
      <c r="AF37" s="50"/>
      <c r="AG37" s="49"/>
      <c r="AH37" s="50"/>
      <c r="AI37" s="50"/>
      <c r="AJ37" s="50"/>
      <c r="AK37" s="50"/>
      <c r="AL37" s="71"/>
      <c r="AN37" s="12">
        <f ca="1" t="shared" si="0"/>
        <v>0</v>
      </c>
    </row>
    <row r="38" spans="27:40">
      <c r="AA38" s="51"/>
      <c r="AB38" s="29"/>
      <c r="AC38" s="10"/>
      <c r="AE38" s="10"/>
      <c r="AF38" s="10"/>
      <c r="AG38" s="29"/>
      <c r="AH38" s="10"/>
      <c r="AI38" s="10"/>
      <c r="AJ38" s="10"/>
      <c r="AK38" s="10"/>
      <c r="AL38" s="28"/>
      <c r="AN38" s="12">
        <f ca="1" t="shared" si="0"/>
        <v>0</v>
      </c>
    </row>
    <row r="39" spans="27:40">
      <c r="AA39" s="51"/>
      <c r="AB39" s="29"/>
      <c r="AC39" s="10"/>
      <c r="AE39" s="10"/>
      <c r="AF39" s="10"/>
      <c r="AG39" s="29"/>
      <c r="AH39" s="10"/>
      <c r="AI39" s="10"/>
      <c r="AJ39" s="10"/>
      <c r="AK39" s="10"/>
      <c r="AL39" s="28"/>
      <c r="AN39" s="12">
        <f ca="1" t="shared" si="0"/>
        <v>0</v>
      </c>
    </row>
    <row r="40" spans="27:40">
      <c r="AA40" s="51"/>
      <c r="AB40" s="29"/>
      <c r="AC40" s="10"/>
      <c r="AE40" s="10"/>
      <c r="AF40" s="10"/>
      <c r="AG40" s="29"/>
      <c r="AH40" s="10"/>
      <c r="AI40" s="10"/>
      <c r="AJ40" s="10"/>
      <c r="AK40" s="10"/>
      <c r="AL40" s="28"/>
      <c r="AN40" s="12">
        <f ca="1" t="shared" si="0"/>
        <v>0</v>
      </c>
    </row>
    <row r="41" spans="27:40">
      <c r="AA41" s="51"/>
      <c r="AB41" s="29"/>
      <c r="AC41" s="10"/>
      <c r="AE41" s="10"/>
      <c r="AF41" s="10"/>
      <c r="AG41" s="29"/>
      <c r="AH41" s="10"/>
      <c r="AI41" s="10"/>
      <c r="AJ41" s="10"/>
      <c r="AK41" s="10"/>
      <c r="AL41" s="28"/>
      <c r="AN41" s="12">
        <f ca="1" t="shared" si="0"/>
        <v>0</v>
      </c>
    </row>
    <row r="42" spans="27:40">
      <c r="AA42" s="51"/>
      <c r="AB42" s="29"/>
      <c r="AC42" s="10"/>
      <c r="AE42" s="10"/>
      <c r="AF42" s="10"/>
      <c r="AG42" s="29"/>
      <c r="AH42" s="10"/>
      <c r="AI42" s="10"/>
      <c r="AJ42" s="10"/>
      <c r="AK42" s="10"/>
      <c r="AL42" s="28"/>
      <c r="AN42" s="12">
        <f ca="1" t="shared" si="0"/>
        <v>0</v>
      </c>
    </row>
    <row r="43" spans="27:40">
      <c r="AA43" s="51"/>
      <c r="AB43" s="29"/>
      <c r="AC43" s="10"/>
      <c r="AE43" s="10"/>
      <c r="AF43" s="10"/>
      <c r="AG43" s="29"/>
      <c r="AH43" s="10"/>
      <c r="AI43" s="10"/>
      <c r="AJ43" s="10"/>
      <c r="AK43" s="10"/>
      <c r="AL43" s="28"/>
      <c r="AN43" s="12">
        <f ca="1" t="shared" si="0"/>
        <v>0</v>
      </c>
    </row>
    <row r="44" spans="40:40">
      <c r="AN44" s="12">
        <f ca="1" t="shared" si="0"/>
        <v>0</v>
      </c>
    </row>
    <row r="45" spans="27:40">
      <c r="AA45" s="52"/>
      <c r="AB45" s="53"/>
      <c r="AC45" s="54"/>
      <c r="AD45" s="50"/>
      <c r="AE45" s="54"/>
      <c r="AF45" s="54"/>
      <c r="AG45" s="53"/>
      <c r="AH45" s="54"/>
      <c r="AI45" s="54"/>
      <c r="AJ45" s="54"/>
      <c r="AK45" s="54"/>
      <c r="AL45" s="72"/>
      <c r="AM45" s="52"/>
      <c r="AN45" s="12">
        <f ca="1" t="shared" si="0"/>
        <v>0</v>
      </c>
    </row>
    <row r="46" spans="27:40">
      <c r="AA46" s="44"/>
      <c r="AB46" s="55"/>
      <c r="AC46" s="56"/>
      <c r="AD46" s="45"/>
      <c r="AE46" s="56"/>
      <c r="AF46" s="56"/>
      <c r="AG46" s="55"/>
      <c r="AH46" s="56"/>
      <c r="AI46" s="56"/>
      <c r="AJ46" s="56"/>
      <c r="AK46" s="56"/>
      <c r="AL46" s="73"/>
      <c r="AM46" s="52"/>
      <c r="AN46" s="12">
        <f ca="1" t="shared" si="0"/>
        <v>0</v>
      </c>
    </row>
    <row r="47" spans="27:40">
      <c r="AA47" s="44"/>
      <c r="AB47" s="55"/>
      <c r="AC47" s="56"/>
      <c r="AD47" s="45"/>
      <c r="AE47" s="56"/>
      <c r="AF47" s="56"/>
      <c r="AG47" s="55"/>
      <c r="AH47" s="56"/>
      <c r="AI47" s="56"/>
      <c r="AJ47" s="56"/>
      <c r="AK47" s="56"/>
      <c r="AL47" s="46"/>
      <c r="AM47" s="52"/>
      <c r="AN47" s="12">
        <f ca="1" t="shared" si="0"/>
        <v>0</v>
      </c>
    </row>
    <row r="48" spans="27:40">
      <c r="AA48" s="44"/>
      <c r="AB48" s="55"/>
      <c r="AC48" s="56"/>
      <c r="AD48" s="57"/>
      <c r="AE48" s="56"/>
      <c r="AF48" s="56"/>
      <c r="AG48" s="55"/>
      <c r="AH48" s="56"/>
      <c r="AI48" s="56"/>
      <c r="AJ48" s="56"/>
      <c r="AK48" s="56"/>
      <c r="AL48" s="46"/>
      <c r="AM48" s="52"/>
      <c r="AN48" s="12">
        <f ca="1" t="shared" si="0"/>
        <v>0</v>
      </c>
    </row>
    <row r="49" spans="27:40">
      <c r="AA49" s="58"/>
      <c r="AB49" s="59"/>
      <c r="AC49" s="21"/>
      <c r="AD49" s="60"/>
      <c r="AE49" s="21"/>
      <c r="AF49" s="21"/>
      <c r="AG49" s="59"/>
      <c r="AH49" s="21"/>
      <c r="AI49" s="21"/>
      <c r="AJ49" s="21"/>
      <c r="AK49" s="21"/>
      <c r="AL49" s="74"/>
      <c r="AN49" s="12">
        <f ca="1" t="shared" si="0"/>
        <v>0</v>
      </c>
    </row>
    <row r="50" spans="40:40">
      <c r="AN50" s="12">
        <f ca="1" t="shared" si="0"/>
        <v>0</v>
      </c>
    </row>
    <row r="51" spans="40:40">
      <c r="AN51" s="12">
        <f ca="1" t="shared" si="0"/>
        <v>0</v>
      </c>
    </row>
    <row r="52" spans="40:40">
      <c r="AN52" s="12">
        <f ca="1" t="shared" si="0"/>
        <v>0</v>
      </c>
    </row>
    <row r="53" spans="40:40">
      <c r="AN53" s="12">
        <f ca="1" t="shared" si="0"/>
        <v>0</v>
      </c>
    </row>
    <row r="54" spans="40:40">
      <c r="AN54" s="12">
        <f ca="1" t="shared" si="0"/>
        <v>0</v>
      </c>
    </row>
    <row r="55" spans="40:40">
      <c r="AN55" s="12">
        <f ca="1" t="shared" si="0"/>
        <v>0</v>
      </c>
    </row>
    <row r="56" spans="40:40">
      <c r="AN56" s="12">
        <f ca="1" t="shared" si="0"/>
        <v>0</v>
      </c>
    </row>
    <row r="57" spans="40:40">
      <c r="AN57" s="12">
        <f ca="1" t="shared" si="0"/>
        <v>0</v>
      </c>
    </row>
    <row r="58" spans="40:40">
      <c r="AN58" s="12">
        <f ca="1" t="shared" si="0"/>
        <v>0</v>
      </c>
    </row>
    <row r="59" spans="40:40">
      <c r="AN59" s="12">
        <f ca="1" t="shared" si="0"/>
        <v>0</v>
      </c>
    </row>
    <row r="60" spans="40:40">
      <c r="AN60" s="12">
        <f ca="1" t="shared" si="0"/>
        <v>0</v>
      </c>
    </row>
    <row r="61" spans="40:40">
      <c r="AN61" s="12">
        <f ca="1" t="shared" si="0"/>
        <v>0</v>
      </c>
    </row>
    <row r="62" spans="40:40">
      <c r="AN62" s="12">
        <f ca="1" t="shared" si="0"/>
        <v>0</v>
      </c>
    </row>
    <row r="63" spans="40:40">
      <c r="AN63" s="12">
        <f ca="1" t="shared" si="0"/>
        <v>0</v>
      </c>
    </row>
    <row r="64" spans="40:40">
      <c r="AN64" s="12">
        <f ca="1" t="shared" si="0"/>
        <v>0</v>
      </c>
    </row>
    <row r="65" spans="40:40">
      <c r="AN65" s="12">
        <f ca="1" t="shared" si="0"/>
        <v>0</v>
      </c>
    </row>
    <row r="66" spans="40:40">
      <c r="AN66" s="12">
        <f ca="1" t="shared" si="0"/>
        <v>0</v>
      </c>
    </row>
    <row r="67" spans="40:40">
      <c r="AN67" s="12">
        <f t="shared" ref="AN67:AN99" si="1">IF(ISBLANK($AL67),0,1+LEN($AL67)-LEN(SUBSTITUTE($AL67,"●","")))</f>
        <v>0</v>
      </c>
    </row>
    <row r="68" spans="40:40">
      <c r="AN68" s="12">
        <f t="shared" si="1"/>
        <v>0</v>
      </c>
    </row>
    <row r="69" spans="40:40">
      <c r="AN69" s="12">
        <f t="shared" si="1"/>
        <v>0</v>
      </c>
    </row>
    <row r="70" spans="40:40">
      <c r="AN70" s="12">
        <f t="shared" si="1"/>
        <v>0</v>
      </c>
    </row>
    <row r="71" spans="40:40">
      <c r="AN71" s="12">
        <f t="shared" si="1"/>
        <v>0</v>
      </c>
    </row>
    <row r="72" spans="40:40">
      <c r="AN72" s="12">
        <f t="shared" si="1"/>
        <v>0</v>
      </c>
    </row>
    <row r="73" spans="40:40">
      <c r="AN73" s="12">
        <f t="shared" si="1"/>
        <v>0</v>
      </c>
    </row>
    <row r="74" spans="40:40">
      <c r="AN74" s="12">
        <f t="shared" si="1"/>
        <v>0</v>
      </c>
    </row>
    <row r="75" spans="40:40">
      <c r="AN75" s="12">
        <f t="shared" si="1"/>
        <v>0</v>
      </c>
    </row>
    <row r="76" spans="40:40">
      <c r="AN76" s="12">
        <f t="shared" si="1"/>
        <v>0</v>
      </c>
    </row>
    <row r="77" spans="40:40">
      <c r="AN77" s="12">
        <f t="shared" si="1"/>
        <v>0</v>
      </c>
    </row>
    <row r="78" spans="40:40">
      <c r="AN78" s="12">
        <f t="shared" si="1"/>
        <v>0</v>
      </c>
    </row>
    <row r="79" spans="40:40">
      <c r="AN79" s="12">
        <f t="shared" si="1"/>
        <v>0</v>
      </c>
    </row>
    <row r="80" spans="40:40">
      <c r="AN80" s="12">
        <f t="shared" si="1"/>
        <v>0</v>
      </c>
    </row>
    <row r="81" spans="40:40">
      <c r="AN81" s="12">
        <f t="shared" si="1"/>
        <v>0</v>
      </c>
    </row>
    <row r="82" spans="40:40">
      <c r="AN82" s="12">
        <f t="shared" si="1"/>
        <v>0</v>
      </c>
    </row>
    <row r="83" spans="40:40">
      <c r="AN83" s="12">
        <f t="shared" si="1"/>
        <v>0</v>
      </c>
    </row>
    <row r="84" spans="40:40">
      <c r="AN84" s="12">
        <f t="shared" si="1"/>
        <v>0</v>
      </c>
    </row>
    <row r="85" spans="40:40">
      <c r="AN85" s="12">
        <f t="shared" si="1"/>
        <v>0</v>
      </c>
    </row>
    <row r="86" spans="40:40">
      <c r="AN86" s="12">
        <f t="shared" si="1"/>
        <v>0</v>
      </c>
    </row>
    <row r="87" spans="40:40">
      <c r="AN87" s="12">
        <f t="shared" si="1"/>
        <v>0</v>
      </c>
    </row>
    <row r="88" spans="40:40">
      <c r="AN88" s="12">
        <f t="shared" si="1"/>
        <v>0</v>
      </c>
    </row>
    <row r="89" spans="40:40">
      <c r="AN89" s="12">
        <f t="shared" si="1"/>
        <v>0</v>
      </c>
    </row>
    <row r="90" spans="40:40">
      <c r="AN90" s="12">
        <f t="shared" si="1"/>
        <v>0</v>
      </c>
    </row>
    <row r="91" spans="40:40">
      <c r="AN91" s="12">
        <f t="shared" si="1"/>
        <v>0</v>
      </c>
    </row>
    <row r="92" spans="40:40">
      <c r="AN92" s="12">
        <f t="shared" si="1"/>
        <v>0</v>
      </c>
    </row>
    <row r="93" spans="40:40">
      <c r="AN93" s="12">
        <f t="shared" si="1"/>
        <v>0</v>
      </c>
    </row>
    <row r="94" spans="40:40">
      <c r="AN94" s="12">
        <f t="shared" si="1"/>
        <v>0</v>
      </c>
    </row>
    <row r="95" spans="40:40">
      <c r="AN95" s="12">
        <f t="shared" si="1"/>
        <v>0</v>
      </c>
    </row>
    <row r="96" spans="40:40">
      <c r="AN96" s="12">
        <f t="shared" si="1"/>
        <v>0</v>
      </c>
    </row>
    <row r="97" spans="40:40">
      <c r="AN97" s="12">
        <f t="shared" si="1"/>
        <v>0</v>
      </c>
    </row>
    <row r="98" spans="40:40">
      <c r="AN98" s="12">
        <f t="shared" si="1"/>
        <v>0</v>
      </c>
    </row>
    <row r="99" spans="40:40">
      <c r="AN99" s="12">
        <f t="shared" si="1"/>
        <v>0</v>
      </c>
    </row>
  </sheetData>
  <sheetProtection sheet="1" objects="1"/>
  <mergeCells count="13">
    <mergeCell ref="D1:F1"/>
    <mergeCell ref="AA1:AL1"/>
    <mergeCell ref="D2:F2"/>
    <mergeCell ref="AJ2:AK2"/>
    <mergeCell ref="D3:F3"/>
    <mergeCell ref="AA4:AA6"/>
    <mergeCell ref="AA7:AA9"/>
    <mergeCell ref="AB2:AB3"/>
    <mergeCell ref="AC2:AC3"/>
    <mergeCell ref="AD2:AD3"/>
    <mergeCell ref="AE2:AE3"/>
    <mergeCell ref="AF2:AF3"/>
    <mergeCell ref="AG2:AG3"/>
  </mergeCells>
  <pageMargins left="0.75" right="0.75" top="1" bottom="1" header="0.511805555555556" footer="0.511805555555556"/>
  <headerFooter/>
  <drawing r:id="rId1"/>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sheetPr>
    <pageSetUpPr autoPageBreaks="0"/>
  </sheetPr>
  <dimension ref="A1:AN99"/>
  <sheetViews>
    <sheetView showZeros="0" workbookViewId="0">
      <selection activeCell="A1" sqref="A1"/>
    </sheetView>
  </sheetViews>
  <sheetFormatPr defaultColWidth="9.14285714285714" defaultRowHeight="15"/>
  <cols>
    <col min="1" max="1" width="20.5714285714286" customWidth="1"/>
    <col min="2" max="2" width="29.7142857142857" style="8" customWidth="1"/>
    <col min="3" max="3" width="10.2857142857143" style="9" customWidth="1"/>
    <col min="4" max="4" width="10.2857142857143" style="10" customWidth="1"/>
    <col min="5" max="6" width="10.2857142857143" style="9" customWidth="1"/>
    <col min="7" max="7" width="10.2857142857143" style="8" customWidth="1"/>
    <col min="8" max="11" width="10.2857142857143" style="9" customWidth="1"/>
    <col min="12" max="12" width="10.2857142857143" style="11" customWidth="1"/>
    <col min="13" max="24" width="10.2857142857143" style="12" customWidth="1"/>
    <col min="26" max="26" width="0.990476190476191" customWidth="1"/>
    <col min="27" max="27" width="20.5714285714286" customWidth="1"/>
    <col min="28" max="28" width="29.7142857142857" style="8" customWidth="1"/>
    <col min="29" max="29" width="6.71428571428571" style="9" customWidth="1"/>
    <col min="30" max="30" width="19.1428571428571" style="10" customWidth="1"/>
    <col min="31" max="31" width="8.28571428571429" style="9" customWidth="1"/>
    <col min="32" max="32" width="7.42857142857143" style="9" customWidth="1"/>
    <col min="33" max="33" width="33.2857142857143" style="8" customWidth="1"/>
    <col min="34" max="34" width="9.28571428571429" style="9" customWidth="1"/>
    <col min="35" max="35" width="5.42857142857143" style="9" customWidth="1"/>
    <col min="36" max="36" width="3.85714285714286" style="9" customWidth="1"/>
    <col min="37" max="37" width="6.57142857142857" style="9" customWidth="1"/>
    <col min="38" max="38" width="36.2857142857143" style="11" customWidth="1"/>
    <col min="39" max="39" width="0.857142857142857" customWidth="1"/>
    <col min="40" max="40" width="9.14285714285714" style="12"/>
  </cols>
  <sheetData>
    <row r="1" ht="22.5" spans="1:40">
      <c r="A1" s="13" t="str">
        <f>Attraction_List!$Z$2</f>
        <v>Sheet Name</v>
      </c>
      <c r="B1" s="14" t="str">
        <f ca="1">MID(CELL("filename",B1),FIND("]",CELL("filename",B1))+1,255)</f>
        <v>Mad_Tea_Party</v>
      </c>
      <c r="C1" s="14"/>
      <c r="D1" s="15" t="str">
        <f ca="1">HYPERLINK("#"&amp;CELL("address",INDEX(Attraction_List!$A$3:$A$9999,MATCH($B$1,Attraction_List!$Z$3:$Z$9999,0),1)),"Back to Attraction List")</f>
        <v>Back to Attraction List</v>
      </c>
      <c r="E1" s="16"/>
      <c r="F1" s="17"/>
      <c r="G1" s="18"/>
      <c r="H1" s="18"/>
      <c r="I1" s="18"/>
      <c r="J1" s="18"/>
      <c r="K1" s="18"/>
      <c r="L1" s="25"/>
      <c r="AA1" s="30" t="str">
        <f ca="1">N($B$14)&amp;" Task(s) From "&amp;N($B$15)&amp;" Character(s) Use "&amp;CHAR(34)&amp;$B$2&amp;CHAR(34)&amp;" For "&amp;N($AN$1)&amp;" Token(s)"</f>
        <v>0 Task(s) From 0 Character(s) Use "Mad Tea Party" For 0 Token(s)</v>
      </c>
      <c r="AB1" s="31"/>
      <c r="AC1" s="31"/>
      <c r="AD1" s="31"/>
      <c r="AE1" s="31"/>
      <c r="AF1" s="31"/>
      <c r="AG1" s="31"/>
      <c r="AH1" s="31"/>
      <c r="AI1" s="31"/>
      <c r="AJ1" s="31"/>
      <c r="AK1" s="31"/>
      <c r="AL1" s="61"/>
      <c r="AN1" s="12">
        <f ca="1">SUM($AN$4:$AN$9999)</f>
        <v>0</v>
      </c>
    </row>
    <row r="2" ht="22.5" spans="1:40">
      <c r="A2" s="13" t="str">
        <f>Attraction_List!$A$2</f>
        <v>Name</v>
      </c>
      <c r="B2" s="19" t="str">
        <f ca="1">LOOKUP(B1,Attraction_List!$Z$3:$Z$9999,Attraction_List!$A$3:$A$9999)</f>
        <v>Mad Tea Party</v>
      </c>
      <c r="C2" s="19"/>
      <c r="D2" s="9"/>
      <c r="G2" s="20"/>
      <c r="AA2" s="32" t="str">
        <f>HYPERLINK("#$A$1","&lt;&lt;&lt; Attraction Info")</f>
        <v>&lt;&lt;&lt; Attraction Info</v>
      </c>
      <c r="AB2" s="33" t="s">
        <v>276</v>
      </c>
      <c r="AC2" s="34" t="s">
        <v>277</v>
      </c>
      <c r="AD2" s="35" t="s">
        <v>278</v>
      </c>
      <c r="AE2" s="34" t="s">
        <v>279</v>
      </c>
      <c r="AF2" s="34" t="s">
        <v>280</v>
      </c>
      <c r="AG2" s="33" t="s">
        <v>281</v>
      </c>
      <c r="AH2" s="62"/>
      <c r="AI2" s="63" t="s">
        <v>282</v>
      </c>
      <c r="AJ2" s="62" t="s">
        <v>283</v>
      </c>
      <c r="AK2" s="62"/>
      <c r="AL2" s="64" t="str">
        <f ca="1">HYPERLINK("#"&amp;CELL("address",INDEX(Attraction_List!$A$3:$A$9999,MATCH($B$1,Attraction_List!$Z$3:$Z$9999,0),1)),"Back to Attraction List")</f>
        <v>Back to Attraction List</v>
      </c>
      <c r="AN2" s="12">
        <f ca="1" t="shared" ref="AN2:AN66" si="0">IF(ISBLANK($AL2),0,1+LEN($AL2)-LEN(SUBSTITUTE($AL2,"●","")))</f>
        <v>1</v>
      </c>
    </row>
    <row r="3" ht="22.5" spans="1:38">
      <c r="A3" s="13" t="str">
        <f>Attraction_List!$C$2</f>
        <v>Cost</v>
      </c>
      <c r="B3" s="19">
        <f ca="1">LOOKUP(B1,Attraction_List!$Z$3:$Z$9999,Attraction_List!$C$3:$C$9999)</f>
        <v>195</v>
      </c>
      <c r="C3" s="19"/>
      <c r="D3" s="15" t="str">
        <f>IF($B$14&gt;0,HYPERLINK("#$AL$1","Task List &gt;&gt;&gt;"),HYPERLINK("#$A$1","No Tasks"))</f>
        <v>No Tasks</v>
      </c>
      <c r="E3" s="17"/>
      <c r="F3" s="17"/>
      <c r="G3" s="20"/>
      <c r="AA3" s="75" t="s">
        <v>284</v>
      </c>
      <c r="AB3" s="76"/>
      <c r="AC3" s="77"/>
      <c r="AD3" s="78"/>
      <c r="AE3" s="77"/>
      <c r="AF3" s="77"/>
      <c r="AG3" s="76"/>
      <c r="AH3" s="82" t="s">
        <v>285</v>
      </c>
      <c r="AI3" s="82" t="s">
        <v>286</v>
      </c>
      <c r="AJ3" s="82" t="s">
        <v>28</v>
      </c>
      <c r="AK3" s="82" t="s">
        <v>29</v>
      </c>
      <c r="AL3" s="83" t="s">
        <v>30</v>
      </c>
    </row>
    <row r="4" ht="21.75" spans="1:40">
      <c r="A4" s="13" t="str">
        <f>Attraction_List!$D$2</f>
        <v>Cost Units</v>
      </c>
      <c r="B4" s="19" t="str">
        <f ca="1">LOOKUP(B1,Attraction_List!$Z$3:$Z$9999,Attraction_List!$D$3:$D$9999)</f>
        <v>Gems</v>
      </c>
      <c r="C4" s="19"/>
      <c r="E4" s="21"/>
      <c r="G4" s="20"/>
      <c r="L4" s="26"/>
      <c r="AA4" s="44"/>
      <c r="AB4" s="45"/>
      <c r="AC4" s="45"/>
      <c r="AD4" s="45"/>
      <c r="AE4" s="45"/>
      <c r="AF4" s="45"/>
      <c r="AG4" s="45"/>
      <c r="AH4" s="45"/>
      <c r="AI4" s="45"/>
      <c r="AJ4" s="45"/>
      <c r="AK4" s="45"/>
      <c r="AL4" s="46"/>
      <c r="AN4" s="12">
        <f ca="1" t="shared" si="0"/>
        <v>0</v>
      </c>
    </row>
    <row r="5" ht="21" spans="1:40">
      <c r="A5" s="13" t="str">
        <f>Attraction_List!$E$2</f>
        <v>Limited Time</v>
      </c>
      <c r="B5" s="19" t="str">
        <f ca="1">IF(LOOKUP(B1,Attraction_List!$Z$3:$Z$9999,Attraction_List!$E$3:$E$9999)="Y","Yes","No")</f>
        <v>No</v>
      </c>
      <c r="C5" s="19"/>
      <c r="E5" s="21"/>
      <c r="G5" s="20"/>
      <c r="L5" s="26"/>
      <c r="AA5" s="44"/>
      <c r="AB5" s="45"/>
      <c r="AC5" s="45"/>
      <c r="AD5" s="45"/>
      <c r="AE5" s="45"/>
      <c r="AF5" s="45"/>
      <c r="AG5" s="45"/>
      <c r="AH5" s="45"/>
      <c r="AI5" s="45"/>
      <c r="AJ5" s="45"/>
      <c r="AK5" s="45"/>
      <c r="AL5" s="46"/>
      <c r="AN5" s="12">
        <f ca="1" t="shared" si="0"/>
        <v>0</v>
      </c>
    </row>
    <row r="6" ht="21" spans="1:40">
      <c r="A6" s="13" t="str">
        <f>Attraction_List!$F$2</f>
        <v>Build Time</v>
      </c>
      <c r="B6" s="19" t="str">
        <f ca="1">LOOKUP(B1,Attraction_List!$Z$3:$Z$9999,Attraction_List!$F$3:$F$9999)</f>
        <v>0s</v>
      </c>
      <c r="C6" s="19"/>
      <c r="E6" s="21"/>
      <c r="G6" s="20"/>
      <c r="L6" s="26"/>
      <c r="AA6" s="44"/>
      <c r="AB6" s="45"/>
      <c r="AC6" s="45"/>
      <c r="AD6" s="45"/>
      <c r="AE6" s="45"/>
      <c r="AF6" s="45"/>
      <c r="AG6" s="45"/>
      <c r="AH6" s="45"/>
      <c r="AI6" s="45"/>
      <c r="AJ6" s="45"/>
      <c r="AK6" s="45"/>
      <c r="AL6" s="46"/>
      <c r="AN6" s="12">
        <f ca="1" t="shared" si="0"/>
        <v>0</v>
      </c>
    </row>
    <row r="7" ht="21" spans="1:40">
      <c r="A7" s="13" t="str">
        <f>Attraction_List!$G$2</f>
        <v>Size</v>
      </c>
      <c r="B7" s="19" t="str">
        <f ca="1">LOOKUP(B1,Attraction_List!$Z$3:$Z$9999,Attraction_List!$G$3:$G$9999)</f>
        <v>13x13</v>
      </c>
      <c r="C7" s="19"/>
      <c r="E7" s="21"/>
      <c r="G7" s="20"/>
      <c r="L7" s="26"/>
      <c r="AA7" s="44"/>
      <c r="AB7" s="45"/>
      <c r="AC7" s="45"/>
      <c r="AD7" s="45"/>
      <c r="AE7" s="45"/>
      <c r="AF7" s="45"/>
      <c r="AG7" s="45"/>
      <c r="AH7" s="45"/>
      <c r="AI7" s="45"/>
      <c r="AJ7" s="45"/>
      <c r="AK7" s="45"/>
      <c r="AL7" s="46"/>
      <c r="AN7" s="12">
        <f ca="1" t="shared" si="0"/>
        <v>0</v>
      </c>
    </row>
    <row r="8" ht="21" spans="1:40">
      <c r="A8" s="13" t="str">
        <f>Attraction_List!$H$2</f>
        <v>Collect Time</v>
      </c>
      <c r="B8" s="19" t="str">
        <f ca="1">LOOKUP(B1,Attraction_List!$Z$3:$Z$9999,Attraction_List!$H$3:$H$9999)</f>
        <v>12h</v>
      </c>
      <c r="C8" s="19"/>
      <c r="E8" s="21"/>
      <c r="G8" s="20"/>
      <c r="L8" s="26"/>
      <c r="AA8" s="44"/>
      <c r="AB8" s="45"/>
      <c r="AC8" s="45"/>
      <c r="AD8" s="45"/>
      <c r="AE8" s="45"/>
      <c r="AF8" s="45"/>
      <c r="AG8" s="45"/>
      <c r="AH8" s="45"/>
      <c r="AI8" s="45"/>
      <c r="AJ8" s="45"/>
      <c r="AK8" s="45"/>
      <c r="AL8" s="46"/>
      <c r="AN8" s="12">
        <f ca="1" t="shared" si="0"/>
        <v>0</v>
      </c>
    </row>
    <row r="9" ht="21" spans="1:40">
      <c r="A9" s="13" t="str">
        <f>Attraction_List!$I$2</f>
        <v>Striking Gold</v>
      </c>
      <c r="B9" s="19" t="str">
        <f ca="1">IF(LOOKUP(B1,Attraction_List!$Z$3:$Z$9999,Attraction_List!$I$3:$I$9999)="Y","Yes","No")</f>
        <v>No</v>
      </c>
      <c r="C9" s="19"/>
      <c r="E9" s="21"/>
      <c r="G9" s="20"/>
      <c r="L9" s="26"/>
      <c r="AA9" s="44"/>
      <c r="AB9" s="45"/>
      <c r="AC9" s="45"/>
      <c r="AD9" s="45"/>
      <c r="AE9" s="45"/>
      <c r="AF9" s="45"/>
      <c r="AG9" s="45"/>
      <c r="AH9" s="45"/>
      <c r="AI9" s="45"/>
      <c r="AJ9" s="45"/>
      <c r="AK9" s="45"/>
      <c r="AL9" s="46"/>
      <c r="AN9" s="12">
        <f ca="1" t="shared" si="0"/>
        <v>0</v>
      </c>
    </row>
    <row r="10" ht="21" spans="1:40">
      <c r="A10" s="13" t="str">
        <f>Attraction_List!$J$2</f>
        <v>XP</v>
      </c>
      <c r="B10" s="19">
        <f ca="1">LOOKUP(B1,Attraction_List!$Z$3:$Z$9999,Attraction_List!$J$3:$J$9999)</f>
        <v>48</v>
      </c>
      <c r="C10" s="19"/>
      <c r="E10" s="21"/>
      <c r="G10" s="20"/>
      <c r="L10" s="26"/>
      <c r="AA10" s="44"/>
      <c r="AB10" s="45"/>
      <c r="AC10" s="45"/>
      <c r="AD10" s="45"/>
      <c r="AE10" s="45"/>
      <c r="AF10" s="45"/>
      <c r="AG10" s="45"/>
      <c r="AH10" s="45"/>
      <c r="AI10" s="45"/>
      <c r="AJ10" s="45"/>
      <c r="AK10" s="45"/>
      <c r="AL10" s="46"/>
      <c r="AN10" s="12">
        <f ca="1" t="shared" si="0"/>
        <v>0</v>
      </c>
    </row>
    <row r="11" ht="21" spans="1:40">
      <c r="A11" s="13" t="str">
        <f>Attraction_List!$K$2</f>
        <v>Magic</v>
      </c>
      <c r="B11" s="19">
        <f ca="1">LOOKUP(B1,Attraction_List!$Z$3:$Z$9999,Attraction_List!$K$3:$K$9999)</f>
        <v>240</v>
      </c>
      <c r="C11" s="19"/>
      <c r="D11" s="22"/>
      <c r="E11" s="23"/>
      <c r="F11" s="24"/>
      <c r="G11" s="22"/>
      <c r="H11" s="24"/>
      <c r="I11" s="24"/>
      <c r="J11" s="24"/>
      <c r="K11" s="24"/>
      <c r="L11" s="27"/>
      <c r="AA11" s="44"/>
      <c r="AB11" s="45"/>
      <c r="AC11" s="45"/>
      <c r="AD11" s="45"/>
      <c r="AE11" s="45"/>
      <c r="AF11" s="45"/>
      <c r="AG11" s="45"/>
      <c r="AH11" s="45"/>
      <c r="AI11" s="45"/>
      <c r="AJ11" s="45"/>
      <c r="AK11" s="45"/>
      <c r="AL11" s="46"/>
      <c r="AN11" s="12">
        <f ca="1" t="shared" si="0"/>
        <v>0</v>
      </c>
    </row>
    <row r="12" ht="21" spans="1:40">
      <c r="A12" s="13" t="str">
        <f>Attraction_List!$L$2</f>
        <v>Possible Tokens</v>
      </c>
      <c r="B12" s="19" t="str">
        <f ca="1">LOOKUP(B1,Attraction_List!$Z$3:$Z$9999,Attraction_List!$L$3:$L$9999)</f>
        <v>Sailor Hat ● Donald Ears</v>
      </c>
      <c r="C12" s="19"/>
      <c r="E12" s="21"/>
      <c r="G12" s="20"/>
      <c r="L12" s="28"/>
      <c r="AA12" s="44"/>
      <c r="AB12" s="45"/>
      <c r="AC12" s="45"/>
      <c r="AD12" s="45"/>
      <c r="AE12" s="45"/>
      <c r="AF12" s="45"/>
      <c r="AG12" s="45"/>
      <c r="AH12" s="45"/>
      <c r="AI12" s="45"/>
      <c r="AJ12" s="45"/>
      <c r="AK12" s="45"/>
      <c r="AL12" s="46"/>
      <c r="AN12" s="12">
        <f ca="1" t="shared" si="0"/>
        <v>0</v>
      </c>
    </row>
    <row r="13" ht="21" spans="1:40">
      <c r="A13" s="13" t="str">
        <f>Attraction_List!$M$2</f>
        <v>Activity</v>
      </c>
      <c r="B13" s="19" t="str">
        <f ca="1">LOOKUP(B1,Attraction_List!$Z$3:$Z$9999,Attraction_List!$M$3:$M$9999)</f>
        <v>Steeping Tea</v>
      </c>
      <c r="C13" s="19"/>
      <c r="E13" s="21"/>
      <c r="G13" s="20"/>
      <c r="L13" s="29"/>
      <c r="AA13" s="44"/>
      <c r="AB13" s="45"/>
      <c r="AC13" s="45"/>
      <c r="AD13" s="45"/>
      <c r="AE13" s="45"/>
      <c r="AF13" s="45"/>
      <c r="AG13" s="45"/>
      <c r="AH13" s="45"/>
      <c r="AI13" s="45"/>
      <c r="AJ13" s="45"/>
      <c r="AK13" s="45"/>
      <c r="AL13" s="46"/>
      <c r="AN13" s="12">
        <f ca="1" t="shared" si="0"/>
        <v>0</v>
      </c>
    </row>
    <row r="14" ht="21" spans="1:40">
      <c r="A14" s="13" t="s">
        <v>308</v>
      </c>
      <c r="B14" s="22">
        <f>COUNTA($AB$4:$AB$9999)</f>
        <v>0</v>
      </c>
      <c r="C14" s="24"/>
      <c r="D14" s="22"/>
      <c r="E14" s="23"/>
      <c r="F14" s="24"/>
      <c r="G14" s="20"/>
      <c r="H14" s="24"/>
      <c r="I14" s="24"/>
      <c r="J14" s="24"/>
      <c r="K14" s="24"/>
      <c r="L14" s="28"/>
      <c r="AA14" s="44"/>
      <c r="AB14" s="45"/>
      <c r="AC14" s="45"/>
      <c r="AD14" s="45"/>
      <c r="AE14" s="45"/>
      <c r="AF14" s="45"/>
      <c r="AG14" s="45"/>
      <c r="AH14" s="45"/>
      <c r="AI14" s="45"/>
      <c r="AJ14" s="45"/>
      <c r="AK14" s="45"/>
      <c r="AL14" s="46"/>
      <c r="AN14" s="12">
        <f ca="1" t="shared" si="0"/>
        <v>0</v>
      </c>
    </row>
    <row r="15" ht="21" spans="1:40">
      <c r="A15" s="13" t="s">
        <v>311</v>
      </c>
      <c r="B15" s="22">
        <f>COUNTA($AA$4:$AA$9999)</f>
        <v>0</v>
      </c>
      <c r="C15" s="24"/>
      <c r="D15" s="22"/>
      <c r="E15" s="23"/>
      <c r="F15" s="24"/>
      <c r="G15" s="20"/>
      <c r="H15" s="24"/>
      <c r="I15" s="24"/>
      <c r="J15" s="24"/>
      <c r="K15" s="24"/>
      <c r="L15" s="28"/>
      <c r="AA15" s="44"/>
      <c r="AB15" s="45"/>
      <c r="AC15" s="45"/>
      <c r="AD15" s="45"/>
      <c r="AE15" s="45"/>
      <c r="AF15" s="45"/>
      <c r="AG15" s="45"/>
      <c r="AH15" s="45"/>
      <c r="AI15" s="45"/>
      <c r="AJ15" s="45"/>
      <c r="AK15" s="45"/>
      <c r="AL15" s="46"/>
      <c r="AN15" s="12">
        <f ca="1" t="shared" si="0"/>
        <v>0</v>
      </c>
    </row>
    <row r="16" spans="27:40">
      <c r="AA16" s="44"/>
      <c r="AB16" s="46"/>
      <c r="AC16" s="45"/>
      <c r="AD16" s="47"/>
      <c r="AE16" s="45"/>
      <c r="AF16" s="45"/>
      <c r="AG16" s="45"/>
      <c r="AH16" s="45"/>
      <c r="AI16" s="45"/>
      <c r="AJ16" s="45"/>
      <c r="AK16" s="45"/>
      <c r="AL16" s="46"/>
      <c r="AN16" s="12">
        <f ca="1" t="shared" si="0"/>
        <v>0</v>
      </c>
    </row>
    <row r="17" spans="27:40">
      <c r="AA17" s="44"/>
      <c r="AB17" s="46"/>
      <c r="AC17" s="45"/>
      <c r="AD17" s="45"/>
      <c r="AE17" s="45"/>
      <c r="AF17" s="45"/>
      <c r="AG17" s="45"/>
      <c r="AH17" s="45"/>
      <c r="AI17" s="45"/>
      <c r="AJ17" s="45"/>
      <c r="AK17" s="45"/>
      <c r="AL17" s="46"/>
      <c r="AN17" s="12">
        <f ca="1" t="shared" si="0"/>
        <v>0</v>
      </c>
    </row>
    <row r="18" spans="27:40">
      <c r="AA18" s="44"/>
      <c r="AB18" s="46"/>
      <c r="AC18" s="45"/>
      <c r="AD18" s="45"/>
      <c r="AE18" s="45"/>
      <c r="AF18" s="45"/>
      <c r="AG18" s="46"/>
      <c r="AH18" s="45"/>
      <c r="AI18" s="45"/>
      <c r="AJ18" s="45"/>
      <c r="AK18" s="45"/>
      <c r="AL18" s="46"/>
      <c r="AN18" s="12">
        <f ca="1" t="shared" si="0"/>
        <v>0</v>
      </c>
    </row>
    <row r="19" spans="27:40">
      <c r="AA19" s="44"/>
      <c r="AB19" s="46"/>
      <c r="AC19" s="45"/>
      <c r="AD19" s="45"/>
      <c r="AE19" s="45"/>
      <c r="AF19" s="45"/>
      <c r="AG19" s="46"/>
      <c r="AH19" s="45"/>
      <c r="AI19" s="45"/>
      <c r="AJ19" s="45"/>
      <c r="AK19" s="45"/>
      <c r="AL19" s="46"/>
      <c r="AN19" s="12">
        <f ca="1" t="shared" si="0"/>
        <v>0</v>
      </c>
    </row>
    <row r="20" spans="27:40">
      <c r="AA20" s="44"/>
      <c r="AB20" s="46"/>
      <c r="AC20" s="45"/>
      <c r="AD20" s="47"/>
      <c r="AE20" s="45"/>
      <c r="AF20" s="45"/>
      <c r="AG20" s="46"/>
      <c r="AH20" s="45"/>
      <c r="AI20" s="45"/>
      <c r="AJ20" s="45"/>
      <c r="AK20" s="45"/>
      <c r="AL20" s="46"/>
      <c r="AN20" s="12">
        <f ca="1" t="shared" si="0"/>
        <v>0</v>
      </c>
    </row>
    <row r="21" spans="27:40">
      <c r="AA21" s="44"/>
      <c r="AB21" s="46"/>
      <c r="AC21" s="45"/>
      <c r="AD21" s="45"/>
      <c r="AE21" s="45"/>
      <c r="AF21" s="45"/>
      <c r="AG21" s="46"/>
      <c r="AH21" s="45"/>
      <c r="AI21" s="45"/>
      <c r="AJ21" s="45"/>
      <c r="AK21" s="45"/>
      <c r="AL21" s="46"/>
      <c r="AN21" s="12">
        <f ca="1" t="shared" si="0"/>
        <v>0</v>
      </c>
    </row>
    <row r="22" spans="27:40">
      <c r="AA22" s="44"/>
      <c r="AB22" s="46"/>
      <c r="AC22" s="45"/>
      <c r="AD22" s="45"/>
      <c r="AE22" s="45"/>
      <c r="AF22" s="45"/>
      <c r="AG22" s="46"/>
      <c r="AH22" s="45"/>
      <c r="AI22" s="45"/>
      <c r="AJ22" s="45"/>
      <c r="AK22" s="45"/>
      <c r="AL22" s="46"/>
      <c r="AN22" s="12">
        <f ca="1" t="shared" si="0"/>
        <v>0</v>
      </c>
    </row>
    <row r="23" spans="27:40">
      <c r="AA23" s="44"/>
      <c r="AB23" s="46"/>
      <c r="AC23" s="45"/>
      <c r="AD23" s="45"/>
      <c r="AE23" s="45"/>
      <c r="AF23" s="45"/>
      <c r="AG23" s="46"/>
      <c r="AH23" s="45"/>
      <c r="AI23" s="45"/>
      <c r="AJ23" s="45"/>
      <c r="AK23" s="45"/>
      <c r="AL23" s="46"/>
      <c r="AN23" s="12">
        <f ca="1" t="shared" si="0"/>
        <v>0</v>
      </c>
    </row>
    <row r="24" spans="27:40">
      <c r="AA24" s="44"/>
      <c r="AB24" s="45"/>
      <c r="AC24" s="45"/>
      <c r="AD24" s="45"/>
      <c r="AE24" s="45"/>
      <c r="AF24" s="45"/>
      <c r="AG24" s="45"/>
      <c r="AH24" s="45"/>
      <c r="AI24" s="45"/>
      <c r="AJ24" s="45"/>
      <c r="AK24" s="45"/>
      <c r="AL24" s="46"/>
      <c r="AN24" s="12">
        <f ca="1" t="shared" si="0"/>
        <v>0</v>
      </c>
    </row>
    <row r="25" spans="27:40">
      <c r="AA25" s="44"/>
      <c r="AB25" s="45"/>
      <c r="AC25" s="45"/>
      <c r="AD25" s="47"/>
      <c r="AE25" s="45"/>
      <c r="AF25" s="45"/>
      <c r="AG25" s="45"/>
      <c r="AH25" s="45"/>
      <c r="AI25" s="45"/>
      <c r="AJ25" s="45"/>
      <c r="AK25" s="45"/>
      <c r="AL25" s="46"/>
      <c r="AN25" s="12">
        <f ca="1" t="shared" si="0"/>
        <v>0</v>
      </c>
    </row>
    <row r="26" spans="27:40">
      <c r="AA26" s="44"/>
      <c r="AB26" s="45"/>
      <c r="AC26" s="45"/>
      <c r="AD26" s="45"/>
      <c r="AE26" s="45"/>
      <c r="AF26" s="45"/>
      <c r="AG26" s="45"/>
      <c r="AH26" s="45"/>
      <c r="AI26" s="45"/>
      <c r="AJ26" s="45"/>
      <c r="AK26" s="45"/>
      <c r="AL26" s="46"/>
      <c r="AN26" s="12">
        <f ca="1" t="shared" si="0"/>
        <v>0</v>
      </c>
    </row>
    <row r="27" spans="27:40">
      <c r="AA27" s="44"/>
      <c r="AB27" s="45"/>
      <c r="AC27" s="45"/>
      <c r="AD27" s="45"/>
      <c r="AE27" s="45"/>
      <c r="AF27" s="45"/>
      <c r="AG27" s="45"/>
      <c r="AH27" s="45"/>
      <c r="AI27" s="45"/>
      <c r="AJ27" s="45"/>
      <c r="AK27" s="45"/>
      <c r="AL27" s="46"/>
      <c r="AN27" s="12">
        <f ca="1" t="shared" si="0"/>
        <v>0</v>
      </c>
    </row>
    <row r="28" spans="27:40">
      <c r="AA28" s="44"/>
      <c r="AB28" s="45"/>
      <c r="AC28" s="45"/>
      <c r="AD28" s="45"/>
      <c r="AE28" s="45"/>
      <c r="AF28" s="45"/>
      <c r="AG28" s="45"/>
      <c r="AH28" s="45"/>
      <c r="AI28" s="45"/>
      <c r="AJ28" s="45"/>
      <c r="AK28" s="45"/>
      <c r="AL28" s="46"/>
      <c r="AN28" s="12">
        <f ca="1" t="shared" si="0"/>
        <v>0</v>
      </c>
    </row>
    <row r="29" spans="27:40">
      <c r="AA29" s="44"/>
      <c r="AB29" s="45"/>
      <c r="AC29" s="45"/>
      <c r="AD29" s="45"/>
      <c r="AE29" s="45"/>
      <c r="AF29" s="45"/>
      <c r="AG29" s="45"/>
      <c r="AH29" s="45"/>
      <c r="AI29" s="45"/>
      <c r="AJ29" s="45"/>
      <c r="AK29" s="45"/>
      <c r="AL29" s="46"/>
      <c r="AN29" s="12">
        <f ca="1" t="shared" si="0"/>
        <v>0</v>
      </c>
    </row>
    <row r="30" spans="27:40">
      <c r="AA30" s="44"/>
      <c r="AB30" s="45"/>
      <c r="AC30" s="45"/>
      <c r="AD30" s="45"/>
      <c r="AE30" s="45"/>
      <c r="AF30" s="45"/>
      <c r="AG30" s="45"/>
      <c r="AH30" s="45"/>
      <c r="AI30" s="45"/>
      <c r="AJ30" s="45"/>
      <c r="AK30" s="45"/>
      <c r="AL30" s="46"/>
      <c r="AN30" s="12">
        <f ca="1" t="shared" si="0"/>
        <v>0</v>
      </c>
    </row>
    <row r="31" spans="27:40">
      <c r="AA31" s="44"/>
      <c r="AB31" s="45"/>
      <c r="AC31" s="45"/>
      <c r="AD31" s="45"/>
      <c r="AE31" s="45"/>
      <c r="AF31" s="45"/>
      <c r="AG31" s="45"/>
      <c r="AH31" s="45"/>
      <c r="AI31" s="45"/>
      <c r="AJ31" s="45"/>
      <c r="AK31" s="45"/>
      <c r="AL31" s="46"/>
      <c r="AN31" s="12">
        <f ca="1" t="shared" si="0"/>
        <v>0</v>
      </c>
    </row>
    <row r="32" spans="27:40">
      <c r="AA32" s="44"/>
      <c r="AB32" s="45"/>
      <c r="AC32" s="45"/>
      <c r="AD32" s="45"/>
      <c r="AE32" s="45"/>
      <c r="AF32" s="45"/>
      <c r="AG32" s="45"/>
      <c r="AH32" s="45"/>
      <c r="AI32" s="45"/>
      <c r="AJ32" s="45"/>
      <c r="AK32" s="45"/>
      <c r="AL32" s="46"/>
      <c r="AN32" s="12">
        <f ca="1" t="shared" si="0"/>
        <v>0</v>
      </c>
    </row>
    <row r="33" spans="27:40">
      <c r="AA33" s="44"/>
      <c r="AB33" s="45"/>
      <c r="AC33" s="45"/>
      <c r="AD33" s="47"/>
      <c r="AE33" s="45"/>
      <c r="AF33" s="45"/>
      <c r="AG33" s="45"/>
      <c r="AH33" s="45"/>
      <c r="AI33" s="45"/>
      <c r="AJ33" s="45"/>
      <c r="AK33" s="45"/>
      <c r="AL33" s="46"/>
      <c r="AN33" s="12">
        <f ca="1" t="shared" si="0"/>
        <v>0</v>
      </c>
    </row>
    <row r="34" spans="27:40">
      <c r="AA34" s="44"/>
      <c r="AB34" s="46"/>
      <c r="AC34" s="45"/>
      <c r="AD34" s="45"/>
      <c r="AE34" s="45"/>
      <c r="AF34" s="45"/>
      <c r="AG34" s="46"/>
      <c r="AH34" s="45"/>
      <c r="AI34" s="45"/>
      <c r="AJ34" s="45"/>
      <c r="AK34" s="45"/>
      <c r="AL34" s="70"/>
      <c r="AN34" s="12">
        <f ca="1" t="shared" si="0"/>
        <v>0</v>
      </c>
    </row>
    <row r="35" spans="27:40">
      <c r="AA35" s="48"/>
      <c r="AB35" s="49"/>
      <c r="AC35" s="50"/>
      <c r="AD35" s="50"/>
      <c r="AE35" s="50"/>
      <c r="AF35" s="50"/>
      <c r="AG35" s="49"/>
      <c r="AH35" s="50"/>
      <c r="AI35" s="50"/>
      <c r="AJ35" s="50"/>
      <c r="AK35" s="50"/>
      <c r="AL35" s="71"/>
      <c r="AN35" s="12">
        <f ca="1" t="shared" si="0"/>
        <v>0</v>
      </c>
    </row>
    <row r="36" spans="27:40">
      <c r="AA36" s="48"/>
      <c r="AB36" s="49"/>
      <c r="AC36" s="50"/>
      <c r="AD36" s="50"/>
      <c r="AE36" s="50"/>
      <c r="AF36" s="50"/>
      <c r="AG36" s="49"/>
      <c r="AH36" s="50"/>
      <c r="AI36" s="50"/>
      <c r="AJ36" s="50"/>
      <c r="AK36" s="50"/>
      <c r="AL36" s="71"/>
      <c r="AN36" s="12">
        <f ca="1" t="shared" si="0"/>
        <v>0</v>
      </c>
    </row>
    <row r="37" spans="27:40">
      <c r="AA37" s="48"/>
      <c r="AB37" s="49"/>
      <c r="AC37" s="50"/>
      <c r="AD37" s="50"/>
      <c r="AE37" s="50"/>
      <c r="AF37" s="50"/>
      <c r="AG37" s="49"/>
      <c r="AH37" s="50"/>
      <c r="AI37" s="50"/>
      <c r="AJ37" s="50"/>
      <c r="AK37" s="50"/>
      <c r="AL37" s="71"/>
      <c r="AN37" s="12">
        <f ca="1" t="shared" si="0"/>
        <v>0</v>
      </c>
    </row>
    <row r="38" spans="27:40">
      <c r="AA38" s="51"/>
      <c r="AB38" s="29"/>
      <c r="AC38" s="10"/>
      <c r="AE38" s="10"/>
      <c r="AF38" s="10"/>
      <c r="AG38" s="29"/>
      <c r="AH38" s="10"/>
      <c r="AI38" s="10"/>
      <c r="AJ38" s="10"/>
      <c r="AK38" s="10"/>
      <c r="AL38" s="28"/>
      <c r="AN38" s="12">
        <f ca="1" t="shared" si="0"/>
        <v>0</v>
      </c>
    </row>
    <row r="39" spans="27:40">
      <c r="AA39" s="51"/>
      <c r="AB39" s="29"/>
      <c r="AC39" s="10"/>
      <c r="AE39" s="10"/>
      <c r="AF39" s="10"/>
      <c r="AG39" s="29"/>
      <c r="AH39" s="10"/>
      <c r="AI39" s="10"/>
      <c r="AJ39" s="10"/>
      <c r="AK39" s="10"/>
      <c r="AL39" s="28"/>
      <c r="AN39" s="12">
        <f ca="1" t="shared" si="0"/>
        <v>0</v>
      </c>
    </row>
    <row r="40" spans="27:40">
      <c r="AA40" s="51"/>
      <c r="AB40" s="29"/>
      <c r="AC40" s="10"/>
      <c r="AE40" s="10"/>
      <c r="AF40" s="10"/>
      <c r="AG40" s="29"/>
      <c r="AH40" s="10"/>
      <c r="AI40" s="10"/>
      <c r="AJ40" s="10"/>
      <c r="AK40" s="10"/>
      <c r="AL40" s="28"/>
      <c r="AN40" s="12">
        <f ca="1" t="shared" si="0"/>
        <v>0</v>
      </c>
    </row>
    <row r="41" spans="27:40">
      <c r="AA41" s="51"/>
      <c r="AB41" s="29"/>
      <c r="AC41" s="10"/>
      <c r="AE41" s="10"/>
      <c r="AF41" s="10"/>
      <c r="AG41" s="29"/>
      <c r="AH41" s="10"/>
      <c r="AI41" s="10"/>
      <c r="AJ41" s="10"/>
      <c r="AK41" s="10"/>
      <c r="AL41" s="28"/>
      <c r="AN41" s="12">
        <f ca="1" t="shared" si="0"/>
        <v>0</v>
      </c>
    </row>
    <row r="42" spans="27:40">
      <c r="AA42" s="51"/>
      <c r="AB42" s="29"/>
      <c r="AC42" s="10"/>
      <c r="AE42" s="10"/>
      <c r="AF42" s="10"/>
      <c r="AG42" s="29"/>
      <c r="AH42" s="10"/>
      <c r="AI42" s="10"/>
      <c r="AJ42" s="10"/>
      <c r="AK42" s="10"/>
      <c r="AL42" s="28"/>
      <c r="AN42" s="12">
        <f ca="1" t="shared" si="0"/>
        <v>0</v>
      </c>
    </row>
    <row r="43" spans="27:40">
      <c r="AA43" s="51"/>
      <c r="AB43" s="29"/>
      <c r="AC43" s="10"/>
      <c r="AE43" s="10"/>
      <c r="AF43" s="10"/>
      <c r="AG43" s="29"/>
      <c r="AH43" s="10"/>
      <c r="AI43" s="10"/>
      <c r="AJ43" s="10"/>
      <c r="AK43" s="10"/>
      <c r="AL43" s="28"/>
      <c r="AN43" s="12">
        <f ca="1" t="shared" si="0"/>
        <v>0</v>
      </c>
    </row>
    <row r="44" spans="40:40">
      <c r="AN44" s="12">
        <f ca="1" t="shared" si="0"/>
        <v>0</v>
      </c>
    </row>
    <row r="45" spans="27:40">
      <c r="AA45" s="52"/>
      <c r="AB45" s="53"/>
      <c r="AC45" s="54"/>
      <c r="AD45" s="50"/>
      <c r="AE45" s="54"/>
      <c r="AF45" s="54"/>
      <c r="AG45" s="53"/>
      <c r="AH45" s="54"/>
      <c r="AI45" s="54"/>
      <c r="AJ45" s="54"/>
      <c r="AK45" s="54"/>
      <c r="AL45" s="72"/>
      <c r="AM45" s="52"/>
      <c r="AN45" s="12">
        <f ca="1" t="shared" si="0"/>
        <v>0</v>
      </c>
    </row>
    <row r="46" spans="27:40">
      <c r="AA46" s="44"/>
      <c r="AB46" s="55"/>
      <c r="AC46" s="56"/>
      <c r="AD46" s="45"/>
      <c r="AE46" s="56"/>
      <c r="AF46" s="56"/>
      <c r="AG46" s="55"/>
      <c r="AH46" s="56"/>
      <c r="AI46" s="56"/>
      <c r="AJ46" s="56"/>
      <c r="AK46" s="56"/>
      <c r="AL46" s="73"/>
      <c r="AM46" s="52"/>
      <c r="AN46" s="12">
        <f ca="1" t="shared" si="0"/>
        <v>0</v>
      </c>
    </row>
    <row r="47" spans="27:40">
      <c r="AA47" s="44"/>
      <c r="AB47" s="55"/>
      <c r="AC47" s="56"/>
      <c r="AD47" s="45"/>
      <c r="AE47" s="56"/>
      <c r="AF47" s="56"/>
      <c r="AG47" s="55"/>
      <c r="AH47" s="56"/>
      <c r="AI47" s="56"/>
      <c r="AJ47" s="56"/>
      <c r="AK47" s="56"/>
      <c r="AL47" s="46"/>
      <c r="AM47" s="52"/>
      <c r="AN47" s="12">
        <f ca="1" t="shared" si="0"/>
        <v>0</v>
      </c>
    </row>
    <row r="48" spans="27:40">
      <c r="AA48" s="44"/>
      <c r="AB48" s="55"/>
      <c r="AC48" s="56"/>
      <c r="AD48" s="57"/>
      <c r="AE48" s="56"/>
      <c r="AF48" s="56"/>
      <c r="AG48" s="55"/>
      <c r="AH48" s="56"/>
      <c r="AI48" s="56"/>
      <c r="AJ48" s="56"/>
      <c r="AK48" s="56"/>
      <c r="AL48" s="46"/>
      <c r="AM48" s="52"/>
      <c r="AN48" s="12">
        <f ca="1" t="shared" si="0"/>
        <v>0</v>
      </c>
    </row>
    <row r="49" spans="27:40">
      <c r="AA49" s="58"/>
      <c r="AB49" s="59"/>
      <c r="AC49" s="21"/>
      <c r="AD49" s="60"/>
      <c r="AE49" s="21"/>
      <c r="AF49" s="21"/>
      <c r="AG49" s="59"/>
      <c r="AH49" s="21"/>
      <c r="AI49" s="21"/>
      <c r="AJ49" s="21"/>
      <c r="AK49" s="21"/>
      <c r="AL49" s="74"/>
      <c r="AN49" s="12">
        <f ca="1" t="shared" si="0"/>
        <v>0</v>
      </c>
    </row>
    <row r="50" spans="40:40">
      <c r="AN50" s="12">
        <f ca="1" t="shared" si="0"/>
        <v>0</v>
      </c>
    </row>
    <row r="51" spans="40:40">
      <c r="AN51" s="12">
        <f ca="1" t="shared" si="0"/>
        <v>0</v>
      </c>
    </row>
    <row r="52" spans="40:40">
      <c r="AN52" s="12">
        <f ca="1" t="shared" si="0"/>
        <v>0</v>
      </c>
    </row>
    <row r="53" spans="40:40">
      <c r="AN53" s="12">
        <f ca="1" t="shared" si="0"/>
        <v>0</v>
      </c>
    </row>
    <row r="54" spans="40:40">
      <c r="AN54" s="12">
        <f ca="1" t="shared" si="0"/>
        <v>0</v>
      </c>
    </row>
    <row r="55" spans="40:40">
      <c r="AN55" s="12">
        <f ca="1" t="shared" si="0"/>
        <v>0</v>
      </c>
    </row>
    <row r="56" spans="40:40">
      <c r="AN56" s="12">
        <f ca="1" t="shared" si="0"/>
        <v>0</v>
      </c>
    </row>
    <row r="57" spans="40:40">
      <c r="AN57" s="12">
        <f ca="1" t="shared" si="0"/>
        <v>0</v>
      </c>
    </row>
    <row r="58" spans="40:40">
      <c r="AN58" s="12">
        <f ca="1" t="shared" si="0"/>
        <v>0</v>
      </c>
    </row>
    <row r="59" spans="40:40">
      <c r="AN59" s="12">
        <f ca="1" t="shared" si="0"/>
        <v>0</v>
      </c>
    </row>
    <row r="60" spans="40:40">
      <c r="AN60" s="12">
        <f ca="1" t="shared" si="0"/>
        <v>0</v>
      </c>
    </row>
    <row r="61" spans="40:40">
      <c r="AN61" s="12">
        <f ca="1" t="shared" si="0"/>
        <v>0</v>
      </c>
    </row>
    <row r="62" spans="40:40">
      <c r="AN62" s="12">
        <f ca="1" t="shared" si="0"/>
        <v>0</v>
      </c>
    </row>
    <row r="63" spans="40:40">
      <c r="AN63" s="12">
        <f ca="1" t="shared" si="0"/>
        <v>0</v>
      </c>
    </row>
    <row r="64" spans="40:40">
      <c r="AN64" s="12">
        <f ca="1" t="shared" si="0"/>
        <v>0</v>
      </c>
    </row>
    <row r="65" spans="40:40">
      <c r="AN65" s="12">
        <f ca="1" t="shared" si="0"/>
        <v>0</v>
      </c>
    </row>
    <row r="66" spans="40:40">
      <c r="AN66" s="12">
        <f ca="1" t="shared" si="0"/>
        <v>0</v>
      </c>
    </row>
    <row r="67" spans="40:40">
      <c r="AN67" s="12">
        <f t="shared" ref="AN67:AN99" si="1">IF(ISBLANK($AL67),0,1+LEN($AL67)-LEN(SUBSTITUTE($AL67,"●","")))</f>
        <v>0</v>
      </c>
    </row>
    <row r="68" spans="40:40">
      <c r="AN68" s="12">
        <f t="shared" si="1"/>
        <v>0</v>
      </c>
    </row>
    <row r="69" spans="40:40">
      <c r="AN69" s="12">
        <f t="shared" si="1"/>
        <v>0</v>
      </c>
    </row>
    <row r="70" spans="40:40">
      <c r="AN70" s="12">
        <f t="shared" si="1"/>
        <v>0</v>
      </c>
    </row>
    <row r="71" spans="40:40">
      <c r="AN71" s="12">
        <f t="shared" si="1"/>
        <v>0</v>
      </c>
    </row>
    <row r="72" spans="40:40">
      <c r="AN72" s="12">
        <f t="shared" si="1"/>
        <v>0</v>
      </c>
    </row>
    <row r="73" spans="40:40">
      <c r="AN73" s="12">
        <f t="shared" si="1"/>
        <v>0</v>
      </c>
    </row>
    <row r="74" spans="40:40">
      <c r="AN74" s="12">
        <f t="shared" si="1"/>
        <v>0</v>
      </c>
    </row>
    <row r="75" spans="40:40">
      <c r="AN75" s="12">
        <f t="shared" si="1"/>
        <v>0</v>
      </c>
    </row>
    <row r="76" spans="40:40">
      <c r="AN76" s="12">
        <f t="shared" si="1"/>
        <v>0</v>
      </c>
    </row>
    <row r="77" spans="40:40">
      <c r="AN77" s="12">
        <f t="shared" si="1"/>
        <v>0</v>
      </c>
    </row>
    <row r="78" spans="40:40">
      <c r="AN78" s="12">
        <f t="shared" si="1"/>
        <v>0</v>
      </c>
    </row>
    <row r="79" spans="40:40">
      <c r="AN79" s="12">
        <f t="shared" si="1"/>
        <v>0</v>
      </c>
    </row>
    <row r="80" spans="40:40">
      <c r="AN80" s="12">
        <f t="shared" si="1"/>
        <v>0</v>
      </c>
    </row>
    <row r="81" spans="40:40">
      <c r="AN81" s="12">
        <f t="shared" si="1"/>
        <v>0</v>
      </c>
    </row>
    <row r="82" spans="40:40">
      <c r="AN82" s="12">
        <f t="shared" si="1"/>
        <v>0</v>
      </c>
    </row>
    <row r="83" spans="40:40">
      <c r="AN83" s="12">
        <f t="shared" si="1"/>
        <v>0</v>
      </c>
    </row>
    <row r="84" spans="40:40">
      <c r="AN84" s="12">
        <f t="shared" si="1"/>
        <v>0</v>
      </c>
    </row>
    <row r="85" spans="40:40">
      <c r="AN85" s="12">
        <f t="shared" si="1"/>
        <v>0</v>
      </c>
    </row>
    <row r="86" spans="40:40">
      <c r="AN86" s="12">
        <f t="shared" si="1"/>
        <v>0</v>
      </c>
    </row>
    <row r="87" spans="40:40">
      <c r="AN87" s="12">
        <f t="shared" si="1"/>
        <v>0</v>
      </c>
    </row>
    <row r="88" spans="40:40">
      <c r="AN88" s="12">
        <f t="shared" si="1"/>
        <v>0</v>
      </c>
    </row>
    <row r="89" spans="40:40">
      <c r="AN89" s="12">
        <f t="shared" si="1"/>
        <v>0</v>
      </c>
    </row>
    <row r="90" spans="40:40">
      <c r="AN90" s="12">
        <f t="shared" si="1"/>
        <v>0</v>
      </c>
    </row>
    <row r="91" spans="40:40">
      <c r="AN91" s="12">
        <f t="shared" si="1"/>
        <v>0</v>
      </c>
    </row>
    <row r="92" spans="40:40">
      <c r="AN92" s="12">
        <f t="shared" si="1"/>
        <v>0</v>
      </c>
    </row>
    <row r="93" spans="40:40">
      <c r="AN93" s="12">
        <f t="shared" si="1"/>
        <v>0</v>
      </c>
    </row>
    <row r="94" spans="40:40">
      <c r="AN94" s="12">
        <f t="shared" si="1"/>
        <v>0</v>
      </c>
    </row>
    <row r="95" spans="40:40">
      <c r="AN95" s="12">
        <f t="shared" si="1"/>
        <v>0</v>
      </c>
    </row>
    <row r="96" spans="40:40">
      <c r="AN96" s="12">
        <f t="shared" si="1"/>
        <v>0</v>
      </c>
    </row>
    <row r="97" spans="40:40">
      <c r="AN97" s="12">
        <f t="shared" si="1"/>
        <v>0</v>
      </c>
    </row>
    <row r="98" spans="40:40">
      <c r="AN98" s="12">
        <f t="shared" si="1"/>
        <v>0</v>
      </c>
    </row>
    <row r="99" spans="40:40">
      <c r="AN99" s="12">
        <f t="shared" si="1"/>
        <v>0</v>
      </c>
    </row>
  </sheetData>
  <sheetProtection sheet="1" objects="1"/>
  <mergeCells count="11">
    <mergeCell ref="D1:F1"/>
    <mergeCell ref="AA1:AL1"/>
    <mergeCell ref="D2:F2"/>
    <mergeCell ref="AJ2:AK2"/>
    <mergeCell ref="D3:F3"/>
    <mergeCell ref="AB2:AB3"/>
    <mergeCell ref="AC2:AC3"/>
    <mergeCell ref="AD2:AD3"/>
    <mergeCell ref="AE2:AE3"/>
    <mergeCell ref="AF2:AF3"/>
    <mergeCell ref="AG2:AG3"/>
  </mergeCells>
  <pageMargins left="0.75" right="0.75" top="1" bottom="1" header="0.511805555555556" footer="0.511805555555556"/>
  <headerFooter/>
  <drawing r:id="rId1"/>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sheetPr>
    <pageSetUpPr autoPageBreaks="0"/>
  </sheetPr>
  <dimension ref="A1:AN99"/>
  <sheetViews>
    <sheetView showZeros="0" workbookViewId="0">
      <selection activeCell="A1" sqref="A1"/>
    </sheetView>
  </sheetViews>
  <sheetFormatPr defaultColWidth="9.14285714285714" defaultRowHeight="15"/>
  <cols>
    <col min="1" max="1" width="20.5714285714286" customWidth="1"/>
    <col min="2" max="2" width="29.7142857142857" style="8" customWidth="1"/>
    <col min="3" max="3" width="10.2857142857143" style="9" customWidth="1"/>
    <col min="4" max="4" width="10.2857142857143" style="10" customWidth="1"/>
    <col min="5" max="6" width="10.2857142857143" style="9" customWidth="1"/>
    <col min="7" max="7" width="10.2857142857143" style="8" customWidth="1"/>
    <col min="8" max="11" width="10.2857142857143" style="9" customWidth="1"/>
    <col min="12" max="12" width="10.2857142857143" style="11" customWidth="1"/>
    <col min="13" max="24" width="10.2857142857143" style="12" customWidth="1"/>
    <col min="26" max="26" width="0.990476190476191" customWidth="1"/>
    <col min="27" max="27" width="20.5714285714286" customWidth="1"/>
    <col min="28" max="28" width="29.7142857142857" style="8" customWidth="1"/>
    <col min="29" max="29" width="6.71428571428571" style="9" customWidth="1"/>
    <col min="30" max="30" width="19.1428571428571" style="10" customWidth="1"/>
    <col min="31" max="31" width="8.28571428571429" style="9" customWidth="1"/>
    <col min="32" max="32" width="7.42857142857143" style="9" customWidth="1"/>
    <col min="33" max="33" width="33.2857142857143" style="8" customWidth="1"/>
    <col min="34" max="34" width="9.28571428571429" style="9" customWidth="1"/>
    <col min="35" max="35" width="5.42857142857143" style="9" customWidth="1"/>
    <col min="36" max="36" width="3.85714285714286" style="9" customWidth="1"/>
    <col min="37" max="37" width="6.57142857142857" style="9" customWidth="1"/>
    <col min="38" max="38" width="36.2857142857143" style="11" customWidth="1"/>
    <col min="39" max="39" width="0.857142857142857" customWidth="1"/>
    <col min="40" max="40" width="9.14285714285714" style="12"/>
  </cols>
  <sheetData>
    <row r="1" ht="22.5" spans="1:40">
      <c r="A1" s="13" t="str">
        <f>Attraction_List!$Z$2</f>
        <v>Sheet Name</v>
      </c>
      <c r="B1" s="14" t="str">
        <f ca="1">MID(CELL("filename",B1),FIND("]",CELL("filename",B1))+1,255)</f>
        <v>Main_Street_Cinema</v>
      </c>
      <c r="C1" s="14"/>
      <c r="D1" s="15" t="str">
        <f ca="1">HYPERLINK("#"&amp;CELL("address",INDEX(Attraction_List!$A$3:$A$9999,MATCH($B$1,Attraction_List!$Z$3:$Z$9999,0),1)),"Back to Attraction List")</f>
        <v>Back to Attraction List</v>
      </c>
      <c r="E1" s="16"/>
      <c r="F1" s="17"/>
      <c r="G1" s="18"/>
      <c r="H1" s="18"/>
      <c r="I1" s="18"/>
      <c r="J1" s="18"/>
      <c r="K1" s="18"/>
      <c r="L1" s="25"/>
      <c r="AA1" s="30" t="str">
        <f ca="1">N($B$14)&amp;" Task(s) From "&amp;N($B$15)&amp;" Character(s) Use "&amp;CHAR(34)&amp;$B$2&amp;CHAR(34)&amp;" For "&amp;N($AN$1)&amp;" Token(s)"</f>
        <v>1 Task(s) From 0 Character(s) Use "Main Street Cinema" For 1 Token(s)</v>
      </c>
      <c r="AB1" s="31"/>
      <c r="AC1" s="31"/>
      <c r="AD1" s="31"/>
      <c r="AE1" s="31"/>
      <c r="AF1" s="31"/>
      <c r="AG1" s="31"/>
      <c r="AH1" s="31"/>
      <c r="AI1" s="31"/>
      <c r="AJ1" s="31"/>
      <c r="AK1" s="31"/>
      <c r="AL1" s="61"/>
      <c r="AN1" s="12">
        <f ca="1">SUM($AN$4:$AN$9999)</f>
        <v>1</v>
      </c>
    </row>
    <row r="2" ht="22.5" spans="1:40">
      <c r="A2" s="13" t="str">
        <f>Attraction_List!$A$2</f>
        <v>Name</v>
      </c>
      <c r="B2" s="19" t="str">
        <f ca="1">LOOKUP(B1,Attraction_List!$Z$3:$Z$9999,Attraction_List!$A$3:$A$9999)</f>
        <v>Main Street Cinema</v>
      </c>
      <c r="C2" s="19"/>
      <c r="D2" s="9"/>
      <c r="G2" s="20"/>
      <c r="AA2" s="32" t="str">
        <f>HYPERLINK("#$A$1","&lt;&lt;&lt; Attraction Info")</f>
        <v>&lt;&lt;&lt; Attraction Info</v>
      </c>
      <c r="AB2" s="33" t="s">
        <v>276</v>
      </c>
      <c r="AC2" s="34" t="s">
        <v>277</v>
      </c>
      <c r="AD2" s="35" t="s">
        <v>278</v>
      </c>
      <c r="AE2" s="34" t="s">
        <v>279</v>
      </c>
      <c r="AF2" s="34" t="s">
        <v>280</v>
      </c>
      <c r="AG2" s="33" t="s">
        <v>281</v>
      </c>
      <c r="AH2" s="62"/>
      <c r="AI2" s="63" t="s">
        <v>282</v>
      </c>
      <c r="AJ2" s="62" t="s">
        <v>283</v>
      </c>
      <c r="AK2" s="62"/>
      <c r="AL2" s="64" t="str">
        <f ca="1">HYPERLINK("#"&amp;CELL("address",INDEX(Attraction_List!$A$3:$A$9999,MATCH($B$1,Attraction_List!$Z$3:$Z$9999,0),1)),"Back to Attraction List")</f>
        <v>Back to Attraction List</v>
      </c>
      <c r="AN2" s="12">
        <f ca="1" t="shared" ref="AN2:AN66" si="0">IF(ISBLANK($AL2),0,1+LEN($AL2)-LEN(SUBSTITUTE($AL2,"●","")))</f>
        <v>1</v>
      </c>
    </row>
    <row r="3" ht="22.5" spans="1:38">
      <c r="A3" s="13" t="str">
        <f>Attraction_List!$C$2</f>
        <v>Cost</v>
      </c>
      <c r="B3" s="19" t="str">
        <f ca="1">LOOKUP(B1,Attraction_List!$Z$3:$Z$9999,Attraction_List!$C$3:$C$9999)</f>
        <v>Free</v>
      </c>
      <c r="C3" s="19"/>
      <c r="D3" s="15" t="str">
        <f>IF($B$14&gt;0,HYPERLINK("#$AL$1","Task List &gt;&gt;&gt;"),HYPERLINK("#$A$1","No Tasks"))</f>
        <v>Task List &gt;&gt;&gt;</v>
      </c>
      <c r="E3" s="17"/>
      <c r="F3" s="17"/>
      <c r="G3" s="20"/>
      <c r="AA3" s="75" t="s">
        <v>284</v>
      </c>
      <c r="AB3" s="76"/>
      <c r="AC3" s="77"/>
      <c r="AD3" s="78"/>
      <c r="AE3" s="77"/>
      <c r="AF3" s="77"/>
      <c r="AG3" s="76"/>
      <c r="AH3" s="82" t="s">
        <v>285</v>
      </c>
      <c r="AI3" s="82" t="s">
        <v>286</v>
      </c>
      <c r="AJ3" s="82" t="s">
        <v>28</v>
      </c>
      <c r="AK3" s="82" t="s">
        <v>29</v>
      </c>
      <c r="AL3" s="83" t="s">
        <v>30</v>
      </c>
    </row>
    <row r="4" ht="21.75" spans="1:40">
      <c r="A4" s="13" t="str">
        <f>Attraction_List!$D$2</f>
        <v>Cost Units</v>
      </c>
      <c r="B4" s="19">
        <f ca="1">LOOKUP(B1,Attraction_List!$Z$3:$Z$9999,Attraction_List!$D$3:$D$9999)</f>
        <v>0</v>
      </c>
      <c r="C4" s="19"/>
      <c r="E4" s="21"/>
      <c r="G4" s="20"/>
      <c r="L4" s="26"/>
      <c r="AA4" s="44"/>
      <c r="AB4" s="45" t="s">
        <v>725</v>
      </c>
      <c r="AC4" s="45"/>
      <c r="AD4" s="45"/>
      <c r="AE4" s="45"/>
      <c r="AF4" s="45"/>
      <c r="AG4" s="45"/>
      <c r="AH4" s="45"/>
      <c r="AI4" s="45"/>
      <c r="AJ4" s="45"/>
      <c r="AK4" s="45"/>
      <c r="AL4" s="46" t="s">
        <v>726</v>
      </c>
      <c r="AN4" s="12">
        <f ca="1" t="shared" si="0"/>
        <v>1</v>
      </c>
    </row>
    <row r="5" ht="21" spans="1:40">
      <c r="A5" s="13" t="str">
        <f>Attraction_List!$E$2</f>
        <v>Limited Time</v>
      </c>
      <c r="B5" s="19" t="str">
        <f ca="1">IF(LOOKUP(B1,Attraction_List!$Z$3:$Z$9999,Attraction_List!$E$3:$E$9999)="Y","Yes","No")</f>
        <v>No</v>
      </c>
      <c r="C5" s="19"/>
      <c r="E5" s="21"/>
      <c r="G5" s="20"/>
      <c r="L5" s="26"/>
      <c r="AA5" s="44"/>
      <c r="AB5" s="45"/>
      <c r="AC5" s="45"/>
      <c r="AD5" s="45"/>
      <c r="AE5" s="45"/>
      <c r="AF5" s="45"/>
      <c r="AG5" s="45"/>
      <c r="AH5" s="45"/>
      <c r="AI5" s="45"/>
      <c r="AJ5" s="45"/>
      <c r="AK5" s="45"/>
      <c r="AL5" s="46"/>
      <c r="AN5" s="12">
        <f ca="1" t="shared" si="0"/>
        <v>0</v>
      </c>
    </row>
    <row r="6" ht="21" spans="1:40">
      <c r="A6" s="13" t="str">
        <f>Attraction_List!$F$2</f>
        <v>Build Time</v>
      </c>
      <c r="B6" s="19">
        <f ca="1">LOOKUP(B1,Attraction_List!$Z$3:$Z$9999,Attraction_List!$F$3:$F$9999)</f>
        <v>0</v>
      </c>
      <c r="C6" s="19"/>
      <c r="E6" s="21"/>
      <c r="G6" s="20"/>
      <c r="L6" s="26"/>
      <c r="AA6" s="44"/>
      <c r="AB6" s="45"/>
      <c r="AC6" s="45"/>
      <c r="AD6" s="45"/>
      <c r="AE6" s="45"/>
      <c r="AF6" s="45"/>
      <c r="AG6" s="45"/>
      <c r="AH6" s="45"/>
      <c r="AI6" s="45"/>
      <c r="AJ6" s="45"/>
      <c r="AK6" s="45"/>
      <c r="AL6" s="46"/>
      <c r="AN6" s="12">
        <f ca="1" t="shared" si="0"/>
        <v>0</v>
      </c>
    </row>
    <row r="7" ht="21" spans="1:40">
      <c r="A7" s="13" t="str">
        <f>Attraction_List!$G$2</f>
        <v>Size</v>
      </c>
      <c r="B7" s="19">
        <f ca="1">LOOKUP(B1,Attraction_List!$Z$3:$Z$9999,Attraction_List!$G$3:$G$9999)</f>
        <v>0</v>
      </c>
      <c r="C7" s="19"/>
      <c r="E7" s="21"/>
      <c r="G7" s="20"/>
      <c r="L7" s="26"/>
      <c r="AA7" s="44"/>
      <c r="AB7" s="45"/>
      <c r="AC7" s="45"/>
      <c r="AD7" s="45"/>
      <c r="AE7" s="45"/>
      <c r="AF7" s="45"/>
      <c r="AG7" s="45"/>
      <c r="AH7" s="45"/>
      <c r="AI7" s="45"/>
      <c r="AJ7" s="45"/>
      <c r="AK7" s="45"/>
      <c r="AL7" s="46"/>
      <c r="AN7" s="12">
        <f ca="1" t="shared" si="0"/>
        <v>0</v>
      </c>
    </row>
    <row r="8" ht="21" spans="1:40">
      <c r="A8" s="13" t="str">
        <f>Attraction_List!$H$2</f>
        <v>Collect Time</v>
      </c>
      <c r="B8" s="19">
        <f ca="1">LOOKUP(B1,Attraction_List!$Z$3:$Z$9999,Attraction_List!$H$3:$H$9999)</f>
        <v>0</v>
      </c>
      <c r="C8" s="19"/>
      <c r="E8" s="21"/>
      <c r="G8" s="20"/>
      <c r="L8" s="26"/>
      <c r="AA8" s="44"/>
      <c r="AB8" s="45"/>
      <c r="AC8" s="45"/>
      <c r="AD8" s="45"/>
      <c r="AE8" s="45"/>
      <c r="AF8" s="45"/>
      <c r="AG8" s="45"/>
      <c r="AH8" s="45"/>
      <c r="AI8" s="45"/>
      <c r="AJ8" s="45"/>
      <c r="AK8" s="45"/>
      <c r="AL8" s="46"/>
      <c r="AN8" s="12">
        <f ca="1" t="shared" si="0"/>
        <v>0</v>
      </c>
    </row>
    <row r="9" ht="21" spans="1:40">
      <c r="A9" s="13" t="str">
        <f>Attraction_List!$I$2</f>
        <v>Striking Gold</v>
      </c>
      <c r="B9" s="19" t="str">
        <f ca="1">IF(LOOKUP(B1,Attraction_List!$Z$3:$Z$9999,Attraction_List!$I$3:$I$9999)="Y","Yes","No")</f>
        <v>No</v>
      </c>
      <c r="C9" s="19"/>
      <c r="E9" s="21"/>
      <c r="G9" s="20"/>
      <c r="L9" s="26"/>
      <c r="AA9" s="44"/>
      <c r="AB9" s="45"/>
      <c r="AC9" s="45"/>
      <c r="AD9" s="45"/>
      <c r="AE9" s="45"/>
      <c r="AF9" s="45"/>
      <c r="AG9" s="45"/>
      <c r="AH9" s="45"/>
      <c r="AI9" s="45"/>
      <c r="AJ9" s="45"/>
      <c r="AK9" s="45"/>
      <c r="AL9" s="46"/>
      <c r="AN9" s="12">
        <f ca="1" t="shared" si="0"/>
        <v>0</v>
      </c>
    </row>
    <row r="10" ht="21" spans="1:40">
      <c r="A10" s="13" t="str">
        <f>Attraction_List!$J$2</f>
        <v>XP</v>
      </c>
      <c r="B10" s="19">
        <f ca="1">LOOKUP(B1,Attraction_List!$Z$3:$Z$9999,Attraction_List!$J$3:$J$9999)</f>
        <v>0</v>
      </c>
      <c r="C10" s="19"/>
      <c r="E10" s="21"/>
      <c r="G10" s="20"/>
      <c r="L10" s="26"/>
      <c r="AA10" s="44"/>
      <c r="AB10" s="45"/>
      <c r="AC10" s="45"/>
      <c r="AD10" s="45"/>
      <c r="AE10" s="45"/>
      <c r="AF10" s="45"/>
      <c r="AG10" s="45"/>
      <c r="AH10" s="45"/>
      <c r="AI10" s="45"/>
      <c r="AJ10" s="45"/>
      <c r="AK10" s="45"/>
      <c r="AL10" s="46"/>
      <c r="AN10" s="12">
        <f ca="1" t="shared" si="0"/>
        <v>0</v>
      </c>
    </row>
    <row r="11" ht="21" spans="1:40">
      <c r="A11" s="13" t="str">
        <f>Attraction_List!$K$2</f>
        <v>Magic</v>
      </c>
      <c r="B11" s="19">
        <f ca="1">LOOKUP(B1,Attraction_List!$Z$3:$Z$9999,Attraction_List!$K$3:$K$9999)</f>
        <v>0</v>
      </c>
      <c r="C11" s="19"/>
      <c r="D11" s="22"/>
      <c r="E11" s="23"/>
      <c r="F11" s="24"/>
      <c r="G11" s="22"/>
      <c r="H11" s="24"/>
      <c r="I11" s="24"/>
      <c r="J11" s="24"/>
      <c r="K11" s="24"/>
      <c r="L11" s="27"/>
      <c r="AA11" s="44"/>
      <c r="AB11" s="45"/>
      <c r="AC11" s="45"/>
      <c r="AD11" s="45"/>
      <c r="AE11" s="45"/>
      <c r="AF11" s="45"/>
      <c r="AG11" s="45"/>
      <c r="AH11" s="45"/>
      <c r="AI11" s="45"/>
      <c r="AJ11" s="45"/>
      <c r="AK11" s="45"/>
      <c r="AL11" s="46"/>
      <c r="AN11" s="12">
        <f ca="1" t="shared" si="0"/>
        <v>0</v>
      </c>
    </row>
    <row r="12" ht="21" spans="1:40">
      <c r="A12" s="13" t="str">
        <f>Attraction_List!$L$2</f>
        <v>Possible Tokens</v>
      </c>
      <c r="B12" s="19"/>
      <c r="C12" s="19"/>
      <c r="E12" s="21"/>
      <c r="G12" s="20"/>
      <c r="L12" s="28"/>
      <c r="AA12" s="44"/>
      <c r="AB12" s="45"/>
      <c r="AC12" s="45"/>
      <c r="AD12" s="45"/>
      <c r="AE12" s="45"/>
      <c r="AF12" s="45"/>
      <c r="AG12" s="45"/>
      <c r="AH12" s="45"/>
      <c r="AI12" s="45"/>
      <c r="AJ12" s="45"/>
      <c r="AK12" s="45"/>
      <c r="AL12" s="46"/>
      <c r="AN12" s="12">
        <f ca="1" t="shared" si="0"/>
        <v>0</v>
      </c>
    </row>
    <row r="13" ht="21" spans="1:40">
      <c r="A13" s="13" t="str">
        <f>Attraction_List!$M$2</f>
        <v>Activity</v>
      </c>
      <c r="B13" s="19" t="str">
        <f ca="1">LOOKUP(B1,Attraction_List!$Z$3:$Z$9999,Attraction_List!$M$3:$M$9999)</f>
        <v>Taking a Trip Down Memory Lane</v>
      </c>
      <c r="C13" s="19"/>
      <c r="E13" s="21"/>
      <c r="G13" s="20"/>
      <c r="L13" s="29"/>
      <c r="AA13" s="44"/>
      <c r="AB13" s="45"/>
      <c r="AC13" s="45"/>
      <c r="AD13" s="45"/>
      <c r="AE13" s="45"/>
      <c r="AF13" s="45"/>
      <c r="AG13" s="45"/>
      <c r="AH13" s="45"/>
      <c r="AI13" s="45"/>
      <c r="AJ13" s="45"/>
      <c r="AK13" s="45"/>
      <c r="AL13" s="46"/>
      <c r="AN13" s="12">
        <f ca="1" t="shared" si="0"/>
        <v>0</v>
      </c>
    </row>
    <row r="14" ht="21" spans="1:40">
      <c r="A14" s="13" t="s">
        <v>308</v>
      </c>
      <c r="B14" s="22">
        <f>COUNTA($AB$4:$AB$9999)</f>
        <v>1</v>
      </c>
      <c r="C14" s="24"/>
      <c r="D14" s="22"/>
      <c r="E14" s="23"/>
      <c r="F14" s="24"/>
      <c r="G14" s="20"/>
      <c r="H14" s="24"/>
      <c r="I14" s="24"/>
      <c r="J14" s="24"/>
      <c r="K14" s="24"/>
      <c r="L14" s="28"/>
      <c r="AA14" s="44"/>
      <c r="AB14" s="45"/>
      <c r="AC14" s="45"/>
      <c r="AD14" s="45"/>
      <c r="AE14" s="45"/>
      <c r="AF14" s="45"/>
      <c r="AG14" s="45"/>
      <c r="AH14" s="45"/>
      <c r="AI14" s="45"/>
      <c r="AJ14" s="45"/>
      <c r="AK14" s="45"/>
      <c r="AL14" s="46"/>
      <c r="AN14" s="12">
        <f ca="1" t="shared" si="0"/>
        <v>0</v>
      </c>
    </row>
    <row r="15" ht="21" spans="1:40">
      <c r="A15" s="13" t="s">
        <v>311</v>
      </c>
      <c r="B15" s="22">
        <f>COUNTA($AA$4:$AA$9999)</f>
        <v>0</v>
      </c>
      <c r="C15" s="24"/>
      <c r="D15" s="22"/>
      <c r="E15" s="23"/>
      <c r="F15" s="24"/>
      <c r="G15" s="20"/>
      <c r="H15" s="24"/>
      <c r="I15" s="24"/>
      <c r="J15" s="24"/>
      <c r="K15" s="24"/>
      <c r="L15" s="28"/>
      <c r="AA15" s="44"/>
      <c r="AB15" s="45"/>
      <c r="AC15" s="45"/>
      <c r="AD15" s="45"/>
      <c r="AE15" s="45"/>
      <c r="AF15" s="45"/>
      <c r="AG15" s="45"/>
      <c r="AH15" s="45"/>
      <c r="AI15" s="45"/>
      <c r="AJ15" s="45"/>
      <c r="AK15" s="45"/>
      <c r="AL15" s="46"/>
      <c r="AN15" s="12">
        <f ca="1" t="shared" si="0"/>
        <v>0</v>
      </c>
    </row>
    <row r="16" spans="27:40">
      <c r="AA16" s="44"/>
      <c r="AB16" s="46"/>
      <c r="AC16" s="45"/>
      <c r="AD16" s="47"/>
      <c r="AE16" s="45"/>
      <c r="AF16" s="45"/>
      <c r="AG16" s="45"/>
      <c r="AH16" s="45"/>
      <c r="AI16" s="45"/>
      <c r="AJ16" s="45"/>
      <c r="AK16" s="45"/>
      <c r="AL16" s="46"/>
      <c r="AN16" s="12">
        <f ca="1" t="shared" si="0"/>
        <v>0</v>
      </c>
    </row>
    <row r="17" spans="27:40">
      <c r="AA17" s="44"/>
      <c r="AB17" s="46"/>
      <c r="AC17" s="45"/>
      <c r="AD17" s="45"/>
      <c r="AE17" s="45"/>
      <c r="AF17" s="45"/>
      <c r="AG17" s="45"/>
      <c r="AH17" s="45"/>
      <c r="AI17" s="45"/>
      <c r="AJ17" s="45"/>
      <c r="AK17" s="45"/>
      <c r="AL17" s="46"/>
      <c r="AN17" s="12">
        <f ca="1" t="shared" si="0"/>
        <v>0</v>
      </c>
    </row>
    <row r="18" spans="27:40">
      <c r="AA18" s="44"/>
      <c r="AB18" s="46"/>
      <c r="AC18" s="45"/>
      <c r="AD18" s="45"/>
      <c r="AE18" s="45"/>
      <c r="AF18" s="45"/>
      <c r="AG18" s="46"/>
      <c r="AH18" s="45"/>
      <c r="AI18" s="45"/>
      <c r="AJ18" s="45"/>
      <c r="AK18" s="45"/>
      <c r="AL18" s="46"/>
      <c r="AN18" s="12">
        <f ca="1" t="shared" si="0"/>
        <v>0</v>
      </c>
    </row>
    <row r="19" spans="27:40">
      <c r="AA19" s="44"/>
      <c r="AB19" s="46"/>
      <c r="AC19" s="45"/>
      <c r="AD19" s="45"/>
      <c r="AE19" s="45"/>
      <c r="AF19" s="45"/>
      <c r="AG19" s="46"/>
      <c r="AH19" s="45"/>
      <c r="AI19" s="45"/>
      <c r="AJ19" s="45"/>
      <c r="AK19" s="45"/>
      <c r="AL19" s="46"/>
      <c r="AN19" s="12">
        <f ca="1" t="shared" si="0"/>
        <v>0</v>
      </c>
    </row>
    <row r="20" spans="27:40">
      <c r="AA20" s="44"/>
      <c r="AB20" s="46"/>
      <c r="AC20" s="45"/>
      <c r="AD20" s="47"/>
      <c r="AE20" s="45"/>
      <c r="AF20" s="45"/>
      <c r="AG20" s="46"/>
      <c r="AH20" s="45"/>
      <c r="AI20" s="45"/>
      <c r="AJ20" s="45"/>
      <c r="AK20" s="45"/>
      <c r="AL20" s="46"/>
      <c r="AN20" s="12">
        <f ca="1" t="shared" si="0"/>
        <v>0</v>
      </c>
    </row>
    <row r="21" spans="27:40">
      <c r="AA21" s="44"/>
      <c r="AB21" s="46"/>
      <c r="AC21" s="45"/>
      <c r="AD21" s="45"/>
      <c r="AE21" s="45"/>
      <c r="AF21" s="45"/>
      <c r="AG21" s="46"/>
      <c r="AH21" s="45"/>
      <c r="AI21" s="45"/>
      <c r="AJ21" s="45"/>
      <c r="AK21" s="45"/>
      <c r="AL21" s="46"/>
      <c r="AN21" s="12">
        <f ca="1" t="shared" si="0"/>
        <v>0</v>
      </c>
    </row>
    <row r="22" spans="27:40">
      <c r="AA22" s="44"/>
      <c r="AB22" s="46"/>
      <c r="AC22" s="45"/>
      <c r="AD22" s="45"/>
      <c r="AE22" s="45"/>
      <c r="AF22" s="45"/>
      <c r="AG22" s="46"/>
      <c r="AH22" s="45"/>
      <c r="AI22" s="45"/>
      <c r="AJ22" s="45"/>
      <c r="AK22" s="45"/>
      <c r="AL22" s="46"/>
      <c r="AN22" s="12">
        <f ca="1" t="shared" si="0"/>
        <v>0</v>
      </c>
    </row>
    <row r="23" spans="27:40">
      <c r="AA23" s="44"/>
      <c r="AB23" s="46"/>
      <c r="AC23" s="45"/>
      <c r="AD23" s="45"/>
      <c r="AE23" s="45"/>
      <c r="AF23" s="45"/>
      <c r="AG23" s="46"/>
      <c r="AH23" s="45"/>
      <c r="AI23" s="45"/>
      <c r="AJ23" s="45"/>
      <c r="AK23" s="45"/>
      <c r="AL23" s="46"/>
      <c r="AN23" s="12">
        <f ca="1" t="shared" si="0"/>
        <v>0</v>
      </c>
    </row>
    <row r="24" spans="27:40">
      <c r="AA24" s="44"/>
      <c r="AB24" s="45"/>
      <c r="AC24" s="45"/>
      <c r="AD24" s="45"/>
      <c r="AE24" s="45"/>
      <c r="AF24" s="45"/>
      <c r="AG24" s="45"/>
      <c r="AH24" s="45"/>
      <c r="AI24" s="45"/>
      <c r="AJ24" s="45"/>
      <c r="AK24" s="45"/>
      <c r="AL24" s="46"/>
      <c r="AN24" s="12">
        <f ca="1" t="shared" si="0"/>
        <v>0</v>
      </c>
    </row>
    <row r="25" spans="27:40">
      <c r="AA25" s="44"/>
      <c r="AB25" s="45"/>
      <c r="AC25" s="45"/>
      <c r="AD25" s="47"/>
      <c r="AE25" s="45"/>
      <c r="AF25" s="45"/>
      <c r="AG25" s="45"/>
      <c r="AH25" s="45"/>
      <c r="AI25" s="45"/>
      <c r="AJ25" s="45"/>
      <c r="AK25" s="45"/>
      <c r="AL25" s="46"/>
      <c r="AN25" s="12">
        <f ca="1" t="shared" si="0"/>
        <v>0</v>
      </c>
    </row>
    <row r="26" spans="27:40">
      <c r="AA26" s="44"/>
      <c r="AB26" s="45"/>
      <c r="AC26" s="45"/>
      <c r="AD26" s="45"/>
      <c r="AE26" s="45"/>
      <c r="AF26" s="45"/>
      <c r="AG26" s="45"/>
      <c r="AH26" s="45"/>
      <c r="AI26" s="45"/>
      <c r="AJ26" s="45"/>
      <c r="AK26" s="45"/>
      <c r="AL26" s="46"/>
      <c r="AN26" s="12">
        <f ca="1" t="shared" si="0"/>
        <v>0</v>
      </c>
    </row>
    <row r="27" spans="27:40">
      <c r="AA27" s="44"/>
      <c r="AB27" s="45"/>
      <c r="AC27" s="45"/>
      <c r="AD27" s="45"/>
      <c r="AE27" s="45"/>
      <c r="AF27" s="45"/>
      <c r="AG27" s="45"/>
      <c r="AH27" s="45"/>
      <c r="AI27" s="45"/>
      <c r="AJ27" s="45"/>
      <c r="AK27" s="45"/>
      <c r="AL27" s="46"/>
      <c r="AN27" s="12">
        <f ca="1" t="shared" si="0"/>
        <v>0</v>
      </c>
    </row>
    <row r="28" spans="27:40">
      <c r="AA28" s="44"/>
      <c r="AB28" s="45"/>
      <c r="AC28" s="45"/>
      <c r="AD28" s="45"/>
      <c r="AE28" s="45"/>
      <c r="AF28" s="45"/>
      <c r="AG28" s="45"/>
      <c r="AH28" s="45"/>
      <c r="AI28" s="45"/>
      <c r="AJ28" s="45"/>
      <c r="AK28" s="45"/>
      <c r="AL28" s="46"/>
      <c r="AN28" s="12">
        <f ca="1" t="shared" si="0"/>
        <v>0</v>
      </c>
    </row>
    <row r="29" spans="27:40">
      <c r="AA29" s="44"/>
      <c r="AB29" s="45"/>
      <c r="AC29" s="45"/>
      <c r="AD29" s="45"/>
      <c r="AE29" s="45"/>
      <c r="AF29" s="45"/>
      <c r="AG29" s="45"/>
      <c r="AH29" s="45"/>
      <c r="AI29" s="45"/>
      <c r="AJ29" s="45"/>
      <c r="AK29" s="45"/>
      <c r="AL29" s="46"/>
      <c r="AN29" s="12">
        <f ca="1" t="shared" si="0"/>
        <v>0</v>
      </c>
    </row>
    <row r="30" spans="27:40">
      <c r="AA30" s="44"/>
      <c r="AB30" s="45"/>
      <c r="AC30" s="45"/>
      <c r="AD30" s="45"/>
      <c r="AE30" s="45"/>
      <c r="AF30" s="45"/>
      <c r="AG30" s="45"/>
      <c r="AH30" s="45"/>
      <c r="AI30" s="45"/>
      <c r="AJ30" s="45"/>
      <c r="AK30" s="45"/>
      <c r="AL30" s="46"/>
      <c r="AN30" s="12">
        <f ca="1" t="shared" si="0"/>
        <v>0</v>
      </c>
    </row>
    <row r="31" spans="27:40">
      <c r="AA31" s="44"/>
      <c r="AB31" s="45"/>
      <c r="AC31" s="45"/>
      <c r="AD31" s="45"/>
      <c r="AE31" s="45"/>
      <c r="AF31" s="45"/>
      <c r="AG31" s="45"/>
      <c r="AH31" s="45"/>
      <c r="AI31" s="45"/>
      <c r="AJ31" s="45"/>
      <c r="AK31" s="45"/>
      <c r="AL31" s="46"/>
      <c r="AN31" s="12">
        <f ca="1" t="shared" si="0"/>
        <v>0</v>
      </c>
    </row>
    <row r="32" spans="27:40">
      <c r="AA32" s="44"/>
      <c r="AB32" s="45"/>
      <c r="AC32" s="45"/>
      <c r="AD32" s="45"/>
      <c r="AE32" s="45"/>
      <c r="AF32" s="45"/>
      <c r="AG32" s="45"/>
      <c r="AH32" s="45"/>
      <c r="AI32" s="45"/>
      <c r="AJ32" s="45"/>
      <c r="AK32" s="45"/>
      <c r="AL32" s="46"/>
      <c r="AN32" s="12">
        <f ca="1" t="shared" si="0"/>
        <v>0</v>
      </c>
    </row>
    <row r="33" spans="27:40">
      <c r="AA33" s="44"/>
      <c r="AB33" s="45"/>
      <c r="AC33" s="45"/>
      <c r="AD33" s="47"/>
      <c r="AE33" s="45"/>
      <c r="AF33" s="45"/>
      <c r="AG33" s="45"/>
      <c r="AH33" s="45"/>
      <c r="AI33" s="45"/>
      <c r="AJ33" s="45"/>
      <c r="AK33" s="45"/>
      <c r="AL33" s="46"/>
      <c r="AN33" s="12">
        <f ca="1" t="shared" si="0"/>
        <v>0</v>
      </c>
    </row>
    <row r="34" spans="27:40">
      <c r="AA34" s="44"/>
      <c r="AB34" s="46"/>
      <c r="AC34" s="45"/>
      <c r="AD34" s="45"/>
      <c r="AE34" s="45"/>
      <c r="AF34" s="45"/>
      <c r="AG34" s="46"/>
      <c r="AH34" s="45"/>
      <c r="AI34" s="45"/>
      <c r="AJ34" s="45"/>
      <c r="AK34" s="45"/>
      <c r="AL34" s="70"/>
      <c r="AN34" s="12">
        <f ca="1" t="shared" si="0"/>
        <v>0</v>
      </c>
    </row>
    <row r="35" spans="27:40">
      <c r="AA35" s="48"/>
      <c r="AB35" s="49"/>
      <c r="AC35" s="50"/>
      <c r="AD35" s="50"/>
      <c r="AE35" s="50"/>
      <c r="AF35" s="50"/>
      <c r="AG35" s="49"/>
      <c r="AH35" s="50"/>
      <c r="AI35" s="50"/>
      <c r="AJ35" s="50"/>
      <c r="AK35" s="50"/>
      <c r="AL35" s="71"/>
      <c r="AN35" s="12">
        <f ca="1" t="shared" si="0"/>
        <v>0</v>
      </c>
    </row>
    <row r="36" spans="27:40">
      <c r="AA36" s="48"/>
      <c r="AB36" s="49"/>
      <c r="AC36" s="50"/>
      <c r="AD36" s="50"/>
      <c r="AE36" s="50"/>
      <c r="AF36" s="50"/>
      <c r="AG36" s="49"/>
      <c r="AH36" s="50"/>
      <c r="AI36" s="50"/>
      <c r="AJ36" s="50"/>
      <c r="AK36" s="50"/>
      <c r="AL36" s="71"/>
      <c r="AN36" s="12">
        <f ca="1" t="shared" si="0"/>
        <v>0</v>
      </c>
    </row>
    <row r="37" spans="27:40">
      <c r="AA37" s="48"/>
      <c r="AB37" s="49"/>
      <c r="AC37" s="50"/>
      <c r="AD37" s="50"/>
      <c r="AE37" s="50"/>
      <c r="AF37" s="50"/>
      <c r="AG37" s="49"/>
      <c r="AH37" s="50"/>
      <c r="AI37" s="50"/>
      <c r="AJ37" s="50"/>
      <c r="AK37" s="50"/>
      <c r="AL37" s="71"/>
      <c r="AN37" s="12">
        <f ca="1" t="shared" si="0"/>
        <v>0</v>
      </c>
    </row>
    <row r="38" spans="27:40">
      <c r="AA38" s="51"/>
      <c r="AB38" s="29"/>
      <c r="AC38" s="10"/>
      <c r="AE38" s="10"/>
      <c r="AF38" s="10"/>
      <c r="AG38" s="29"/>
      <c r="AH38" s="10"/>
      <c r="AI38" s="10"/>
      <c r="AJ38" s="10"/>
      <c r="AK38" s="10"/>
      <c r="AL38" s="28"/>
      <c r="AN38" s="12">
        <f ca="1" t="shared" si="0"/>
        <v>0</v>
      </c>
    </row>
    <row r="39" spans="27:40">
      <c r="AA39" s="51"/>
      <c r="AB39" s="29"/>
      <c r="AC39" s="10"/>
      <c r="AE39" s="10"/>
      <c r="AF39" s="10"/>
      <c r="AG39" s="29"/>
      <c r="AH39" s="10"/>
      <c r="AI39" s="10"/>
      <c r="AJ39" s="10"/>
      <c r="AK39" s="10"/>
      <c r="AL39" s="28"/>
      <c r="AN39" s="12">
        <f ca="1" t="shared" si="0"/>
        <v>0</v>
      </c>
    </row>
    <row r="40" spans="27:40">
      <c r="AA40" s="51"/>
      <c r="AB40" s="29"/>
      <c r="AC40" s="10"/>
      <c r="AE40" s="10"/>
      <c r="AF40" s="10"/>
      <c r="AG40" s="29"/>
      <c r="AH40" s="10"/>
      <c r="AI40" s="10"/>
      <c r="AJ40" s="10"/>
      <c r="AK40" s="10"/>
      <c r="AL40" s="28"/>
      <c r="AN40" s="12">
        <f ca="1" t="shared" si="0"/>
        <v>0</v>
      </c>
    </row>
    <row r="41" spans="27:40">
      <c r="AA41" s="51"/>
      <c r="AB41" s="29"/>
      <c r="AC41" s="10"/>
      <c r="AE41" s="10"/>
      <c r="AF41" s="10"/>
      <c r="AG41" s="29"/>
      <c r="AH41" s="10"/>
      <c r="AI41" s="10"/>
      <c r="AJ41" s="10"/>
      <c r="AK41" s="10"/>
      <c r="AL41" s="28"/>
      <c r="AN41" s="12">
        <f ca="1" t="shared" si="0"/>
        <v>0</v>
      </c>
    </row>
    <row r="42" spans="27:40">
      <c r="AA42" s="51"/>
      <c r="AB42" s="29"/>
      <c r="AC42" s="10"/>
      <c r="AE42" s="10"/>
      <c r="AF42" s="10"/>
      <c r="AG42" s="29"/>
      <c r="AH42" s="10"/>
      <c r="AI42" s="10"/>
      <c r="AJ42" s="10"/>
      <c r="AK42" s="10"/>
      <c r="AL42" s="28"/>
      <c r="AN42" s="12">
        <f ca="1" t="shared" si="0"/>
        <v>0</v>
      </c>
    </row>
    <row r="43" spans="27:40">
      <c r="AA43" s="51"/>
      <c r="AB43" s="29"/>
      <c r="AC43" s="10"/>
      <c r="AE43" s="10"/>
      <c r="AF43" s="10"/>
      <c r="AG43" s="29"/>
      <c r="AH43" s="10"/>
      <c r="AI43" s="10"/>
      <c r="AJ43" s="10"/>
      <c r="AK43" s="10"/>
      <c r="AL43" s="28"/>
      <c r="AN43" s="12">
        <f ca="1" t="shared" si="0"/>
        <v>0</v>
      </c>
    </row>
    <row r="44" spans="40:40">
      <c r="AN44" s="12">
        <f ca="1" t="shared" si="0"/>
        <v>0</v>
      </c>
    </row>
    <row r="45" spans="27:40">
      <c r="AA45" s="52"/>
      <c r="AB45" s="53"/>
      <c r="AC45" s="54"/>
      <c r="AD45" s="50"/>
      <c r="AE45" s="54"/>
      <c r="AF45" s="54"/>
      <c r="AG45" s="53"/>
      <c r="AH45" s="54"/>
      <c r="AI45" s="54"/>
      <c r="AJ45" s="54"/>
      <c r="AK45" s="54"/>
      <c r="AL45" s="72"/>
      <c r="AM45" s="52"/>
      <c r="AN45" s="12">
        <f ca="1" t="shared" si="0"/>
        <v>0</v>
      </c>
    </row>
    <row r="46" spans="27:40">
      <c r="AA46" s="44"/>
      <c r="AB46" s="55"/>
      <c r="AC46" s="56"/>
      <c r="AD46" s="45"/>
      <c r="AE46" s="56"/>
      <c r="AF46" s="56"/>
      <c r="AG46" s="55"/>
      <c r="AH46" s="56"/>
      <c r="AI46" s="56"/>
      <c r="AJ46" s="56"/>
      <c r="AK46" s="56"/>
      <c r="AL46" s="73"/>
      <c r="AM46" s="52"/>
      <c r="AN46" s="12">
        <f ca="1" t="shared" si="0"/>
        <v>0</v>
      </c>
    </row>
    <row r="47" spans="27:40">
      <c r="AA47" s="44"/>
      <c r="AB47" s="55"/>
      <c r="AC47" s="56"/>
      <c r="AD47" s="45"/>
      <c r="AE47" s="56"/>
      <c r="AF47" s="56"/>
      <c r="AG47" s="55"/>
      <c r="AH47" s="56"/>
      <c r="AI47" s="56"/>
      <c r="AJ47" s="56"/>
      <c r="AK47" s="56"/>
      <c r="AL47" s="46"/>
      <c r="AM47" s="52"/>
      <c r="AN47" s="12">
        <f ca="1" t="shared" si="0"/>
        <v>0</v>
      </c>
    </row>
    <row r="48" spans="27:40">
      <c r="AA48" s="44"/>
      <c r="AB48" s="55"/>
      <c r="AC48" s="56"/>
      <c r="AD48" s="57"/>
      <c r="AE48" s="56"/>
      <c r="AF48" s="56"/>
      <c r="AG48" s="55"/>
      <c r="AH48" s="56"/>
      <c r="AI48" s="56"/>
      <c r="AJ48" s="56"/>
      <c r="AK48" s="56"/>
      <c r="AL48" s="46"/>
      <c r="AM48" s="52"/>
      <c r="AN48" s="12">
        <f ca="1" t="shared" si="0"/>
        <v>0</v>
      </c>
    </row>
    <row r="49" spans="27:40">
      <c r="AA49" s="58"/>
      <c r="AB49" s="59"/>
      <c r="AC49" s="21"/>
      <c r="AD49" s="60"/>
      <c r="AE49" s="21"/>
      <c r="AF49" s="21"/>
      <c r="AG49" s="59"/>
      <c r="AH49" s="21"/>
      <c r="AI49" s="21"/>
      <c r="AJ49" s="21"/>
      <c r="AK49" s="21"/>
      <c r="AL49" s="74"/>
      <c r="AN49" s="12">
        <f ca="1" t="shared" si="0"/>
        <v>0</v>
      </c>
    </row>
    <row r="50" spans="40:40">
      <c r="AN50" s="12">
        <f ca="1" t="shared" si="0"/>
        <v>0</v>
      </c>
    </row>
    <row r="51" spans="40:40">
      <c r="AN51" s="12">
        <f ca="1" t="shared" si="0"/>
        <v>0</v>
      </c>
    </row>
    <row r="52" spans="40:40">
      <c r="AN52" s="12">
        <f ca="1" t="shared" si="0"/>
        <v>0</v>
      </c>
    </row>
    <row r="53" spans="40:40">
      <c r="AN53" s="12">
        <f ca="1" t="shared" si="0"/>
        <v>0</v>
      </c>
    </row>
    <row r="54" spans="40:40">
      <c r="AN54" s="12">
        <f ca="1" t="shared" si="0"/>
        <v>0</v>
      </c>
    </row>
    <row r="55" spans="40:40">
      <c r="AN55" s="12">
        <f ca="1" t="shared" si="0"/>
        <v>0</v>
      </c>
    </row>
    <row r="56" spans="40:40">
      <c r="AN56" s="12">
        <f ca="1" t="shared" si="0"/>
        <v>0</v>
      </c>
    </row>
    <row r="57" spans="40:40">
      <c r="AN57" s="12">
        <f ca="1" t="shared" si="0"/>
        <v>0</v>
      </c>
    </row>
    <row r="58" spans="40:40">
      <c r="AN58" s="12">
        <f ca="1" t="shared" si="0"/>
        <v>0</v>
      </c>
    </row>
    <row r="59" spans="40:40">
      <c r="AN59" s="12">
        <f ca="1" t="shared" si="0"/>
        <v>0</v>
      </c>
    </row>
    <row r="60" spans="40:40">
      <c r="AN60" s="12">
        <f ca="1" t="shared" si="0"/>
        <v>0</v>
      </c>
    </row>
    <row r="61" spans="40:40">
      <c r="AN61" s="12">
        <f ca="1" t="shared" si="0"/>
        <v>0</v>
      </c>
    </row>
    <row r="62" spans="40:40">
      <c r="AN62" s="12">
        <f ca="1" t="shared" si="0"/>
        <v>0</v>
      </c>
    </row>
    <row r="63" spans="40:40">
      <c r="AN63" s="12">
        <f ca="1" t="shared" si="0"/>
        <v>0</v>
      </c>
    </row>
    <row r="64" spans="40:40">
      <c r="AN64" s="12">
        <f ca="1" t="shared" si="0"/>
        <v>0</v>
      </c>
    </row>
    <row r="65" spans="40:40">
      <c r="AN65" s="12">
        <f ca="1" t="shared" si="0"/>
        <v>0</v>
      </c>
    </row>
    <row r="66" spans="40:40">
      <c r="AN66" s="12">
        <f ca="1" t="shared" si="0"/>
        <v>0</v>
      </c>
    </row>
    <row r="67" spans="40:40">
      <c r="AN67" s="12">
        <f t="shared" ref="AN67:AN99" si="1">IF(ISBLANK($AL67),0,1+LEN($AL67)-LEN(SUBSTITUTE($AL67,"●","")))</f>
        <v>0</v>
      </c>
    </row>
    <row r="68" spans="40:40">
      <c r="AN68" s="12">
        <f t="shared" si="1"/>
        <v>0</v>
      </c>
    </row>
    <row r="69" spans="40:40">
      <c r="AN69" s="12">
        <f t="shared" si="1"/>
        <v>0</v>
      </c>
    </row>
    <row r="70" spans="40:40">
      <c r="AN70" s="12">
        <f t="shared" si="1"/>
        <v>0</v>
      </c>
    </row>
    <row r="71" spans="40:40">
      <c r="AN71" s="12">
        <f t="shared" si="1"/>
        <v>0</v>
      </c>
    </row>
    <row r="72" spans="40:40">
      <c r="AN72" s="12">
        <f t="shared" si="1"/>
        <v>0</v>
      </c>
    </row>
    <row r="73" spans="40:40">
      <c r="AN73" s="12">
        <f t="shared" si="1"/>
        <v>0</v>
      </c>
    </row>
    <row r="74" spans="40:40">
      <c r="AN74" s="12">
        <f t="shared" si="1"/>
        <v>0</v>
      </c>
    </row>
    <row r="75" spans="40:40">
      <c r="AN75" s="12">
        <f t="shared" si="1"/>
        <v>0</v>
      </c>
    </row>
    <row r="76" spans="40:40">
      <c r="AN76" s="12">
        <f t="shared" si="1"/>
        <v>0</v>
      </c>
    </row>
    <row r="77" spans="40:40">
      <c r="AN77" s="12">
        <f t="shared" si="1"/>
        <v>0</v>
      </c>
    </row>
    <row r="78" spans="40:40">
      <c r="AN78" s="12">
        <f t="shared" si="1"/>
        <v>0</v>
      </c>
    </row>
    <row r="79" spans="40:40">
      <c r="AN79" s="12">
        <f t="shared" si="1"/>
        <v>0</v>
      </c>
    </row>
    <row r="80" spans="40:40">
      <c r="AN80" s="12">
        <f t="shared" si="1"/>
        <v>0</v>
      </c>
    </row>
    <row r="81" spans="40:40">
      <c r="AN81" s="12">
        <f t="shared" si="1"/>
        <v>0</v>
      </c>
    </row>
    <row r="82" spans="40:40">
      <c r="AN82" s="12">
        <f t="shared" si="1"/>
        <v>0</v>
      </c>
    </row>
    <row r="83" spans="40:40">
      <c r="AN83" s="12">
        <f t="shared" si="1"/>
        <v>0</v>
      </c>
    </row>
    <row r="84" spans="40:40">
      <c r="AN84" s="12">
        <f t="shared" si="1"/>
        <v>0</v>
      </c>
    </row>
    <row r="85" spans="40:40">
      <c r="AN85" s="12">
        <f t="shared" si="1"/>
        <v>0</v>
      </c>
    </row>
    <row r="86" spans="40:40">
      <c r="AN86" s="12">
        <f t="shared" si="1"/>
        <v>0</v>
      </c>
    </row>
    <row r="87" spans="40:40">
      <c r="AN87" s="12">
        <f t="shared" si="1"/>
        <v>0</v>
      </c>
    </row>
    <row r="88" spans="40:40">
      <c r="AN88" s="12">
        <f t="shared" si="1"/>
        <v>0</v>
      </c>
    </row>
    <row r="89" spans="40:40">
      <c r="AN89" s="12">
        <f t="shared" si="1"/>
        <v>0</v>
      </c>
    </row>
    <row r="90" spans="40:40">
      <c r="AN90" s="12">
        <f t="shared" si="1"/>
        <v>0</v>
      </c>
    </row>
    <row r="91" spans="40:40">
      <c r="AN91" s="12">
        <f t="shared" si="1"/>
        <v>0</v>
      </c>
    </row>
    <row r="92" spans="40:40">
      <c r="AN92" s="12">
        <f t="shared" si="1"/>
        <v>0</v>
      </c>
    </row>
    <row r="93" spans="40:40">
      <c r="AN93" s="12">
        <f t="shared" si="1"/>
        <v>0</v>
      </c>
    </row>
    <row r="94" spans="40:40">
      <c r="AN94" s="12">
        <f t="shared" si="1"/>
        <v>0</v>
      </c>
    </row>
    <row r="95" spans="40:40">
      <c r="AN95" s="12">
        <f t="shared" si="1"/>
        <v>0</v>
      </c>
    </row>
    <row r="96" spans="40:40">
      <c r="AN96" s="12">
        <f t="shared" si="1"/>
        <v>0</v>
      </c>
    </row>
    <row r="97" spans="40:40">
      <c r="AN97" s="12">
        <f t="shared" si="1"/>
        <v>0</v>
      </c>
    </row>
    <row r="98" spans="40:40">
      <c r="AN98" s="12">
        <f t="shared" si="1"/>
        <v>0</v>
      </c>
    </row>
    <row r="99" spans="40:40">
      <c r="AN99" s="12">
        <f t="shared" si="1"/>
        <v>0</v>
      </c>
    </row>
  </sheetData>
  <sheetProtection sheet="1" objects="1"/>
  <mergeCells count="11">
    <mergeCell ref="D1:F1"/>
    <mergeCell ref="AA1:AL1"/>
    <mergeCell ref="D2:F2"/>
    <mergeCell ref="AJ2:AK2"/>
    <mergeCell ref="D3:F3"/>
    <mergeCell ref="AB2:AB3"/>
    <mergeCell ref="AC2:AC3"/>
    <mergeCell ref="AD2:AD3"/>
    <mergeCell ref="AE2:AE3"/>
    <mergeCell ref="AF2:AF3"/>
    <mergeCell ref="AG2:AG3"/>
  </mergeCells>
  <pageMargins left="0.75" right="0.75" top="1" bottom="1" header="0.511805555555556" footer="0.511805555555556"/>
  <headerFooter/>
  <drawing r:id="rId1"/>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sheetPr>
    <pageSetUpPr autoPageBreaks="0"/>
  </sheetPr>
  <dimension ref="A1:AK37"/>
  <sheetViews>
    <sheetView showZeros="0" workbookViewId="0">
      <selection activeCell="A1" sqref="A1"/>
    </sheetView>
  </sheetViews>
  <sheetFormatPr defaultColWidth="9.14285714285714" defaultRowHeight="15"/>
  <cols>
    <col min="1" max="1" width="20.5714285714286" customWidth="1"/>
    <col min="2" max="2" width="29.7142857142857" style="8" customWidth="1"/>
    <col min="3" max="3" width="10.2857142857143" style="9" customWidth="1"/>
    <col min="4" max="4" width="10.2857142857143" style="10" customWidth="1"/>
    <col min="5" max="6" width="10.2857142857143" style="9" customWidth="1"/>
    <col min="7" max="7" width="10.2857142857143" style="8" customWidth="1"/>
    <col min="8" max="11" width="10.2857142857143" style="9" customWidth="1"/>
    <col min="12" max="12" width="10.2857142857143" style="11" customWidth="1"/>
    <col min="13" max="24" width="10.2857142857143" style="12" customWidth="1"/>
    <col min="26" max="26" width="0.990476190476191" customWidth="1"/>
    <col min="27" max="27" width="3.57142857142857" customWidth="1"/>
    <col min="28" max="28" width="20.5714285714286" customWidth="1"/>
    <col min="29" max="29" width="29.7142857142857" style="8" customWidth="1"/>
    <col min="30" max="30" width="7.71428571428571" style="247" customWidth="1"/>
    <col min="31" max="31" width="3.42857142857143" style="10" customWidth="1"/>
    <col min="32" max="32" width="49.2857142857143" style="20" customWidth="1"/>
    <col min="33" max="33" width="8.85714285714286" style="247" customWidth="1"/>
    <col min="34" max="34" width="3.57142857142857" style="8" customWidth="1"/>
    <col min="35" max="35" width="48.8571428571429" style="20" customWidth="1"/>
    <col min="36" max="36" width="8.28571428571429" style="9" customWidth="1"/>
    <col min="37" max="37" width="3.85714285714286" style="9" customWidth="1"/>
  </cols>
  <sheetData>
    <row r="1" ht="22.5" spans="1:37">
      <c r="A1" s="13" t="str">
        <f>Attraction_List!$Z$2</f>
        <v>Sheet Name</v>
      </c>
      <c r="B1" s="14" t="str">
        <f ca="1">MID(CELL("filename",B1),FIND("]",CELL("filename",B1))+1,255)</f>
        <v>Merlins_Shop</v>
      </c>
      <c r="C1" s="14"/>
      <c r="D1" s="15" t="str">
        <f ca="1">HYPERLINK("#"&amp;CELL("address",INDEX(Attraction_List!$A$3:$A$9999,MATCH($B$1,Attraction_List!$Z$3:$Z$9999,0),1)),"Back to Attraction List")</f>
        <v>Back to Attraction List</v>
      </c>
      <c r="E1" s="16"/>
      <c r="F1" s="17"/>
      <c r="G1" s="18"/>
      <c r="H1" s="18"/>
      <c r="I1" s="18"/>
      <c r="J1" s="18"/>
      <c r="K1" s="18"/>
      <c r="L1" s="25"/>
      <c r="Z1" s="51"/>
      <c r="AA1" s="310"/>
      <c r="AB1" s="311" t="s">
        <v>727</v>
      </c>
      <c r="AC1" s="311"/>
      <c r="AD1" s="312" t="s">
        <v>145</v>
      </c>
      <c r="AE1" s="313"/>
      <c r="AF1" s="314" t="s">
        <v>728</v>
      </c>
      <c r="AG1" s="326" t="s">
        <v>145</v>
      </c>
      <c r="AH1" s="327"/>
      <c r="AI1" s="314" t="s">
        <v>729</v>
      </c>
      <c r="AJ1" s="328" t="s">
        <v>145</v>
      </c>
      <c r="AK1" s="329"/>
    </row>
    <row r="2" ht="22.5" spans="1:37">
      <c r="A2" s="13" t="str">
        <f>Attraction_List!$A$2</f>
        <v>Name</v>
      </c>
      <c r="B2" s="19" t="str">
        <f ca="1">LOOKUP(B1,Attraction_List!$Z$3:$Z$9999,Attraction_List!$A$3:$A$9999)</f>
        <v>Merlin's Shop</v>
      </c>
      <c r="C2" s="19"/>
      <c r="D2" s="9"/>
      <c r="G2" s="20"/>
      <c r="AA2" s="172"/>
      <c r="AB2" s="315" t="s">
        <v>730</v>
      </c>
      <c r="AC2" s="315"/>
      <c r="AD2" s="316">
        <v>200</v>
      </c>
      <c r="AE2" s="317"/>
      <c r="AF2" s="318" t="s">
        <v>123</v>
      </c>
      <c r="AG2" s="316">
        <v>15000</v>
      </c>
      <c r="AH2" s="321"/>
      <c r="AI2" s="318" t="s">
        <v>731</v>
      </c>
      <c r="AJ2" s="316">
        <v>500</v>
      </c>
      <c r="AK2" s="322"/>
    </row>
    <row r="3" ht="22.5" spans="1:37">
      <c r="A3" s="13" t="str">
        <f>Attraction_List!$C$2</f>
        <v>Cost</v>
      </c>
      <c r="B3" s="19" t="str">
        <f ca="1">LOOKUP(B1,Attraction_List!$Z$3:$Z$9999,Attraction_List!$C$3:$C$9999)</f>
        <v>Free</v>
      </c>
      <c r="C3" s="19"/>
      <c r="D3" s="15" t="str">
        <f>HYPERLINK("#$AK$1","Shop Items &gt;&gt;&gt;")</f>
        <v>Shop Items &gt;&gt;&gt;</v>
      </c>
      <c r="E3" s="17"/>
      <c r="F3" s="17"/>
      <c r="G3" s="20"/>
      <c r="AA3" s="172"/>
      <c r="AB3" s="315" t="s">
        <v>479</v>
      </c>
      <c r="AC3" s="315"/>
      <c r="AD3" s="316">
        <v>350</v>
      </c>
      <c r="AE3" s="317"/>
      <c r="AF3" s="318" t="s">
        <v>147</v>
      </c>
      <c r="AG3" s="316">
        <v>15000</v>
      </c>
      <c r="AH3" s="321"/>
      <c r="AI3" s="318" t="s">
        <v>732</v>
      </c>
      <c r="AJ3" s="316">
        <v>1500</v>
      </c>
      <c r="AK3" s="322"/>
    </row>
    <row r="4" ht="21.75" spans="1:37">
      <c r="A4" s="13" t="str">
        <f>Attraction_List!$D$2</f>
        <v>Cost Units</v>
      </c>
      <c r="B4" s="19">
        <f ca="1">LOOKUP(B1,Attraction_List!$Z$3:$Z$9999,Attraction_List!$D$3:$D$9999)</f>
        <v>0</v>
      </c>
      <c r="C4" s="19"/>
      <c r="E4" s="21"/>
      <c r="G4" s="20"/>
      <c r="L4" s="26"/>
      <c r="AA4" s="172"/>
      <c r="AB4" s="315" t="s">
        <v>613</v>
      </c>
      <c r="AC4" s="315"/>
      <c r="AD4" s="316">
        <v>800</v>
      </c>
      <c r="AE4" s="317"/>
      <c r="AF4" s="318" t="s">
        <v>241</v>
      </c>
      <c r="AG4" s="316">
        <v>7500</v>
      </c>
      <c r="AH4" s="321"/>
      <c r="AI4" s="318" t="s">
        <v>286</v>
      </c>
      <c r="AJ4" s="316">
        <v>5000</v>
      </c>
      <c r="AK4" s="322"/>
    </row>
    <row r="5" ht="21" spans="1:37">
      <c r="A5" s="13" t="str">
        <f>Attraction_List!$E$2</f>
        <v>Limited Time</v>
      </c>
      <c r="B5" s="19" t="str">
        <f ca="1">IF(LOOKUP(B1,Attraction_List!$Z$3:$Z$9999,Attraction_List!$E$3:$E$9999)="Y","Yes","No")</f>
        <v>No</v>
      </c>
      <c r="C5" s="19"/>
      <c r="E5" s="21"/>
      <c r="G5" s="20"/>
      <c r="L5" s="26"/>
      <c r="AA5" s="172"/>
      <c r="AB5" s="315" t="s">
        <v>454</v>
      </c>
      <c r="AC5" s="315"/>
      <c r="AD5" s="316">
        <v>800</v>
      </c>
      <c r="AE5" s="319"/>
      <c r="AF5" s="318" t="s">
        <v>733</v>
      </c>
      <c r="AG5" s="316">
        <v>7500</v>
      </c>
      <c r="AH5" s="330"/>
      <c r="AI5" s="318" t="s">
        <v>734</v>
      </c>
      <c r="AJ5" s="316">
        <v>7500</v>
      </c>
      <c r="AK5" s="317"/>
    </row>
    <row r="6" ht="21" spans="1:37">
      <c r="A6" s="13" t="str">
        <f>Attraction_List!$F$2</f>
        <v>Build Time</v>
      </c>
      <c r="B6" s="19">
        <f ca="1">LOOKUP(B1,Attraction_List!$Z$3:$Z$9999,Attraction_List!$F$3:$F$9999)</f>
        <v>0</v>
      </c>
      <c r="C6" s="19"/>
      <c r="E6" s="21"/>
      <c r="G6" s="20"/>
      <c r="L6" s="26"/>
      <c r="AA6" s="172"/>
      <c r="AB6" s="315" t="s">
        <v>735</v>
      </c>
      <c r="AC6" s="315"/>
      <c r="AD6" s="316">
        <v>1500</v>
      </c>
      <c r="AE6" s="317"/>
      <c r="AF6" s="318" t="s">
        <v>248</v>
      </c>
      <c r="AG6" s="316">
        <v>10000</v>
      </c>
      <c r="AH6" s="330"/>
      <c r="AI6" s="318"/>
      <c r="AJ6" s="316"/>
      <c r="AK6" s="317"/>
    </row>
    <row r="7" ht="21" spans="1:37">
      <c r="A7" s="13" t="str">
        <f>Attraction_List!$G$2</f>
        <v>Size</v>
      </c>
      <c r="B7" s="19">
        <f ca="1">LOOKUP(B1,Attraction_List!$Z$3:$Z$9999,Attraction_List!$G$3:$G$9999)</f>
        <v>0</v>
      </c>
      <c r="C7" s="19"/>
      <c r="E7" s="21"/>
      <c r="G7" s="20"/>
      <c r="L7" s="26"/>
      <c r="AA7" s="172"/>
      <c r="AB7" s="315" t="s">
        <v>736</v>
      </c>
      <c r="AC7" s="315"/>
      <c r="AD7" s="316">
        <v>350</v>
      </c>
      <c r="AE7" s="319"/>
      <c r="AF7" s="318"/>
      <c r="AG7" s="316"/>
      <c r="AH7" s="321"/>
      <c r="AI7" s="318"/>
      <c r="AJ7" s="316"/>
      <c r="AK7" s="317"/>
    </row>
    <row r="8" ht="21" spans="1:37">
      <c r="A8" s="13" t="str">
        <f>Attraction_List!$H$2</f>
        <v>Collect Time</v>
      </c>
      <c r="B8" s="19">
        <f ca="1">LOOKUP(B1,Attraction_List!$Z$3:$Z$9999,Attraction_List!$H$3:$H$9999)</f>
        <v>0</v>
      </c>
      <c r="C8" s="19"/>
      <c r="E8" s="21"/>
      <c r="G8" s="20"/>
      <c r="L8" s="26"/>
      <c r="AA8" s="172"/>
      <c r="AB8" s="315" t="s">
        <v>543</v>
      </c>
      <c r="AC8" s="315"/>
      <c r="AD8" s="316">
        <v>600</v>
      </c>
      <c r="AE8" s="317"/>
      <c r="AF8" s="318"/>
      <c r="AG8" s="316"/>
      <c r="AH8" s="330"/>
      <c r="AI8" s="318"/>
      <c r="AJ8" s="316"/>
      <c r="AK8" s="322"/>
    </row>
    <row r="9" ht="21" spans="1:37">
      <c r="A9" s="13" t="str">
        <f>Attraction_List!$I$2</f>
        <v>Striking Gold</v>
      </c>
      <c r="B9" s="19" t="str">
        <f ca="1">IF(LOOKUP(B1,Attraction_List!$Z$3:$Z$9999,Attraction_List!$I$3:$I$9999)="Y","Yes","No")</f>
        <v>No</v>
      </c>
      <c r="C9" s="19"/>
      <c r="E9" s="21"/>
      <c r="G9" s="20"/>
      <c r="L9" s="26"/>
      <c r="AA9" s="172"/>
      <c r="AB9" s="315" t="s">
        <v>214</v>
      </c>
      <c r="AC9" s="315"/>
      <c r="AD9" s="316">
        <v>1500</v>
      </c>
      <c r="AE9" s="317"/>
      <c r="AF9" s="318"/>
      <c r="AG9" s="316"/>
      <c r="AH9" s="330"/>
      <c r="AI9" s="318"/>
      <c r="AJ9" s="316"/>
      <c r="AK9" s="322"/>
    </row>
    <row r="10" ht="21" spans="1:37">
      <c r="A10" s="139"/>
      <c r="B10" s="19"/>
      <c r="C10" s="19"/>
      <c r="E10" s="21"/>
      <c r="G10" s="20"/>
      <c r="L10" s="26"/>
      <c r="AA10" s="172"/>
      <c r="AB10" s="315" t="s">
        <v>514</v>
      </c>
      <c r="AC10" s="315"/>
      <c r="AD10" s="316">
        <v>1000</v>
      </c>
      <c r="AE10" s="317"/>
      <c r="AF10" s="318"/>
      <c r="AG10" s="316"/>
      <c r="AH10" s="330"/>
      <c r="AI10" s="318"/>
      <c r="AJ10" s="316"/>
      <c r="AK10" s="322"/>
    </row>
    <row r="11" ht="21" spans="1:37">
      <c r="A11" s="139"/>
      <c r="B11" s="19"/>
      <c r="C11" s="19"/>
      <c r="D11" s="22"/>
      <c r="E11" s="23"/>
      <c r="F11" s="24"/>
      <c r="G11" s="22"/>
      <c r="H11" s="24"/>
      <c r="I11" s="24"/>
      <c r="J11" s="24"/>
      <c r="K11" s="24"/>
      <c r="L11" s="27"/>
      <c r="AA11" s="172"/>
      <c r="AB11" s="315" t="s">
        <v>737</v>
      </c>
      <c r="AC11" s="315"/>
      <c r="AD11" s="316">
        <v>1000</v>
      </c>
      <c r="AE11" s="317"/>
      <c r="AF11" s="318"/>
      <c r="AG11" s="316"/>
      <c r="AH11" s="330"/>
      <c r="AI11" s="318"/>
      <c r="AJ11" s="316"/>
      <c r="AK11" s="322"/>
    </row>
    <row r="12" ht="21.75" spans="1:37">
      <c r="A12" s="139"/>
      <c r="B12" s="19"/>
      <c r="C12" s="19"/>
      <c r="E12" s="21"/>
      <c r="G12" s="20"/>
      <c r="L12" s="28"/>
      <c r="AA12" s="172"/>
      <c r="AB12" s="315" t="s">
        <v>566</v>
      </c>
      <c r="AC12" s="315"/>
      <c r="AD12" s="316">
        <v>800</v>
      </c>
      <c r="AE12" s="317"/>
      <c r="AF12" s="318"/>
      <c r="AG12" s="316"/>
      <c r="AH12" s="330"/>
      <c r="AI12" s="318"/>
      <c r="AJ12" s="316"/>
      <c r="AK12" s="317"/>
    </row>
    <row r="13" ht="21" spans="1:37">
      <c r="A13" s="139"/>
      <c r="B13" s="19"/>
      <c r="C13" s="19"/>
      <c r="E13" s="21"/>
      <c r="G13" s="20"/>
      <c r="L13" s="29"/>
      <c r="AA13" s="172"/>
      <c r="AB13" s="320" t="str">
        <f>HYPERLINK("#$A$1","&lt;&lt;&lt; Attraction Info")</f>
        <v>&lt;&lt;&lt; Attraction Info</v>
      </c>
      <c r="AC13" s="321"/>
      <c r="AD13" s="322"/>
      <c r="AE13" s="317"/>
      <c r="AF13" s="323"/>
      <c r="AG13" s="322"/>
      <c r="AH13" s="330"/>
      <c r="AI13" s="331" t="str">
        <f ca="1">HYPERLINK("#"&amp;CELL("address",INDEX(Attraction_List!$A$3:$A$9999,MATCH($B$1,Attraction_List!$Z$3:$Z$9999,0),1)),"Back to Attraction List")</f>
        <v>Back to Attraction List</v>
      </c>
      <c r="AJ13" s="322"/>
      <c r="AK13" s="317"/>
    </row>
    <row r="14" spans="3:37">
      <c r="C14" s="24"/>
      <c r="D14" s="22"/>
      <c r="E14" s="23"/>
      <c r="F14" s="24"/>
      <c r="G14" s="20"/>
      <c r="H14" s="24"/>
      <c r="I14" s="24"/>
      <c r="J14" s="24"/>
      <c r="K14" s="24"/>
      <c r="L14" s="28"/>
      <c r="AB14" s="315"/>
      <c r="AC14" s="324"/>
      <c r="AD14" s="316"/>
      <c r="AE14" s="325"/>
      <c r="AF14" s="318"/>
      <c r="AG14" s="316"/>
      <c r="AH14" s="324"/>
      <c r="AI14" s="318"/>
      <c r="AJ14" s="316"/>
      <c r="AK14" s="316"/>
    </row>
    <row r="15" spans="2:37">
      <c r="B15" s="22"/>
      <c r="C15" s="24"/>
      <c r="D15" s="22"/>
      <c r="E15" s="23"/>
      <c r="F15" s="24"/>
      <c r="G15" s="20"/>
      <c r="H15" s="24"/>
      <c r="I15" s="24"/>
      <c r="J15" s="24"/>
      <c r="K15" s="24"/>
      <c r="L15" s="28"/>
      <c r="AB15" s="315"/>
      <c r="AC15" s="315"/>
      <c r="AD15" s="316"/>
      <c r="AE15"/>
      <c r="AF15"/>
      <c r="AG15"/>
      <c r="AH15"/>
      <c r="AI15"/>
      <c r="AJ15"/>
      <c r="AK15"/>
    </row>
    <row r="16" spans="28:37">
      <c r="AB16" s="315"/>
      <c r="AC16" s="315"/>
      <c r="AD16" s="316"/>
      <c r="AE16"/>
      <c r="AF16"/>
      <c r="AG16"/>
      <c r="AH16"/>
      <c r="AI16"/>
      <c r="AJ16"/>
      <c r="AK16"/>
    </row>
    <row r="17" spans="29:37">
      <c r="AC17"/>
      <c r="AD17"/>
      <c r="AE17"/>
      <c r="AF17"/>
      <c r="AG17"/>
      <c r="AH17"/>
      <c r="AI17"/>
      <c r="AJ17"/>
      <c r="AK17"/>
    </row>
    <row r="18" spans="29:37">
      <c r="AC18"/>
      <c r="AD18"/>
      <c r="AE18"/>
      <c r="AF18"/>
      <c r="AG18"/>
      <c r="AH18"/>
      <c r="AI18"/>
      <c r="AJ18"/>
      <c r="AK18"/>
    </row>
    <row r="19" spans="29:37">
      <c r="AC19"/>
      <c r="AD19"/>
      <c r="AE19"/>
      <c r="AF19"/>
      <c r="AG19"/>
      <c r="AH19"/>
      <c r="AI19"/>
      <c r="AJ19"/>
      <c r="AK19"/>
    </row>
    <row r="20" spans="29:37">
      <c r="AC20"/>
      <c r="AD20"/>
      <c r="AE20"/>
      <c r="AF20"/>
      <c r="AG20"/>
      <c r="AH20"/>
      <c r="AI20"/>
      <c r="AJ20"/>
      <c r="AK20"/>
    </row>
    <row r="21" spans="29:37">
      <c r="AC21"/>
      <c r="AD21"/>
      <c r="AE21"/>
      <c r="AF21"/>
      <c r="AG21"/>
      <c r="AH21"/>
      <c r="AI21"/>
      <c r="AJ21"/>
      <c r="AK21"/>
    </row>
    <row r="22" spans="29:37">
      <c r="AC22"/>
      <c r="AD22"/>
      <c r="AE22"/>
      <c r="AF22"/>
      <c r="AG22"/>
      <c r="AH22"/>
      <c r="AI22"/>
      <c r="AJ22"/>
      <c r="AK22"/>
    </row>
    <row r="23" spans="29:37">
      <c r="AC23"/>
      <c r="AD23"/>
      <c r="AE23"/>
      <c r="AF23"/>
      <c r="AG23"/>
      <c r="AH23"/>
      <c r="AI23"/>
      <c r="AJ23"/>
      <c r="AK23"/>
    </row>
    <row r="24" spans="29:37">
      <c r="AC24"/>
      <c r="AD24"/>
      <c r="AE24"/>
      <c r="AF24"/>
      <c r="AG24"/>
      <c r="AH24"/>
      <c r="AI24"/>
      <c r="AJ24"/>
      <c r="AK24"/>
    </row>
    <row r="25" spans="29:37">
      <c r="AC25"/>
      <c r="AD25"/>
      <c r="AE25"/>
      <c r="AF25"/>
      <c r="AG25"/>
      <c r="AH25"/>
      <c r="AI25"/>
      <c r="AJ25"/>
      <c r="AK25"/>
    </row>
    <row r="26" spans="29:37">
      <c r="AC26"/>
      <c r="AD26"/>
      <c r="AE26"/>
      <c r="AF26"/>
      <c r="AG26"/>
      <c r="AH26"/>
      <c r="AI26"/>
      <c r="AJ26"/>
      <c r="AK26"/>
    </row>
    <row r="27" spans="29:37">
      <c r="AC27"/>
      <c r="AD27"/>
      <c r="AE27"/>
      <c r="AF27"/>
      <c r="AG27"/>
      <c r="AH27"/>
      <c r="AI27"/>
      <c r="AJ27"/>
      <c r="AK27"/>
    </row>
    <row r="28" spans="29:37">
      <c r="AC28"/>
      <c r="AD28"/>
      <c r="AE28"/>
      <c r="AF28"/>
      <c r="AG28"/>
      <c r="AH28"/>
      <c r="AI28"/>
      <c r="AJ28"/>
      <c r="AK28"/>
    </row>
    <row r="29" spans="29:37">
      <c r="AC29"/>
      <c r="AD29"/>
      <c r="AE29"/>
      <c r="AF29"/>
      <c r="AG29"/>
      <c r="AH29"/>
      <c r="AI29"/>
      <c r="AJ29"/>
      <c r="AK29"/>
    </row>
    <row r="30" spans="29:37">
      <c r="AC30"/>
      <c r="AD30"/>
      <c r="AE30"/>
      <c r="AF30"/>
      <c r="AG30"/>
      <c r="AH30"/>
      <c r="AI30"/>
      <c r="AJ30"/>
      <c r="AK30"/>
    </row>
    <row r="31" spans="29:37">
      <c r="AC31"/>
      <c r="AD31"/>
      <c r="AE31"/>
      <c r="AF31"/>
      <c r="AG31"/>
      <c r="AH31"/>
      <c r="AI31"/>
      <c r="AJ31"/>
      <c r="AK31"/>
    </row>
    <row r="32" spans="29:37">
      <c r="AC32"/>
      <c r="AD32"/>
      <c r="AE32"/>
      <c r="AF32"/>
      <c r="AG32"/>
      <c r="AH32"/>
      <c r="AI32"/>
      <c r="AJ32"/>
      <c r="AK32"/>
    </row>
    <row r="33" spans="29:37">
      <c r="AC33"/>
      <c r="AD33"/>
      <c r="AE33"/>
      <c r="AF33"/>
      <c r="AG33"/>
      <c r="AH33"/>
      <c r="AI33"/>
      <c r="AJ33"/>
      <c r="AK33"/>
    </row>
    <row r="34" spans="29:37">
      <c r="AC34"/>
      <c r="AD34"/>
      <c r="AE34"/>
      <c r="AF34"/>
      <c r="AG34"/>
      <c r="AH34"/>
      <c r="AI34"/>
      <c r="AJ34"/>
      <c r="AK34"/>
    </row>
    <row r="35" spans="29:37">
      <c r="AC35"/>
      <c r="AD35"/>
      <c r="AE35"/>
      <c r="AF35"/>
      <c r="AG35"/>
      <c r="AH35"/>
      <c r="AI35"/>
      <c r="AJ35"/>
      <c r="AK35"/>
    </row>
    <row r="36" spans="29:37">
      <c r="AC36"/>
      <c r="AD36"/>
      <c r="AE36"/>
      <c r="AF36"/>
      <c r="AG36"/>
      <c r="AH36"/>
      <c r="AI36"/>
      <c r="AJ36"/>
      <c r="AK36"/>
    </row>
    <row r="37" spans="29:37">
      <c r="AC37"/>
      <c r="AD37"/>
      <c r="AE37"/>
      <c r="AF37"/>
      <c r="AG37"/>
      <c r="AH37"/>
      <c r="AI37"/>
      <c r="AJ37"/>
      <c r="AK37"/>
    </row>
  </sheetData>
  <sheetProtection sheet="1" objects="1"/>
  <mergeCells count="17">
    <mergeCell ref="D1:F1"/>
    <mergeCell ref="AB1:AC1"/>
    <mergeCell ref="D2:F2"/>
    <mergeCell ref="AB2:AC2"/>
    <mergeCell ref="D3:F3"/>
    <mergeCell ref="AB3:AC3"/>
    <mergeCell ref="AB4:AC4"/>
    <mergeCell ref="AB5:AC5"/>
    <mergeCell ref="AB6:AC6"/>
    <mergeCell ref="AB7:AC7"/>
    <mergeCell ref="AB8:AC8"/>
    <mergeCell ref="AB9:AC9"/>
    <mergeCell ref="AB10:AC10"/>
    <mergeCell ref="AB11:AC11"/>
    <mergeCell ref="AB12:AC12"/>
    <mergeCell ref="AB15:AC15"/>
    <mergeCell ref="AB16:AC16"/>
  </mergeCells>
  <pageMargins left="0.75" right="0.75" top="1" bottom="1" header="0.511805555555556" footer="0.511805555555556"/>
  <headerFooter/>
  <drawing r:id="rId1"/>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sheetPr>
    <pageSetUpPr autoPageBreaks="0"/>
  </sheetPr>
  <dimension ref="A1:AN99"/>
  <sheetViews>
    <sheetView showZeros="0" workbookViewId="0">
      <selection activeCell="A1" sqref="A1"/>
    </sheetView>
  </sheetViews>
  <sheetFormatPr defaultColWidth="9.14285714285714" defaultRowHeight="15"/>
  <cols>
    <col min="1" max="1" width="20.5714285714286" customWidth="1"/>
    <col min="2" max="2" width="29.7142857142857" style="8" customWidth="1"/>
    <col min="3" max="3" width="10.2857142857143" style="9" customWidth="1"/>
    <col min="4" max="4" width="10.2857142857143" style="10" customWidth="1"/>
    <col min="5" max="6" width="10.2857142857143" style="9" customWidth="1"/>
    <col min="7" max="7" width="10.2857142857143" style="8" customWidth="1"/>
    <col min="8" max="11" width="10.2857142857143" style="9" customWidth="1"/>
    <col min="12" max="12" width="10.2857142857143" style="11" customWidth="1"/>
    <col min="13" max="24" width="10.2857142857143" style="12" customWidth="1"/>
    <col min="26" max="26" width="0.990476190476191" customWidth="1"/>
    <col min="27" max="27" width="20.5714285714286" customWidth="1"/>
    <col min="28" max="28" width="29.7142857142857" style="8" customWidth="1"/>
    <col min="29" max="29" width="6.71428571428571" style="9" customWidth="1"/>
    <col min="30" max="30" width="19.1428571428571" style="10" customWidth="1"/>
    <col min="31" max="31" width="8.28571428571429" style="9" customWidth="1"/>
    <col min="32" max="32" width="7.42857142857143" style="9" customWidth="1"/>
    <col min="33" max="33" width="33.2857142857143" style="8" customWidth="1"/>
    <col min="34" max="34" width="9.28571428571429" style="9" customWidth="1"/>
    <col min="35" max="35" width="5.42857142857143" style="9" customWidth="1"/>
    <col min="36" max="36" width="3.85714285714286" style="9" customWidth="1"/>
    <col min="37" max="37" width="6.57142857142857" style="9" customWidth="1"/>
    <col min="38" max="38" width="36.2857142857143" style="11" customWidth="1"/>
    <col min="39" max="39" width="0.857142857142857" customWidth="1"/>
    <col min="40" max="40" width="9.14285714285714" style="12"/>
  </cols>
  <sheetData>
    <row r="1" ht="22.5" spans="1:40">
      <c r="A1" s="13" t="str">
        <f>Attraction_List!$Z$2</f>
        <v>Sheet Name</v>
      </c>
      <c r="B1" s="14" t="str">
        <f ca="1">MID(CELL("filename",B1),FIND("]",CELL("filename",B1))+1,255)</f>
        <v>Mickeys_Fun_Wheel</v>
      </c>
      <c r="C1" s="14"/>
      <c r="D1" s="15" t="str">
        <f ca="1">HYPERLINK("#"&amp;CELL("address",INDEX(Attraction_List!$A$3:$A$9999,MATCH($B$1,Attraction_List!$Z$3:$Z$9999,0),1)),"Back to Attraction List")</f>
        <v>Back to Attraction List</v>
      </c>
      <c r="E1" s="16"/>
      <c r="F1" s="17"/>
      <c r="G1" s="18"/>
      <c r="H1" s="18"/>
      <c r="I1" s="18"/>
      <c r="J1" s="18"/>
      <c r="K1" s="18"/>
      <c r="L1" s="25"/>
      <c r="AA1" s="30" t="str">
        <f ca="1">N($B$14)&amp;" Task(s) From "&amp;N($B$15)&amp;" Character(s) Use "&amp;CHAR(34)&amp;$B$2&amp;CHAR(34)&amp;" For "&amp;N($AN$1)&amp;" Token(s)"</f>
        <v>6 Task(s) From 6 Character(s) Use "Mickey's Fun Wheel" For 10 Token(s)</v>
      </c>
      <c r="AB1" s="31"/>
      <c r="AC1" s="31"/>
      <c r="AD1" s="31"/>
      <c r="AE1" s="31"/>
      <c r="AF1" s="31"/>
      <c r="AG1" s="31"/>
      <c r="AH1" s="31"/>
      <c r="AI1" s="31"/>
      <c r="AJ1" s="31"/>
      <c r="AK1" s="31"/>
      <c r="AL1" s="61"/>
      <c r="AN1" s="12">
        <f ca="1">SUM($AN$4:$AN$9999)</f>
        <v>10</v>
      </c>
    </row>
    <row r="2" ht="22.5" spans="1:40">
      <c r="A2" s="13" t="str">
        <f>Attraction_List!$A$2</f>
        <v>Name</v>
      </c>
      <c r="B2" s="19" t="str">
        <f ca="1">LOOKUP(B1,Attraction_List!$Z$3:$Z$9999,Attraction_List!$A$3:$A$9999)</f>
        <v>Mickey's Fun Wheel</v>
      </c>
      <c r="C2" s="19"/>
      <c r="D2" s="9"/>
      <c r="G2" s="20"/>
      <c r="AA2" s="32" t="str">
        <f>HYPERLINK("#$A$1","&lt;&lt;&lt; Attraction Info")</f>
        <v>&lt;&lt;&lt; Attraction Info</v>
      </c>
      <c r="AB2" s="33" t="s">
        <v>276</v>
      </c>
      <c r="AC2" s="34" t="s">
        <v>277</v>
      </c>
      <c r="AD2" s="35" t="s">
        <v>278</v>
      </c>
      <c r="AE2" s="34" t="s">
        <v>279</v>
      </c>
      <c r="AF2" s="34" t="s">
        <v>280</v>
      </c>
      <c r="AG2" s="33" t="s">
        <v>281</v>
      </c>
      <c r="AH2" s="62"/>
      <c r="AI2" s="63" t="s">
        <v>282</v>
      </c>
      <c r="AJ2" s="62" t="s">
        <v>283</v>
      </c>
      <c r="AK2" s="62"/>
      <c r="AL2" s="64" t="str">
        <f ca="1">HYPERLINK("#"&amp;CELL("address",INDEX(Attraction_List!$A$3:$A$9999,MATCH($B$1,Attraction_List!$Z$3:$Z$9999,0),1)),"Back to Attraction List")</f>
        <v>Back to Attraction List</v>
      </c>
      <c r="AN2" s="12">
        <f ca="1" t="shared" ref="AN2:AN66" si="0">IF(ISBLANK($AL2),0,1+LEN($AL2)-LEN(SUBSTITUTE($AL2,"●","")))</f>
        <v>1</v>
      </c>
    </row>
    <row r="3" ht="22.5" spans="1:38">
      <c r="A3" s="13" t="str">
        <f>Attraction_List!$C$2</f>
        <v>Cost</v>
      </c>
      <c r="B3" s="19">
        <f ca="1">LOOKUP(B1,Attraction_List!$Z$3:$Z$9999,Attraction_List!$C$3:$C$9999)</f>
        <v>200</v>
      </c>
      <c r="C3" s="19"/>
      <c r="D3" s="15" t="str">
        <f>IF($B$14&gt;0,HYPERLINK("#$AL$1","Task List &gt;&gt;&gt;"),HYPERLINK("#$A$1","No Tasks"))</f>
        <v>Task List &gt;&gt;&gt;</v>
      </c>
      <c r="E3" s="17"/>
      <c r="F3" s="17"/>
      <c r="G3" s="20"/>
      <c r="AA3" s="75" t="s">
        <v>284</v>
      </c>
      <c r="AB3" s="76"/>
      <c r="AC3" s="77"/>
      <c r="AD3" s="78"/>
      <c r="AE3" s="77"/>
      <c r="AF3" s="77"/>
      <c r="AG3" s="76"/>
      <c r="AH3" s="82" t="s">
        <v>285</v>
      </c>
      <c r="AI3" s="82" t="s">
        <v>286</v>
      </c>
      <c r="AJ3" s="82" t="s">
        <v>28</v>
      </c>
      <c r="AK3" s="82" t="s">
        <v>29</v>
      </c>
      <c r="AL3" s="83" t="s">
        <v>30</v>
      </c>
    </row>
    <row r="4" ht="27" spans="1:40">
      <c r="A4" s="13" t="str">
        <f>Attraction_List!$D$2</f>
        <v>Cost Units</v>
      </c>
      <c r="B4" s="19" t="str">
        <f ca="1">LOOKUP(B1,Attraction_List!$Z$3:$Z$9999,Attraction_List!$D$3:$D$9999)</f>
        <v>Magic</v>
      </c>
      <c r="C4" s="19"/>
      <c r="E4" s="21"/>
      <c r="G4" s="20"/>
      <c r="L4" s="26"/>
      <c r="AA4" s="84" t="s">
        <v>504</v>
      </c>
      <c r="AB4" s="88" t="s">
        <v>738</v>
      </c>
      <c r="AC4" s="89">
        <v>4</v>
      </c>
      <c r="AD4" s="90"/>
      <c r="AE4" s="89"/>
      <c r="AF4" s="89"/>
      <c r="AG4" s="193" t="s">
        <v>164</v>
      </c>
      <c r="AH4" s="89" t="s">
        <v>46</v>
      </c>
      <c r="AI4" s="89"/>
      <c r="AJ4" s="89">
        <v>16</v>
      </c>
      <c r="AK4" s="89">
        <v>155</v>
      </c>
      <c r="AL4" s="228" t="s">
        <v>739</v>
      </c>
      <c r="AN4" s="12">
        <f ca="1" t="shared" si="0"/>
        <v>3</v>
      </c>
    </row>
    <row r="5" ht="21.75" spans="1:40">
      <c r="A5" s="13" t="str">
        <f>Attraction_List!$E$2</f>
        <v>Limited Time</v>
      </c>
      <c r="B5" s="19" t="str">
        <f ca="1">IF(LOOKUP(B1,Attraction_List!$Z$3:$Z$9999,Attraction_List!$E$3:$E$9999)="Y","Yes","No")</f>
        <v>No</v>
      </c>
      <c r="C5" s="19"/>
      <c r="E5" s="21"/>
      <c r="G5" s="20"/>
      <c r="L5" s="26"/>
      <c r="AA5" s="84" t="s">
        <v>506</v>
      </c>
      <c r="AB5" s="88" t="s">
        <v>740</v>
      </c>
      <c r="AC5" s="89">
        <v>1</v>
      </c>
      <c r="AD5" s="90"/>
      <c r="AE5" s="89"/>
      <c r="AF5" s="89"/>
      <c r="AG5" s="193" t="s">
        <v>164</v>
      </c>
      <c r="AH5" s="89" t="s">
        <v>58</v>
      </c>
      <c r="AI5" s="89"/>
      <c r="AJ5" s="89">
        <v>7</v>
      </c>
      <c r="AK5" s="89">
        <v>40</v>
      </c>
      <c r="AL5" s="91"/>
      <c r="AN5" s="12">
        <f ca="1" t="shared" si="0"/>
        <v>0</v>
      </c>
    </row>
    <row r="6" ht="21.75" spans="1:40">
      <c r="A6" s="13" t="str">
        <f>Attraction_List!$F$2</f>
        <v>Build Time</v>
      </c>
      <c r="B6" s="19" t="str">
        <f ca="1">LOOKUP(B1,Attraction_List!$Z$3:$Z$9999,Attraction_List!$F$3:$F$9999)</f>
        <v>45s</v>
      </c>
      <c r="C6" s="19"/>
      <c r="E6" s="21"/>
      <c r="G6" s="20"/>
      <c r="L6" s="26"/>
      <c r="AA6" s="84" t="s">
        <v>534</v>
      </c>
      <c r="AB6" s="88" t="s">
        <v>741</v>
      </c>
      <c r="AC6" s="89">
        <v>1</v>
      </c>
      <c r="AD6" s="90"/>
      <c r="AE6" s="90"/>
      <c r="AF6" s="90"/>
      <c r="AG6" s="88" t="s">
        <v>164</v>
      </c>
      <c r="AH6" s="89" t="s">
        <v>58</v>
      </c>
      <c r="AI6" s="90"/>
      <c r="AJ6" s="89">
        <v>7</v>
      </c>
      <c r="AK6" s="89">
        <v>40</v>
      </c>
      <c r="AL6" s="194" t="s">
        <v>742</v>
      </c>
      <c r="AN6" s="12">
        <f ca="1" t="shared" si="0"/>
        <v>2</v>
      </c>
    </row>
    <row r="7" ht="26.25" spans="1:40">
      <c r="A7" s="13" t="str">
        <f>Attraction_List!$G$2</f>
        <v>Size</v>
      </c>
      <c r="B7" s="19" t="str">
        <f ca="1">LOOKUP(B1,Attraction_List!$Z$3:$Z$9999,Attraction_List!$G$3:$G$9999)</f>
        <v>12x12</v>
      </c>
      <c r="C7" s="19"/>
      <c r="E7" s="21"/>
      <c r="G7" s="20"/>
      <c r="L7" s="26"/>
      <c r="AA7" s="84" t="s">
        <v>513</v>
      </c>
      <c r="AB7" s="88" t="s">
        <v>743</v>
      </c>
      <c r="AC7" s="89">
        <v>2</v>
      </c>
      <c r="AD7" s="90"/>
      <c r="AE7" s="89"/>
      <c r="AF7" s="89"/>
      <c r="AG7" s="193" t="s">
        <v>164</v>
      </c>
      <c r="AH7" s="89" t="s">
        <v>46</v>
      </c>
      <c r="AI7" s="89"/>
      <c r="AJ7" s="89">
        <v>16</v>
      </c>
      <c r="AK7" s="89">
        <v>155</v>
      </c>
      <c r="AL7" s="194" t="s">
        <v>744</v>
      </c>
      <c r="AN7" s="12">
        <f ca="1" t="shared" si="0"/>
        <v>3</v>
      </c>
    </row>
    <row r="8" ht="21.75" spans="1:40">
      <c r="A8" s="13" t="str">
        <f>Attraction_List!$H$2</f>
        <v>Collect Time</v>
      </c>
      <c r="B8" s="19" t="str">
        <f ca="1">LOOKUP(B1,Attraction_List!$Z$3:$Z$9999,Attraction_List!$H$3:$H$9999)</f>
        <v>3m</v>
      </c>
      <c r="C8" s="19"/>
      <c r="E8" s="21"/>
      <c r="G8" s="20"/>
      <c r="L8" s="26"/>
      <c r="AA8" s="84" t="s">
        <v>552</v>
      </c>
      <c r="AB8" s="88" t="s">
        <v>745</v>
      </c>
      <c r="AC8" s="89"/>
      <c r="AD8" s="90"/>
      <c r="AE8" s="89"/>
      <c r="AF8" s="89"/>
      <c r="AG8" s="88" t="s">
        <v>164</v>
      </c>
      <c r="AH8" s="89" t="s">
        <v>46</v>
      </c>
      <c r="AI8" s="89"/>
      <c r="AJ8" s="89">
        <v>16</v>
      </c>
      <c r="AK8" s="89">
        <v>155</v>
      </c>
      <c r="AL8" s="194" t="s">
        <v>563</v>
      </c>
      <c r="AN8" s="12">
        <f ca="1" t="shared" si="0"/>
        <v>1</v>
      </c>
    </row>
    <row r="9" ht="21.75" spans="1:40">
      <c r="A9" s="13" t="str">
        <f>Attraction_List!$I$2</f>
        <v>Striking Gold</v>
      </c>
      <c r="B9" s="19" t="str">
        <f ca="1">IF(LOOKUP(B1,Attraction_List!$Z$3:$Z$9999,Attraction_List!$I$3:$I$9999)="Y","Yes","No")</f>
        <v>No</v>
      </c>
      <c r="C9" s="19"/>
      <c r="E9" s="21"/>
      <c r="G9" s="20"/>
      <c r="L9" s="26"/>
      <c r="AA9" s="84" t="s">
        <v>601</v>
      </c>
      <c r="AB9" s="88" t="s">
        <v>746</v>
      </c>
      <c r="AC9" s="89">
        <v>1</v>
      </c>
      <c r="AD9" s="90"/>
      <c r="AE9" s="89"/>
      <c r="AF9" s="89"/>
      <c r="AG9" s="88" t="s">
        <v>164</v>
      </c>
      <c r="AH9" s="89" t="s">
        <v>58</v>
      </c>
      <c r="AI9" s="89"/>
      <c r="AJ9" s="89">
        <v>7</v>
      </c>
      <c r="AK9" s="89">
        <v>40</v>
      </c>
      <c r="AL9" s="194" t="s">
        <v>162</v>
      </c>
      <c r="AN9" s="12">
        <f ca="1" t="shared" si="0"/>
        <v>1</v>
      </c>
    </row>
    <row r="10" ht="21" spans="1:40">
      <c r="A10" s="13" t="str">
        <f>Attraction_List!$J$2</f>
        <v>XP</v>
      </c>
      <c r="B10" s="19">
        <f ca="1">LOOKUP(B1,Attraction_List!$Z$3:$Z$9999,Attraction_List!$J$3:$J$9999)</f>
        <v>2</v>
      </c>
      <c r="C10" s="19"/>
      <c r="E10" s="21"/>
      <c r="G10" s="20"/>
      <c r="L10" s="26"/>
      <c r="AA10" s="44"/>
      <c r="AB10" s="45"/>
      <c r="AC10" s="45"/>
      <c r="AD10" s="45"/>
      <c r="AE10" s="45"/>
      <c r="AF10" s="45"/>
      <c r="AG10" s="45"/>
      <c r="AH10" s="45"/>
      <c r="AI10" s="45"/>
      <c r="AJ10" s="45"/>
      <c r="AK10" s="45"/>
      <c r="AL10" s="46"/>
      <c r="AN10" s="12">
        <f ca="1" t="shared" si="0"/>
        <v>0</v>
      </c>
    </row>
    <row r="11" ht="21" spans="1:40">
      <c r="A11" s="13" t="str">
        <f>Attraction_List!$K$2</f>
        <v>Magic</v>
      </c>
      <c r="B11" s="19">
        <f ca="1">LOOKUP(B1,Attraction_List!$Z$3:$Z$9999,Attraction_List!$K$3:$K$9999)</f>
        <v>7</v>
      </c>
      <c r="C11" s="19"/>
      <c r="D11" s="22"/>
      <c r="E11" s="23"/>
      <c r="F11" s="24"/>
      <c r="G11" s="22"/>
      <c r="H11" s="24"/>
      <c r="I11" s="24"/>
      <c r="J11" s="24"/>
      <c r="K11" s="24"/>
      <c r="L11" s="27"/>
      <c r="AA11" s="44"/>
      <c r="AB11" s="45"/>
      <c r="AC11" s="45"/>
      <c r="AD11" s="45"/>
      <c r="AE11" s="45"/>
      <c r="AF11" s="45"/>
      <c r="AG11" s="45"/>
      <c r="AH11" s="45"/>
      <c r="AI11" s="45"/>
      <c r="AJ11" s="45"/>
      <c r="AK11" s="45"/>
      <c r="AL11" s="46"/>
      <c r="AN11" s="12">
        <f ca="1" t="shared" si="0"/>
        <v>0</v>
      </c>
    </row>
    <row r="12" ht="21" spans="1:40">
      <c r="A12" s="13" t="str">
        <f>Attraction_List!$L$2</f>
        <v>Possible Tokens</v>
      </c>
      <c r="B12" s="19" t="str">
        <f ca="1">LOOKUP(B1,Attraction_List!$Z$3:$Z$9999,Attraction_List!$L$3:$L$9999)</f>
        <v>Mickey Balloon</v>
      </c>
      <c r="C12" s="19"/>
      <c r="E12" s="21"/>
      <c r="G12" s="20"/>
      <c r="L12" s="28"/>
      <c r="AA12" s="44"/>
      <c r="AB12" s="45"/>
      <c r="AC12" s="45"/>
      <c r="AD12" s="45"/>
      <c r="AE12" s="45"/>
      <c r="AF12" s="45"/>
      <c r="AG12" s="45"/>
      <c r="AH12" s="45"/>
      <c r="AI12" s="45"/>
      <c r="AJ12" s="45"/>
      <c r="AK12" s="45"/>
      <c r="AL12" s="46"/>
      <c r="AN12" s="12">
        <f ca="1" t="shared" si="0"/>
        <v>0</v>
      </c>
    </row>
    <row r="13" ht="21" spans="1:40">
      <c r="A13" s="13" t="str">
        <f>Attraction_List!$M$2</f>
        <v>Activity</v>
      </c>
      <c r="B13" s="19" t="str">
        <f ca="1">LOOKUP(B1,Attraction_List!$Z$3:$Z$9999,Attraction_List!$M$3:$M$9999)</f>
        <v>Getting Dizzy</v>
      </c>
      <c r="C13" s="19"/>
      <c r="E13" s="21"/>
      <c r="G13" s="20"/>
      <c r="L13" s="29"/>
      <c r="AA13" s="44"/>
      <c r="AB13" s="45"/>
      <c r="AC13" s="45"/>
      <c r="AD13" s="45"/>
      <c r="AE13" s="45"/>
      <c r="AF13" s="45"/>
      <c r="AG13" s="45"/>
      <c r="AH13" s="45"/>
      <c r="AI13" s="45"/>
      <c r="AJ13" s="45"/>
      <c r="AK13" s="45"/>
      <c r="AL13" s="46"/>
      <c r="AN13" s="12">
        <f ca="1" t="shared" si="0"/>
        <v>0</v>
      </c>
    </row>
    <row r="14" ht="21" spans="1:40">
      <c r="A14" s="13" t="s">
        <v>308</v>
      </c>
      <c r="B14" s="22">
        <f>COUNTA($AB$4:$AB$9999)</f>
        <v>6</v>
      </c>
      <c r="C14" s="24"/>
      <c r="D14" s="22"/>
      <c r="E14" s="23"/>
      <c r="F14" s="24"/>
      <c r="G14" s="20"/>
      <c r="H14" s="24"/>
      <c r="I14" s="24"/>
      <c r="J14" s="24"/>
      <c r="K14" s="24"/>
      <c r="L14" s="28"/>
      <c r="AA14" s="44"/>
      <c r="AB14" s="45"/>
      <c r="AC14" s="45"/>
      <c r="AD14" s="45"/>
      <c r="AE14" s="45"/>
      <c r="AF14" s="45"/>
      <c r="AG14" s="45"/>
      <c r="AH14" s="45"/>
      <c r="AI14" s="45"/>
      <c r="AJ14" s="45"/>
      <c r="AK14" s="45"/>
      <c r="AL14" s="46"/>
      <c r="AN14" s="12">
        <f ca="1" t="shared" si="0"/>
        <v>0</v>
      </c>
    </row>
    <row r="15" ht="21" spans="1:40">
      <c r="A15" s="13" t="s">
        <v>311</v>
      </c>
      <c r="B15" s="22">
        <f>COUNTA($AA$4:$AA$9999)</f>
        <v>6</v>
      </c>
      <c r="C15" s="24"/>
      <c r="D15" s="22"/>
      <c r="E15" s="23"/>
      <c r="F15" s="24"/>
      <c r="G15" s="20"/>
      <c r="H15" s="24"/>
      <c r="I15" s="24"/>
      <c r="J15" s="24"/>
      <c r="K15" s="24"/>
      <c r="L15" s="28"/>
      <c r="AA15" s="44"/>
      <c r="AB15" s="45"/>
      <c r="AC15" s="45"/>
      <c r="AD15" s="45"/>
      <c r="AE15" s="45"/>
      <c r="AF15" s="45"/>
      <c r="AG15" s="45"/>
      <c r="AH15" s="45"/>
      <c r="AI15" s="45"/>
      <c r="AJ15" s="45"/>
      <c r="AK15" s="45"/>
      <c r="AL15" s="46"/>
      <c r="AN15" s="12">
        <f ca="1" t="shared" si="0"/>
        <v>0</v>
      </c>
    </row>
    <row r="16" spans="27:40">
      <c r="AA16" s="44"/>
      <c r="AB16" s="46"/>
      <c r="AC16" s="45"/>
      <c r="AD16" s="47"/>
      <c r="AE16" s="45"/>
      <c r="AF16" s="45"/>
      <c r="AG16" s="45"/>
      <c r="AH16" s="45"/>
      <c r="AI16" s="45"/>
      <c r="AJ16" s="45"/>
      <c r="AK16" s="45"/>
      <c r="AL16" s="46"/>
      <c r="AN16" s="12">
        <f ca="1" t="shared" si="0"/>
        <v>0</v>
      </c>
    </row>
    <row r="17" spans="27:40">
      <c r="AA17" s="44"/>
      <c r="AB17" s="46"/>
      <c r="AC17" s="45"/>
      <c r="AD17" s="45"/>
      <c r="AE17" s="45"/>
      <c r="AF17" s="45"/>
      <c r="AG17" s="45"/>
      <c r="AH17" s="45"/>
      <c r="AI17" s="45"/>
      <c r="AJ17" s="45"/>
      <c r="AK17" s="45"/>
      <c r="AL17" s="46"/>
      <c r="AN17" s="12">
        <f ca="1" t="shared" si="0"/>
        <v>0</v>
      </c>
    </row>
    <row r="18" spans="27:40">
      <c r="AA18" s="44"/>
      <c r="AB18" s="46"/>
      <c r="AC18" s="45"/>
      <c r="AD18" s="45"/>
      <c r="AE18" s="45"/>
      <c r="AF18" s="45"/>
      <c r="AG18" s="46"/>
      <c r="AH18" s="45"/>
      <c r="AI18" s="45"/>
      <c r="AJ18" s="45"/>
      <c r="AK18" s="45"/>
      <c r="AL18" s="46"/>
      <c r="AN18" s="12">
        <f ca="1" t="shared" si="0"/>
        <v>0</v>
      </c>
    </row>
    <row r="19" spans="27:40">
      <c r="AA19" s="44"/>
      <c r="AB19" s="46"/>
      <c r="AC19" s="45"/>
      <c r="AD19" s="45"/>
      <c r="AE19" s="45"/>
      <c r="AF19" s="45"/>
      <c r="AG19" s="46"/>
      <c r="AH19" s="45"/>
      <c r="AI19" s="45"/>
      <c r="AJ19" s="45"/>
      <c r="AK19" s="45"/>
      <c r="AL19" s="46"/>
      <c r="AN19" s="12">
        <f ca="1" t="shared" si="0"/>
        <v>0</v>
      </c>
    </row>
    <row r="20" spans="27:40">
      <c r="AA20" s="44"/>
      <c r="AB20" s="46"/>
      <c r="AC20" s="45"/>
      <c r="AD20" s="47"/>
      <c r="AE20" s="45"/>
      <c r="AF20" s="45"/>
      <c r="AG20" s="46"/>
      <c r="AH20" s="45"/>
      <c r="AI20" s="45"/>
      <c r="AJ20" s="45"/>
      <c r="AK20" s="45"/>
      <c r="AL20" s="46"/>
      <c r="AN20" s="12">
        <f ca="1" t="shared" si="0"/>
        <v>0</v>
      </c>
    </row>
    <row r="21" spans="27:40">
      <c r="AA21" s="44"/>
      <c r="AB21" s="46"/>
      <c r="AC21" s="45"/>
      <c r="AD21" s="45"/>
      <c r="AE21" s="45"/>
      <c r="AF21" s="45"/>
      <c r="AG21" s="46"/>
      <c r="AH21" s="45"/>
      <c r="AI21" s="45"/>
      <c r="AJ21" s="45"/>
      <c r="AK21" s="45"/>
      <c r="AL21" s="46"/>
      <c r="AN21" s="12">
        <f ca="1" t="shared" si="0"/>
        <v>0</v>
      </c>
    </row>
    <row r="22" spans="27:40">
      <c r="AA22" s="44"/>
      <c r="AB22" s="46"/>
      <c r="AC22" s="45"/>
      <c r="AD22" s="45"/>
      <c r="AE22" s="45"/>
      <c r="AF22" s="45"/>
      <c r="AG22" s="46"/>
      <c r="AH22" s="45"/>
      <c r="AI22" s="45"/>
      <c r="AJ22" s="45"/>
      <c r="AK22" s="45"/>
      <c r="AL22" s="46"/>
      <c r="AN22" s="12">
        <f ca="1" t="shared" si="0"/>
        <v>0</v>
      </c>
    </row>
    <row r="23" spans="27:40">
      <c r="AA23" s="44"/>
      <c r="AB23" s="46"/>
      <c r="AC23" s="45"/>
      <c r="AD23" s="45"/>
      <c r="AE23" s="45"/>
      <c r="AF23" s="45"/>
      <c r="AG23" s="46"/>
      <c r="AH23" s="45"/>
      <c r="AI23" s="45"/>
      <c r="AJ23" s="45"/>
      <c r="AK23" s="45"/>
      <c r="AL23" s="46"/>
      <c r="AN23" s="12">
        <f ca="1" t="shared" si="0"/>
        <v>0</v>
      </c>
    </row>
    <row r="24" spans="27:40">
      <c r="AA24" s="44"/>
      <c r="AB24" s="45"/>
      <c r="AC24" s="45"/>
      <c r="AD24" s="45"/>
      <c r="AE24" s="45"/>
      <c r="AF24" s="45"/>
      <c r="AG24" s="45"/>
      <c r="AH24" s="45"/>
      <c r="AI24" s="45"/>
      <c r="AJ24" s="45"/>
      <c r="AK24" s="45"/>
      <c r="AL24" s="46"/>
      <c r="AN24" s="12">
        <f ca="1" t="shared" si="0"/>
        <v>0</v>
      </c>
    </row>
    <row r="25" spans="27:40">
      <c r="AA25" s="44"/>
      <c r="AB25" s="45"/>
      <c r="AC25" s="45"/>
      <c r="AD25" s="47"/>
      <c r="AE25" s="45"/>
      <c r="AF25" s="45"/>
      <c r="AG25" s="45"/>
      <c r="AH25" s="45"/>
      <c r="AI25" s="45"/>
      <c r="AJ25" s="45"/>
      <c r="AK25" s="45"/>
      <c r="AL25" s="46"/>
      <c r="AN25" s="12">
        <f ca="1" t="shared" si="0"/>
        <v>0</v>
      </c>
    </row>
    <row r="26" spans="27:40">
      <c r="AA26" s="44"/>
      <c r="AB26" s="45"/>
      <c r="AC26" s="45"/>
      <c r="AD26" s="45"/>
      <c r="AE26" s="45"/>
      <c r="AF26" s="45"/>
      <c r="AG26" s="45"/>
      <c r="AH26" s="45"/>
      <c r="AI26" s="45"/>
      <c r="AJ26" s="45"/>
      <c r="AK26" s="45"/>
      <c r="AL26" s="46"/>
      <c r="AN26" s="12">
        <f ca="1" t="shared" si="0"/>
        <v>0</v>
      </c>
    </row>
    <row r="27" spans="27:40">
      <c r="AA27" s="44"/>
      <c r="AB27" s="45"/>
      <c r="AC27" s="45"/>
      <c r="AD27" s="45"/>
      <c r="AE27" s="45"/>
      <c r="AF27" s="45"/>
      <c r="AG27" s="45"/>
      <c r="AH27" s="45"/>
      <c r="AI27" s="45"/>
      <c r="AJ27" s="45"/>
      <c r="AK27" s="45"/>
      <c r="AL27" s="46"/>
      <c r="AN27" s="12">
        <f ca="1" t="shared" si="0"/>
        <v>0</v>
      </c>
    </row>
    <row r="28" spans="27:40">
      <c r="AA28" s="44"/>
      <c r="AB28" s="45"/>
      <c r="AC28" s="45"/>
      <c r="AD28" s="45"/>
      <c r="AE28" s="45"/>
      <c r="AF28" s="45"/>
      <c r="AG28" s="45"/>
      <c r="AH28" s="45"/>
      <c r="AI28" s="45"/>
      <c r="AJ28" s="45"/>
      <c r="AK28" s="45"/>
      <c r="AL28" s="46"/>
      <c r="AN28" s="12">
        <f ca="1" t="shared" si="0"/>
        <v>0</v>
      </c>
    </row>
    <row r="29" spans="27:40">
      <c r="AA29" s="44"/>
      <c r="AB29" s="45"/>
      <c r="AC29" s="45"/>
      <c r="AD29" s="45"/>
      <c r="AE29" s="45"/>
      <c r="AF29" s="45"/>
      <c r="AG29" s="45"/>
      <c r="AH29" s="45"/>
      <c r="AI29" s="45"/>
      <c r="AJ29" s="45"/>
      <c r="AK29" s="45"/>
      <c r="AL29" s="46"/>
      <c r="AN29" s="12">
        <f ca="1" t="shared" si="0"/>
        <v>0</v>
      </c>
    </row>
    <row r="30" spans="27:40">
      <c r="AA30" s="44"/>
      <c r="AB30" s="45"/>
      <c r="AC30" s="45"/>
      <c r="AD30" s="45"/>
      <c r="AE30" s="45"/>
      <c r="AF30" s="45"/>
      <c r="AG30" s="45"/>
      <c r="AH30" s="45"/>
      <c r="AI30" s="45"/>
      <c r="AJ30" s="45"/>
      <c r="AK30" s="45"/>
      <c r="AL30" s="46"/>
      <c r="AN30" s="12">
        <f ca="1" t="shared" si="0"/>
        <v>0</v>
      </c>
    </row>
    <row r="31" spans="27:40">
      <c r="AA31" s="44"/>
      <c r="AB31" s="45"/>
      <c r="AC31" s="45"/>
      <c r="AD31" s="45"/>
      <c r="AE31" s="45"/>
      <c r="AF31" s="45"/>
      <c r="AG31" s="45"/>
      <c r="AH31" s="45"/>
      <c r="AI31" s="45"/>
      <c r="AJ31" s="45"/>
      <c r="AK31" s="45"/>
      <c r="AL31" s="46"/>
      <c r="AN31" s="12">
        <f ca="1" t="shared" si="0"/>
        <v>0</v>
      </c>
    </row>
    <row r="32" spans="27:40">
      <c r="AA32" s="44"/>
      <c r="AB32" s="45"/>
      <c r="AC32" s="45"/>
      <c r="AD32" s="45"/>
      <c r="AE32" s="45"/>
      <c r="AF32" s="45"/>
      <c r="AG32" s="45"/>
      <c r="AH32" s="45"/>
      <c r="AI32" s="45"/>
      <c r="AJ32" s="45"/>
      <c r="AK32" s="45"/>
      <c r="AL32" s="46"/>
      <c r="AN32" s="12">
        <f ca="1" t="shared" si="0"/>
        <v>0</v>
      </c>
    </row>
    <row r="33" spans="27:40">
      <c r="AA33" s="44"/>
      <c r="AB33" s="45"/>
      <c r="AC33" s="45"/>
      <c r="AD33" s="47"/>
      <c r="AE33" s="45"/>
      <c r="AF33" s="45"/>
      <c r="AG33" s="45"/>
      <c r="AH33" s="45"/>
      <c r="AI33" s="45"/>
      <c r="AJ33" s="45"/>
      <c r="AK33" s="45"/>
      <c r="AL33" s="46"/>
      <c r="AN33" s="12">
        <f ca="1" t="shared" si="0"/>
        <v>0</v>
      </c>
    </row>
    <row r="34" spans="27:40">
      <c r="AA34" s="44"/>
      <c r="AB34" s="46"/>
      <c r="AC34" s="45"/>
      <c r="AD34" s="45"/>
      <c r="AE34" s="45"/>
      <c r="AF34" s="45"/>
      <c r="AG34" s="46"/>
      <c r="AH34" s="45"/>
      <c r="AI34" s="45"/>
      <c r="AJ34" s="45"/>
      <c r="AK34" s="45"/>
      <c r="AL34" s="70"/>
      <c r="AN34" s="12">
        <f ca="1" t="shared" si="0"/>
        <v>0</v>
      </c>
    </row>
    <row r="35" spans="27:40">
      <c r="AA35" s="48"/>
      <c r="AB35" s="49"/>
      <c r="AC35" s="50"/>
      <c r="AD35" s="50"/>
      <c r="AE35" s="50"/>
      <c r="AF35" s="50"/>
      <c r="AG35" s="49"/>
      <c r="AH35" s="50"/>
      <c r="AI35" s="50"/>
      <c r="AJ35" s="50"/>
      <c r="AK35" s="50"/>
      <c r="AL35" s="71"/>
      <c r="AN35" s="12">
        <f ca="1" t="shared" si="0"/>
        <v>0</v>
      </c>
    </row>
    <row r="36" spans="27:40">
      <c r="AA36" s="48"/>
      <c r="AB36" s="49"/>
      <c r="AC36" s="50"/>
      <c r="AD36" s="50"/>
      <c r="AE36" s="50"/>
      <c r="AF36" s="50"/>
      <c r="AG36" s="49"/>
      <c r="AH36" s="50"/>
      <c r="AI36" s="50"/>
      <c r="AJ36" s="50"/>
      <c r="AK36" s="50"/>
      <c r="AL36" s="71"/>
      <c r="AN36" s="12">
        <f ca="1" t="shared" si="0"/>
        <v>0</v>
      </c>
    </row>
    <row r="37" spans="27:40">
      <c r="AA37" s="48"/>
      <c r="AB37" s="49"/>
      <c r="AC37" s="50"/>
      <c r="AD37" s="50"/>
      <c r="AE37" s="50"/>
      <c r="AF37" s="50"/>
      <c r="AG37" s="49"/>
      <c r="AH37" s="50"/>
      <c r="AI37" s="50"/>
      <c r="AJ37" s="50"/>
      <c r="AK37" s="50"/>
      <c r="AL37" s="71"/>
      <c r="AN37" s="12">
        <f ca="1" t="shared" si="0"/>
        <v>0</v>
      </c>
    </row>
    <row r="38" spans="27:40">
      <c r="AA38" s="51"/>
      <c r="AB38" s="29"/>
      <c r="AC38" s="10"/>
      <c r="AE38" s="10"/>
      <c r="AF38" s="10"/>
      <c r="AG38" s="29"/>
      <c r="AH38" s="10"/>
      <c r="AI38" s="10"/>
      <c r="AJ38" s="10"/>
      <c r="AK38" s="10"/>
      <c r="AL38" s="28"/>
      <c r="AN38" s="12">
        <f ca="1" t="shared" si="0"/>
        <v>0</v>
      </c>
    </row>
    <row r="39" spans="27:40">
      <c r="AA39" s="51"/>
      <c r="AB39" s="29"/>
      <c r="AC39" s="10"/>
      <c r="AE39" s="10"/>
      <c r="AF39" s="10"/>
      <c r="AG39" s="29"/>
      <c r="AH39" s="10"/>
      <c r="AI39" s="10"/>
      <c r="AJ39" s="10"/>
      <c r="AK39" s="10"/>
      <c r="AL39" s="28"/>
      <c r="AN39" s="12">
        <f ca="1" t="shared" si="0"/>
        <v>0</v>
      </c>
    </row>
    <row r="40" spans="27:40">
      <c r="AA40" s="51"/>
      <c r="AB40" s="29"/>
      <c r="AC40" s="10"/>
      <c r="AE40" s="10"/>
      <c r="AF40" s="10"/>
      <c r="AG40" s="29"/>
      <c r="AH40" s="10"/>
      <c r="AI40" s="10"/>
      <c r="AJ40" s="10"/>
      <c r="AK40" s="10"/>
      <c r="AL40" s="28"/>
      <c r="AN40" s="12">
        <f ca="1" t="shared" si="0"/>
        <v>0</v>
      </c>
    </row>
    <row r="41" spans="27:40">
      <c r="AA41" s="51"/>
      <c r="AB41" s="29"/>
      <c r="AC41" s="10"/>
      <c r="AE41" s="10"/>
      <c r="AF41" s="10"/>
      <c r="AG41" s="29"/>
      <c r="AH41" s="10"/>
      <c r="AI41" s="10"/>
      <c r="AJ41" s="10"/>
      <c r="AK41" s="10"/>
      <c r="AL41" s="28"/>
      <c r="AN41" s="12">
        <f ca="1" t="shared" si="0"/>
        <v>0</v>
      </c>
    </row>
    <row r="42" spans="27:40">
      <c r="AA42" s="51"/>
      <c r="AB42" s="29"/>
      <c r="AC42" s="10"/>
      <c r="AE42" s="10"/>
      <c r="AF42" s="10"/>
      <c r="AG42" s="29"/>
      <c r="AH42" s="10"/>
      <c r="AI42" s="10"/>
      <c r="AJ42" s="10"/>
      <c r="AK42" s="10"/>
      <c r="AL42" s="28"/>
      <c r="AN42" s="12">
        <f ca="1" t="shared" si="0"/>
        <v>0</v>
      </c>
    </row>
    <row r="43" spans="27:40">
      <c r="AA43" s="51"/>
      <c r="AB43" s="29"/>
      <c r="AC43" s="10"/>
      <c r="AE43" s="10"/>
      <c r="AF43" s="10"/>
      <c r="AG43" s="29"/>
      <c r="AH43" s="10"/>
      <c r="AI43" s="10"/>
      <c r="AJ43" s="10"/>
      <c r="AK43" s="10"/>
      <c r="AL43" s="28"/>
      <c r="AN43" s="12">
        <f ca="1" t="shared" si="0"/>
        <v>0</v>
      </c>
    </row>
    <row r="44" spans="40:40">
      <c r="AN44" s="12">
        <f ca="1" t="shared" si="0"/>
        <v>0</v>
      </c>
    </row>
    <row r="45" spans="27:40">
      <c r="AA45" s="52"/>
      <c r="AB45" s="53"/>
      <c r="AC45" s="54"/>
      <c r="AD45" s="50"/>
      <c r="AE45" s="54"/>
      <c r="AF45" s="54"/>
      <c r="AG45" s="53"/>
      <c r="AH45" s="54"/>
      <c r="AI45" s="54"/>
      <c r="AJ45" s="54"/>
      <c r="AK45" s="54"/>
      <c r="AL45" s="72"/>
      <c r="AM45" s="52"/>
      <c r="AN45" s="12">
        <f ca="1" t="shared" si="0"/>
        <v>0</v>
      </c>
    </row>
    <row r="46" spans="27:40">
      <c r="AA46" s="44"/>
      <c r="AB46" s="55"/>
      <c r="AC46" s="56"/>
      <c r="AD46" s="45"/>
      <c r="AE46" s="56"/>
      <c r="AF46" s="56"/>
      <c r="AG46" s="55"/>
      <c r="AH46" s="56"/>
      <c r="AI46" s="56"/>
      <c r="AJ46" s="56"/>
      <c r="AK46" s="56"/>
      <c r="AL46" s="73"/>
      <c r="AM46" s="52"/>
      <c r="AN46" s="12">
        <f ca="1" t="shared" si="0"/>
        <v>0</v>
      </c>
    </row>
    <row r="47" spans="27:40">
      <c r="AA47" s="44"/>
      <c r="AB47" s="55"/>
      <c r="AC47" s="56"/>
      <c r="AD47" s="45"/>
      <c r="AE47" s="56"/>
      <c r="AF47" s="56"/>
      <c r="AG47" s="55"/>
      <c r="AH47" s="56"/>
      <c r="AI47" s="56"/>
      <c r="AJ47" s="56"/>
      <c r="AK47" s="56"/>
      <c r="AL47" s="46"/>
      <c r="AM47" s="52"/>
      <c r="AN47" s="12">
        <f ca="1" t="shared" si="0"/>
        <v>0</v>
      </c>
    </row>
    <row r="48" spans="27:40">
      <c r="AA48" s="44"/>
      <c r="AB48" s="55"/>
      <c r="AC48" s="56"/>
      <c r="AD48" s="57"/>
      <c r="AE48" s="56"/>
      <c r="AF48" s="56"/>
      <c r="AG48" s="55"/>
      <c r="AH48" s="56"/>
      <c r="AI48" s="56"/>
      <c r="AJ48" s="56"/>
      <c r="AK48" s="56"/>
      <c r="AL48" s="46"/>
      <c r="AM48" s="52"/>
      <c r="AN48" s="12">
        <f ca="1" t="shared" si="0"/>
        <v>0</v>
      </c>
    </row>
    <row r="49" spans="27:40">
      <c r="AA49" s="58"/>
      <c r="AB49" s="59"/>
      <c r="AC49" s="21"/>
      <c r="AD49" s="60"/>
      <c r="AE49" s="21"/>
      <c r="AF49" s="21"/>
      <c r="AG49" s="59"/>
      <c r="AH49" s="21"/>
      <c r="AI49" s="21"/>
      <c r="AJ49" s="21"/>
      <c r="AK49" s="21"/>
      <c r="AL49" s="74"/>
      <c r="AN49" s="12">
        <f ca="1" t="shared" si="0"/>
        <v>0</v>
      </c>
    </row>
    <row r="50" spans="40:40">
      <c r="AN50" s="12">
        <f ca="1" t="shared" si="0"/>
        <v>0</v>
      </c>
    </row>
    <row r="51" spans="40:40">
      <c r="AN51" s="12">
        <f ca="1" t="shared" si="0"/>
        <v>0</v>
      </c>
    </row>
    <row r="52" spans="40:40">
      <c r="AN52" s="12">
        <f ca="1" t="shared" si="0"/>
        <v>0</v>
      </c>
    </row>
    <row r="53" spans="40:40">
      <c r="AN53" s="12">
        <f ca="1" t="shared" si="0"/>
        <v>0</v>
      </c>
    </row>
    <row r="54" spans="40:40">
      <c r="AN54" s="12">
        <f ca="1" t="shared" si="0"/>
        <v>0</v>
      </c>
    </row>
    <row r="55" spans="40:40">
      <c r="AN55" s="12">
        <f ca="1" t="shared" si="0"/>
        <v>0</v>
      </c>
    </row>
    <row r="56" spans="40:40">
      <c r="AN56" s="12">
        <f ca="1" t="shared" si="0"/>
        <v>0</v>
      </c>
    </row>
    <row r="57" spans="40:40">
      <c r="AN57" s="12">
        <f ca="1" t="shared" si="0"/>
        <v>0</v>
      </c>
    </row>
    <row r="58" spans="40:40">
      <c r="AN58" s="12">
        <f ca="1" t="shared" si="0"/>
        <v>0</v>
      </c>
    </row>
    <row r="59" spans="40:40">
      <c r="AN59" s="12">
        <f ca="1" t="shared" si="0"/>
        <v>0</v>
      </c>
    </row>
    <row r="60" spans="40:40">
      <c r="AN60" s="12">
        <f ca="1" t="shared" si="0"/>
        <v>0</v>
      </c>
    </row>
    <row r="61" spans="40:40">
      <c r="AN61" s="12">
        <f ca="1" t="shared" si="0"/>
        <v>0</v>
      </c>
    </row>
    <row r="62" spans="40:40">
      <c r="AN62" s="12">
        <f ca="1" t="shared" si="0"/>
        <v>0</v>
      </c>
    </row>
    <row r="63" spans="40:40">
      <c r="AN63" s="12">
        <f ca="1" t="shared" si="0"/>
        <v>0</v>
      </c>
    </row>
    <row r="64" spans="40:40">
      <c r="AN64" s="12">
        <f ca="1" t="shared" si="0"/>
        <v>0</v>
      </c>
    </row>
    <row r="65" spans="40:40">
      <c r="AN65" s="12">
        <f ca="1" t="shared" si="0"/>
        <v>0</v>
      </c>
    </row>
    <row r="66" spans="40:40">
      <c r="AN66" s="12">
        <f ca="1" t="shared" si="0"/>
        <v>0</v>
      </c>
    </row>
    <row r="67" spans="40:40">
      <c r="AN67" s="12">
        <f t="shared" ref="AN67:AN99" si="1">IF(ISBLANK($AL67),0,1+LEN($AL67)-LEN(SUBSTITUTE($AL67,"●","")))</f>
        <v>0</v>
      </c>
    </row>
    <row r="68" spans="40:40">
      <c r="AN68" s="12">
        <f t="shared" si="1"/>
        <v>0</v>
      </c>
    </row>
    <row r="69" spans="40:40">
      <c r="AN69" s="12">
        <f t="shared" si="1"/>
        <v>0</v>
      </c>
    </row>
    <row r="70" spans="40:40">
      <c r="AN70" s="12">
        <f t="shared" si="1"/>
        <v>0</v>
      </c>
    </row>
    <row r="71" spans="40:40">
      <c r="AN71" s="12">
        <f t="shared" si="1"/>
        <v>0</v>
      </c>
    </row>
    <row r="72" spans="40:40">
      <c r="AN72" s="12">
        <f t="shared" si="1"/>
        <v>0</v>
      </c>
    </row>
    <row r="73" spans="40:40">
      <c r="AN73" s="12">
        <f t="shared" si="1"/>
        <v>0</v>
      </c>
    </row>
    <row r="74" spans="40:40">
      <c r="AN74" s="12">
        <f t="shared" si="1"/>
        <v>0</v>
      </c>
    </row>
    <row r="75" spans="40:40">
      <c r="AN75" s="12">
        <f t="shared" si="1"/>
        <v>0</v>
      </c>
    </row>
    <row r="76" spans="40:40">
      <c r="AN76" s="12">
        <f t="shared" si="1"/>
        <v>0</v>
      </c>
    </row>
    <row r="77" spans="40:40">
      <c r="AN77" s="12">
        <f t="shared" si="1"/>
        <v>0</v>
      </c>
    </row>
    <row r="78" spans="40:40">
      <c r="AN78" s="12">
        <f t="shared" si="1"/>
        <v>0</v>
      </c>
    </row>
    <row r="79" spans="40:40">
      <c r="AN79" s="12">
        <f t="shared" si="1"/>
        <v>0</v>
      </c>
    </row>
    <row r="80" spans="40:40">
      <c r="AN80" s="12">
        <f t="shared" si="1"/>
        <v>0</v>
      </c>
    </row>
    <row r="81" spans="40:40">
      <c r="AN81" s="12">
        <f t="shared" si="1"/>
        <v>0</v>
      </c>
    </row>
    <row r="82" spans="40:40">
      <c r="AN82" s="12">
        <f t="shared" si="1"/>
        <v>0</v>
      </c>
    </row>
    <row r="83" spans="40:40">
      <c r="AN83" s="12">
        <f t="shared" si="1"/>
        <v>0</v>
      </c>
    </row>
    <row r="84" spans="40:40">
      <c r="AN84" s="12">
        <f t="shared" si="1"/>
        <v>0</v>
      </c>
    </row>
    <row r="85" spans="40:40">
      <c r="AN85" s="12">
        <f t="shared" si="1"/>
        <v>0</v>
      </c>
    </row>
    <row r="86" spans="40:40">
      <c r="AN86" s="12">
        <f t="shared" si="1"/>
        <v>0</v>
      </c>
    </row>
    <row r="87" spans="40:40">
      <c r="AN87" s="12">
        <f t="shared" si="1"/>
        <v>0</v>
      </c>
    </row>
    <row r="88" spans="40:40">
      <c r="AN88" s="12">
        <f t="shared" si="1"/>
        <v>0</v>
      </c>
    </row>
    <row r="89" spans="40:40">
      <c r="AN89" s="12">
        <f t="shared" si="1"/>
        <v>0</v>
      </c>
    </row>
    <row r="90" spans="40:40">
      <c r="AN90" s="12">
        <f t="shared" si="1"/>
        <v>0</v>
      </c>
    </row>
    <row r="91" spans="40:40">
      <c r="AN91" s="12">
        <f t="shared" si="1"/>
        <v>0</v>
      </c>
    </row>
    <row r="92" spans="40:40">
      <c r="AN92" s="12">
        <f t="shared" si="1"/>
        <v>0</v>
      </c>
    </row>
    <row r="93" spans="40:40">
      <c r="AN93" s="12">
        <f t="shared" si="1"/>
        <v>0</v>
      </c>
    </row>
    <row r="94" spans="40:40">
      <c r="AN94" s="12">
        <f t="shared" si="1"/>
        <v>0</v>
      </c>
    </row>
    <row r="95" spans="40:40">
      <c r="AN95" s="12">
        <f t="shared" si="1"/>
        <v>0</v>
      </c>
    </row>
    <row r="96" spans="40:40">
      <c r="AN96" s="12">
        <f t="shared" si="1"/>
        <v>0</v>
      </c>
    </row>
    <row r="97" spans="40:40">
      <c r="AN97" s="12">
        <f t="shared" si="1"/>
        <v>0</v>
      </c>
    </row>
    <row r="98" spans="40:40">
      <c r="AN98" s="12">
        <f t="shared" si="1"/>
        <v>0</v>
      </c>
    </row>
    <row r="99" spans="40:40">
      <c r="AN99" s="12">
        <f t="shared" si="1"/>
        <v>0</v>
      </c>
    </row>
  </sheetData>
  <sheetProtection sheet="1" objects="1"/>
  <mergeCells count="11">
    <mergeCell ref="D1:F1"/>
    <mergeCell ref="AA1:AL1"/>
    <mergeCell ref="D2:F2"/>
    <mergeCell ref="AJ2:AK2"/>
    <mergeCell ref="D3:F3"/>
    <mergeCell ref="AB2:AB3"/>
    <mergeCell ref="AC2:AC3"/>
    <mergeCell ref="AD2:AD3"/>
    <mergeCell ref="AE2:AE3"/>
    <mergeCell ref="AF2:AF3"/>
    <mergeCell ref="AG2:AG3"/>
  </mergeCells>
  <pageMargins left="0.75" right="0.75" top="1" bottom="1" header="0.511805555555556" footer="0.511805555555556"/>
  <headerFooter/>
  <drawing r:id="rId1"/>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sheetPr>
    <pageSetUpPr autoPageBreaks="0"/>
  </sheetPr>
  <dimension ref="A1:AN99"/>
  <sheetViews>
    <sheetView showZeros="0" workbookViewId="0">
      <selection activeCell="A1" sqref="A1"/>
    </sheetView>
  </sheetViews>
  <sheetFormatPr defaultColWidth="9.14285714285714" defaultRowHeight="15"/>
  <cols>
    <col min="1" max="1" width="20.5714285714286" customWidth="1"/>
    <col min="2" max="2" width="29.7142857142857" style="8" customWidth="1"/>
    <col min="3" max="3" width="10.2857142857143" style="9" customWidth="1"/>
    <col min="4" max="4" width="10.2857142857143" style="10" customWidth="1"/>
    <col min="5" max="6" width="10.2857142857143" style="9" customWidth="1"/>
    <col min="7" max="7" width="10.2857142857143" style="8" customWidth="1"/>
    <col min="8" max="11" width="10.2857142857143" style="9" customWidth="1"/>
    <col min="12" max="12" width="10.2857142857143" style="11" customWidth="1"/>
    <col min="13" max="24" width="10.2857142857143" style="12" customWidth="1"/>
    <col min="26" max="26" width="0.990476190476191" customWidth="1"/>
    <col min="27" max="27" width="20.5714285714286" customWidth="1"/>
    <col min="28" max="28" width="29.7142857142857" style="8" customWidth="1"/>
    <col min="29" max="29" width="6.71428571428571" style="9" customWidth="1"/>
    <col min="30" max="30" width="19.1428571428571" style="10" customWidth="1"/>
    <col min="31" max="31" width="8.28571428571429" style="9" customWidth="1"/>
    <col min="32" max="32" width="7.42857142857143" style="9" customWidth="1"/>
    <col min="33" max="33" width="33.2857142857143" style="8" customWidth="1"/>
    <col min="34" max="34" width="9.28571428571429" style="9" customWidth="1"/>
    <col min="35" max="35" width="5.42857142857143" style="9" customWidth="1"/>
    <col min="36" max="36" width="3.85714285714286" style="9" customWidth="1"/>
    <col min="37" max="37" width="6.57142857142857" style="9" customWidth="1"/>
    <col min="38" max="38" width="36.2857142857143" style="11" customWidth="1"/>
    <col min="39" max="39" width="0.857142857142857" customWidth="1"/>
    <col min="40" max="40" width="9.14285714285714" style="12"/>
  </cols>
  <sheetData>
    <row r="1" ht="22.5" spans="1:40">
      <c r="A1" s="13" t="str">
        <f>Attraction_List!$Z$2</f>
        <v>Sheet Name</v>
      </c>
      <c r="B1" s="14" t="str">
        <f ca="1">MID(CELL("filename",B1),FIND("]",CELL("filename",B1))+1,255)</f>
        <v>Mickeys_House</v>
      </c>
      <c r="C1" s="14"/>
      <c r="D1" s="15" t="str">
        <f ca="1">HYPERLINK("#"&amp;CELL("address",INDEX(Attraction_List!$A$3:$A$9999,MATCH($B$1,Attraction_List!$Z$3:$Z$9999,0),1)),"Back to Attraction List")</f>
        <v>Back to Attraction List</v>
      </c>
      <c r="E1" s="16"/>
      <c r="F1" s="17"/>
      <c r="G1" s="18"/>
      <c r="H1" s="18"/>
      <c r="I1" s="18"/>
      <c r="J1" s="18"/>
      <c r="K1" s="18"/>
      <c r="L1" s="25"/>
      <c r="AA1" s="30" t="str">
        <f ca="1">N($B$14)&amp;" Task(s) From "&amp;N($B$15)&amp;" Character(s) Use "&amp;CHAR(34)&amp;$B$2&amp;CHAR(34)&amp;" For "&amp;N($AN$1)&amp;" Token(s)"</f>
        <v>11 Task(s) From 9 Character(s) Use "Mickey's House" For 15 Token(s)</v>
      </c>
      <c r="AB1" s="31"/>
      <c r="AC1" s="31"/>
      <c r="AD1" s="31"/>
      <c r="AE1" s="31"/>
      <c r="AF1" s="31"/>
      <c r="AG1" s="31"/>
      <c r="AH1" s="31"/>
      <c r="AI1" s="31"/>
      <c r="AJ1" s="31"/>
      <c r="AK1" s="31"/>
      <c r="AL1" s="61"/>
      <c r="AN1" s="12">
        <f ca="1">SUM($AN$4:$AN$9999)</f>
        <v>15</v>
      </c>
    </row>
    <row r="2" ht="22.5" spans="1:40">
      <c r="A2" s="13" t="str">
        <f>Attraction_List!$A$2</f>
        <v>Name</v>
      </c>
      <c r="B2" s="19" t="str">
        <f ca="1">LOOKUP(B1,Attraction_List!$Z$3:$Z$9999,Attraction_List!$A$3:$A$9999)</f>
        <v>Mickey's House</v>
      </c>
      <c r="C2" s="19"/>
      <c r="D2" s="9"/>
      <c r="G2" s="20"/>
      <c r="AA2" s="32" t="str">
        <f>HYPERLINK("#$A$1","&lt;&lt;&lt; Attraction Info")</f>
        <v>&lt;&lt;&lt; Attraction Info</v>
      </c>
      <c r="AB2" s="33" t="s">
        <v>276</v>
      </c>
      <c r="AC2" s="34" t="s">
        <v>277</v>
      </c>
      <c r="AD2" s="35" t="s">
        <v>278</v>
      </c>
      <c r="AE2" s="34" t="s">
        <v>279</v>
      </c>
      <c r="AF2" s="34" t="s">
        <v>280</v>
      </c>
      <c r="AG2" s="33" t="s">
        <v>281</v>
      </c>
      <c r="AH2" s="62"/>
      <c r="AI2" s="63" t="s">
        <v>282</v>
      </c>
      <c r="AJ2" s="62" t="s">
        <v>283</v>
      </c>
      <c r="AK2" s="62"/>
      <c r="AL2" s="64" t="str">
        <f ca="1">HYPERLINK("#"&amp;CELL("address",INDEX(Attraction_List!$A$3:$A$9999,MATCH($B$1,Attraction_List!$Z$3:$Z$9999,0),1)),"Back to Attraction List")</f>
        <v>Back to Attraction List</v>
      </c>
      <c r="AN2" s="12">
        <f ca="1" t="shared" ref="AN2:AN66" si="0">IF(ISBLANK($AL2),0,1+LEN($AL2)-LEN(SUBSTITUTE($AL2,"●","")))</f>
        <v>1</v>
      </c>
    </row>
    <row r="3" ht="22.5" spans="1:38">
      <c r="A3" s="13" t="str">
        <f>Attraction_List!$C$2</f>
        <v>Cost</v>
      </c>
      <c r="B3" s="19">
        <f ca="1">LOOKUP(B1,Attraction_List!$Z$3:$Z$9999,Attraction_List!$C$3:$C$9999)</f>
        <v>250</v>
      </c>
      <c r="C3" s="19"/>
      <c r="D3" s="15" t="str">
        <f>IF($B$14&gt;0,HYPERLINK("#$AL$1","Task List &gt;&gt;&gt;"),HYPERLINK("#$A$1","No Tasks"))</f>
        <v>Task List &gt;&gt;&gt;</v>
      </c>
      <c r="E3" s="17"/>
      <c r="F3" s="17"/>
      <c r="G3" s="20"/>
      <c r="AA3" s="75" t="s">
        <v>284</v>
      </c>
      <c r="AB3" s="76"/>
      <c r="AC3" s="77"/>
      <c r="AD3" s="78"/>
      <c r="AE3" s="77"/>
      <c r="AF3" s="77"/>
      <c r="AG3" s="76"/>
      <c r="AH3" s="82" t="s">
        <v>285</v>
      </c>
      <c r="AI3" s="82" t="s">
        <v>286</v>
      </c>
      <c r="AJ3" s="82" t="s">
        <v>28</v>
      </c>
      <c r="AK3" s="82" t="s">
        <v>29</v>
      </c>
      <c r="AL3" s="83" t="s">
        <v>30</v>
      </c>
    </row>
    <row r="4" ht="22.5" spans="1:40">
      <c r="A4" s="13" t="str">
        <f>Attraction_List!$D$2</f>
        <v>Cost Units</v>
      </c>
      <c r="B4" s="19" t="str">
        <f ca="1">LOOKUP(B1,Attraction_List!$Z$3:$Z$9999,Attraction_List!$D$3:$D$9999)</f>
        <v>Magic</v>
      </c>
      <c r="C4" s="19"/>
      <c r="E4" s="21"/>
      <c r="G4" s="20"/>
      <c r="L4" s="26"/>
      <c r="AA4" s="178" t="s">
        <v>540</v>
      </c>
      <c r="AB4" s="240" t="s">
        <v>747</v>
      </c>
      <c r="AC4" s="190">
        <v>4</v>
      </c>
      <c r="AD4" s="207"/>
      <c r="AE4" s="190"/>
      <c r="AF4" s="190"/>
      <c r="AG4" s="240" t="s">
        <v>169</v>
      </c>
      <c r="AH4" s="190" t="s">
        <v>41</v>
      </c>
      <c r="AI4" s="190"/>
      <c r="AJ4" s="190">
        <v>29</v>
      </c>
      <c r="AK4" s="190">
        <v>275</v>
      </c>
      <c r="AL4" s="234" t="s">
        <v>748</v>
      </c>
      <c r="AN4" s="12">
        <f ca="1" t="shared" si="0"/>
        <v>1</v>
      </c>
    </row>
    <row r="5" ht="21" spans="1:40">
      <c r="A5" s="13" t="str">
        <f>Attraction_List!$E$2</f>
        <v>Limited Time</v>
      </c>
      <c r="B5" s="19" t="str">
        <f ca="1">IF(LOOKUP(B1,Attraction_List!$Z$3:$Z$9999,Attraction_List!$E$3:$E$9999)="Y","Yes","No")</f>
        <v>No</v>
      </c>
      <c r="C5" s="19"/>
      <c r="E5" s="21"/>
      <c r="G5" s="20"/>
      <c r="L5" s="26"/>
      <c r="AA5" s="79" t="s">
        <v>504</v>
      </c>
      <c r="AB5" s="182" t="s">
        <v>749</v>
      </c>
      <c r="AC5" s="183">
        <v>2</v>
      </c>
      <c r="AD5" s="43"/>
      <c r="AE5" s="183"/>
      <c r="AF5" s="183"/>
      <c r="AG5" s="230" t="s">
        <v>169</v>
      </c>
      <c r="AH5" s="183" t="s">
        <v>33</v>
      </c>
      <c r="AI5" s="183"/>
      <c r="AJ5" s="183">
        <v>10</v>
      </c>
      <c r="AK5" s="183">
        <v>75</v>
      </c>
      <c r="AL5" s="227" t="s">
        <v>750</v>
      </c>
      <c r="AN5" s="12">
        <f ca="1" t="shared" si="0"/>
        <v>3</v>
      </c>
    </row>
    <row r="6" ht="26.25" spans="1:40">
      <c r="A6" s="13" t="str">
        <f>Attraction_List!$F$2</f>
        <v>Build Time</v>
      </c>
      <c r="B6" s="19" t="str">
        <f ca="1">LOOKUP(B1,Attraction_List!$Z$3:$Z$9999,Attraction_List!$F$3:$F$9999)</f>
        <v>12s</v>
      </c>
      <c r="C6" s="19"/>
      <c r="E6" s="21"/>
      <c r="G6" s="20"/>
      <c r="L6" s="26"/>
      <c r="AA6" s="80"/>
      <c r="AB6" s="184" t="s">
        <v>751</v>
      </c>
      <c r="AC6" s="185">
        <v>3</v>
      </c>
      <c r="AD6" s="41" t="s">
        <v>534</v>
      </c>
      <c r="AE6" s="185">
        <v>3</v>
      </c>
      <c r="AF6" s="185"/>
      <c r="AG6" s="231" t="s">
        <v>169</v>
      </c>
      <c r="AH6" s="185" t="s">
        <v>35</v>
      </c>
      <c r="AI6" s="185"/>
      <c r="AJ6" s="185">
        <v>17</v>
      </c>
      <c r="AK6" s="185">
        <v>150</v>
      </c>
      <c r="AL6" s="238" t="s">
        <v>752</v>
      </c>
      <c r="AN6" s="12">
        <f ca="1" t="shared" si="0"/>
        <v>3</v>
      </c>
    </row>
    <row r="7" ht="21.75" spans="1:40">
      <c r="A7" s="13" t="str">
        <f>Attraction_List!$G$2</f>
        <v>Size</v>
      </c>
      <c r="B7" s="19" t="str">
        <f ca="1">LOOKUP(B1,Attraction_List!$Z$3:$Z$9999,Attraction_List!$G$3:$G$9999)</f>
        <v>10x10</v>
      </c>
      <c r="C7" s="19"/>
      <c r="E7" s="21"/>
      <c r="G7" s="20"/>
      <c r="L7" s="26"/>
      <c r="AA7" s="120" t="s">
        <v>506</v>
      </c>
      <c r="AB7" s="211" t="s">
        <v>753</v>
      </c>
      <c r="AC7" s="212">
        <v>1</v>
      </c>
      <c r="AD7" s="213"/>
      <c r="AE7" s="212"/>
      <c r="AF7" s="212"/>
      <c r="AG7" s="309" t="s">
        <v>169</v>
      </c>
      <c r="AH7" s="212" t="s">
        <v>46</v>
      </c>
      <c r="AI7" s="212"/>
      <c r="AJ7" s="212">
        <v>16</v>
      </c>
      <c r="AK7" s="212">
        <v>155</v>
      </c>
      <c r="AL7" s="229" t="s">
        <v>754</v>
      </c>
      <c r="AN7" s="12">
        <f ca="1" t="shared" si="0"/>
        <v>1</v>
      </c>
    </row>
    <row r="8" ht="21" spans="1:40">
      <c r="A8" s="13" t="str">
        <f>Attraction_List!$H$2</f>
        <v>Collect Time</v>
      </c>
      <c r="B8" s="19" t="str">
        <f ca="1">LOOKUP(B1,Attraction_List!$Z$3:$Z$9999,Attraction_List!$H$3:$H$9999)</f>
        <v>70s</v>
      </c>
      <c r="C8" s="19"/>
      <c r="E8" s="21"/>
      <c r="G8" s="20"/>
      <c r="L8" s="26"/>
      <c r="AA8" s="79" t="s">
        <v>534</v>
      </c>
      <c r="AB8" s="182" t="s">
        <v>755</v>
      </c>
      <c r="AC8" s="183">
        <v>2</v>
      </c>
      <c r="AD8" s="43"/>
      <c r="AE8" s="43"/>
      <c r="AF8" s="43"/>
      <c r="AG8" s="182" t="s">
        <v>169</v>
      </c>
      <c r="AH8" s="183" t="s">
        <v>58</v>
      </c>
      <c r="AI8" s="43"/>
      <c r="AJ8" s="183">
        <v>7</v>
      </c>
      <c r="AK8" s="183">
        <v>40</v>
      </c>
      <c r="AL8" s="236" t="s">
        <v>756</v>
      </c>
      <c r="AN8" s="12">
        <f ca="1" t="shared" si="0"/>
        <v>1</v>
      </c>
    </row>
    <row r="9" ht="26.25" spans="1:40">
      <c r="A9" s="13" t="str">
        <f>Attraction_List!$I$2</f>
        <v>Striking Gold</v>
      </c>
      <c r="B9" s="19" t="str">
        <f ca="1">IF(LOOKUP(B1,Attraction_List!$Z$3:$Z$9999,Attraction_List!$I$3:$I$9999)="Y","Yes","No")</f>
        <v>No</v>
      </c>
      <c r="C9" s="19"/>
      <c r="E9" s="21"/>
      <c r="G9" s="20"/>
      <c r="L9" s="26"/>
      <c r="AA9" s="80"/>
      <c r="AB9" s="184" t="s">
        <v>751</v>
      </c>
      <c r="AC9" s="185">
        <v>3</v>
      </c>
      <c r="AD9" s="41" t="s">
        <v>504</v>
      </c>
      <c r="AE9" s="185">
        <v>3</v>
      </c>
      <c r="AF9" s="41"/>
      <c r="AG9" s="184" t="s">
        <v>169</v>
      </c>
      <c r="AH9" s="185" t="s">
        <v>35</v>
      </c>
      <c r="AI9" s="41"/>
      <c r="AJ9" s="185">
        <v>17</v>
      </c>
      <c r="AK9" s="185">
        <v>150</v>
      </c>
      <c r="AL9" s="238" t="s">
        <v>752</v>
      </c>
      <c r="AN9" s="12">
        <f ca="1" t="shared" si="0"/>
        <v>3</v>
      </c>
    </row>
    <row r="10" ht="21.75" spans="1:40">
      <c r="A10" s="13" t="str">
        <f>Attraction_List!$J$2</f>
        <v>XP</v>
      </c>
      <c r="B10" s="19">
        <f ca="1">LOOKUP(B1,Attraction_List!$Z$3:$Z$9999,Attraction_List!$J$3:$J$9999)</f>
        <v>1</v>
      </c>
      <c r="C10" s="19"/>
      <c r="E10" s="21"/>
      <c r="G10" s="20"/>
      <c r="L10" s="26"/>
      <c r="AA10" s="120" t="s">
        <v>513</v>
      </c>
      <c r="AB10" s="211" t="s">
        <v>757</v>
      </c>
      <c r="AC10" s="212">
        <v>1</v>
      </c>
      <c r="AD10" s="213"/>
      <c r="AE10" s="212"/>
      <c r="AF10" s="212"/>
      <c r="AG10" s="309" t="s">
        <v>169</v>
      </c>
      <c r="AH10" s="212" t="s">
        <v>41</v>
      </c>
      <c r="AI10" s="212"/>
      <c r="AJ10" s="212">
        <v>29</v>
      </c>
      <c r="AK10" s="212">
        <v>275</v>
      </c>
      <c r="AL10" s="307" t="s">
        <v>325</v>
      </c>
      <c r="AN10" s="12">
        <f ca="1" t="shared" si="0"/>
        <v>1</v>
      </c>
    </row>
    <row r="11" ht="21.75" spans="1:40">
      <c r="A11" s="13" t="str">
        <f>Attraction_List!$K$2</f>
        <v>Magic</v>
      </c>
      <c r="B11" s="19">
        <f ca="1">LOOKUP(B1,Attraction_List!$Z$3:$Z$9999,Attraction_List!$K$3:$K$9999)</f>
        <v>5</v>
      </c>
      <c r="C11" s="19"/>
      <c r="D11" s="22"/>
      <c r="E11" s="23"/>
      <c r="F11" s="24"/>
      <c r="G11" s="22"/>
      <c r="H11" s="24"/>
      <c r="I11" s="24"/>
      <c r="J11" s="24"/>
      <c r="K11" s="24"/>
      <c r="L11" s="27"/>
      <c r="AA11" s="84" t="s">
        <v>552</v>
      </c>
      <c r="AB11" s="88" t="s">
        <v>755</v>
      </c>
      <c r="AC11" s="89">
        <v>2</v>
      </c>
      <c r="AD11" s="90"/>
      <c r="AE11" s="89"/>
      <c r="AF11" s="89"/>
      <c r="AG11" s="88" t="s">
        <v>169</v>
      </c>
      <c r="AH11" s="89" t="s">
        <v>35</v>
      </c>
      <c r="AI11" s="89"/>
      <c r="AJ11" s="89">
        <v>13</v>
      </c>
      <c r="AK11" s="89">
        <v>110</v>
      </c>
      <c r="AL11" s="194"/>
      <c r="AN11" s="12">
        <f ca="1" t="shared" si="0"/>
        <v>0</v>
      </c>
    </row>
    <row r="12" ht="21.75" spans="1:40">
      <c r="A12" s="13" t="str">
        <f>Attraction_List!$L$2</f>
        <v>Possible Tokens</v>
      </c>
      <c r="B12" s="19" t="str">
        <f ca="1">LOOKUP(B1,Attraction_List!$Z$3:$Z$9999,Attraction_List!$L$3:$L$9999)</f>
        <v>Luxo Ball</v>
      </c>
      <c r="C12" s="19"/>
      <c r="E12" s="21"/>
      <c r="G12" s="20"/>
      <c r="L12" s="28"/>
      <c r="AA12" s="120" t="s">
        <v>601</v>
      </c>
      <c r="AB12" s="211" t="s">
        <v>757</v>
      </c>
      <c r="AC12" s="212">
        <v>2</v>
      </c>
      <c r="AD12" s="213"/>
      <c r="AE12" s="212"/>
      <c r="AF12" s="212"/>
      <c r="AG12" s="211" t="s">
        <v>169</v>
      </c>
      <c r="AH12" s="212" t="s">
        <v>42</v>
      </c>
      <c r="AI12" s="212"/>
      <c r="AJ12" s="212">
        <v>20</v>
      </c>
      <c r="AK12" s="212">
        <v>200</v>
      </c>
      <c r="AL12" s="307" t="s">
        <v>217</v>
      </c>
      <c r="AN12" s="12">
        <f ca="1" t="shared" si="0"/>
        <v>1</v>
      </c>
    </row>
    <row r="13" ht="21.75" spans="1:40">
      <c r="A13" s="13" t="str">
        <f>Attraction_List!$M$2</f>
        <v>Activity</v>
      </c>
      <c r="B13" s="19" t="str">
        <f ca="1">LOOKUP(B1,Attraction_List!$Z$3:$Z$9999,Attraction_List!$M$3:$M$9999)</f>
        <v>Organizing Gloves</v>
      </c>
      <c r="C13" s="19"/>
      <c r="E13" s="21"/>
      <c r="G13" s="20"/>
      <c r="L13" s="29"/>
      <c r="AA13" s="84" t="s">
        <v>499</v>
      </c>
      <c r="AB13" s="88" t="s">
        <v>758</v>
      </c>
      <c r="AC13" s="89">
        <v>5</v>
      </c>
      <c r="AD13" s="90"/>
      <c r="AE13" s="89"/>
      <c r="AF13" s="89"/>
      <c r="AG13" s="88" t="s">
        <v>169</v>
      </c>
      <c r="AH13" s="89" t="s">
        <v>33</v>
      </c>
      <c r="AI13" s="89"/>
      <c r="AJ13" s="89">
        <v>10</v>
      </c>
      <c r="AK13" s="89">
        <v>75</v>
      </c>
      <c r="AL13" s="194"/>
      <c r="AN13" s="12">
        <f ca="1" t="shared" si="0"/>
        <v>0</v>
      </c>
    </row>
    <row r="14" ht="21.75" spans="1:40">
      <c r="A14" s="13" t="s">
        <v>308</v>
      </c>
      <c r="B14" s="22">
        <f>COUNTA($AB$4:$AB$9999)</f>
        <v>11</v>
      </c>
      <c r="C14" s="24"/>
      <c r="D14" s="22"/>
      <c r="E14" s="23"/>
      <c r="F14" s="24"/>
      <c r="G14" s="20"/>
      <c r="H14" s="24"/>
      <c r="I14" s="24"/>
      <c r="J14" s="24"/>
      <c r="K14" s="24"/>
      <c r="L14" s="28"/>
      <c r="AA14" s="186" t="s">
        <v>502</v>
      </c>
      <c r="AB14" s="187" t="s">
        <v>759</v>
      </c>
      <c r="AC14" s="188">
        <v>5</v>
      </c>
      <c r="AD14" s="189"/>
      <c r="AE14" s="188"/>
      <c r="AF14" s="188"/>
      <c r="AG14" s="187" t="s">
        <v>169</v>
      </c>
      <c r="AH14" s="188" t="s">
        <v>35</v>
      </c>
      <c r="AI14" s="188"/>
      <c r="AJ14" s="188">
        <v>13</v>
      </c>
      <c r="AK14" s="188">
        <v>110</v>
      </c>
      <c r="AL14" s="308" t="s">
        <v>760</v>
      </c>
      <c r="AN14" s="12">
        <f ca="1" t="shared" si="0"/>
        <v>1</v>
      </c>
    </row>
    <row r="15" ht="21" spans="1:40">
      <c r="A15" s="13" t="s">
        <v>311</v>
      </c>
      <c r="B15" s="22">
        <f>COUNTA($AA$4:$AA$9999)</f>
        <v>9</v>
      </c>
      <c r="C15" s="24"/>
      <c r="D15" s="22"/>
      <c r="E15" s="23"/>
      <c r="F15" s="24"/>
      <c r="G15" s="20"/>
      <c r="H15" s="24"/>
      <c r="I15" s="24"/>
      <c r="J15" s="24"/>
      <c r="K15" s="24"/>
      <c r="L15" s="28"/>
      <c r="AB15" s="46"/>
      <c r="AC15" s="45"/>
      <c r="AD15" s="47"/>
      <c r="AE15" s="45"/>
      <c r="AF15" s="45"/>
      <c r="AG15" s="45"/>
      <c r="AH15" s="45"/>
      <c r="AI15" s="45"/>
      <c r="AJ15" s="45"/>
      <c r="AK15" s="45"/>
      <c r="AL15" s="46"/>
      <c r="AN15" s="12">
        <f ca="1" t="shared" si="0"/>
        <v>0</v>
      </c>
    </row>
    <row r="16" spans="27:40">
      <c r="AA16" s="44"/>
      <c r="AB16" s="46"/>
      <c r="AC16" s="45"/>
      <c r="AD16" s="47"/>
      <c r="AE16" s="45"/>
      <c r="AF16" s="45"/>
      <c r="AG16" s="45"/>
      <c r="AH16" s="45"/>
      <c r="AI16" s="45"/>
      <c r="AJ16" s="45"/>
      <c r="AK16" s="45"/>
      <c r="AL16" s="46"/>
      <c r="AN16" s="12">
        <f ca="1" t="shared" si="0"/>
        <v>0</v>
      </c>
    </row>
    <row r="17" spans="27:40">
      <c r="AA17" s="44"/>
      <c r="AB17" s="46"/>
      <c r="AC17" s="45"/>
      <c r="AD17" s="45"/>
      <c r="AE17" s="45"/>
      <c r="AF17" s="45"/>
      <c r="AG17" s="45"/>
      <c r="AH17" s="45"/>
      <c r="AI17" s="45"/>
      <c r="AJ17" s="45"/>
      <c r="AK17" s="45"/>
      <c r="AL17" s="46"/>
      <c r="AN17" s="12">
        <f ca="1" t="shared" si="0"/>
        <v>0</v>
      </c>
    </row>
    <row r="18" spans="27:40">
      <c r="AA18" s="44"/>
      <c r="AB18" s="46"/>
      <c r="AC18" s="45"/>
      <c r="AD18" s="45"/>
      <c r="AE18" s="45"/>
      <c r="AF18" s="45"/>
      <c r="AG18" s="46"/>
      <c r="AH18" s="45"/>
      <c r="AI18" s="45"/>
      <c r="AJ18" s="45"/>
      <c r="AK18" s="45"/>
      <c r="AL18" s="46"/>
      <c r="AN18" s="12">
        <f ca="1" t="shared" si="0"/>
        <v>0</v>
      </c>
    </row>
    <row r="19" spans="27:40">
      <c r="AA19" s="44"/>
      <c r="AB19" s="46"/>
      <c r="AC19" s="45"/>
      <c r="AD19" s="45"/>
      <c r="AE19" s="45"/>
      <c r="AF19" s="45"/>
      <c r="AG19" s="46"/>
      <c r="AH19" s="45"/>
      <c r="AI19" s="45"/>
      <c r="AJ19" s="45"/>
      <c r="AK19" s="45"/>
      <c r="AL19" s="46"/>
      <c r="AN19" s="12">
        <f ca="1" t="shared" si="0"/>
        <v>0</v>
      </c>
    </row>
    <row r="20" spans="27:40">
      <c r="AA20" s="44"/>
      <c r="AB20" s="46"/>
      <c r="AC20" s="45"/>
      <c r="AD20" s="47"/>
      <c r="AE20" s="45"/>
      <c r="AF20" s="45"/>
      <c r="AG20" s="46"/>
      <c r="AH20" s="45"/>
      <c r="AI20" s="45"/>
      <c r="AJ20" s="45"/>
      <c r="AK20" s="45"/>
      <c r="AL20" s="46"/>
      <c r="AN20" s="12">
        <f ca="1" t="shared" si="0"/>
        <v>0</v>
      </c>
    </row>
    <row r="21" spans="27:40">
      <c r="AA21" s="44"/>
      <c r="AB21" s="46"/>
      <c r="AC21" s="45"/>
      <c r="AD21" s="45"/>
      <c r="AE21" s="45"/>
      <c r="AF21" s="45"/>
      <c r="AG21" s="46"/>
      <c r="AH21" s="45"/>
      <c r="AI21" s="45"/>
      <c r="AJ21" s="45"/>
      <c r="AK21" s="45"/>
      <c r="AL21" s="46"/>
      <c r="AN21" s="12">
        <f ca="1" t="shared" si="0"/>
        <v>0</v>
      </c>
    </row>
    <row r="22" spans="27:40">
      <c r="AA22" s="44"/>
      <c r="AB22" s="46"/>
      <c r="AC22" s="45"/>
      <c r="AD22" s="45"/>
      <c r="AE22" s="45"/>
      <c r="AF22" s="45"/>
      <c r="AG22" s="46"/>
      <c r="AH22" s="45"/>
      <c r="AI22" s="45"/>
      <c r="AJ22" s="45"/>
      <c r="AK22" s="45"/>
      <c r="AL22" s="46"/>
      <c r="AN22" s="12">
        <f ca="1" t="shared" si="0"/>
        <v>0</v>
      </c>
    </row>
    <row r="23" spans="27:40">
      <c r="AA23" s="44"/>
      <c r="AB23" s="46"/>
      <c r="AC23" s="45"/>
      <c r="AD23" s="45"/>
      <c r="AE23" s="45"/>
      <c r="AF23" s="45"/>
      <c r="AG23" s="46"/>
      <c r="AH23" s="45"/>
      <c r="AI23" s="45"/>
      <c r="AJ23" s="45"/>
      <c r="AK23" s="45"/>
      <c r="AL23" s="46"/>
      <c r="AN23" s="12">
        <f ca="1" t="shared" si="0"/>
        <v>0</v>
      </c>
    </row>
    <row r="24" spans="27:40">
      <c r="AA24" s="44"/>
      <c r="AB24" s="45"/>
      <c r="AC24" s="45"/>
      <c r="AD24" s="45"/>
      <c r="AE24" s="45"/>
      <c r="AF24" s="45"/>
      <c r="AG24" s="45"/>
      <c r="AH24" s="45"/>
      <c r="AI24" s="45"/>
      <c r="AJ24" s="45"/>
      <c r="AK24" s="45"/>
      <c r="AL24" s="46"/>
      <c r="AN24" s="12">
        <f ca="1" t="shared" si="0"/>
        <v>0</v>
      </c>
    </row>
    <row r="25" spans="27:40">
      <c r="AA25" s="44"/>
      <c r="AB25" s="45"/>
      <c r="AC25" s="45"/>
      <c r="AD25" s="47"/>
      <c r="AE25" s="45"/>
      <c r="AF25" s="45"/>
      <c r="AG25" s="45"/>
      <c r="AH25" s="45"/>
      <c r="AI25" s="45"/>
      <c r="AJ25" s="45"/>
      <c r="AK25" s="45"/>
      <c r="AL25" s="46"/>
      <c r="AN25" s="12">
        <f ca="1" t="shared" si="0"/>
        <v>0</v>
      </c>
    </row>
    <row r="26" spans="27:40">
      <c r="AA26" s="44"/>
      <c r="AB26" s="45"/>
      <c r="AC26" s="45"/>
      <c r="AD26" s="45"/>
      <c r="AE26" s="45"/>
      <c r="AF26" s="45"/>
      <c r="AG26" s="45"/>
      <c r="AH26" s="45"/>
      <c r="AI26" s="45"/>
      <c r="AJ26" s="45"/>
      <c r="AK26" s="45"/>
      <c r="AL26" s="46"/>
      <c r="AN26" s="12">
        <f ca="1" t="shared" si="0"/>
        <v>0</v>
      </c>
    </row>
    <row r="27" spans="27:40">
      <c r="AA27" s="44"/>
      <c r="AB27" s="45"/>
      <c r="AC27" s="45"/>
      <c r="AD27" s="45"/>
      <c r="AE27" s="45"/>
      <c r="AF27" s="45"/>
      <c r="AG27" s="45"/>
      <c r="AH27" s="45"/>
      <c r="AI27" s="45"/>
      <c r="AJ27" s="45"/>
      <c r="AK27" s="45"/>
      <c r="AL27" s="46"/>
      <c r="AN27" s="12">
        <f ca="1" t="shared" si="0"/>
        <v>0</v>
      </c>
    </row>
    <row r="28" spans="27:40">
      <c r="AA28" s="44"/>
      <c r="AB28" s="45"/>
      <c r="AC28" s="45"/>
      <c r="AD28" s="45"/>
      <c r="AE28" s="45"/>
      <c r="AF28" s="45"/>
      <c r="AG28" s="45"/>
      <c r="AH28" s="45"/>
      <c r="AI28" s="45"/>
      <c r="AJ28" s="45"/>
      <c r="AK28" s="45"/>
      <c r="AL28" s="46"/>
      <c r="AN28" s="12">
        <f ca="1" t="shared" si="0"/>
        <v>0</v>
      </c>
    </row>
    <row r="29" spans="27:40">
      <c r="AA29" s="44"/>
      <c r="AB29" s="45"/>
      <c r="AC29" s="45"/>
      <c r="AD29" s="45"/>
      <c r="AE29" s="45"/>
      <c r="AF29" s="45"/>
      <c r="AG29" s="45"/>
      <c r="AH29" s="45"/>
      <c r="AI29" s="45"/>
      <c r="AJ29" s="45"/>
      <c r="AK29" s="45"/>
      <c r="AL29" s="46"/>
      <c r="AN29" s="12">
        <f ca="1" t="shared" si="0"/>
        <v>0</v>
      </c>
    </row>
    <row r="30" spans="27:40">
      <c r="AA30" s="44"/>
      <c r="AB30" s="45"/>
      <c r="AC30" s="45"/>
      <c r="AD30" s="45"/>
      <c r="AE30" s="45"/>
      <c r="AF30" s="45"/>
      <c r="AG30" s="45"/>
      <c r="AH30" s="45"/>
      <c r="AI30" s="45"/>
      <c r="AJ30" s="45"/>
      <c r="AK30" s="45"/>
      <c r="AL30" s="46"/>
      <c r="AN30" s="12">
        <f ca="1" t="shared" si="0"/>
        <v>0</v>
      </c>
    </row>
    <row r="31" spans="27:40">
      <c r="AA31" s="44"/>
      <c r="AB31" s="45"/>
      <c r="AC31" s="45"/>
      <c r="AD31" s="45"/>
      <c r="AE31" s="45"/>
      <c r="AF31" s="45"/>
      <c r="AG31" s="45"/>
      <c r="AH31" s="45"/>
      <c r="AI31" s="45"/>
      <c r="AJ31" s="45"/>
      <c r="AK31" s="45"/>
      <c r="AL31" s="46"/>
      <c r="AN31" s="12">
        <f ca="1" t="shared" si="0"/>
        <v>0</v>
      </c>
    </row>
    <row r="32" spans="27:40">
      <c r="AA32" s="44"/>
      <c r="AB32" s="45"/>
      <c r="AC32" s="45"/>
      <c r="AD32" s="45"/>
      <c r="AE32" s="45"/>
      <c r="AF32" s="45"/>
      <c r="AG32" s="45"/>
      <c r="AH32" s="45"/>
      <c r="AI32" s="45"/>
      <c r="AJ32" s="45"/>
      <c r="AK32" s="45"/>
      <c r="AL32" s="46"/>
      <c r="AN32" s="12">
        <f ca="1" t="shared" si="0"/>
        <v>0</v>
      </c>
    </row>
    <row r="33" spans="27:40">
      <c r="AA33" s="44"/>
      <c r="AB33" s="45"/>
      <c r="AC33" s="45"/>
      <c r="AD33" s="47"/>
      <c r="AE33" s="45"/>
      <c r="AF33" s="45"/>
      <c r="AG33" s="45"/>
      <c r="AH33" s="45"/>
      <c r="AI33" s="45"/>
      <c r="AJ33" s="45"/>
      <c r="AK33" s="45"/>
      <c r="AL33" s="46"/>
      <c r="AN33" s="12">
        <f ca="1" t="shared" si="0"/>
        <v>0</v>
      </c>
    </row>
    <row r="34" spans="27:40">
      <c r="AA34" s="44"/>
      <c r="AB34" s="46"/>
      <c r="AC34" s="45"/>
      <c r="AD34" s="45"/>
      <c r="AE34" s="45"/>
      <c r="AF34" s="45"/>
      <c r="AG34" s="46"/>
      <c r="AH34" s="45"/>
      <c r="AI34" s="45"/>
      <c r="AJ34" s="45"/>
      <c r="AK34" s="45"/>
      <c r="AL34" s="70"/>
      <c r="AN34" s="12">
        <f ca="1" t="shared" si="0"/>
        <v>0</v>
      </c>
    </row>
    <row r="35" spans="27:40">
      <c r="AA35" s="48"/>
      <c r="AB35" s="49"/>
      <c r="AC35" s="50"/>
      <c r="AD35" s="50"/>
      <c r="AE35" s="50"/>
      <c r="AF35" s="50"/>
      <c r="AG35" s="49"/>
      <c r="AH35" s="50"/>
      <c r="AI35" s="50"/>
      <c r="AJ35" s="50"/>
      <c r="AK35" s="50"/>
      <c r="AL35" s="71"/>
      <c r="AN35" s="12">
        <f ca="1" t="shared" si="0"/>
        <v>0</v>
      </c>
    </row>
    <row r="36" spans="27:40">
      <c r="AA36" s="48"/>
      <c r="AB36" s="49"/>
      <c r="AC36" s="50"/>
      <c r="AD36" s="50"/>
      <c r="AE36" s="50"/>
      <c r="AF36" s="50"/>
      <c r="AG36" s="49"/>
      <c r="AH36" s="50"/>
      <c r="AI36" s="50"/>
      <c r="AJ36" s="50"/>
      <c r="AK36" s="50"/>
      <c r="AL36" s="71"/>
      <c r="AN36" s="12">
        <f ca="1" t="shared" si="0"/>
        <v>0</v>
      </c>
    </row>
    <row r="37" spans="27:40">
      <c r="AA37" s="48"/>
      <c r="AB37" s="49"/>
      <c r="AC37" s="50"/>
      <c r="AD37" s="50"/>
      <c r="AE37" s="50"/>
      <c r="AF37" s="50"/>
      <c r="AG37" s="49"/>
      <c r="AH37" s="50"/>
      <c r="AI37" s="50"/>
      <c r="AJ37" s="50"/>
      <c r="AK37" s="50"/>
      <c r="AL37" s="71"/>
      <c r="AN37" s="12">
        <f ca="1" t="shared" si="0"/>
        <v>0</v>
      </c>
    </row>
    <row r="38" spans="27:40">
      <c r="AA38" s="51"/>
      <c r="AB38" s="29"/>
      <c r="AC38" s="10"/>
      <c r="AE38" s="10"/>
      <c r="AF38" s="10"/>
      <c r="AG38" s="29"/>
      <c r="AH38" s="10"/>
      <c r="AI38" s="10"/>
      <c r="AJ38" s="10"/>
      <c r="AK38" s="10"/>
      <c r="AL38" s="28"/>
      <c r="AN38" s="12">
        <f ca="1" t="shared" si="0"/>
        <v>0</v>
      </c>
    </row>
    <row r="39" spans="27:40">
      <c r="AA39" s="51"/>
      <c r="AB39" s="29"/>
      <c r="AC39" s="10"/>
      <c r="AE39" s="10"/>
      <c r="AF39" s="10"/>
      <c r="AG39" s="29"/>
      <c r="AH39" s="10"/>
      <c r="AI39" s="10"/>
      <c r="AJ39" s="10"/>
      <c r="AK39" s="10"/>
      <c r="AL39" s="28"/>
      <c r="AN39" s="12">
        <f ca="1" t="shared" si="0"/>
        <v>0</v>
      </c>
    </row>
    <row r="40" spans="27:40">
      <c r="AA40" s="51"/>
      <c r="AB40" s="29"/>
      <c r="AC40" s="10"/>
      <c r="AE40" s="10"/>
      <c r="AF40" s="10"/>
      <c r="AG40" s="29"/>
      <c r="AH40" s="10"/>
      <c r="AI40" s="10"/>
      <c r="AJ40" s="10"/>
      <c r="AK40" s="10"/>
      <c r="AL40" s="28"/>
      <c r="AN40" s="12">
        <f ca="1" t="shared" si="0"/>
        <v>0</v>
      </c>
    </row>
    <row r="41" spans="27:40">
      <c r="AA41" s="51"/>
      <c r="AB41" s="29"/>
      <c r="AC41" s="10"/>
      <c r="AE41" s="10"/>
      <c r="AF41" s="10"/>
      <c r="AG41" s="29"/>
      <c r="AH41" s="10"/>
      <c r="AI41" s="10"/>
      <c r="AJ41" s="10"/>
      <c r="AK41" s="10"/>
      <c r="AL41" s="28"/>
      <c r="AN41" s="12">
        <f ca="1" t="shared" si="0"/>
        <v>0</v>
      </c>
    </row>
    <row r="42" spans="27:40">
      <c r="AA42" s="51"/>
      <c r="AB42" s="29"/>
      <c r="AC42" s="10"/>
      <c r="AE42" s="10"/>
      <c r="AF42" s="10"/>
      <c r="AG42" s="29"/>
      <c r="AH42" s="10"/>
      <c r="AI42" s="10"/>
      <c r="AJ42" s="10"/>
      <c r="AK42" s="10"/>
      <c r="AL42" s="28"/>
      <c r="AN42" s="12">
        <f ca="1" t="shared" si="0"/>
        <v>0</v>
      </c>
    </row>
    <row r="43" spans="27:40">
      <c r="AA43" s="51"/>
      <c r="AB43" s="29"/>
      <c r="AC43" s="10"/>
      <c r="AE43" s="10"/>
      <c r="AF43" s="10"/>
      <c r="AG43" s="29"/>
      <c r="AH43" s="10"/>
      <c r="AI43" s="10"/>
      <c r="AJ43" s="10"/>
      <c r="AK43" s="10"/>
      <c r="AL43" s="28"/>
      <c r="AN43" s="12">
        <f ca="1" t="shared" si="0"/>
        <v>0</v>
      </c>
    </row>
    <row r="44" spans="40:40">
      <c r="AN44" s="12">
        <f ca="1" t="shared" si="0"/>
        <v>0</v>
      </c>
    </row>
    <row r="45" spans="27:40">
      <c r="AA45" s="52"/>
      <c r="AB45" s="53"/>
      <c r="AC45" s="54"/>
      <c r="AD45" s="50"/>
      <c r="AE45" s="54"/>
      <c r="AF45" s="54"/>
      <c r="AG45" s="53"/>
      <c r="AH45" s="54"/>
      <c r="AI45" s="54"/>
      <c r="AJ45" s="54"/>
      <c r="AK45" s="54"/>
      <c r="AL45" s="72"/>
      <c r="AM45" s="52"/>
      <c r="AN45" s="12">
        <f ca="1" t="shared" si="0"/>
        <v>0</v>
      </c>
    </row>
    <row r="46" spans="27:40">
      <c r="AA46" s="44"/>
      <c r="AB46" s="55"/>
      <c r="AC46" s="56"/>
      <c r="AD46" s="45"/>
      <c r="AE46" s="56"/>
      <c r="AF46" s="56"/>
      <c r="AG46" s="55"/>
      <c r="AH46" s="56"/>
      <c r="AI46" s="56"/>
      <c r="AJ46" s="56"/>
      <c r="AK46" s="56"/>
      <c r="AL46" s="73"/>
      <c r="AM46" s="52"/>
      <c r="AN46" s="12">
        <f ca="1" t="shared" si="0"/>
        <v>0</v>
      </c>
    </row>
    <row r="47" spans="27:40">
      <c r="AA47" s="44"/>
      <c r="AB47" s="55"/>
      <c r="AC47" s="56"/>
      <c r="AD47" s="45"/>
      <c r="AE47" s="56"/>
      <c r="AF47" s="56"/>
      <c r="AG47" s="55"/>
      <c r="AH47" s="56"/>
      <c r="AI47" s="56"/>
      <c r="AJ47" s="56"/>
      <c r="AK47" s="56"/>
      <c r="AL47" s="46"/>
      <c r="AM47" s="52"/>
      <c r="AN47" s="12">
        <f ca="1" t="shared" si="0"/>
        <v>0</v>
      </c>
    </row>
    <row r="48" spans="27:40">
      <c r="AA48" s="44"/>
      <c r="AB48" s="55"/>
      <c r="AC48" s="56"/>
      <c r="AD48" s="57"/>
      <c r="AE48" s="56"/>
      <c r="AF48" s="56"/>
      <c r="AG48" s="55"/>
      <c r="AH48" s="56"/>
      <c r="AI48" s="56"/>
      <c r="AJ48" s="56"/>
      <c r="AK48" s="56"/>
      <c r="AL48" s="46"/>
      <c r="AM48" s="52"/>
      <c r="AN48" s="12">
        <f ca="1" t="shared" si="0"/>
        <v>0</v>
      </c>
    </row>
    <row r="49" spans="27:40">
      <c r="AA49" s="58"/>
      <c r="AB49" s="59"/>
      <c r="AC49" s="21"/>
      <c r="AD49" s="60"/>
      <c r="AE49" s="21"/>
      <c r="AF49" s="21"/>
      <c r="AG49" s="59"/>
      <c r="AH49" s="21"/>
      <c r="AI49" s="21"/>
      <c r="AJ49" s="21"/>
      <c r="AK49" s="21"/>
      <c r="AL49" s="74"/>
      <c r="AN49" s="12">
        <f ca="1" t="shared" si="0"/>
        <v>0</v>
      </c>
    </row>
    <row r="50" spans="40:40">
      <c r="AN50" s="12">
        <f ca="1" t="shared" si="0"/>
        <v>0</v>
      </c>
    </row>
    <row r="51" spans="40:40">
      <c r="AN51" s="12">
        <f ca="1" t="shared" si="0"/>
        <v>0</v>
      </c>
    </row>
    <row r="52" spans="40:40">
      <c r="AN52" s="12">
        <f ca="1" t="shared" si="0"/>
        <v>0</v>
      </c>
    </row>
    <row r="53" spans="40:40">
      <c r="AN53" s="12">
        <f ca="1" t="shared" si="0"/>
        <v>0</v>
      </c>
    </row>
    <row r="54" spans="40:40">
      <c r="AN54" s="12">
        <f ca="1" t="shared" si="0"/>
        <v>0</v>
      </c>
    </row>
    <row r="55" spans="40:40">
      <c r="AN55" s="12">
        <f ca="1" t="shared" si="0"/>
        <v>0</v>
      </c>
    </row>
    <row r="56" spans="40:40">
      <c r="AN56" s="12">
        <f ca="1" t="shared" si="0"/>
        <v>0</v>
      </c>
    </row>
    <row r="57" spans="40:40">
      <c r="AN57" s="12">
        <f ca="1" t="shared" si="0"/>
        <v>0</v>
      </c>
    </row>
    <row r="58" spans="40:40">
      <c r="AN58" s="12">
        <f ca="1" t="shared" si="0"/>
        <v>0</v>
      </c>
    </row>
    <row r="59" spans="40:40">
      <c r="AN59" s="12">
        <f ca="1" t="shared" si="0"/>
        <v>0</v>
      </c>
    </row>
    <row r="60" spans="40:40">
      <c r="AN60" s="12">
        <f ca="1" t="shared" si="0"/>
        <v>0</v>
      </c>
    </row>
    <row r="61" spans="40:40">
      <c r="AN61" s="12">
        <f ca="1" t="shared" si="0"/>
        <v>0</v>
      </c>
    </row>
    <row r="62" spans="40:40">
      <c r="AN62" s="12">
        <f ca="1" t="shared" si="0"/>
        <v>0</v>
      </c>
    </row>
    <row r="63" spans="40:40">
      <c r="AN63" s="12">
        <f ca="1" t="shared" si="0"/>
        <v>0</v>
      </c>
    </row>
    <row r="64" spans="40:40">
      <c r="AN64" s="12">
        <f ca="1" t="shared" si="0"/>
        <v>0</v>
      </c>
    </row>
    <row r="65" spans="40:40">
      <c r="AN65" s="12">
        <f ca="1" t="shared" si="0"/>
        <v>0</v>
      </c>
    </row>
    <row r="66" spans="40:40">
      <c r="AN66" s="12">
        <f ca="1" t="shared" si="0"/>
        <v>0</v>
      </c>
    </row>
    <row r="67" spans="40:40">
      <c r="AN67" s="12">
        <f t="shared" ref="AN67:AN99" si="1">IF(ISBLANK($AL67),0,1+LEN($AL67)-LEN(SUBSTITUTE($AL67,"●","")))</f>
        <v>0</v>
      </c>
    </row>
    <row r="68" spans="40:40">
      <c r="AN68" s="12">
        <f t="shared" si="1"/>
        <v>0</v>
      </c>
    </row>
    <row r="69" spans="40:40">
      <c r="AN69" s="12">
        <f t="shared" si="1"/>
        <v>0</v>
      </c>
    </row>
    <row r="70" spans="40:40">
      <c r="AN70" s="12">
        <f t="shared" si="1"/>
        <v>0</v>
      </c>
    </row>
    <row r="71" spans="40:40">
      <c r="AN71" s="12">
        <f t="shared" si="1"/>
        <v>0</v>
      </c>
    </row>
    <row r="72" spans="40:40">
      <c r="AN72" s="12">
        <f t="shared" si="1"/>
        <v>0</v>
      </c>
    </row>
    <row r="73" spans="40:40">
      <c r="AN73" s="12">
        <f t="shared" si="1"/>
        <v>0</v>
      </c>
    </row>
    <row r="74" spans="40:40">
      <c r="AN74" s="12">
        <f t="shared" si="1"/>
        <v>0</v>
      </c>
    </row>
    <row r="75" spans="40:40">
      <c r="AN75" s="12">
        <f t="shared" si="1"/>
        <v>0</v>
      </c>
    </row>
    <row r="76" spans="40:40">
      <c r="AN76" s="12">
        <f t="shared" si="1"/>
        <v>0</v>
      </c>
    </row>
    <row r="77" spans="40:40">
      <c r="AN77" s="12">
        <f t="shared" si="1"/>
        <v>0</v>
      </c>
    </row>
    <row r="78" spans="40:40">
      <c r="AN78" s="12">
        <f t="shared" si="1"/>
        <v>0</v>
      </c>
    </row>
    <row r="79" spans="40:40">
      <c r="AN79" s="12">
        <f t="shared" si="1"/>
        <v>0</v>
      </c>
    </row>
    <row r="80" spans="40:40">
      <c r="AN80" s="12">
        <f t="shared" si="1"/>
        <v>0</v>
      </c>
    </row>
    <row r="81" spans="40:40">
      <c r="AN81" s="12">
        <f t="shared" si="1"/>
        <v>0</v>
      </c>
    </row>
    <row r="82" spans="40:40">
      <c r="AN82" s="12">
        <f t="shared" si="1"/>
        <v>0</v>
      </c>
    </row>
    <row r="83" spans="40:40">
      <c r="AN83" s="12">
        <f t="shared" si="1"/>
        <v>0</v>
      </c>
    </row>
    <row r="84" spans="40:40">
      <c r="AN84" s="12">
        <f t="shared" si="1"/>
        <v>0</v>
      </c>
    </row>
    <row r="85" spans="40:40">
      <c r="AN85" s="12">
        <f t="shared" si="1"/>
        <v>0</v>
      </c>
    </row>
    <row r="86" spans="40:40">
      <c r="AN86" s="12">
        <f t="shared" si="1"/>
        <v>0</v>
      </c>
    </row>
    <row r="87" spans="40:40">
      <c r="AN87" s="12">
        <f t="shared" si="1"/>
        <v>0</v>
      </c>
    </row>
    <row r="88" spans="40:40">
      <c r="AN88" s="12">
        <f t="shared" si="1"/>
        <v>0</v>
      </c>
    </row>
    <row r="89" spans="40:40">
      <c r="AN89" s="12">
        <f t="shared" si="1"/>
        <v>0</v>
      </c>
    </row>
    <row r="90" spans="40:40">
      <c r="AN90" s="12">
        <f t="shared" si="1"/>
        <v>0</v>
      </c>
    </row>
    <row r="91" spans="40:40">
      <c r="AN91" s="12">
        <f t="shared" si="1"/>
        <v>0</v>
      </c>
    </row>
    <row r="92" spans="40:40">
      <c r="AN92" s="12">
        <f t="shared" si="1"/>
        <v>0</v>
      </c>
    </row>
    <row r="93" spans="40:40">
      <c r="AN93" s="12">
        <f t="shared" si="1"/>
        <v>0</v>
      </c>
    </row>
    <row r="94" spans="40:40">
      <c r="AN94" s="12">
        <f t="shared" si="1"/>
        <v>0</v>
      </c>
    </row>
    <row r="95" spans="40:40">
      <c r="AN95" s="12">
        <f t="shared" si="1"/>
        <v>0</v>
      </c>
    </row>
    <row r="96" spans="40:40">
      <c r="AN96" s="12">
        <f t="shared" si="1"/>
        <v>0</v>
      </c>
    </row>
    <row r="97" spans="40:40">
      <c r="AN97" s="12">
        <f t="shared" si="1"/>
        <v>0</v>
      </c>
    </row>
    <row r="98" spans="40:40">
      <c r="AN98" s="12">
        <f t="shared" si="1"/>
        <v>0</v>
      </c>
    </row>
    <row r="99" spans="40:40">
      <c r="AN99" s="12">
        <f t="shared" si="1"/>
        <v>0</v>
      </c>
    </row>
  </sheetData>
  <sheetProtection sheet="1" objects="1"/>
  <mergeCells count="13">
    <mergeCell ref="D1:F1"/>
    <mergeCell ref="AA1:AL1"/>
    <mergeCell ref="D2:F2"/>
    <mergeCell ref="AJ2:AK2"/>
    <mergeCell ref="D3:F3"/>
    <mergeCell ref="AA5:AA6"/>
    <mergeCell ref="AA8:AA9"/>
    <mergeCell ref="AB2:AB3"/>
    <mergeCell ref="AC2:AC3"/>
    <mergeCell ref="AD2:AD3"/>
    <mergeCell ref="AE2:AE3"/>
    <mergeCell ref="AF2:AF3"/>
    <mergeCell ref="AG2:AG3"/>
  </mergeCells>
  <pageMargins left="0.75" right="0.75" top="1" bottom="1" header="0.511805555555556" footer="0.511805555555556"/>
  <headerFooter/>
  <drawing r:id="rId1"/>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sheetPr>
    <pageSetUpPr autoPageBreaks="0"/>
  </sheetPr>
  <dimension ref="A1:AN99"/>
  <sheetViews>
    <sheetView showZeros="0" workbookViewId="0">
      <selection activeCell="A1" sqref="A1"/>
    </sheetView>
  </sheetViews>
  <sheetFormatPr defaultColWidth="9.14285714285714" defaultRowHeight="15"/>
  <cols>
    <col min="1" max="1" width="20.5714285714286" customWidth="1"/>
    <col min="2" max="2" width="29.7142857142857" style="8" customWidth="1"/>
    <col min="3" max="3" width="10.2857142857143" style="9" customWidth="1"/>
    <col min="4" max="4" width="10.2857142857143" style="10" customWidth="1"/>
    <col min="5" max="6" width="10.2857142857143" style="9" customWidth="1"/>
    <col min="7" max="7" width="10.2857142857143" style="8" customWidth="1"/>
    <col min="8" max="11" width="10.2857142857143" style="9" customWidth="1"/>
    <col min="12" max="12" width="10.2857142857143" style="11" customWidth="1"/>
    <col min="13" max="24" width="10.2857142857143" style="12" customWidth="1"/>
    <col min="26" max="26" width="0.990476190476191" customWidth="1"/>
    <col min="27" max="27" width="20.5714285714286" customWidth="1"/>
    <col min="28" max="28" width="29.7142857142857" style="8" customWidth="1"/>
    <col min="29" max="29" width="6.71428571428571" style="9" customWidth="1"/>
    <col min="30" max="30" width="19.1428571428571" style="10" customWidth="1"/>
    <col min="31" max="31" width="8.28571428571429" style="9" customWidth="1"/>
    <col min="32" max="32" width="7.42857142857143" style="9" customWidth="1"/>
    <col min="33" max="33" width="33.2857142857143" style="8" customWidth="1"/>
    <col min="34" max="34" width="9.28571428571429" style="9" customWidth="1"/>
    <col min="35" max="35" width="5.42857142857143" style="9" customWidth="1"/>
    <col min="36" max="36" width="3.85714285714286" style="9" customWidth="1"/>
    <col min="37" max="37" width="6.57142857142857" style="9" customWidth="1"/>
    <col min="38" max="38" width="36.2857142857143" style="11" customWidth="1"/>
    <col min="39" max="39" width="0.857142857142857" customWidth="1"/>
    <col min="40" max="40" width="9.14285714285714" style="12"/>
  </cols>
  <sheetData>
    <row r="1" ht="22.5" spans="1:40">
      <c r="A1" s="13" t="str">
        <f>Attraction_List!$Z$2</f>
        <v>Sheet Name</v>
      </c>
      <c r="B1" s="14" t="str">
        <f ca="1">MID(CELL("filename",B1),FIND("]",CELL("filename",B1))+1,255)</f>
        <v>Mickeys_PhilharMagic</v>
      </c>
      <c r="C1" s="14"/>
      <c r="D1" s="15" t="str">
        <f ca="1">HYPERLINK("#"&amp;CELL("address",INDEX(Attraction_List!$A$3:$A$9999,MATCH($B$1,Attraction_List!$Z$3:$Z$9999,0),1)),"Back to Attraction List")</f>
        <v>Back to Attraction List</v>
      </c>
      <c r="E1" s="16"/>
      <c r="F1" s="17"/>
      <c r="G1" s="18"/>
      <c r="H1" s="18"/>
      <c r="I1" s="18"/>
      <c r="J1" s="18"/>
      <c r="K1" s="18"/>
      <c r="L1" s="25"/>
      <c r="AA1" s="30" t="str">
        <f ca="1">N($B$14)&amp;" Task(s) From "&amp;N($B$15)&amp;" Character(s) Use "&amp;CHAR(34)&amp;$B$2&amp;CHAR(34)&amp;" For "&amp;N($AN$1)&amp;" Token(s)"</f>
        <v>10 Task(s) From 6 Character(s) Use "Mickey's PhilharMagic" For 12 Token(s)</v>
      </c>
      <c r="AB1" s="31"/>
      <c r="AC1" s="31"/>
      <c r="AD1" s="31"/>
      <c r="AE1" s="31"/>
      <c r="AF1" s="31"/>
      <c r="AG1" s="31"/>
      <c r="AH1" s="31"/>
      <c r="AI1" s="31"/>
      <c r="AJ1" s="31"/>
      <c r="AK1" s="31"/>
      <c r="AL1" s="61"/>
      <c r="AN1" s="12">
        <f ca="1">SUM($AN$4:$AN$9999)</f>
        <v>12</v>
      </c>
    </row>
    <row r="2" ht="22.5" spans="1:40">
      <c r="A2" s="13" t="str">
        <f>Attraction_List!$A$2</f>
        <v>Name</v>
      </c>
      <c r="B2" s="19" t="str">
        <f ca="1">LOOKUP(B1,Attraction_List!$Z$3:$Z$9999,Attraction_List!$A$3:$A$9999)</f>
        <v>Mickey's PhilharMagic</v>
      </c>
      <c r="C2" s="19"/>
      <c r="D2" s="9"/>
      <c r="G2" s="20"/>
      <c r="AA2" s="32" t="str">
        <f>HYPERLINK("#$A$1","&lt;&lt;&lt; Attraction Info")</f>
        <v>&lt;&lt;&lt; Attraction Info</v>
      </c>
      <c r="AB2" s="33" t="s">
        <v>276</v>
      </c>
      <c r="AC2" s="34" t="s">
        <v>277</v>
      </c>
      <c r="AD2" s="35" t="s">
        <v>278</v>
      </c>
      <c r="AE2" s="34" t="s">
        <v>279</v>
      </c>
      <c r="AF2" s="34" t="s">
        <v>280</v>
      </c>
      <c r="AG2" s="33" t="s">
        <v>281</v>
      </c>
      <c r="AH2" s="62"/>
      <c r="AI2" s="63" t="s">
        <v>282</v>
      </c>
      <c r="AJ2" s="62" t="s">
        <v>283</v>
      </c>
      <c r="AK2" s="62"/>
      <c r="AL2" s="64" t="str">
        <f ca="1">HYPERLINK("#"&amp;CELL("address",INDEX(Attraction_List!$A$3:$A$9999,MATCH($B$1,Attraction_List!$Z$3:$Z$9999,0),1)),"Back to Attraction List")</f>
        <v>Back to Attraction List</v>
      </c>
      <c r="AN2" s="12">
        <f ca="1" t="shared" ref="AN2:AN66" si="0">IF(ISBLANK($AL2),0,1+LEN($AL2)-LEN(SUBSTITUTE($AL2,"●","")))</f>
        <v>1</v>
      </c>
    </row>
    <row r="3" ht="22.5" spans="1:38">
      <c r="A3" s="13" t="str">
        <f>Attraction_List!$C$2</f>
        <v>Cost</v>
      </c>
      <c r="B3" s="19">
        <f ca="1">LOOKUP(B1,Attraction_List!$Z$3:$Z$9999,Attraction_List!$C$3:$C$9999)</f>
        <v>700</v>
      </c>
      <c r="C3" s="19"/>
      <c r="D3" s="15" t="str">
        <f>IF($B$14&gt;0,HYPERLINK("#$AL$1","Task List &gt;&gt;&gt;"),HYPERLINK("#$A$1","No Tasks"))</f>
        <v>Task List &gt;&gt;&gt;</v>
      </c>
      <c r="E3" s="17"/>
      <c r="F3" s="17"/>
      <c r="G3" s="20"/>
      <c r="AA3" s="75" t="s">
        <v>284</v>
      </c>
      <c r="AB3" s="76"/>
      <c r="AC3" s="77"/>
      <c r="AD3" s="78"/>
      <c r="AE3" s="77"/>
      <c r="AF3" s="77"/>
      <c r="AG3" s="76"/>
      <c r="AH3" s="82" t="s">
        <v>285</v>
      </c>
      <c r="AI3" s="82" t="s">
        <v>286</v>
      </c>
      <c r="AJ3" s="82" t="s">
        <v>28</v>
      </c>
      <c r="AK3" s="82" t="s">
        <v>29</v>
      </c>
      <c r="AL3" s="83" t="s">
        <v>30</v>
      </c>
    </row>
    <row r="4" ht="21.75" spans="1:40">
      <c r="A4" s="13" t="str">
        <f>Attraction_List!$D$2</f>
        <v>Cost Units</v>
      </c>
      <c r="B4" s="19" t="str">
        <f ca="1">LOOKUP(B1,Attraction_List!$Z$3:$Z$9999,Attraction_List!$D$3:$D$9999)</f>
        <v>Magic</v>
      </c>
      <c r="C4" s="19"/>
      <c r="E4" s="21"/>
      <c r="G4" s="20"/>
      <c r="L4" s="26"/>
      <c r="AA4" s="79" t="s">
        <v>504</v>
      </c>
      <c r="AB4" s="182" t="s">
        <v>761</v>
      </c>
      <c r="AC4" s="183"/>
      <c r="AD4" s="92" t="s">
        <v>506</v>
      </c>
      <c r="AE4" s="183">
        <v>1</v>
      </c>
      <c r="AF4" s="183"/>
      <c r="AG4" s="230" t="s">
        <v>173</v>
      </c>
      <c r="AH4" s="183" t="s">
        <v>35</v>
      </c>
      <c r="AI4" s="183"/>
      <c r="AJ4" s="183">
        <v>17</v>
      </c>
      <c r="AK4" s="183">
        <v>150</v>
      </c>
      <c r="AL4" s="227" t="s">
        <v>325</v>
      </c>
      <c r="AN4" s="12">
        <f ca="1" t="shared" si="0"/>
        <v>1</v>
      </c>
    </row>
    <row r="5" ht="21" spans="1:40">
      <c r="A5" s="13" t="str">
        <f>Attraction_List!$E$2</f>
        <v>Limited Time</v>
      </c>
      <c r="B5" s="19" t="str">
        <f ca="1">IF(LOOKUP(B1,Attraction_List!$Z$3:$Z$9999,Attraction_List!$E$3:$E$9999)="Y","Yes","No")</f>
        <v>No</v>
      </c>
      <c r="C5" s="19"/>
      <c r="E5" s="21"/>
      <c r="G5" s="20"/>
      <c r="L5" s="26"/>
      <c r="AA5" s="81"/>
      <c r="AB5" s="218" t="s">
        <v>762</v>
      </c>
      <c r="AC5" s="219">
        <v>4</v>
      </c>
      <c r="AD5" s="39" t="s">
        <v>534</v>
      </c>
      <c r="AE5" s="219">
        <v>2</v>
      </c>
      <c r="AF5" s="219"/>
      <c r="AG5" s="242" t="s">
        <v>173</v>
      </c>
      <c r="AH5" s="219" t="s">
        <v>46</v>
      </c>
      <c r="AI5" s="219"/>
      <c r="AJ5" s="219">
        <v>20</v>
      </c>
      <c r="AK5" s="219">
        <v>210</v>
      </c>
      <c r="AL5" s="245" t="s">
        <v>763</v>
      </c>
      <c r="AN5" s="12">
        <f ca="1" t="shared" si="0"/>
        <v>1</v>
      </c>
    </row>
    <row r="6" ht="21.75" spans="1:40">
      <c r="A6" s="13" t="str">
        <f>Attraction_List!$F$2</f>
        <v>Build Time</v>
      </c>
      <c r="B6" s="19" t="str">
        <f ca="1">LOOKUP(B1,Attraction_List!$Z$3:$Z$9999,Attraction_List!$F$3:$F$9999)</f>
        <v>10m</v>
      </c>
      <c r="C6" s="19"/>
      <c r="E6" s="21"/>
      <c r="G6" s="20"/>
      <c r="L6" s="26"/>
      <c r="AA6" s="113"/>
      <c r="AB6" s="208" t="s">
        <v>764</v>
      </c>
      <c r="AC6" s="209">
        <v>3</v>
      </c>
      <c r="AD6" s="210"/>
      <c r="AE6" s="210"/>
      <c r="AF6" s="210"/>
      <c r="AG6" s="243" t="s">
        <v>173</v>
      </c>
      <c r="AH6" s="209" t="s">
        <v>41</v>
      </c>
      <c r="AI6" s="210"/>
      <c r="AJ6" s="209">
        <v>29</v>
      </c>
      <c r="AK6" s="209">
        <v>275</v>
      </c>
      <c r="AL6" s="303"/>
      <c r="AN6" s="12">
        <f ca="1" t="shared" si="0"/>
        <v>0</v>
      </c>
    </row>
    <row r="7" ht="21" spans="1:40">
      <c r="A7" s="13" t="str">
        <f>Attraction_List!$G$2</f>
        <v>Size</v>
      </c>
      <c r="B7" s="19" t="str">
        <f ca="1">LOOKUP(B1,Attraction_List!$Z$3:$Z$9999,Attraction_List!$G$3:$G$9999)</f>
        <v>9x9</v>
      </c>
      <c r="C7" s="19"/>
      <c r="E7" s="21"/>
      <c r="G7" s="20"/>
      <c r="L7" s="26"/>
      <c r="AA7" s="79" t="s">
        <v>506</v>
      </c>
      <c r="AB7" s="182" t="s">
        <v>761</v>
      </c>
      <c r="AC7" s="183">
        <v>1</v>
      </c>
      <c r="AD7" s="43" t="s">
        <v>504</v>
      </c>
      <c r="AE7" s="183"/>
      <c r="AF7" s="183"/>
      <c r="AG7" s="230" t="s">
        <v>173</v>
      </c>
      <c r="AH7" s="183" t="s">
        <v>35</v>
      </c>
      <c r="AI7" s="183"/>
      <c r="AJ7" s="183">
        <v>17</v>
      </c>
      <c r="AK7" s="183">
        <v>150</v>
      </c>
      <c r="AL7" s="227" t="s">
        <v>325</v>
      </c>
      <c r="AN7" s="12">
        <f ca="1" t="shared" si="0"/>
        <v>1</v>
      </c>
    </row>
    <row r="8" ht="21.75" spans="1:40">
      <c r="A8" s="13" t="str">
        <f>Attraction_List!$H$2</f>
        <v>Collect Time</v>
      </c>
      <c r="B8" s="19" t="str">
        <f ca="1">LOOKUP(B1,Attraction_List!$Z$3:$Z$9999,Attraction_List!$H$3:$H$9999)</f>
        <v>2h</v>
      </c>
      <c r="C8" s="19"/>
      <c r="E8" s="21"/>
      <c r="G8" s="20"/>
      <c r="L8" s="26"/>
      <c r="AA8" s="80"/>
      <c r="AB8" s="184" t="s">
        <v>765</v>
      </c>
      <c r="AC8" s="185">
        <v>1</v>
      </c>
      <c r="AD8" s="41"/>
      <c r="AE8" s="185"/>
      <c r="AF8" s="185"/>
      <c r="AG8" s="231" t="s">
        <v>173</v>
      </c>
      <c r="AH8" s="185" t="s">
        <v>42</v>
      </c>
      <c r="AI8" s="185"/>
      <c r="AJ8" s="185">
        <v>20</v>
      </c>
      <c r="AK8" s="185">
        <v>200</v>
      </c>
      <c r="AL8" s="238"/>
      <c r="AN8" s="12">
        <f ca="1" t="shared" si="0"/>
        <v>0</v>
      </c>
    </row>
    <row r="9" ht="25.5" spans="1:40">
      <c r="A9" s="13" t="str">
        <f>Attraction_List!$I$2</f>
        <v>Striking Gold</v>
      </c>
      <c r="B9" s="19" t="str">
        <f ca="1">IF(LOOKUP(B1,Attraction_List!$Z$3:$Z$9999,Attraction_List!$I$3:$I$9999)="Y","Yes","No")</f>
        <v>Yes</v>
      </c>
      <c r="C9" s="19"/>
      <c r="E9" s="21"/>
      <c r="G9" s="20"/>
      <c r="L9" s="26"/>
      <c r="AA9" s="120" t="s">
        <v>534</v>
      </c>
      <c r="AB9" s="211" t="s">
        <v>766</v>
      </c>
      <c r="AC9" s="212">
        <v>2</v>
      </c>
      <c r="AD9" s="213"/>
      <c r="AE9" s="213"/>
      <c r="AF9" s="213"/>
      <c r="AG9" s="211" t="s">
        <v>173</v>
      </c>
      <c r="AH9" s="212" t="s">
        <v>33</v>
      </c>
      <c r="AI9" s="212" t="s">
        <v>36</v>
      </c>
      <c r="AJ9" s="212">
        <v>10</v>
      </c>
      <c r="AK9" s="212">
        <v>75</v>
      </c>
      <c r="AL9" s="307" t="s">
        <v>767</v>
      </c>
      <c r="AN9" s="12">
        <f ca="1" t="shared" si="0"/>
        <v>3</v>
      </c>
    </row>
    <row r="10" ht="21.75" spans="1:40">
      <c r="A10" s="13" t="str">
        <f>Attraction_List!$J$2</f>
        <v>XP</v>
      </c>
      <c r="B10" s="19">
        <f ca="1">LOOKUP(B1,Attraction_List!$Z$3:$Z$9999,Attraction_List!$J$3:$J$9999)</f>
        <v>10</v>
      </c>
      <c r="C10" s="19"/>
      <c r="E10" s="21"/>
      <c r="G10" s="20"/>
      <c r="L10" s="26"/>
      <c r="AA10" s="186"/>
      <c r="AB10" s="218" t="s">
        <v>762</v>
      </c>
      <c r="AC10" s="219">
        <v>2</v>
      </c>
      <c r="AD10" s="39" t="s">
        <v>504</v>
      </c>
      <c r="AE10" s="219">
        <v>4</v>
      </c>
      <c r="AF10" s="219"/>
      <c r="AG10" s="242" t="s">
        <v>173</v>
      </c>
      <c r="AH10" s="219" t="s">
        <v>46</v>
      </c>
      <c r="AI10" s="219"/>
      <c r="AJ10" s="219">
        <v>20</v>
      </c>
      <c r="AK10" s="219">
        <v>210</v>
      </c>
      <c r="AL10" s="245" t="s">
        <v>763</v>
      </c>
      <c r="AN10" s="12">
        <f ca="1" t="shared" si="0"/>
        <v>1</v>
      </c>
    </row>
    <row r="11" ht="21.75" spans="1:40">
      <c r="A11" s="13" t="str">
        <f>Attraction_List!$K$2</f>
        <v>Magic</v>
      </c>
      <c r="B11" s="19">
        <f ca="1">LOOKUP(B1,Attraction_List!$Z$3:$Z$9999,Attraction_List!$K$3:$K$9999)</f>
        <v>55</v>
      </c>
      <c r="C11" s="19"/>
      <c r="D11" s="22"/>
      <c r="E11" s="23"/>
      <c r="F11" s="24"/>
      <c r="G11" s="22"/>
      <c r="H11" s="24"/>
      <c r="I11" s="24"/>
      <c r="J11" s="24"/>
      <c r="K11" s="24"/>
      <c r="L11" s="27"/>
      <c r="AA11" s="84" t="s">
        <v>513</v>
      </c>
      <c r="AB11" s="88" t="s">
        <v>768</v>
      </c>
      <c r="AC11" s="89">
        <v>2</v>
      </c>
      <c r="AD11" s="90"/>
      <c r="AE11" s="90"/>
      <c r="AF11" s="90"/>
      <c r="AG11" s="88" t="s">
        <v>173</v>
      </c>
      <c r="AH11" s="89" t="s">
        <v>42</v>
      </c>
      <c r="AI11" s="89"/>
      <c r="AJ11" s="89">
        <v>20</v>
      </c>
      <c r="AK11" s="89">
        <v>200</v>
      </c>
      <c r="AL11" s="194" t="s">
        <v>769</v>
      </c>
      <c r="AN11" s="12">
        <f ca="1" t="shared" si="0"/>
        <v>2</v>
      </c>
    </row>
    <row r="12" ht="21.75" spans="1:40">
      <c r="A12" s="13" t="str">
        <f>Attraction_List!$L$2</f>
        <v>Possible Tokens</v>
      </c>
      <c r="B12" s="19" t="str">
        <f ca="1">LOOKUP(B1,Attraction_List!$Z$3:$Z$9999,Attraction_List!$L$3:$L$9999)</f>
        <v>Woody Ears</v>
      </c>
      <c r="C12" s="19"/>
      <c r="E12" s="21"/>
      <c r="G12" s="20"/>
      <c r="L12" s="28"/>
      <c r="AA12" s="84" t="s">
        <v>552</v>
      </c>
      <c r="AB12" s="88" t="s">
        <v>770</v>
      </c>
      <c r="AC12" s="89">
        <v>1</v>
      </c>
      <c r="AD12" s="90"/>
      <c r="AE12" s="89"/>
      <c r="AF12" s="89"/>
      <c r="AG12" s="88" t="s">
        <v>173</v>
      </c>
      <c r="AH12" s="89" t="s">
        <v>33</v>
      </c>
      <c r="AI12" s="89"/>
      <c r="AJ12" s="89">
        <v>10</v>
      </c>
      <c r="AK12" s="89">
        <v>75</v>
      </c>
      <c r="AL12" s="194" t="s">
        <v>771</v>
      </c>
      <c r="AN12" s="12">
        <f ca="1" t="shared" si="0"/>
        <v>1</v>
      </c>
    </row>
    <row r="13" ht="21.75" spans="1:40">
      <c r="A13" s="13" t="str">
        <f>Attraction_List!$M$2</f>
        <v>Activity</v>
      </c>
      <c r="B13" s="19" t="str">
        <f ca="1">LOOKUP(B1,Attraction_List!$Z$3:$Z$9999,Attraction_List!$M$3:$M$9999)</f>
        <v>Performing Movements</v>
      </c>
      <c r="C13" s="19"/>
      <c r="E13" s="21"/>
      <c r="G13" s="20"/>
      <c r="L13" s="29"/>
      <c r="AA13" s="186" t="s">
        <v>601</v>
      </c>
      <c r="AB13" s="187" t="s">
        <v>772</v>
      </c>
      <c r="AC13" s="188">
        <v>4</v>
      </c>
      <c r="AD13" s="189"/>
      <c r="AE13" s="188"/>
      <c r="AF13" s="188"/>
      <c r="AG13" s="187" t="s">
        <v>173</v>
      </c>
      <c r="AH13" s="188" t="s">
        <v>46</v>
      </c>
      <c r="AI13" s="188"/>
      <c r="AJ13" s="188">
        <v>16</v>
      </c>
      <c r="AK13" s="188">
        <v>155</v>
      </c>
      <c r="AL13" s="308" t="s">
        <v>773</v>
      </c>
      <c r="AN13" s="12">
        <f ca="1" t="shared" si="0"/>
        <v>2</v>
      </c>
    </row>
    <row r="14" ht="21" spans="1:40">
      <c r="A14" s="13" t="s">
        <v>308</v>
      </c>
      <c r="B14" s="22">
        <f>COUNTA($AB$4:$AB$9999)</f>
        <v>10</v>
      </c>
      <c r="C14" s="24"/>
      <c r="D14" s="22"/>
      <c r="E14" s="23"/>
      <c r="F14" s="24"/>
      <c r="G14" s="20"/>
      <c r="H14" s="24"/>
      <c r="I14" s="24"/>
      <c r="J14" s="24"/>
      <c r="K14" s="24"/>
      <c r="L14" s="28"/>
      <c r="AA14" s="44"/>
      <c r="AB14" s="45"/>
      <c r="AC14" s="45"/>
      <c r="AD14" s="45"/>
      <c r="AE14" s="45"/>
      <c r="AF14" s="45"/>
      <c r="AG14" s="45"/>
      <c r="AH14" s="45"/>
      <c r="AI14" s="45"/>
      <c r="AJ14" s="45"/>
      <c r="AK14" s="45"/>
      <c r="AL14" s="46"/>
      <c r="AN14" s="12">
        <f ca="1" t="shared" si="0"/>
        <v>0</v>
      </c>
    </row>
    <row r="15" ht="21" spans="1:40">
      <c r="A15" s="13" t="s">
        <v>311</v>
      </c>
      <c r="B15" s="22">
        <f>COUNTA($AA$4:$AA$9999)</f>
        <v>6</v>
      </c>
      <c r="C15" s="24"/>
      <c r="D15" s="22"/>
      <c r="E15" s="23"/>
      <c r="F15" s="24"/>
      <c r="G15" s="20"/>
      <c r="H15" s="24"/>
      <c r="I15" s="24"/>
      <c r="J15" s="24"/>
      <c r="K15" s="24"/>
      <c r="L15" s="28"/>
      <c r="AA15" s="44"/>
      <c r="AB15" s="45"/>
      <c r="AC15" s="45"/>
      <c r="AD15" s="45"/>
      <c r="AE15" s="45"/>
      <c r="AF15" s="45"/>
      <c r="AG15" s="45"/>
      <c r="AH15" s="45"/>
      <c r="AI15" s="45"/>
      <c r="AJ15" s="45"/>
      <c r="AK15" s="45"/>
      <c r="AL15" s="46"/>
      <c r="AN15" s="12">
        <f ca="1" t="shared" si="0"/>
        <v>0</v>
      </c>
    </row>
    <row r="16" spans="27:40">
      <c r="AA16" s="44"/>
      <c r="AB16" s="46"/>
      <c r="AC16" s="45"/>
      <c r="AD16" s="47"/>
      <c r="AE16" s="45"/>
      <c r="AF16" s="45"/>
      <c r="AG16" s="45"/>
      <c r="AH16" s="45"/>
      <c r="AI16" s="45"/>
      <c r="AJ16" s="45"/>
      <c r="AK16" s="45"/>
      <c r="AL16" s="46"/>
      <c r="AN16" s="12">
        <f ca="1" t="shared" si="0"/>
        <v>0</v>
      </c>
    </row>
    <row r="17" spans="27:40">
      <c r="AA17" s="44"/>
      <c r="AB17" s="46"/>
      <c r="AC17" s="45"/>
      <c r="AD17" s="45"/>
      <c r="AE17" s="45"/>
      <c r="AF17" s="45"/>
      <c r="AG17" s="45"/>
      <c r="AH17" s="45"/>
      <c r="AI17" s="45"/>
      <c r="AJ17" s="45"/>
      <c r="AK17" s="45"/>
      <c r="AL17" s="46"/>
      <c r="AN17" s="12">
        <f ca="1" t="shared" si="0"/>
        <v>0</v>
      </c>
    </row>
    <row r="18" spans="27:40">
      <c r="AA18" s="44"/>
      <c r="AB18" s="46"/>
      <c r="AC18" s="45"/>
      <c r="AD18" s="45"/>
      <c r="AE18" s="45"/>
      <c r="AF18" s="45"/>
      <c r="AG18" s="46"/>
      <c r="AH18" s="45"/>
      <c r="AI18" s="45"/>
      <c r="AJ18" s="45"/>
      <c r="AK18" s="45"/>
      <c r="AL18" s="46"/>
      <c r="AN18" s="12">
        <f ca="1" t="shared" si="0"/>
        <v>0</v>
      </c>
    </row>
    <row r="19" spans="27:40">
      <c r="AA19" s="44"/>
      <c r="AB19" s="46"/>
      <c r="AC19" s="45"/>
      <c r="AD19" s="45"/>
      <c r="AE19" s="45"/>
      <c r="AF19" s="45"/>
      <c r="AG19" s="46"/>
      <c r="AH19" s="45"/>
      <c r="AI19" s="45"/>
      <c r="AJ19" s="45"/>
      <c r="AK19" s="45"/>
      <c r="AL19" s="46"/>
      <c r="AN19" s="12">
        <f ca="1" t="shared" si="0"/>
        <v>0</v>
      </c>
    </row>
    <row r="20" spans="27:40">
      <c r="AA20" s="44"/>
      <c r="AB20" s="46"/>
      <c r="AC20" s="45"/>
      <c r="AD20" s="47"/>
      <c r="AE20" s="45"/>
      <c r="AF20" s="45"/>
      <c r="AG20" s="46"/>
      <c r="AH20" s="45"/>
      <c r="AI20" s="45"/>
      <c r="AJ20" s="45"/>
      <c r="AK20" s="45"/>
      <c r="AL20" s="46"/>
      <c r="AN20" s="12">
        <f ca="1" t="shared" si="0"/>
        <v>0</v>
      </c>
    </row>
    <row r="21" spans="27:40">
      <c r="AA21" s="44"/>
      <c r="AB21" s="46"/>
      <c r="AC21" s="45"/>
      <c r="AD21" s="45"/>
      <c r="AE21" s="45"/>
      <c r="AF21" s="45"/>
      <c r="AG21" s="46"/>
      <c r="AH21" s="45"/>
      <c r="AI21" s="45"/>
      <c r="AJ21" s="45"/>
      <c r="AK21" s="45"/>
      <c r="AL21" s="46"/>
      <c r="AN21" s="12">
        <f ca="1" t="shared" si="0"/>
        <v>0</v>
      </c>
    </row>
    <row r="22" spans="27:40">
      <c r="AA22" s="44"/>
      <c r="AB22" s="46"/>
      <c r="AC22" s="45"/>
      <c r="AD22" s="45"/>
      <c r="AE22" s="45"/>
      <c r="AF22" s="45"/>
      <c r="AG22" s="46"/>
      <c r="AH22" s="45"/>
      <c r="AI22" s="45"/>
      <c r="AJ22" s="45"/>
      <c r="AK22" s="45"/>
      <c r="AL22" s="46"/>
      <c r="AN22" s="12">
        <f ca="1" t="shared" si="0"/>
        <v>0</v>
      </c>
    </row>
    <row r="23" spans="27:40">
      <c r="AA23" s="44"/>
      <c r="AB23" s="46"/>
      <c r="AC23" s="45"/>
      <c r="AD23" s="45"/>
      <c r="AE23" s="45"/>
      <c r="AF23" s="45"/>
      <c r="AG23" s="46"/>
      <c r="AH23" s="45"/>
      <c r="AI23" s="45"/>
      <c r="AJ23" s="45"/>
      <c r="AK23" s="45"/>
      <c r="AL23" s="46"/>
      <c r="AN23" s="12">
        <f ca="1" t="shared" si="0"/>
        <v>0</v>
      </c>
    </row>
    <row r="24" spans="27:40">
      <c r="AA24" s="44"/>
      <c r="AB24" s="45"/>
      <c r="AC24" s="45"/>
      <c r="AD24" s="45"/>
      <c r="AE24" s="45"/>
      <c r="AF24" s="45"/>
      <c r="AG24" s="45"/>
      <c r="AH24" s="45"/>
      <c r="AI24" s="45"/>
      <c r="AJ24" s="45"/>
      <c r="AK24" s="45"/>
      <c r="AL24" s="46"/>
      <c r="AN24" s="12">
        <f ca="1" t="shared" si="0"/>
        <v>0</v>
      </c>
    </row>
    <row r="25" spans="27:40">
      <c r="AA25" s="44"/>
      <c r="AB25" s="45"/>
      <c r="AC25" s="45"/>
      <c r="AD25" s="47"/>
      <c r="AE25" s="45"/>
      <c r="AF25" s="45"/>
      <c r="AG25" s="45"/>
      <c r="AH25" s="45"/>
      <c r="AI25" s="45"/>
      <c r="AJ25" s="45"/>
      <c r="AK25" s="45"/>
      <c r="AL25" s="46"/>
      <c r="AN25" s="12">
        <f ca="1" t="shared" si="0"/>
        <v>0</v>
      </c>
    </row>
    <row r="26" spans="27:40">
      <c r="AA26" s="44"/>
      <c r="AB26" s="45"/>
      <c r="AC26" s="45"/>
      <c r="AD26" s="45"/>
      <c r="AE26" s="45"/>
      <c r="AF26" s="45"/>
      <c r="AG26" s="45"/>
      <c r="AH26" s="45"/>
      <c r="AI26" s="45"/>
      <c r="AJ26" s="45"/>
      <c r="AK26" s="45"/>
      <c r="AL26" s="46"/>
      <c r="AN26" s="12">
        <f ca="1" t="shared" si="0"/>
        <v>0</v>
      </c>
    </row>
    <row r="27" spans="27:40">
      <c r="AA27" s="44"/>
      <c r="AB27" s="45"/>
      <c r="AC27" s="45"/>
      <c r="AD27" s="45"/>
      <c r="AE27" s="45"/>
      <c r="AF27" s="45"/>
      <c r="AG27" s="45"/>
      <c r="AH27" s="45"/>
      <c r="AI27" s="45"/>
      <c r="AJ27" s="45"/>
      <c r="AK27" s="45"/>
      <c r="AL27" s="46"/>
      <c r="AN27" s="12">
        <f ca="1" t="shared" si="0"/>
        <v>0</v>
      </c>
    </row>
    <row r="28" spans="27:40">
      <c r="AA28" s="44"/>
      <c r="AB28" s="45"/>
      <c r="AC28" s="45"/>
      <c r="AD28" s="45"/>
      <c r="AE28" s="45"/>
      <c r="AF28" s="45"/>
      <c r="AG28" s="45"/>
      <c r="AH28" s="45"/>
      <c r="AI28" s="45"/>
      <c r="AJ28" s="45"/>
      <c r="AK28" s="45"/>
      <c r="AL28" s="46"/>
      <c r="AN28" s="12">
        <f ca="1" t="shared" si="0"/>
        <v>0</v>
      </c>
    </row>
    <row r="29" spans="27:40">
      <c r="AA29" s="44"/>
      <c r="AB29" s="45"/>
      <c r="AC29" s="45"/>
      <c r="AD29" s="45"/>
      <c r="AE29" s="45"/>
      <c r="AF29" s="45"/>
      <c r="AG29" s="45"/>
      <c r="AH29" s="45"/>
      <c r="AI29" s="45"/>
      <c r="AJ29" s="45"/>
      <c r="AK29" s="45"/>
      <c r="AL29" s="46"/>
      <c r="AN29" s="12">
        <f ca="1" t="shared" si="0"/>
        <v>0</v>
      </c>
    </row>
    <row r="30" spans="27:40">
      <c r="AA30" s="44"/>
      <c r="AB30" s="45"/>
      <c r="AC30" s="45"/>
      <c r="AD30" s="45"/>
      <c r="AE30" s="45"/>
      <c r="AF30" s="45"/>
      <c r="AG30" s="45"/>
      <c r="AH30" s="45"/>
      <c r="AI30" s="45"/>
      <c r="AJ30" s="45"/>
      <c r="AK30" s="45"/>
      <c r="AL30" s="46"/>
      <c r="AN30" s="12">
        <f ca="1" t="shared" si="0"/>
        <v>0</v>
      </c>
    </row>
    <row r="31" spans="27:40">
      <c r="AA31" s="44"/>
      <c r="AB31" s="45"/>
      <c r="AC31" s="45"/>
      <c r="AD31" s="45"/>
      <c r="AE31" s="45"/>
      <c r="AF31" s="45"/>
      <c r="AG31" s="45"/>
      <c r="AH31" s="45"/>
      <c r="AI31" s="45"/>
      <c r="AJ31" s="45"/>
      <c r="AK31" s="45"/>
      <c r="AL31" s="46"/>
      <c r="AN31" s="12">
        <f ca="1" t="shared" si="0"/>
        <v>0</v>
      </c>
    </row>
    <row r="32" spans="27:40">
      <c r="AA32" s="44"/>
      <c r="AB32" s="45"/>
      <c r="AC32" s="45"/>
      <c r="AD32" s="45"/>
      <c r="AE32" s="45"/>
      <c r="AF32" s="45"/>
      <c r="AG32" s="45"/>
      <c r="AH32" s="45"/>
      <c r="AI32" s="45"/>
      <c r="AJ32" s="45"/>
      <c r="AK32" s="45"/>
      <c r="AL32" s="46"/>
      <c r="AN32" s="12">
        <f ca="1" t="shared" si="0"/>
        <v>0</v>
      </c>
    </row>
    <row r="33" spans="27:40">
      <c r="AA33" s="44"/>
      <c r="AB33" s="45"/>
      <c r="AC33" s="45"/>
      <c r="AD33" s="47"/>
      <c r="AE33" s="45"/>
      <c r="AF33" s="45"/>
      <c r="AG33" s="45"/>
      <c r="AH33" s="45"/>
      <c r="AI33" s="45"/>
      <c r="AJ33" s="45"/>
      <c r="AK33" s="45"/>
      <c r="AL33" s="46"/>
      <c r="AN33" s="12">
        <f ca="1" t="shared" si="0"/>
        <v>0</v>
      </c>
    </row>
    <row r="34" spans="27:40">
      <c r="AA34" s="44"/>
      <c r="AB34" s="46"/>
      <c r="AC34" s="45"/>
      <c r="AD34" s="45"/>
      <c r="AE34" s="45"/>
      <c r="AF34" s="45"/>
      <c r="AG34" s="46"/>
      <c r="AH34" s="45"/>
      <c r="AI34" s="45"/>
      <c r="AJ34" s="45"/>
      <c r="AK34" s="45"/>
      <c r="AL34" s="70"/>
      <c r="AN34" s="12">
        <f ca="1" t="shared" si="0"/>
        <v>0</v>
      </c>
    </row>
    <row r="35" spans="27:40">
      <c r="AA35" s="48"/>
      <c r="AB35" s="49"/>
      <c r="AC35" s="50"/>
      <c r="AD35" s="50"/>
      <c r="AE35" s="50"/>
      <c r="AF35" s="50"/>
      <c r="AG35" s="49"/>
      <c r="AH35" s="50"/>
      <c r="AI35" s="50"/>
      <c r="AJ35" s="50"/>
      <c r="AK35" s="50"/>
      <c r="AL35" s="71"/>
      <c r="AN35" s="12">
        <f ca="1" t="shared" si="0"/>
        <v>0</v>
      </c>
    </row>
    <row r="36" spans="27:40">
      <c r="AA36" s="48"/>
      <c r="AB36" s="49"/>
      <c r="AC36" s="50"/>
      <c r="AD36" s="50"/>
      <c r="AE36" s="50"/>
      <c r="AF36" s="50"/>
      <c r="AG36" s="49"/>
      <c r="AH36" s="50"/>
      <c r="AI36" s="50"/>
      <c r="AJ36" s="50"/>
      <c r="AK36" s="50"/>
      <c r="AL36" s="71"/>
      <c r="AN36" s="12">
        <f ca="1" t="shared" si="0"/>
        <v>0</v>
      </c>
    </row>
    <row r="37" spans="27:40">
      <c r="AA37" s="48"/>
      <c r="AB37" s="49"/>
      <c r="AC37" s="50"/>
      <c r="AD37" s="50"/>
      <c r="AE37" s="50"/>
      <c r="AF37" s="50"/>
      <c r="AG37" s="49"/>
      <c r="AH37" s="50"/>
      <c r="AI37" s="50"/>
      <c r="AJ37" s="50"/>
      <c r="AK37" s="50"/>
      <c r="AL37" s="71"/>
      <c r="AN37" s="12">
        <f ca="1" t="shared" si="0"/>
        <v>0</v>
      </c>
    </row>
    <row r="38" spans="27:40">
      <c r="AA38" s="51"/>
      <c r="AB38" s="29"/>
      <c r="AC38" s="10"/>
      <c r="AE38" s="10"/>
      <c r="AF38" s="10"/>
      <c r="AG38" s="29"/>
      <c r="AH38" s="10"/>
      <c r="AI38" s="10"/>
      <c r="AJ38" s="10"/>
      <c r="AK38" s="10"/>
      <c r="AL38" s="28"/>
      <c r="AN38" s="12">
        <f ca="1" t="shared" si="0"/>
        <v>0</v>
      </c>
    </row>
    <row r="39" spans="27:40">
      <c r="AA39" s="51"/>
      <c r="AB39" s="29"/>
      <c r="AC39" s="10"/>
      <c r="AE39" s="10"/>
      <c r="AF39" s="10"/>
      <c r="AG39" s="29"/>
      <c r="AH39" s="10"/>
      <c r="AI39" s="10"/>
      <c r="AJ39" s="10"/>
      <c r="AK39" s="10"/>
      <c r="AL39" s="28"/>
      <c r="AN39" s="12">
        <f ca="1" t="shared" si="0"/>
        <v>0</v>
      </c>
    </row>
    <row r="40" spans="27:40">
      <c r="AA40" s="51"/>
      <c r="AB40" s="29"/>
      <c r="AC40" s="10"/>
      <c r="AE40" s="10"/>
      <c r="AF40" s="10"/>
      <c r="AG40" s="29"/>
      <c r="AH40" s="10"/>
      <c r="AI40" s="10"/>
      <c r="AJ40" s="10"/>
      <c r="AK40" s="10"/>
      <c r="AL40" s="28"/>
      <c r="AN40" s="12">
        <f ca="1" t="shared" si="0"/>
        <v>0</v>
      </c>
    </row>
    <row r="41" spans="27:40">
      <c r="AA41" s="51"/>
      <c r="AB41" s="29"/>
      <c r="AC41" s="10"/>
      <c r="AE41" s="10"/>
      <c r="AF41" s="10"/>
      <c r="AG41" s="29"/>
      <c r="AH41" s="10"/>
      <c r="AI41" s="10"/>
      <c r="AJ41" s="10"/>
      <c r="AK41" s="10"/>
      <c r="AL41" s="28"/>
      <c r="AN41" s="12">
        <f ca="1" t="shared" si="0"/>
        <v>0</v>
      </c>
    </row>
    <row r="42" spans="27:40">
      <c r="AA42" s="51"/>
      <c r="AB42" s="29"/>
      <c r="AC42" s="10"/>
      <c r="AE42" s="10"/>
      <c r="AF42" s="10"/>
      <c r="AG42" s="29"/>
      <c r="AH42" s="10"/>
      <c r="AI42" s="10"/>
      <c r="AJ42" s="10"/>
      <c r="AK42" s="10"/>
      <c r="AL42" s="28"/>
      <c r="AN42" s="12">
        <f ca="1" t="shared" si="0"/>
        <v>0</v>
      </c>
    </row>
    <row r="43" spans="27:40">
      <c r="AA43" s="51"/>
      <c r="AB43" s="29"/>
      <c r="AC43" s="10"/>
      <c r="AE43" s="10"/>
      <c r="AF43" s="10"/>
      <c r="AG43" s="29"/>
      <c r="AH43" s="10"/>
      <c r="AI43" s="10"/>
      <c r="AJ43" s="10"/>
      <c r="AK43" s="10"/>
      <c r="AL43" s="28"/>
      <c r="AN43" s="12">
        <f ca="1" t="shared" si="0"/>
        <v>0</v>
      </c>
    </row>
    <row r="44" spans="40:40">
      <c r="AN44" s="12">
        <f ca="1" t="shared" si="0"/>
        <v>0</v>
      </c>
    </row>
    <row r="45" spans="27:40">
      <c r="AA45" s="52"/>
      <c r="AB45" s="53"/>
      <c r="AC45" s="54"/>
      <c r="AD45" s="50"/>
      <c r="AE45" s="54"/>
      <c r="AF45" s="54"/>
      <c r="AG45" s="53"/>
      <c r="AH45" s="54"/>
      <c r="AI45" s="54"/>
      <c r="AJ45" s="54"/>
      <c r="AK45" s="54"/>
      <c r="AL45" s="72"/>
      <c r="AM45" s="52"/>
      <c r="AN45" s="12">
        <f ca="1" t="shared" si="0"/>
        <v>0</v>
      </c>
    </row>
    <row r="46" spans="27:40">
      <c r="AA46" s="44"/>
      <c r="AB46" s="55"/>
      <c r="AC46" s="56"/>
      <c r="AD46" s="45"/>
      <c r="AE46" s="56"/>
      <c r="AF46" s="56"/>
      <c r="AG46" s="55"/>
      <c r="AH46" s="56"/>
      <c r="AI46" s="56"/>
      <c r="AJ46" s="56"/>
      <c r="AK46" s="56"/>
      <c r="AL46" s="73"/>
      <c r="AM46" s="52"/>
      <c r="AN46" s="12">
        <f ca="1" t="shared" si="0"/>
        <v>0</v>
      </c>
    </row>
    <row r="47" spans="27:40">
      <c r="AA47" s="44"/>
      <c r="AB47" s="55"/>
      <c r="AC47" s="56"/>
      <c r="AD47" s="45"/>
      <c r="AE47" s="56"/>
      <c r="AF47" s="56"/>
      <c r="AG47" s="55"/>
      <c r="AH47" s="56"/>
      <c r="AI47" s="56"/>
      <c r="AJ47" s="56"/>
      <c r="AK47" s="56"/>
      <c r="AL47" s="46"/>
      <c r="AM47" s="52"/>
      <c r="AN47" s="12">
        <f ca="1" t="shared" si="0"/>
        <v>0</v>
      </c>
    </row>
    <row r="48" spans="27:40">
      <c r="AA48" s="44"/>
      <c r="AB48" s="55"/>
      <c r="AC48" s="56"/>
      <c r="AD48" s="57"/>
      <c r="AE48" s="56"/>
      <c r="AF48" s="56"/>
      <c r="AG48" s="55"/>
      <c r="AH48" s="56"/>
      <c r="AI48" s="56"/>
      <c r="AJ48" s="56"/>
      <c r="AK48" s="56"/>
      <c r="AL48" s="46"/>
      <c r="AM48" s="52"/>
      <c r="AN48" s="12">
        <f ca="1" t="shared" si="0"/>
        <v>0</v>
      </c>
    </row>
    <row r="49" spans="27:40">
      <c r="AA49" s="58"/>
      <c r="AB49" s="59"/>
      <c r="AC49" s="21"/>
      <c r="AD49" s="60"/>
      <c r="AE49" s="21"/>
      <c r="AF49" s="21"/>
      <c r="AG49" s="59"/>
      <c r="AH49" s="21"/>
      <c r="AI49" s="21"/>
      <c r="AJ49" s="21"/>
      <c r="AK49" s="21"/>
      <c r="AL49" s="74"/>
      <c r="AN49" s="12">
        <f ca="1" t="shared" si="0"/>
        <v>0</v>
      </c>
    </row>
    <row r="50" spans="40:40">
      <c r="AN50" s="12">
        <f ca="1" t="shared" si="0"/>
        <v>0</v>
      </c>
    </row>
    <row r="51" spans="40:40">
      <c r="AN51" s="12">
        <f ca="1" t="shared" si="0"/>
        <v>0</v>
      </c>
    </row>
    <row r="52" spans="40:40">
      <c r="AN52" s="12">
        <f ca="1" t="shared" si="0"/>
        <v>0</v>
      </c>
    </row>
    <row r="53" spans="40:40">
      <c r="AN53" s="12">
        <f ca="1" t="shared" si="0"/>
        <v>0</v>
      </c>
    </row>
    <row r="54" spans="40:40">
      <c r="AN54" s="12">
        <f ca="1" t="shared" si="0"/>
        <v>0</v>
      </c>
    </row>
    <row r="55" spans="40:40">
      <c r="AN55" s="12">
        <f ca="1" t="shared" si="0"/>
        <v>0</v>
      </c>
    </row>
    <row r="56" spans="40:40">
      <c r="AN56" s="12">
        <f ca="1" t="shared" si="0"/>
        <v>0</v>
      </c>
    </row>
    <row r="57" spans="40:40">
      <c r="AN57" s="12">
        <f ca="1" t="shared" si="0"/>
        <v>0</v>
      </c>
    </row>
    <row r="58" spans="40:40">
      <c r="AN58" s="12">
        <f ca="1" t="shared" si="0"/>
        <v>0</v>
      </c>
    </row>
    <row r="59" spans="40:40">
      <c r="AN59" s="12">
        <f ca="1" t="shared" si="0"/>
        <v>0</v>
      </c>
    </row>
    <row r="60" spans="40:40">
      <c r="AN60" s="12">
        <f ca="1" t="shared" si="0"/>
        <v>0</v>
      </c>
    </row>
    <row r="61" spans="40:40">
      <c r="AN61" s="12">
        <f ca="1" t="shared" si="0"/>
        <v>0</v>
      </c>
    </row>
    <row r="62" spans="40:40">
      <c r="AN62" s="12">
        <f ca="1" t="shared" si="0"/>
        <v>0</v>
      </c>
    </row>
    <row r="63" spans="40:40">
      <c r="AN63" s="12">
        <f ca="1" t="shared" si="0"/>
        <v>0</v>
      </c>
    </row>
    <row r="64" spans="40:40">
      <c r="AN64" s="12">
        <f ca="1" t="shared" si="0"/>
        <v>0</v>
      </c>
    </row>
    <row r="65" spans="40:40">
      <c r="AN65" s="12">
        <f ca="1" t="shared" si="0"/>
        <v>0</v>
      </c>
    </row>
    <row r="66" spans="40:40">
      <c r="AN66" s="12">
        <f ca="1" t="shared" si="0"/>
        <v>0</v>
      </c>
    </row>
    <row r="67" spans="40:40">
      <c r="AN67" s="12">
        <f t="shared" ref="AN67:AN99" si="1">IF(ISBLANK($AL67),0,1+LEN($AL67)-LEN(SUBSTITUTE($AL67,"●","")))</f>
        <v>0</v>
      </c>
    </row>
    <row r="68" spans="40:40">
      <c r="AN68" s="12">
        <f t="shared" si="1"/>
        <v>0</v>
      </c>
    </row>
    <row r="69" spans="40:40">
      <c r="AN69" s="12">
        <f t="shared" si="1"/>
        <v>0</v>
      </c>
    </row>
    <row r="70" spans="40:40">
      <c r="AN70" s="12">
        <f t="shared" si="1"/>
        <v>0</v>
      </c>
    </row>
    <row r="71" spans="40:40">
      <c r="AN71" s="12">
        <f t="shared" si="1"/>
        <v>0</v>
      </c>
    </row>
    <row r="72" spans="40:40">
      <c r="AN72" s="12">
        <f t="shared" si="1"/>
        <v>0</v>
      </c>
    </row>
    <row r="73" spans="40:40">
      <c r="AN73" s="12">
        <f t="shared" si="1"/>
        <v>0</v>
      </c>
    </row>
    <row r="74" spans="40:40">
      <c r="AN74" s="12">
        <f t="shared" si="1"/>
        <v>0</v>
      </c>
    </row>
    <row r="75" spans="40:40">
      <c r="AN75" s="12">
        <f t="shared" si="1"/>
        <v>0</v>
      </c>
    </row>
    <row r="76" spans="40:40">
      <c r="AN76" s="12">
        <f t="shared" si="1"/>
        <v>0</v>
      </c>
    </row>
    <row r="77" spans="40:40">
      <c r="AN77" s="12">
        <f t="shared" si="1"/>
        <v>0</v>
      </c>
    </row>
    <row r="78" spans="40:40">
      <c r="AN78" s="12">
        <f t="shared" si="1"/>
        <v>0</v>
      </c>
    </row>
    <row r="79" spans="40:40">
      <c r="AN79" s="12">
        <f t="shared" si="1"/>
        <v>0</v>
      </c>
    </row>
    <row r="80" spans="40:40">
      <c r="AN80" s="12">
        <f t="shared" si="1"/>
        <v>0</v>
      </c>
    </row>
    <row r="81" spans="40:40">
      <c r="AN81" s="12">
        <f t="shared" si="1"/>
        <v>0</v>
      </c>
    </row>
    <row r="82" spans="40:40">
      <c r="AN82" s="12">
        <f t="shared" si="1"/>
        <v>0</v>
      </c>
    </row>
    <row r="83" spans="40:40">
      <c r="AN83" s="12">
        <f t="shared" si="1"/>
        <v>0</v>
      </c>
    </row>
    <row r="84" spans="40:40">
      <c r="AN84" s="12">
        <f t="shared" si="1"/>
        <v>0</v>
      </c>
    </row>
    <row r="85" spans="40:40">
      <c r="AN85" s="12">
        <f t="shared" si="1"/>
        <v>0</v>
      </c>
    </row>
    <row r="86" spans="40:40">
      <c r="AN86" s="12">
        <f t="shared" si="1"/>
        <v>0</v>
      </c>
    </row>
    <row r="87" spans="40:40">
      <c r="AN87" s="12">
        <f t="shared" si="1"/>
        <v>0</v>
      </c>
    </row>
    <row r="88" spans="40:40">
      <c r="AN88" s="12">
        <f t="shared" si="1"/>
        <v>0</v>
      </c>
    </row>
    <row r="89" spans="40:40">
      <c r="AN89" s="12">
        <f t="shared" si="1"/>
        <v>0</v>
      </c>
    </row>
    <row r="90" spans="40:40">
      <c r="AN90" s="12">
        <f t="shared" si="1"/>
        <v>0</v>
      </c>
    </row>
    <row r="91" spans="40:40">
      <c r="AN91" s="12">
        <f t="shared" si="1"/>
        <v>0</v>
      </c>
    </row>
    <row r="92" spans="40:40">
      <c r="AN92" s="12">
        <f t="shared" si="1"/>
        <v>0</v>
      </c>
    </row>
    <row r="93" spans="40:40">
      <c r="AN93" s="12">
        <f t="shared" si="1"/>
        <v>0</v>
      </c>
    </row>
    <row r="94" spans="40:40">
      <c r="AN94" s="12">
        <f t="shared" si="1"/>
        <v>0</v>
      </c>
    </row>
    <row r="95" spans="40:40">
      <c r="AN95" s="12">
        <f t="shared" si="1"/>
        <v>0</v>
      </c>
    </row>
    <row r="96" spans="40:40">
      <c r="AN96" s="12">
        <f t="shared" si="1"/>
        <v>0</v>
      </c>
    </row>
    <row r="97" spans="40:40">
      <c r="AN97" s="12">
        <f t="shared" si="1"/>
        <v>0</v>
      </c>
    </row>
    <row r="98" spans="40:40">
      <c r="AN98" s="12">
        <f t="shared" si="1"/>
        <v>0</v>
      </c>
    </row>
    <row r="99" spans="40:40">
      <c r="AN99" s="12">
        <f t="shared" si="1"/>
        <v>0</v>
      </c>
    </row>
  </sheetData>
  <sheetProtection sheet="1" objects="1"/>
  <mergeCells count="14">
    <mergeCell ref="D1:F1"/>
    <mergeCell ref="AA1:AL1"/>
    <mergeCell ref="D2:F2"/>
    <mergeCell ref="AJ2:AK2"/>
    <mergeCell ref="D3:F3"/>
    <mergeCell ref="AA4:AA6"/>
    <mergeCell ref="AA7:AA8"/>
    <mergeCell ref="AA9:AA10"/>
    <mergeCell ref="AB2:AB3"/>
    <mergeCell ref="AC2:AC3"/>
    <mergeCell ref="AD2:AD3"/>
    <mergeCell ref="AE2:AE3"/>
    <mergeCell ref="AF2:AF3"/>
    <mergeCell ref="AG2:AG3"/>
  </mergeCells>
  <pageMargins left="0.75" right="0.75" top="1" bottom="1" header="0.511805555555556" footer="0.511805555555556"/>
  <headerFooter/>
  <drawing r:id="rId1"/>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sheetPr>
    <pageSetUpPr autoPageBreaks="0"/>
  </sheetPr>
  <dimension ref="A1:AN99"/>
  <sheetViews>
    <sheetView showZeros="0" workbookViewId="0">
      <selection activeCell="A1" sqref="A1"/>
    </sheetView>
  </sheetViews>
  <sheetFormatPr defaultColWidth="9.14285714285714" defaultRowHeight="15"/>
  <cols>
    <col min="1" max="1" width="20.5714285714286" customWidth="1"/>
    <col min="2" max="2" width="29.7142857142857" style="8" customWidth="1"/>
    <col min="3" max="3" width="10.2857142857143" style="9" customWidth="1"/>
    <col min="4" max="4" width="10.2857142857143" style="10" customWidth="1"/>
    <col min="5" max="6" width="10.2857142857143" style="9" customWidth="1"/>
    <col min="7" max="7" width="10.2857142857143" style="8" customWidth="1"/>
    <col min="8" max="11" width="10.2857142857143" style="9" customWidth="1"/>
    <col min="12" max="12" width="10.2857142857143" style="11" customWidth="1"/>
    <col min="13" max="24" width="10.2857142857143" style="12" customWidth="1"/>
    <col min="26" max="26" width="0.990476190476191" customWidth="1"/>
    <col min="27" max="27" width="20.5714285714286" customWidth="1"/>
    <col min="28" max="28" width="29.7142857142857" style="8" customWidth="1"/>
    <col min="29" max="29" width="6.71428571428571" style="9" customWidth="1"/>
    <col min="30" max="30" width="19.1428571428571" style="10" customWidth="1"/>
    <col min="31" max="31" width="8.28571428571429" style="9" customWidth="1"/>
    <col min="32" max="32" width="7.42857142857143" style="9" customWidth="1"/>
    <col min="33" max="33" width="33.2857142857143" style="8" customWidth="1"/>
    <col min="34" max="34" width="9.28571428571429" style="9" customWidth="1"/>
    <col min="35" max="35" width="5.42857142857143" style="9" customWidth="1"/>
    <col min="36" max="36" width="3.85714285714286" style="9" customWidth="1"/>
    <col min="37" max="37" width="6.57142857142857" style="9" customWidth="1"/>
    <col min="38" max="38" width="36.2857142857143" style="11" customWidth="1"/>
    <col min="39" max="39" width="0.857142857142857" customWidth="1"/>
    <col min="40" max="40" width="9.14285714285714" style="12"/>
  </cols>
  <sheetData>
    <row r="1" ht="22.5" spans="1:40">
      <c r="A1" s="13" t="str">
        <f>Attraction_List!$Z$2</f>
        <v>Sheet Name</v>
      </c>
      <c r="B1" s="14" t="str">
        <f ca="1">MID(CELL("filename",B1),FIND("]",CELL("filename",B1))+1,255)</f>
        <v>Mike_and_Sulley_to_the_Rescue</v>
      </c>
      <c r="C1" s="14"/>
      <c r="D1" s="15" t="str">
        <f ca="1">HYPERLINK("#"&amp;CELL("address",INDEX(Attraction_List!$A$3:$A$9999,MATCH($B$1,Attraction_List!$Z$3:$Z$9999,0),1)),"Back to Attraction List")</f>
        <v>Back to Attraction List</v>
      </c>
      <c r="E1" s="16"/>
      <c r="F1" s="17"/>
      <c r="G1" s="18"/>
      <c r="H1" s="18"/>
      <c r="I1" s="18"/>
      <c r="J1" s="18"/>
      <c r="K1" s="18"/>
      <c r="L1" s="25"/>
      <c r="AA1" s="30" t="str">
        <f ca="1">N($B$14)&amp;" Task(s) From "&amp;N($B$15)&amp;" Character(s) Use "&amp;CHAR(34)&amp;$B$2&amp;CHAR(34)&amp;" For "&amp;N($AN$1)&amp;" Token(s)"</f>
        <v>13 Task(s) From 6 Character(s) Use "Mike and Sulley to the Rescue" For 4 Token(s)</v>
      </c>
      <c r="AB1" s="31"/>
      <c r="AC1" s="31"/>
      <c r="AD1" s="31"/>
      <c r="AE1" s="31"/>
      <c r="AF1" s="31"/>
      <c r="AG1" s="31"/>
      <c r="AH1" s="31"/>
      <c r="AI1" s="31"/>
      <c r="AJ1" s="31"/>
      <c r="AK1" s="31"/>
      <c r="AL1" s="61"/>
      <c r="AN1" s="12">
        <f ca="1">SUM($AN$4:$AN$9999)</f>
        <v>4</v>
      </c>
    </row>
    <row r="2" ht="22.5" spans="1:40">
      <c r="A2" s="13" t="str">
        <f>Attraction_List!$A$2</f>
        <v>Name</v>
      </c>
      <c r="B2" s="19" t="str">
        <f ca="1">LOOKUP(B1,Attraction_List!$Z$3:$Z$9999,Attraction_List!$A$3:$A$9999)</f>
        <v>Mike and Sulley to the Rescue</v>
      </c>
      <c r="C2" s="19"/>
      <c r="D2" s="9"/>
      <c r="G2" s="20"/>
      <c r="AA2" s="32" t="str">
        <f>HYPERLINK("#$A$1","&lt;&lt;&lt; Attraction Info")</f>
        <v>&lt;&lt;&lt; Attraction Info</v>
      </c>
      <c r="AB2" s="33" t="s">
        <v>276</v>
      </c>
      <c r="AC2" s="34" t="s">
        <v>277</v>
      </c>
      <c r="AD2" s="35" t="s">
        <v>278</v>
      </c>
      <c r="AE2" s="34" t="s">
        <v>279</v>
      </c>
      <c r="AF2" s="34" t="s">
        <v>280</v>
      </c>
      <c r="AG2" s="33" t="s">
        <v>281</v>
      </c>
      <c r="AH2" s="62"/>
      <c r="AI2" s="63" t="s">
        <v>282</v>
      </c>
      <c r="AJ2" s="62" t="s">
        <v>283</v>
      </c>
      <c r="AK2" s="62"/>
      <c r="AL2" s="64" t="str">
        <f ca="1">HYPERLINK("#"&amp;CELL("address",INDEX(Attraction_List!$A$3:$A$9999,MATCH($B$1,Attraction_List!$Z$3:$Z$9999,0),1)),"Back to Attraction List")</f>
        <v>Back to Attraction List</v>
      </c>
      <c r="AN2" s="12">
        <f ca="1" t="shared" ref="AN2:AN66" si="0">IF(ISBLANK($AL2),0,1+LEN($AL2)-LEN(SUBSTITUTE($AL2,"●","")))</f>
        <v>1</v>
      </c>
    </row>
    <row r="3" ht="22.5" spans="1:38">
      <c r="A3" s="13" t="str">
        <f>Attraction_List!$C$2</f>
        <v>Cost</v>
      </c>
      <c r="B3" s="19">
        <f ca="1">LOOKUP(B1,Attraction_List!$Z$3:$Z$9999,Attraction_List!$C$3:$C$9999)</f>
        <v>130</v>
      </c>
      <c r="C3" s="19"/>
      <c r="D3" s="15" t="str">
        <f>IF($B$14&gt;0,HYPERLINK("#$AL$1","Task List &gt;&gt;&gt;"),HYPERLINK("#$A$1","No Tasks"))</f>
        <v>Task List &gt;&gt;&gt;</v>
      </c>
      <c r="E3" s="17"/>
      <c r="F3" s="17"/>
      <c r="G3" s="20"/>
      <c r="AA3" s="75" t="s">
        <v>284</v>
      </c>
      <c r="AB3" s="76"/>
      <c r="AC3" s="77"/>
      <c r="AD3" s="78"/>
      <c r="AE3" s="77"/>
      <c r="AF3" s="77"/>
      <c r="AG3" s="76"/>
      <c r="AH3" s="82" t="s">
        <v>285</v>
      </c>
      <c r="AI3" s="82" t="s">
        <v>286</v>
      </c>
      <c r="AJ3" s="82" t="s">
        <v>28</v>
      </c>
      <c r="AK3" s="82" t="s">
        <v>29</v>
      </c>
      <c r="AL3" s="83" t="s">
        <v>30</v>
      </c>
    </row>
    <row r="4" ht="21.75" spans="1:40">
      <c r="A4" s="13" t="str">
        <f>Attraction_List!$D$2</f>
        <v>Cost Units</v>
      </c>
      <c r="B4" s="19" t="str">
        <f ca="1">LOOKUP(B1,Attraction_List!$Z$3:$Z$9999,Attraction_List!$D$3:$D$9999)</f>
        <v>Gems</v>
      </c>
      <c r="C4" s="19"/>
      <c r="E4" s="21"/>
      <c r="G4" s="20"/>
      <c r="L4" s="26"/>
      <c r="AA4" s="79" t="s">
        <v>560</v>
      </c>
      <c r="AB4" s="92" t="s">
        <v>774</v>
      </c>
      <c r="AC4" s="93"/>
      <c r="AD4" s="94"/>
      <c r="AE4" s="93"/>
      <c r="AF4" s="93"/>
      <c r="AG4" s="92" t="s">
        <v>176</v>
      </c>
      <c r="AH4" s="93" t="s">
        <v>35</v>
      </c>
      <c r="AI4" s="93"/>
      <c r="AJ4" s="93">
        <v>13</v>
      </c>
      <c r="AK4" s="93">
        <v>110</v>
      </c>
      <c r="AL4" s="106" t="s">
        <v>491</v>
      </c>
      <c r="AN4" s="12">
        <f ca="1" t="shared" si="0"/>
        <v>1</v>
      </c>
    </row>
    <row r="5" ht="21.75" spans="1:40">
      <c r="A5" s="13" t="str">
        <f>Attraction_List!$E$2</f>
        <v>Limited Time</v>
      </c>
      <c r="B5" s="19" t="str">
        <f ca="1">IF(LOOKUP(B1,Attraction_List!$Z$3:$Z$9999,Attraction_List!$E$3:$E$9999)="Y","Yes","No")</f>
        <v>No</v>
      </c>
      <c r="C5" s="19"/>
      <c r="E5" s="21"/>
      <c r="G5" s="20"/>
      <c r="L5" s="26"/>
      <c r="AA5" s="113"/>
      <c r="AB5" s="223" t="s">
        <v>775</v>
      </c>
      <c r="AC5" s="224">
        <v>1</v>
      </c>
      <c r="AD5" s="226" t="s">
        <v>572</v>
      </c>
      <c r="AE5" s="224">
        <v>1</v>
      </c>
      <c r="AF5" s="224"/>
      <c r="AG5" s="223" t="s">
        <v>176</v>
      </c>
      <c r="AH5" s="224" t="s">
        <v>41</v>
      </c>
      <c r="AI5" s="224"/>
      <c r="AJ5" s="224">
        <v>37</v>
      </c>
      <c r="AK5" s="224">
        <v>370</v>
      </c>
      <c r="AL5" s="235"/>
      <c r="AN5" s="12">
        <f ca="1" t="shared" si="0"/>
        <v>0</v>
      </c>
    </row>
    <row r="6" ht="21" spans="1:40">
      <c r="A6" s="13" t="str">
        <f>Attraction_List!$F$2</f>
        <v>Build Time</v>
      </c>
      <c r="B6" s="19" t="str">
        <f ca="1">LOOKUP(B1,Attraction_List!$Z$3:$Z$9999,Attraction_List!$F$3:$F$9999)</f>
        <v>0s</v>
      </c>
      <c r="C6" s="19"/>
      <c r="E6" s="21"/>
      <c r="G6" s="20"/>
      <c r="L6" s="26"/>
      <c r="AA6" s="79" t="s">
        <v>565</v>
      </c>
      <c r="AB6" s="92" t="s">
        <v>776</v>
      </c>
      <c r="AC6" s="93"/>
      <c r="AD6" s="94"/>
      <c r="AE6" s="93"/>
      <c r="AF6" s="93"/>
      <c r="AG6" s="92" t="s">
        <v>176</v>
      </c>
      <c r="AH6" s="93" t="s">
        <v>33</v>
      </c>
      <c r="AI6" s="93"/>
      <c r="AJ6" s="93">
        <v>10</v>
      </c>
      <c r="AK6" s="93">
        <v>75</v>
      </c>
      <c r="AL6" s="106"/>
      <c r="AN6" s="12">
        <f ca="1" t="shared" si="0"/>
        <v>0</v>
      </c>
    </row>
    <row r="7" ht="21.75" spans="1:40">
      <c r="A7" s="13" t="str">
        <f>Attraction_List!$G$2</f>
        <v>Size</v>
      </c>
      <c r="B7" s="19" t="str">
        <f ca="1">LOOKUP(B1,Attraction_List!$Z$3:$Z$9999,Attraction_List!$G$3:$G$9999)</f>
        <v>13x13</v>
      </c>
      <c r="C7" s="19"/>
      <c r="E7" s="21"/>
      <c r="G7" s="20"/>
      <c r="L7" s="26"/>
      <c r="AA7" s="80"/>
      <c r="AB7" s="98" t="s">
        <v>777</v>
      </c>
      <c r="AC7" s="99">
        <v>8</v>
      </c>
      <c r="AD7" s="100" t="s">
        <v>572</v>
      </c>
      <c r="AE7" s="99"/>
      <c r="AF7" s="99"/>
      <c r="AG7" s="98" t="s">
        <v>176</v>
      </c>
      <c r="AH7" s="99" t="s">
        <v>46</v>
      </c>
      <c r="AI7" s="99"/>
      <c r="AJ7" s="99">
        <v>20</v>
      </c>
      <c r="AK7" s="99">
        <v>210</v>
      </c>
      <c r="AL7" s="108" t="s">
        <v>214</v>
      </c>
      <c r="AN7" s="12">
        <f ca="1" t="shared" si="0"/>
        <v>1</v>
      </c>
    </row>
    <row r="8" ht="21.75" spans="1:40">
      <c r="A8" s="13" t="str">
        <f>Attraction_List!$H$2</f>
        <v>Collect Time</v>
      </c>
      <c r="B8" s="19" t="str">
        <f ca="1">LOOKUP(B1,Attraction_List!$Z$3:$Z$9999,Attraction_List!$H$3:$H$9999)</f>
        <v>6h</v>
      </c>
      <c r="C8" s="19"/>
      <c r="E8" s="21"/>
      <c r="G8" s="20"/>
      <c r="L8" s="26"/>
      <c r="AA8" s="120" t="s">
        <v>573</v>
      </c>
      <c r="AB8" s="300" t="s">
        <v>778</v>
      </c>
      <c r="AC8" s="301">
        <v>1</v>
      </c>
      <c r="AD8" s="302"/>
      <c r="AE8" s="301"/>
      <c r="AF8" s="301"/>
      <c r="AG8" s="300" t="s">
        <v>176</v>
      </c>
      <c r="AH8" s="301" t="s">
        <v>33</v>
      </c>
      <c r="AI8" s="301"/>
      <c r="AJ8" s="301">
        <v>10</v>
      </c>
      <c r="AK8" s="301">
        <v>75</v>
      </c>
      <c r="AL8" s="304" t="s">
        <v>779</v>
      </c>
      <c r="AN8" s="12">
        <f ca="1" t="shared" si="0"/>
        <v>1</v>
      </c>
    </row>
    <row r="9" ht="21" spans="1:40">
      <c r="A9" s="13" t="str">
        <f>Attraction_List!$I$2</f>
        <v>Striking Gold</v>
      </c>
      <c r="B9" s="19" t="str">
        <f ca="1">IF(LOOKUP(B1,Attraction_List!$Z$3:$Z$9999,Attraction_List!$I$3:$I$9999)="Y","Yes","No")</f>
        <v>No</v>
      </c>
      <c r="C9" s="19"/>
      <c r="E9" s="21"/>
      <c r="G9" s="20"/>
      <c r="L9" s="26"/>
      <c r="AA9" s="79" t="s">
        <v>576</v>
      </c>
      <c r="AB9" s="92" t="s">
        <v>780</v>
      </c>
      <c r="AC9" s="93"/>
      <c r="AD9" s="94" t="s">
        <v>572</v>
      </c>
      <c r="AE9" s="93"/>
      <c r="AF9" s="93"/>
      <c r="AG9" s="92" t="s">
        <v>176</v>
      </c>
      <c r="AH9" s="93" t="s">
        <v>33</v>
      </c>
      <c r="AI9" s="93"/>
      <c r="AJ9" s="93">
        <v>13</v>
      </c>
      <c r="AK9" s="93">
        <v>100</v>
      </c>
      <c r="AL9" s="106"/>
      <c r="AN9" s="12">
        <f ca="1" t="shared" si="0"/>
        <v>0</v>
      </c>
    </row>
    <row r="10" ht="21" spans="1:40">
      <c r="A10" s="13" t="str">
        <f>Attraction_List!$J$2</f>
        <v>XP</v>
      </c>
      <c r="B10" s="19">
        <f ca="1">LOOKUP(B1,Attraction_List!$Z$3:$Z$9999,Attraction_List!$J$3:$J$9999)</f>
        <v>30</v>
      </c>
      <c r="C10" s="19"/>
      <c r="E10" s="21"/>
      <c r="G10" s="20"/>
      <c r="L10" s="26"/>
      <c r="AA10" s="81"/>
      <c r="AB10" s="95" t="s">
        <v>781</v>
      </c>
      <c r="AC10" s="96">
        <v>1</v>
      </c>
      <c r="AD10" s="97"/>
      <c r="AE10" s="96"/>
      <c r="AF10" s="96"/>
      <c r="AG10" s="95" t="s">
        <v>176</v>
      </c>
      <c r="AH10" s="96" t="s">
        <v>41</v>
      </c>
      <c r="AI10" s="96"/>
      <c r="AJ10" s="96">
        <v>29</v>
      </c>
      <c r="AK10" s="96">
        <v>275</v>
      </c>
      <c r="AL10" s="107"/>
      <c r="AN10" s="12">
        <f ca="1" t="shared" si="0"/>
        <v>0</v>
      </c>
    </row>
    <row r="11" ht="21.75" spans="1:40">
      <c r="A11" s="13" t="str">
        <f>Attraction_List!$K$2</f>
        <v>Magic</v>
      </c>
      <c r="B11" s="19">
        <f ca="1">LOOKUP(B1,Attraction_List!$Z$3:$Z$9999,Attraction_List!$K$3:$K$9999)</f>
        <v>150</v>
      </c>
      <c r="C11" s="19"/>
      <c r="D11" s="22"/>
      <c r="E11" s="23"/>
      <c r="F11" s="24"/>
      <c r="G11" s="22"/>
      <c r="H11" s="24"/>
      <c r="I11" s="24"/>
      <c r="J11" s="24"/>
      <c r="K11" s="24"/>
      <c r="L11" s="27"/>
      <c r="AA11" s="80"/>
      <c r="AB11" s="98" t="s">
        <v>782</v>
      </c>
      <c r="AC11" s="99">
        <v>1</v>
      </c>
      <c r="AD11" s="100" t="s">
        <v>562</v>
      </c>
      <c r="AE11" s="99">
        <v>1</v>
      </c>
      <c r="AF11" s="99"/>
      <c r="AG11" s="98" t="s">
        <v>176</v>
      </c>
      <c r="AH11" s="99" t="s">
        <v>100</v>
      </c>
      <c r="AI11" s="99"/>
      <c r="AJ11" s="99">
        <v>57</v>
      </c>
      <c r="AK11" s="99">
        <v>500</v>
      </c>
      <c r="AL11" s="108"/>
      <c r="AN11" s="12">
        <f ca="1" t="shared" si="0"/>
        <v>0</v>
      </c>
    </row>
    <row r="12" ht="21" spans="1:40">
      <c r="A12" s="13" t="str">
        <f>Attraction_List!$L$2</f>
        <v>Possible Tokens</v>
      </c>
      <c r="B12" s="19" t="str">
        <f ca="1">LOOKUP(B1,Attraction_List!$Z$3:$Z$9999,Attraction_List!$L$3:$L$9999)</f>
        <v>Horn-Rimmed Glasses ● Rapunzel Ears</v>
      </c>
      <c r="C12" s="19"/>
      <c r="E12" s="21"/>
      <c r="G12" s="20"/>
      <c r="L12" s="28"/>
      <c r="AA12" s="124" t="s">
        <v>562</v>
      </c>
      <c r="AB12" s="102" t="s">
        <v>783</v>
      </c>
      <c r="AC12" s="103">
        <v>5</v>
      </c>
      <c r="AD12" s="104"/>
      <c r="AE12" s="103"/>
      <c r="AF12" s="103"/>
      <c r="AG12" s="102" t="s">
        <v>176</v>
      </c>
      <c r="AH12" s="103" t="s">
        <v>41</v>
      </c>
      <c r="AI12" s="103"/>
      <c r="AJ12" s="103">
        <v>29</v>
      </c>
      <c r="AK12" s="103">
        <v>275</v>
      </c>
      <c r="AL12" s="109"/>
      <c r="AN12" s="12">
        <f ca="1" t="shared" si="0"/>
        <v>0</v>
      </c>
    </row>
    <row r="13" ht="21.75" spans="1:40">
      <c r="A13" s="13" t="str">
        <f>Attraction_List!$M$2</f>
        <v>Activity</v>
      </c>
      <c r="B13" s="19" t="str">
        <f ca="1">LOOKUP(B1,Attraction_List!$Z$3:$Z$9999,Attraction_List!$M$3:$M$9999)</f>
        <v>Rescuing Boo</v>
      </c>
      <c r="C13" s="19"/>
      <c r="E13" s="21"/>
      <c r="G13" s="20"/>
      <c r="L13" s="29"/>
      <c r="AA13" s="113"/>
      <c r="AB13" s="223" t="s">
        <v>782</v>
      </c>
      <c r="AC13" s="224">
        <v>1</v>
      </c>
      <c r="AD13" s="223" t="s">
        <v>576</v>
      </c>
      <c r="AE13" s="224">
        <v>1</v>
      </c>
      <c r="AF13" s="224"/>
      <c r="AG13" s="223" t="s">
        <v>176</v>
      </c>
      <c r="AH13" s="224" t="s">
        <v>100</v>
      </c>
      <c r="AI13" s="224"/>
      <c r="AJ13" s="224">
        <v>57</v>
      </c>
      <c r="AK13" s="224">
        <v>500</v>
      </c>
      <c r="AL13" s="235"/>
      <c r="AN13" s="12">
        <f ca="1" t="shared" si="0"/>
        <v>0</v>
      </c>
    </row>
    <row r="14" ht="21" spans="1:40">
      <c r="A14" s="13" t="s">
        <v>308</v>
      </c>
      <c r="B14" s="22">
        <f>COUNTA($AB$4:$AB$9999)</f>
        <v>13</v>
      </c>
      <c r="C14" s="24"/>
      <c r="D14" s="22"/>
      <c r="E14" s="23"/>
      <c r="F14" s="24"/>
      <c r="G14" s="20"/>
      <c r="H14" s="24"/>
      <c r="I14" s="24"/>
      <c r="J14" s="24"/>
      <c r="K14" s="24"/>
      <c r="L14" s="28"/>
      <c r="AA14" s="79" t="s">
        <v>572</v>
      </c>
      <c r="AB14" s="92" t="s">
        <v>784</v>
      </c>
      <c r="AC14" s="93"/>
      <c r="AD14" s="94" t="s">
        <v>576</v>
      </c>
      <c r="AE14" s="93"/>
      <c r="AF14" s="93"/>
      <c r="AG14" s="92" t="s">
        <v>176</v>
      </c>
      <c r="AH14" s="93" t="s">
        <v>33</v>
      </c>
      <c r="AI14" s="93"/>
      <c r="AJ14" s="93">
        <v>13</v>
      </c>
      <c r="AK14" s="93">
        <v>100</v>
      </c>
      <c r="AL14" s="106"/>
      <c r="AN14" s="12">
        <f ca="1" t="shared" si="0"/>
        <v>0</v>
      </c>
    </row>
    <row r="15" ht="21" spans="1:40">
      <c r="A15" s="13" t="s">
        <v>311</v>
      </c>
      <c r="B15" s="22">
        <f>COUNTA($AA$4:$AA$9999)</f>
        <v>6</v>
      </c>
      <c r="C15" s="24"/>
      <c r="D15" s="22"/>
      <c r="E15" s="23"/>
      <c r="F15" s="24"/>
      <c r="G15" s="20"/>
      <c r="H15" s="24"/>
      <c r="I15" s="24"/>
      <c r="J15" s="24"/>
      <c r="K15" s="24"/>
      <c r="L15" s="28"/>
      <c r="AA15" s="81"/>
      <c r="AB15" s="95" t="s">
        <v>785</v>
      </c>
      <c r="AC15" s="96"/>
      <c r="AD15" s="97" t="s">
        <v>565</v>
      </c>
      <c r="AE15" s="96">
        <v>8</v>
      </c>
      <c r="AF15" s="96"/>
      <c r="AG15" s="95" t="s">
        <v>176</v>
      </c>
      <c r="AH15" s="96" t="s">
        <v>46</v>
      </c>
      <c r="AI15" s="96"/>
      <c r="AJ15" s="96">
        <v>20</v>
      </c>
      <c r="AK15" s="96">
        <v>210</v>
      </c>
      <c r="AL15" s="107" t="s">
        <v>214</v>
      </c>
      <c r="AN15" s="12">
        <f ca="1" t="shared" si="0"/>
        <v>1</v>
      </c>
    </row>
    <row r="16" ht="15.75" spans="27:40">
      <c r="AA16" s="80"/>
      <c r="AB16" s="98" t="s">
        <v>786</v>
      </c>
      <c r="AC16" s="99">
        <v>1</v>
      </c>
      <c r="AD16" s="100" t="s">
        <v>560</v>
      </c>
      <c r="AE16" s="99">
        <v>1</v>
      </c>
      <c r="AF16" s="99"/>
      <c r="AG16" s="98" t="s">
        <v>176</v>
      </c>
      <c r="AH16" s="99" t="s">
        <v>41</v>
      </c>
      <c r="AI16" s="99"/>
      <c r="AJ16" s="99">
        <v>37</v>
      </c>
      <c r="AK16" s="99">
        <v>370</v>
      </c>
      <c r="AL16" s="108"/>
      <c r="AN16" s="12">
        <f ca="1" t="shared" si="0"/>
        <v>0</v>
      </c>
    </row>
    <row r="17" spans="27:40">
      <c r="AA17" s="44"/>
      <c r="AB17" s="46"/>
      <c r="AC17" s="45"/>
      <c r="AD17" s="45"/>
      <c r="AE17" s="45"/>
      <c r="AF17" s="45"/>
      <c r="AG17" s="45"/>
      <c r="AH17" s="45"/>
      <c r="AI17" s="45"/>
      <c r="AJ17" s="45"/>
      <c r="AK17" s="45"/>
      <c r="AL17" s="46"/>
      <c r="AN17" s="12">
        <f ca="1" t="shared" si="0"/>
        <v>0</v>
      </c>
    </row>
    <row r="18" spans="27:40">
      <c r="AA18" s="44"/>
      <c r="AB18" s="46"/>
      <c r="AC18" s="45"/>
      <c r="AD18" s="45"/>
      <c r="AE18" s="45"/>
      <c r="AF18" s="45"/>
      <c r="AG18" s="46"/>
      <c r="AH18" s="45"/>
      <c r="AI18" s="45"/>
      <c r="AJ18" s="45"/>
      <c r="AK18" s="45"/>
      <c r="AL18" s="46"/>
      <c r="AN18" s="12">
        <f ca="1" t="shared" si="0"/>
        <v>0</v>
      </c>
    </row>
    <row r="19" spans="27:40">
      <c r="AA19" s="44"/>
      <c r="AB19" s="46"/>
      <c r="AC19" s="45"/>
      <c r="AD19" s="45"/>
      <c r="AE19" s="45"/>
      <c r="AF19" s="45"/>
      <c r="AG19" s="46"/>
      <c r="AH19" s="45"/>
      <c r="AI19" s="45"/>
      <c r="AJ19" s="45"/>
      <c r="AK19" s="45"/>
      <c r="AL19" s="46"/>
      <c r="AN19" s="12">
        <f ca="1" t="shared" si="0"/>
        <v>0</v>
      </c>
    </row>
    <row r="20" spans="27:40">
      <c r="AA20" s="44"/>
      <c r="AB20" s="46"/>
      <c r="AC20" s="45"/>
      <c r="AD20" s="47"/>
      <c r="AE20" s="45"/>
      <c r="AF20" s="45"/>
      <c r="AG20" s="46"/>
      <c r="AH20" s="45"/>
      <c r="AI20" s="45"/>
      <c r="AJ20" s="45"/>
      <c r="AK20" s="45"/>
      <c r="AL20" s="46"/>
      <c r="AN20" s="12">
        <f ca="1" t="shared" si="0"/>
        <v>0</v>
      </c>
    </row>
    <row r="21" spans="27:40">
      <c r="AA21" s="44"/>
      <c r="AB21" s="46"/>
      <c r="AC21" s="45"/>
      <c r="AD21" s="45"/>
      <c r="AE21" s="45"/>
      <c r="AF21" s="45"/>
      <c r="AG21" s="46"/>
      <c r="AH21" s="45"/>
      <c r="AI21" s="45"/>
      <c r="AJ21" s="45"/>
      <c r="AK21" s="45"/>
      <c r="AL21" s="46"/>
      <c r="AN21" s="12">
        <f ca="1" t="shared" si="0"/>
        <v>0</v>
      </c>
    </row>
    <row r="22" spans="27:40">
      <c r="AA22" s="44"/>
      <c r="AB22" s="46"/>
      <c r="AC22" s="45"/>
      <c r="AD22" s="45"/>
      <c r="AE22" s="45"/>
      <c r="AF22" s="45"/>
      <c r="AG22" s="46"/>
      <c r="AH22" s="45"/>
      <c r="AI22" s="45"/>
      <c r="AJ22" s="45"/>
      <c r="AK22" s="45"/>
      <c r="AL22" s="46"/>
      <c r="AN22" s="12">
        <f ca="1" t="shared" si="0"/>
        <v>0</v>
      </c>
    </row>
    <row r="23" spans="27:40">
      <c r="AA23" s="44"/>
      <c r="AB23" s="46"/>
      <c r="AC23" s="45"/>
      <c r="AD23" s="45"/>
      <c r="AE23" s="45"/>
      <c r="AF23" s="45"/>
      <c r="AG23" s="46"/>
      <c r="AH23" s="45"/>
      <c r="AI23" s="45"/>
      <c r="AJ23" s="45"/>
      <c r="AK23" s="45"/>
      <c r="AL23" s="46"/>
      <c r="AN23" s="12">
        <f ca="1" t="shared" si="0"/>
        <v>0</v>
      </c>
    </row>
    <row r="24" spans="27:40">
      <c r="AA24" s="44"/>
      <c r="AB24" s="45"/>
      <c r="AC24" s="45"/>
      <c r="AD24" s="45"/>
      <c r="AE24" s="45"/>
      <c r="AF24" s="45"/>
      <c r="AG24" s="45"/>
      <c r="AH24" s="45"/>
      <c r="AI24" s="45"/>
      <c r="AJ24" s="45"/>
      <c r="AK24" s="45"/>
      <c r="AL24" s="46"/>
      <c r="AN24" s="12">
        <f ca="1" t="shared" si="0"/>
        <v>0</v>
      </c>
    </row>
    <row r="25" spans="27:40">
      <c r="AA25" s="44"/>
      <c r="AB25" s="45"/>
      <c r="AC25" s="45"/>
      <c r="AD25" s="47"/>
      <c r="AE25" s="45"/>
      <c r="AF25" s="45"/>
      <c r="AG25" s="45"/>
      <c r="AH25" s="45"/>
      <c r="AI25" s="45"/>
      <c r="AJ25" s="45"/>
      <c r="AK25" s="45"/>
      <c r="AL25" s="46"/>
      <c r="AN25" s="12">
        <f ca="1" t="shared" si="0"/>
        <v>0</v>
      </c>
    </row>
    <row r="26" spans="27:40">
      <c r="AA26" s="44"/>
      <c r="AB26" s="45"/>
      <c r="AC26" s="45"/>
      <c r="AD26" s="45"/>
      <c r="AE26" s="45"/>
      <c r="AF26" s="45"/>
      <c r="AG26" s="45"/>
      <c r="AH26" s="45"/>
      <c r="AI26" s="45"/>
      <c r="AJ26" s="45"/>
      <c r="AK26" s="45"/>
      <c r="AL26" s="46"/>
      <c r="AN26" s="12">
        <f ca="1" t="shared" si="0"/>
        <v>0</v>
      </c>
    </row>
    <row r="27" spans="27:40">
      <c r="AA27" s="44"/>
      <c r="AB27" s="45"/>
      <c r="AC27" s="45"/>
      <c r="AD27" s="45"/>
      <c r="AE27" s="45"/>
      <c r="AF27" s="45"/>
      <c r="AG27" s="45"/>
      <c r="AH27" s="45"/>
      <c r="AI27" s="45"/>
      <c r="AJ27" s="45"/>
      <c r="AK27" s="45"/>
      <c r="AL27" s="46"/>
      <c r="AN27" s="12">
        <f ca="1" t="shared" si="0"/>
        <v>0</v>
      </c>
    </row>
    <row r="28" spans="27:40">
      <c r="AA28" s="44"/>
      <c r="AB28" s="45"/>
      <c r="AC28" s="45"/>
      <c r="AD28" s="45"/>
      <c r="AE28" s="45"/>
      <c r="AF28" s="45"/>
      <c r="AG28" s="45"/>
      <c r="AH28" s="45"/>
      <c r="AI28" s="45"/>
      <c r="AJ28" s="45"/>
      <c r="AK28" s="45"/>
      <c r="AL28" s="46"/>
      <c r="AN28" s="12">
        <f ca="1" t="shared" si="0"/>
        <v>0</v>
      </c>
    </row>
    <row r="29" spans="27:40">
      <c r="AA29" s="44"/>
      <c r="AB29" s="45"/>
      <c r="AC29" s="45"/>
      <c r="AD29" s="45"/>
      <c r="AE29" s="45"/>
      <c r="AF29" s="45"/>
      <c r="AG29" s="45"/>
      <c r="AH29" s="45"/>
      <c r="AI29" s="45"/>
      <c r="AJ29" s="45"/>
      <c r="AK29" s="45"/>
      <c r="AL29" s="46"/>
      <c r="AN29" s="12">
        <f ca="1" t="shared" si="0"/>
        <v>0</v>
      </c>
    </row>
    <row r="30" spans="27:40">
      <c r="AA30" s="44"/>
      <c r="AB30" s="45"/>
      <c r="AC30" s="45"/>
      <c r="AD30" s="45"/>
      <c r="AE30" s="45"/>
      <c r="AF30" s="45"/>
      <c r="AG30" s="45"/>
      <c r="AH30" s="45"/>
      <c r="AI30" s="45"/>
      <c r="AJ30" s="45"/>
      <c r="AK30" s="45"/>
      <c r="AL30" s="46"/>
      <c r="AN30" s="12">
        <f ca="1" t="shared" si="0"/>
        <v>0</v>
      </c>
    </row>
    <row r="31" spans="27:40">
      <c r="AA31" s="44"/>
      <c r="AB31" s="45"/>
      <c r="AC31" s="45"/>
      <c r="AD31" s="45"/>
      <c r="AE31" s="45"/>
      <c r="AF31" s="45"/>
      <c r="AG31" s="45"/>
      <c r="AH31" s="45"/>
      <c r="AI31" s="45"/>
      <c r="AJ31" s="45"/>
      <c r="AK31" s="45"/>
      <c r="AL31" s="46"/>
      <c r="AN31" s="12">
        <f ca="1" t="shared" si="0"/>
        <v>0</v>
      </c>
    </row>
    <row r="32" spans="27:40">
      <c r="AA32" s="44"/>
      <c r="AB32" s="45"/>
      <c r="AC32" s="45"/>
      <c r="AD32" s="45"/>
      <c r="AE32" s="45"/>
      <c r="AF32" s="45"/>
      <c r="AG32" s="45"/>
      <c r="AH32" s="45"/>
      <c r="AI32" s="45"/>
      <c r="AJ32" s="45"/>
      <c r="AK32" s="45"/>
      <c r="AL32" s="46"/>
      <c r="AN32" s="12">
        <f ca="1" t="shared" si="0"/>
        <v>0</v>
      </c>
    </row>
    <row r="33" spans="27:40">
      <c r="AA33" s="44"/>
      <c r="AB33" s="45"/>
      <c r="AC33" s="45"/>
      <c r="AD33" s="47"/>
      <c r="AE33" s="45"/>
      <c r="AF33" s="45"/>
      <c r="AG33" s="45"/>
      <c r="AH33" s="45"/>
      <c r="AI33" s="45"/>
      <c r="AJ33" s="45"/>
      <c r="AK33" s="45"/>
      <c r="AL33" s="46"/>
      <c r="AN33" s="12">
        <f ca="1" t="shared" si="0"/>
        <v>0</v>
      </c>
    </row>
    <row r="34" spans="27:40">
      <c r="AA34" s="44"/>
      <c r="AB34" s="46"/>
      <c r="AC34" s="45"/>
      <c r="AD34" s="45"/>
      <c r="AE34" s="45"/>
      <c r="AF34" s="45"/>
      <c r="AG34" s="46"/>
      <c r="AH34" s="45"/>
      <c r="AI34" s="45"/>
      <c r="AJ34" s="45"/>
      <c r="AK34" s="45"/>
      <c r="AL34" s="70"/>
      <c r="AN34" s="12">
        <f ca="1" t="shared" si="0"/>
        <v>0</v>
      </c>
    </row>
    <row r="35" spans="27:40">
      <c r="AA35" s="48"/>
      <c r="AB35" s="49"/>
      <c r="AC35" s="50"/>
      <c r="AD35" s="50"/>
      <c r="AE35" s="50"/>
      <c r="AF35" s="50"/>
      <c r="AG35" s="49"/>
      <c r="AH35" s="50"/>
      <c r="AI35" s="50"/>
      <c r="AJ35" s="50"/>
      <c r="AK35" s="50"/>
      <c r="AL35" s="71"/>
      <c r="AN35" s="12">
        <f ca="1" t="shared" si="0"/>
        <v>0</v>
      </c>
    </row>
    <row r="36" spans="27:40">
      <c r="AA36" s="48"/>
      <c r="AB36" s="49"/>
      <c r="AC36" s="50"/>
      <c r="AD36" s="50"/>
      <c r="AE36" s="50"/>
      <c r="AF36" s="50"/>
      <c r="AG36" s="49"/>
      <c r="AH36" s="50"/>
      <c r="AI36" s="50"/>
      <c r="AJ36" s="50"/>
      <c r="AK36" s="50"/>
      <c r="AL36" s="71"/>
      <c r="AN36" s="12">
        <f ca="1" t="shared" si="0"/>
        <v>0</v>
      </c>
    </row>
    <row r="37" spans="27:40">
      <c r="AA37" s="48"/>
      <c r="AB37" s="49"/>
      <c r="AC37" s="50"/>
      <c r="AD37" s="50"/>
      <c r="AE37" s="50"/>
      <c r="AF37" s="50"/>
      <c r="AG37" s="49"/>
      <c r="AH37" s="50"/>
      <c r="AI37" s="50"/>
      <c r="AJ37" s="50"/>
      <c r="AK37" s="50"/>
      <c r="AL37" s="71"/>
      <c r="AN37" s="12">
        <f ca="1" t="shared" si="0"/>
        <v>0</v>
      </c>
    </row>
    <row r="38" spans="27:40">
      <c r="AA38" s="51"/>
      <c r="AB38" s="29"/>
      <c r="AC38" s="10"/>
      <c r="AE38" s="10"/>
      <c r="AF38" s="10"/>
      <c r="AG38" s="29"/>
      <c r="AH38" s="10"/>
      <c r="AI38" s="10"/>
      <c r="AJ38" s="10"/>
      <c r="AK38" s="10"/>
      <c r="AL38" s="28"/>
      <c r="AN38" s="12">
        <f ca="1" t="shared" si="0"/>
        <v>0</v>
      </c>
    </row>
    <row r="39" spans="27:40">
      <c r="AA39" s="51"/>
      <c r="AB39" s="29"/>
      <c r="AC39" s="10"/>
      <c r="AE39" s="10"/>
      <c r="AF39" s="10"/>
      <c r="AG39" s="29"/>
      <c r="AH39" s="10"/>
      <c r="AI39" s="10"/>
      <c r="AJ39" s="10"/>
      <c r="AK39" s="10"/>
      <c r="AL39" s="28"/>
      <c r="AN39" s="12">
        <f ca="1" t="shared" si="0"/>
        <v>0</v>
      </c>
    </row>
    <row r="40" spans="27:40">
      <c r="AA40" s="51"/>
      <c r="AB40" s="29"/>
      <c r="AC40" s="10"/>
      <c r="AE40" s="10"/>
      <c r="AF40" s="10"/>
      <c r="AG40" s="29"/>
      <c r="AH40" s="10"/>
      <c r="AI40" s="10"/>
      <c r="AJ40" s="10"/>
      <c r="AK40" s="10"/>
      <c r="AL40" s="28"/>
      <c r="AN40" s="12">
        <f ca="1" t="shared" si="0"/>
        <v>0</v>
      </c>
    </row>
    <row r="41" spans="27:40">
      <c r="AA41" s="51"/>
      <c r="AB41" s="29"/>
      <c r="AC41" s="10"/>
      <c r="AE41" s="10"/>
      <c r="AF41" s="10"/>
      <c r="AG41" s="29"/>
      <c r="AH41" s="10"/>
      <c r="AI41" s="10"/>
      <c r="AJ41" s="10"/>
      <c r="AK41" s="10"/>
      <c r="AL41" s="28"/>
      <c r="AN41" s="12">
        <f ca="1" t="shared" si="0"/>
        <v>0</v>
      </c>
    </row>
    <row r="42" spans="27:40">
      <c r="AA42" s="51"/>
      <c r="AB42" s="29"/>
      <c r="AC42" s="10"/>
      <c r="AE42" s="10"/>
      <c r="AF42" s="10"/>
      <c r="AG42" s="29"/>
      <c r="AH42" s="10"/>
      <c r="AI42" s="10"/>
      <c r="AJ42" s="10"/>
      <c r="AK42" s="10"/>
      <c r="AL42" s="28"/>
      <c r="AN42" s="12">
        <f ca="1" t="shared" si="0"/>
        <v>0</v>
      </c>
    </row>
    <row r="43" spans="27:40">
      <c r="AA43" s="51"/>
      <c r="AB43" s="29"/>
      <c r="AC43" s="10"/>
      <c r="AE43" s="10"/>
      <c r="AF43" s="10"/>
      <c r="AG43" s="29"/>
      <c r="AH43" s="10"/>
      <c r="AI43" s="10"/>
      <c r="AJ43" s="10"/>
      <c r="AK43" s="10"/>
      <c r="AL43" s="28"/>
      <c r="AN43" s="12">
        <f ca="1" t="shared" si="0"/>
        <v>0</v>
      </c>
    </row>
    <row r="44" spans="40:40">
      <c r="AN44" s="12">
        <f ca="1" t="shared" si="0"/>
        <v>0</v>
      </c>
    </row>
    <row r="45" spans="27:40">
      <c r="AA45" s="52"/>
      <c r="AB45" s="53"/>
      <c r="AC45" s="54"/>
      <c r="AD45" s="50"/>
      <c r="AE45" s="54"/>
      <c r="AF45" s="54"/>
      <c r="AG45" s="53"/>
      <c r="AH45" s="54"/>
      <c r="AI45" s="54"/>
      <c r="AJ45" s="54"/>
      <c r="AK45" s="54"/>
      <c r="AL45" s="72"/>
      <c r="AM45" s="52"/>
      <c r="AN45" s="12">
        <f ca="1" t="shared" si="0"/>
        <v>0</v>
      </c>
    </row>
    <row r="46" spans="27:40">
      <c r="AA46" s="44"/>
      <c r="AB46" s="55"/>
      <c r="AC46" s="56"/>
      <c r="AD46" s="45"/>
      <c r="AE46" s="56"/>
      <c r="AF46" s="56"/>
      <c r="AG46" s="55"/>
      <c r="AH46" s="56"/>
      <c r="AI46" s="56"/>
      <c r="AJ46" s="56"/>
      <c r="AK46" s="56"/>
      <c r="AL46" s="73"/>
      <c r="AM46" s="52"/>
      <c r="AN46" s="12">
        <f ca="1" t="shared" si="0"/>
        <v>0</v>
      </c>
    </row>
    <row r="47" spans="27:40">
      <c r="AA47" s="44"/>
      <c r="AB47" s="55"/>
      <c r="AC47" s="56"/>
      <c r="AD47" s="45"/>
      <c r="AE47" s="56"/>
      <c r="AF47" s="56"/>
      <c r="AG47" s="55"/>
      <c r="AH47" s="56"/>
      <c r="AI47" s="56"/>
      <c r="AJ47" s="56"/>
      <c r="AK47" s="56"/>
      <c r="AL47" s="46"/>
      <c r="AM47" s="52"/>
      <c r="AN47" s="12">
        <f ca="1" t="shared" si="0"/>
        <v>0</v>
      </c>
    </row>
    <row r="48" spans="27:40">
      <c r="AA48" s="44"/>
      <c r="AB48" s="55"/>
      <c r="AC48" s="56"/>
      <c r="AD48" s="57"/>
      <c r="AE48" s="56"/>
      <c r="AF48" s="56"/>
      <c r="AG48" s="55"/>
      <c r="AH48" s="56"/>
      <c r="AI48" s="56"/>
      <c r="AJ48" s="56"/>
      <c r="AK48" s="56"/>
      <c r="AL48" s="46"/>
      <c r="AM48" s="52"/>
      <c r="AN48" s="12">
        <f ca="1" t="shared" si="0"/>
        <v>0</v>
      </c>
    </row>
    <row r="49" spans="27:40">
      <c r="AA49" s="58"/>
      <c r="AB49" s="59"/>
      <c r="AC49" s="21"/>
      <c r="AD49" s="60"/>
      <c r="AE49" s="21"/>
      <c r="AF49" s="21"/>
      <c r="AG49" s="59"/>
      <c r="AH49" s="21"/>
      <c r="AI49" s="21"/>
      <c r="AJ49" s="21"/>
      <c r="AK49" s="21"/>
      <c r="AL49" s="74"/>
      <c r="AN49" s="12">
        <f ca="1" t="shared" si="0"/>
        <v>0</v>
      </c>
    </row>
    <row r="50" spans="40:40">
      <c r="AN50" s="12">
        <f ca="1" t="shared" si="0"/>
        <v>0</v>
      </c>
    </row>
    <row r="51" spans="40:40">
      <c r="AN51" s="12">
        <f ca="1" t="shared" si="0"/>
        <v>0</v>
      </c>
    </row>
    <row r="52" spans="40:40">
      <c r="AN52" s="12">
        <f ca="1" t="shared" si="0"/>
        <v>0</v>
      </c>
    </row>
    <row r="53" spans="40:40">
      <c r="AN53" s="12">
        <f ca="1" t="shared" si="0"/>
        <v>0</v>
      </c>
    </row>
    <row r="54" spans="40:40">
      <c r="AN54" s="12">
        <f ca="1" t="shared" si="0"/>
        <v>0</v>
      </c>
    </row>
    <row r="55" spans="40:40">
      <c r="AN55" s="12">
        <f ca="1" t="shared" si="0"/>
        <v>0</v>
      </c>
    </row>
    <row r="56" spans="40:40">
      <c r="AN56" s="12">
        <f ca="1" t="shared" si="0"/>
        <v>0</v>
      </c>
    </row>
    <row r="57" spans="40:40">
      <c r="AN57" s="12">
        <f ca="1" t="shared" si="0"/>
        <v>0</v>
      </c>
    </row>
    <row r="58" spans="40:40">
      <c r="AN58" s="12">
        <f ca="1" t="shared" si="0"/>
        <v>0</v>
      </c>
    </row>
    <row r="59" spans="40:40">
      <c r="AN59" s="12">
        <f ca="1" t="shared" si="0"/>
        <v>0</v>
      </c>
    </row>
    <row r="60" spans="40:40">
      <c r="AN60" s="12">
        <f ca="1" t="shared" si="0"/>
        <v>0</v>
      </c>
    </row>
    <row r="61" spans="40:40">
      <c r="AN61" s="12">
        <f ca="1" t="shared" si="0"/>
        <v>0</v>
      </c>
    </row>
    <row r="62" spans="40:40">
      <c r="AN62" s="12">
        <f ca="1" t="shared" si="0"/>
        <v>0</v>
      </c>
    </row>
    <row r="63" spans="40:40">
      <c r="AN63" s="12">
        <f ca="1" t="shared" si="0"/>
        <v>0</v>
      </c>
    </row>
    <row r="64" spans="40:40">
      <c r="AN64" s="12">
        <f ca="1" t="shared" si="0"/>
        <v>0</v>
      </c>
    </row>
    <row r="65" spans="40:40">
      <c r="AN65" s="12">
        <f ca="1" t="shared" si="0"/>
        <v>0</v>
      </c>
    </row>
    <row r="66" spans="40:40">
      <c r="AN66" s="12">
        <f ca="1" t="shared" si="0"/>
        <v>0</v>
      </c>
    </row>
    <row r="67" spans="40:40">
      <c r="AN67" s="12">
        <f t="shared" ref="AN67:AN99" si="1">IF(ISBLANK($AL67),0,1+LEN($AL67)-LEN(SUBSTITUTE($AL67,"●","")))</f>
        <v>0</v>
      </c>
    </row>
    <row r="68" spans="40:40">
      <c r="AN68" s="12">
        <f t="shared" si="1"/>
        <v>0</v>
      </c>
    </row>
    <row r="69" spans="40:40">
      <c r="AN69" s="12">
        <f t="shared" si="1"/>
        <v>0</v>
      </c>
    </row>
    <row r="70" spans="40:40">
      <c r="AN70" s="12">
        <f t="shared" si="1"/>
        <v>0</v>
      </c>
    </row>
    <row r="71" spans="40:40">
      <c r="AN71" s="12">
        <f t="shared" si="1"/>
        <v>0</v>
      </c>
    </row>
    <row r="72" spans="40:40">
      <c r="AN72" s="12">
        <f t="shared" si="1"/>
        <v>0</v>
      </c>
    </row>
    <row r="73" spans="40:40">
      <c r="AN73" s="12">
        <f t="shared" si="1"/>
        <v>0</v>
      </c>
    </row>
    <row r="74" spans="40:40">
      <c r="AN74" s="12">
        <f t="shared" si="1"/>
        <v>0</v>
      </c>
    </row>
    <row r="75" spans="40:40">
      <c r="AN75" s="12">
        <f t="shared" si="1"/>
        <v>0</v>
      </c>
    </row>
    <row r="76" spans="40:40">
      <c r="AN76" s="12">
        <f t="shared" si="1"/>
        <v>0</v>
      </c>
    </row>
    <row r="77" spans="40:40">
      <c r="AN77" s="12">
        <f t="shared" si="1"/>
        <v>0</v>
      </c>
    </row>
    <row r="78" spans="40:40">
      <c r="AN78" s="12">
        <f t="shared" si="1"/>
        <v>0</v>
      </c>
    </row>
    <row r="79" spans="40:40">
      <c r="AN79" s="12">
        <f t="shared" si="1"/>
        <v>0</v>
      </c>
    </row>
    <row r="80" spans="40:40">
      <c r="AN80" s="12">
        <f t="shared" si="1"/>
        <v>0</v>
      </c>
    </row>
    <row r="81" spans="40:40">
      <c r="AN81" s="12">
        <f t="shared" si="1"/>
        <v>0</v>
      </c>
    </row>
    <row r="82" spans="40:40">
      <c r="AN82" s="12">
        <f t="shared" si="1"/>
        <v>0</v>
      </c>
    </row>
    <row r="83" spans="40:40">
      <c r="AN83" s="12">
        <f t="shared" si="1"/>
        <v>0</v>
      </c>
    </row>
    <row r="84" spans="40:40">
      <c r="AN84" s="12">
        <f t="shared" si="1"/>
        <v>0</v>
      </c>
    </row>
    <row r="85" spans="40:40">
      <c r="AN85" s="12">
        <f t="shared" si="1"/>
        <v>0</v>
      </c>
    </row>
    <row r="86" spans="40:40">
      <c r="AN86" s="12">
        <f t="shared" si="1"/>
        <v>0</v>
      </c>
    </row>
    <row r="87" spans="40:40">
      <c r="AN87" s="12">
        <f t="shared" si="1"/>
        <v>0</v>
      </c>
    </row>
    <row r="88" spans="40:40">
      <c r="AN88" s="12">
        <f t="shared" si="1"/>
        <v>0</v>
      </c>
    </row>
    <row r="89" spans="40:40">
      <c r="AN89" s="12">
        <f t="shared" si="1"/>
        <v>0</v>
      </c>
    </row>
    <row r="90" spans="40:40">
      <c r="AN90" s="12">
        <f t="shared" si="1"/>
        <v>0</v>
      </c>
    </row>
    <row r="91" spans="40:40">
      <c r="AN91" s="12">
        <f t="shared" si="1"/>
        <v>0</v>
      </c>
    </row>
    <row r="92" spans="40:40">
      <c r="AN92" s="12">
        <f t="shared" si="1"/>
        <v>0</v>
      </c>
    </row>
    <row r="93" spans="40:40">
      <c r="AN93" s="12">
        <f t="shared" si="1"/>
        <v>0</v>
      </c>
    </row>
    <row r="94" spans="40:40">
      <c r="AN94" s="12">
        <f t="shared" si="1"/>
        <v>0</v>
      </c>
    </row>
    <row r="95" spans="40:40">
      <c r="AN95" s="12">
        <f t="shared" si="1"/>
        <v>0</v>
      </c>
    </row>
    <row r="96" spans="40:40">
      <c r="AN96" s="12">
        <f t="shared" si="1"/>
        <v>0</v>
      </c>
    </row>
    <row r="97" spans="40:40">
      <c r="AN97" s="12">
        <f t="shared" si="1"/>
        <v>0</v>
      </c>
    </row>
    <row r="98" spans="40:40">
      <c r="AN98" s="12">
        <f t="shared" si="1"/>
        <v>0</v>
      </c>
    </row>
    <row r="99" spans="40:40">
      <c r="AN99" s="12">
        <f t="shared" si="1"/>
        <v>0</v>
      </c>
    </row>
  </sheetData>
  <sheetProtection sheet="1" objects="1"/>
  <mergeCells count="16">
    <mergeCell ref="D1:F1"/>
    <mergeCell ref="AA1:AL1"/>
    <mergeCell ref="D2:F2"/>
    <mergeCell ref="AJ2:AK2"/>
    <mergeCell ref="D3:F3"/>
    <mergeCell ref="AA4:AA5"/>
    <mergeCell ref="AA6:AA7"/>
    <mergeCell ref="AA9:AA11"/>
    <mergeCell ref="AA12:AA13"/>
    <mergeCell ref="AA14:AA16"/>
    <mergeCell ref="AB2:AB3"/>
    <mergeCell ref="AC2:AC3"/>
    <mergeCell ref="AD2:AD3"/>
    <mergeCell ref="AE2:AE3"/>
    <mergeCell ref="AF2:AF3"/>
    <mergeCell ref="AG2:AG3"/>
  </mergeCells>
  <pageMargins left="0.75" right="0.75" top="1" bottom="1" header="0.511805555555556" footer="0.511805555555556"/>
  <headerFooter/>
  <drawing r:id="rId1"/>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sheetPr>
    <pageSetUpPr autoPageBreaks="0"/>
  </sheetPr>
  <dimension ref="A1:AN99"/>
  <sheetViews>
    <sheetView showZeros="0" workbookViewId="0">
      <selection activeCell="A1" sqref="A1"/>
    </sheetView>
  </sheetViews>
  <sheetFormatPr defaultColWidth="9.14285714285714" defaultRowHeight="15"/>
  <cols>
    <col min="1" max="1" width="20.5714285714286" customWidth="1"/>
    <col min="2" max="2" width="29.7142857142857" style="8" customWidth="1"/>
    <col min="3" max="3" width="10.2857142857143" style="9" customWidth="1"/>
    <col min="4" max="4" width="10.2857142857143" style="10" customWidth="1"/>
    <col min="5" max="6" width="10.2857142857143" style="9" customWidth="1"/>
    <col min="7" max="7" width="10.2857142857143" style="8" customWidth="1"/>
    <col min="8" max="11" width="10.2857142857143" style="9" customWidth="1"/>
    <col min="12" max="12" width="10.2857142857143" style="11" customWidth="1"/>
    <col min="13" max="24" width="10.2857142857143" style="12" customWidth="1"/>
    <col min="26" max="26" width="0.990476190476191" customWidth="1"/>
    <col min="27" max="27" width="20.5714285714286" customWidth="1"/>
    <col min="28" max="28" width="29.7142857142857" style="8" customWidth="1"/>
    <col min="29" max="29" width="6.71428571428571" style="9" customWidth="1"/>
    <col min="30" max="30" width="19.1428571428571" style="10" customWidth="1"/>
    <col min="31" max="31" width="8.28571428571429" style="9" customWidth="1"/>
    <col min="32" max="32" width="7.42857142857143" style="9" customWidth="1"/>
    <col min="33" max="33" width="33.2857142857143" style="8" customWidth="1"/>
    <col min="34" max="34" width="9.28571428571429" style="9" customWidth="1"/>
    <col min="35" max="35" width="5.42857142857143" style="9" customWidth="1"/>
    <col min="36" max="36" width="3.85714285714286" style="9" customWidth="1"/>
    <col min="37" max="37" width="6.57142857142857" style="9" customWidth="1"/>
    <col min="38" max="38" width="36.2857142857143" style="11" customWidth="1"/>
    <col min="39" max="39" width="0.857142857142857" customWidth="1"/>
    <col min="40" max="40" width="9.14285714285714" style="12"/>
  </cols>
  <sheetData>
    <row r="1" ht="22.5" spans="1:40">
      <c r="A1" s="13" t="str">
        <f>Attraction_List!$Z$2</f>
        <v>Sheet Name</v>
      </c>
      <c r="B1" s="14" t="str">
        <f ca="1">MID(CELL("filename",B1),FIND("]",CELL("filename",B1))+1,255)</f>
        <v>Minnies_House</v>
      </c>
      <c r="C1" s="14"/>
      <c r="D1" s="15" t="str">
        <f ca="1">HYPERLINK("#"&amp;CELL("address",INDEX(Attraction_List!$A$3:$A$9999,MATCH($B$1,Attraction_List!$Z$3:$Z$9999,0),1)),"Back to Attraction List")</f>
        <v>Back to Attraction List</v>
      </c>
      <c r="E1" s="16"/>
      <c r="F1" s="17"/>
      <c r="G1" s="18"/>
      <c r="H1" s="18"/>
      <c r="I1" s="18"/>
      <c r="J1" s="18"/>
      <c r="K1" s="18"/>
      <c r="L1" s="25"/>
      <c r="AA1" s="30" t="str">
        <f ca="1">N($B$14)&amp;" Task(s) From "&amp;N($B$15)&amp;" Character(s) Use "&amp;CHAR(34)&amp;$B$2&amp;CHAR(34)&amp;" For "&amp;N($AN$1)&amp;" Token(s)"</f>
        <v>8 Task(s) From 6 Character(s) Use "Minnie's House" For 7 Token(s)</v>
      </c>
      <c r="AB1" s="31"/>
      <c r="AC1" s="31"/>
      <c r="AD1" s="31"/>
      <c r="AE1" s="31"/>
      <c r="AF1" s="31"/>
      <c r="AG1" s="31"/>
      <c r="AH1" s="31"/>
      <c r="AI1" s="31"/>
      <c r="AJ1" s="31"/>
      <c r="AK1" s="31"/>
      <c r="AL1" s="61"/>
      <c r="AN1" s="12">
        <f ca="1">SUM($AN$4:$AN$9999)</f>
        <v>7</v>
      </c>
    </row>
    <row r="2" ht="22.5" spans="1:40">
      <c r="A2" s="13" t="str">
        <f>Attraction_List!$A$2</f>
        <v>Name</v>
      </c>
      <c r="B2" s="19" t="str">
        <f ca="1">LOOKUP(B1,Attraction_List!$Z$3:$Z$9999,Attraction_List!$A$3:$A$9999)</f>
        <v>Minnie's House</v>
      </c>
      <c r="C2" s="19"/>
      <c r="D2" s="9"/>
      <c r="G2" s="20"/>
      <c r="AA2" s="32" t="str">
        <f>HYPERLINK("#$A$1","&lt;&lt;&lt; Attraction Info")</f>
        <v>&lt;&lt;&lt; Attraction Info</v>
      </c>
      <c r="AB2" s="33" t="s">
        <v>276</v>
      </c>
      <c r="AC2" s="34" t="s">
        <v>277</v>
      </c>
      <c r="AD2" s="35" t="s">
        <v>278</v>
      </c>
      <c r="AE2" s="34" t="s">
        <v>279</v>
      </c>
      <c r="AF2" s="34" t="s">
        <v>280</v>
      </c>
      <c r="AG2" s="33" t="s">
        <v>281</v>
      </c>
      <c r="AH2" s="62"/>
      <c r="AI2" s="63" t="s">
        <v>282</v>
      </c>
      <c r="AJ2" s="62" t="s">
        <v>283</v>
      </c>
      <c r="AK2" s="62"/>
      <c r="AL2" s="64" t="str">
        <f ca="1">HYPERLINK("#"&amp;CELL("address",INDEX(Attraction_List!$A$3:$A$9999,MATCH($B$1,Attraction_List!$Z$3:$Z$9999,0),1)),"Back to Attraction List")</f>
        <v>Back to Attraction List</v>
      </c>
      <c r="AN2" s="12">
        <f ca="1" t="shared" ref="AN2:AN66" si="0">IF(ISBLANK($AL2),0,1+LEN($AL2)-LEN(SUBSTITUTE($AL2,"●","")))</f>
        <v>1</v>
      </c>
    </row>
    <row r="3" ht="22.5" spans="1:38">
      <c r="A3" s="13" t="str">
        <f>Attraction_List!$C$2</f>
        <v>Cost</v>
      </c>
      <c r="B3" s="19">
        <f ca="1">LOOKUP(B1,Attraction_List!$Z$3:$Z$9999,Attraction_List!$C$3:$C$9999)</f>
        <v>20000</v>
      </c>
      <c r="C3" s="19"/>
      <c r="D3" s="15" t="str">
        <f>IF($B$14&gt;0,HYPERLINK("#$AL$1","Task List &gt;&gt;&gt;"),HYPERLINK("#$A$1","No Tasks"))</f>
        <v>Task List &gt;&gt;&gt;</v>
      </c>
      <c r="E3" s="17"/>
      <c r="F3" s="17"/>
      <c r="G3" s="20"/>
      <c r="AA3" s="75" t="s">
        <v>284</v>
      </c>
      <c r="AB3" s="76"/>
      <c r="AC3" s="77"/>
      <c r="AD3" s="78"/>
      <c r="AE3" s="77"/>
      <c r="AF3" s="77"/>
      <c r="AG3" s="76"/>
      <c r="AH3" s="82" t="s">
        <v>285</v>
      </c>
      <c r="AI3" s="82" t="s">
        <v>286</v>
      </c>
      <c r="AJ3" s="82" t="s">
        <v>28</v>
      </c>
      <c r="AK3" s="82" t="s">
        <v>29</v>
      </c>
      <c r="AL3" s="83" t="s">
        <v>30</v>
      </c>
    </row>
    <row r="4" ht="22.5" spans="1:40">
      <c r="A4" s="13" t="str">
        <f>Attraction_List!$D$2</f>
        <v>Cost Units</v>
      </c>
      <c r="B4" s="19" t="str">
        <f ca="1">LOOKUP(B1,Attraction_List!$Z$3:$Z$9999,Attraction_List!$D$3:$D$9999)</f>
        <v>Magic</v>
      </c>
      <c r="C4" s="19"/>
      <c r="E4" s="21"/>
      <c r="G4" s="20"/>
      <c r="L4" s="26"/>
      <c r="AA4" s="178" t="s">
        <v>540</v>
      </c>
      <c r="AB4" s="240" t="s">
        <v>787</v>
      </c>
      <c r="AC4" s="190">
        <v>8</v>
      </c>
      <c r="AD4" s="207"/>
      <c r="AE4" s="190"/>
      <c r="AF4" s="190"/>
      <c r="AG4" s="240" t="s">
        <v>179</v>
      </c>
      <c r="AH4" s="190" t="s">
        <v>42</v>
      </c>
      <c r="AI4" s="190"/>
      <c r="AJ4" s="190">
        <v>20</v>
      </c>
      <c r="AK4" s="190">
        <v>200</v>
      </c>
      <c r="AL4" s="305" t="s">
        <v>154</v>
      </c>
      <c r="AN4" s="12">
        <f ca="1" t="shared" si="0"/>
        <v>2</v>
      </c>
    </row>
    <row r="5" ht="21.75" spans="1:40">
      <c r="A5" s="13" t="str">
        <f>Attraction_List!$E$2</f>
        <v>Limited Time</v>
      </c>
      <c r="B5" s="19" t="str">
        <f ca="1">IF(LOOKUP(B1,Attraction_List!$Z$3:$Z$9999,Attraction_List!$E$3:$E$9999)="Y","Yes","No")</f>
        <v>No</v>
      </c>
      <c r="C5" s="19"/>
      <c r="E5" s="21"/>
      <c r="G5" s="20"/>
      <c r="L5" s="26"/>
      <c r="AA5" s="84" t="s">
        <v>504</v>
      </c>
      <c r="AB5" s="88" t="s">
        <v>788</v>
      </c>
      <c r="AC5" s="89">
        <v>7</v>
      </c>
      <c r="AD5" s="90"/>
      <c r="AE5" s="89"/>
      <c r="AF5" s="89"/>
      <c r="AG5" s="193" t="s">
        <v>179</v>
      </c>
      <c r="AH5" s="89" t="s">
        <v>35</v>
      </c>
      <c r="AI5" s="89"/>
      <c r="AJ5" s="89">
        <v>13</v>
      </c>
      <c r="AK5" s="89">
        <v>110</v>
      </c>
      <c r="AL5" s="228" t="s">
        <v>789</v>
      </c>
      <c r="AN5" s="12">
        <f ca="1" t="shared" si="0"/>
        <v>1</v>
      </c>
    </row>
    <row r="6" ht="21" spans="1:40">
      <c r="A6" s="13" t="str">
        <f>Attraction_List!$F$2</f>
        <v>Build Time</v>
      </c>
      <c r="B6" s="19" t="str">
        <f ca="1">LOOKUP(B1,Attraction_List!$Z$3:$Z$9999,Attraction_List!$F$3:$F$9999)</f>
        <v>8h</v>
      </c>
      <c r="C6" s="19"/>
      <c r="E6" s="21"/>
      <c r="G6" s="20"/>
      <c r="L6" s="26"/>
      <c r="AA6" s="124" t="s">
        <v>506</v>
      </c>
      <c r="AB6" s="220" t="s">
        <v>749</v>
      </c>
      <c r="AC6" s="214"/>
      <c r="AD6" s="221"/>
      <c r="AE6" s="214"/>
      <c r="AF6" s="214"/>
      <c r="AG6" s="241" t="s">
        <v>179</v>
      </c>
      <c r="AH6" s="214" t="s">
        <v>42</v>
      </c>
      <c r="AI6" s="214"/>
      <c r="AJ6" s="214">
        <v>20</v>
      </c>
      <c r="AK6" s="214">
        <v>200</v>
      </c>
      <c r="AL6" s="306" t="s">
        <v>790</v>
      </c>
      <c r="AN6" s="12">
        <f ca="1" t="shared" si="0"/>
        <v>1</v>
      </c>
    </row>
    <row r="7" ht="21.75" spans="1:40">
      <c r="A7" s="13" t="str">
        <f>Attraction_List!$G$2</f>
        <v>Size</v>
      </c>
      <c r="B7" s="19" t="str">
        <f ca="1">LOOKUP(B1,Attraction_List!$Z$3:$Z$9999,Attraction_List!$G$3:$G$9999)</f>
        <v>10x10</v>
      </c>
      <c r="C7" s="19"/>
      <c r="E7" s="21"/>
      <c r="G7" s="20"/>
      <c r="L7" s="26"/>
      <c r="AA7" s="113"/>
      <c r="AB7" s="208" t="s">
        <v>403</v>
      </c>
      <c r="AC7" s="210"/>
      <c r="AD7" s="223" t="s">
        <v>513</v>
      </c>
      <c r="AE7" s="224">
        <v>7</v>
      </c>
      <c r="AF7" s="210"/>
      <c r="AG7" s="243" t="s">
        <v>179</v>
      </c>
      <c r="AH7" s="209" t="s">
        <v>91</v>
      </c>
      <c r="AI7" s="210"/>
      <c r="AJ7" s="209">
        <v>43</v>
      </c>
      <c r="AK7" s="209">
        <v>400</v>
      </c>
      <c r="AL7" s="235"/>
      <c r="AN7" s="12">
        <f ca="1" t="shared" si="0"/>
        <v>0</v>
      </c>
    </row>
    <row r="8" ht="21.75" spans="1:40">
      <c r="A8" s="13" t="str">
        <f>Attraction_List!$H$2</f>
        <v>Collect Time</v>
      </c>
      <c r="B8" s="19" t="str">
        <f ca="1">LOOKUP(B1,Attraction_List!$Z$3:$Z$9999,Attraction_List!$H$3:$H$9999)</f>
        <v>4h</v>
      </c>
      <c r="C8" s="19"/>
      <c r="E8" s="21"/>
      <c r="G8" s="20"/>
      <c r="L8" s="26"/>
      <c r="AA8" s="84" t="s">
        <v>534</v>
      </c>
      <c r="AB8" s="88" t="s">
        <v>788</v>
      </c>
      <c r="AC8" s="89">
        <v>7</v>
      </c>
      <c r="AD8" s="90"/>
      <c r="AE8" s="90"/>
      <c r="AF8" s="90"/>
      <c r="AG8" s="88" t="s">
        <v>179</v>
      </c>
      <c r="AH8" s="89" t="s">
        <v>42</v>
      </c>
      <c r="AI8" s="90"/>
      <c r="AJ8" s="89">
        <v>20</v>
      </c>
      <c r="AK8" s="89">
        <v>200</v>
      </c>
      <c r="AL8" s="194" t="s">
        <v>791</v>
      </c>
      <c r="AN8" s="12">
        <f ca="1" t="shared" si="0"/>
        <v>1</v>
      </c>
    </row>
    <row r="9" ht="21" spans="1:40">
      <c r="A9" s="13" t="str">
        <f>Attraction_List!$I$2</f>
        <v>Striking Gold</v>
      </c>
      <c r="B9" s="19" t="str">
        <f ca="1">IF(LOOKUP(B1,Attraction_List!$Z$3:$Z$9999,Attraction_List!$I$3:$I$9999)="Y","Yes","No")</f>
        <v>No</v>
      </c>
      <c r="C9" s="19"/>
      <c r="E9" s="21"/>
      <c r="G9" s="20"/>
      <c r="L9" s="26"/>
      <c r="AA9" s="124" t="s">
        <v>513</v>
      </c>
      <c r="AB9" s="220" t="s">
        <v>788</v>
      </c>
      <c r="AC9" s="214">
        <v>7</v>
      </c>
      <c r="AD9" s="221"/>
      <c r="AE9" s="214"/>
      <c r="AF9" s="214"/>
      <c r="AG9" s="241" t="s">
        <v>179</v>
      </c>
      <c r="AH9" s="214" t="s">
        <v>41</v>
      </c>
      <c r="AI9" s="214"/>
      <c r="AJ9" s="214">
        <v>29</v>
      </c>
      <c r="AK9" s="214">
        <v>275</v>
      </c>
      <c r="AL9" s="215" t="s">
        <v>154</v>
      </c>
      <c r="AN9" s="12">
        <f ca="1" t="shared" si="0"/>
        <v>2</v>
      </c>
    </row>
    <row r="10" ht="21.75" spans="1:40">
      <c r="A10" s="13" t="str">
        <f>Attraction_List!$J$2</f>
        <v>XP</v>
      </c>
      <c r="B10" s="19">
        <f ca="1">LOOKUP(B1,Attraction_List!$Z$3:$Z$9999,Attraction_List!$J$3:$J$9999)</f>
        <v>17</v>
      </c>
      <c r="C10" s="19"/>
      <c r="E10" s="21"/>
      <c r="G10" s="20"/>
      <c r="L10" s="26"/>
      <c r="AA10" s="113"/>
      <c r="AB10" s="208" t="s">
        <v>403</v>
      </c>
      <c r="AC10" s="209">
        <v>7</v>
      </c>
      <c r="AD10" s="210" t="s">
        <v>506</v>
      </c>
      <c r="AE10" s="209"/>
      <c r="AF10" s="209"/>
      <c r="AG10" s="243" t="s">
        <v>179</v>
      </c>
      <c r="AH10" s="209" t="s">
        <v>91</v>
      </c>
      <c r="AI10" s="209"/>
      <c r="AJ10" s="209">
        <v>43</v>
      </c>
      <c r="AK10" s="209">
        <v>400</v>
      </c>
      <c r="AL10" s="216"/>
      <c r="AN10" s="12">
        <f ca="1" t="shared" si="0"/>
        <v>0</v>
      </c>
    </row>
    <row r="11" ht="21.75" spans="1:40">
      <c r="A11" s="13" t="str">
        <f>Attraction_List!$K$2</f>
        <v>Magic</v>
      </c>
      <c r="B11" s="19">
        <f ca="1">LOOKUP(B1,Attraction_List!$Z$3:$Z$9999,Attraction_List!$K$3:$K$9999)</f>
        <v>90</v>
      </c>
      <c r="C11" s="19"/>
      <c r="D11" s="22"/>
      <c r="E11" s="23"/>
      <c r="F11" s="24"/>
      <c r="G11" s="22"/>
      <c r="H11" s="24"/>
      <c r="I11" s="24"/>
      <c r="J11" s="24"/>
      <c r="K11" s="24"/>
      <c r="L11" s="27"/>
      <c r="AA11" s="84" t="s">
        <v>552</v>
      </c>
      <c r="AB11" s="88" t="s">
        <v>792</v>
      </c>
      <c r="AC11" s="89">
        <v>7</v>
      </c>
      <c r="AD11" s="90"/>
      <c r="AE11" s="89"/>
      <c r="AF11" s="89"/>
      <c r="AG11" s="88" t="s">
        <v>179</v>
      </c>
      <c r="AH11" s="89" t="s">
        <v>33</v>
      </c>
      <c r="AI11" s="89"/>
      <c r="AJ11" s="89">
        <v>10</v>
      </c>
      <c r="AK11" s="89">
        <v>75</v>
      </c>
      <c r="AL11" s="194"/>
      <c r="AN11" s="12">
        <f ca="1" t="shared" si="0"/>
        <v>0</v>
      </c>
    </row>
    <row r="12" ht="21" spans="1:40">
      <c r="A12" s="13" t="str">
        <f>Attraction_List!$L$2</f>
        <v>Possible Tokens</v>
      </c>
      <c r="B12" s="19" t="str">
        <f ca="1">LOOKUP(B1,Attraction_List!$Z$3:$Z$9999,Attraction_List!$L$3:$L$9999)</f>
        <v>Minnie Ears ● Red Apple</v>
      </c>
      <c r="C12" s="19"/>
      <c r="E12" s="21"/>
      <c r="G12" s="20"/>
      <c r="L12" s="28"/>
      <c r="AA12" s="44"/>
      <c r="AB12" s="45"/>
      <c r="AC12" s="45"/>
      <c r="AD12" s="45"/>
      <c r="AE12" s="45"/>
      <c r="AF12" s="45"/>
      <c r="AG12" s="45"/>
      <c r="AH12" s="45"/>
      <c r="AI12" s="45"/>
      <c r="AJ12" s="45"/>
      <c r="AK12" s="45"/>
      <c r="AL12" s="46"/>
      <c r="AN12" s="12">
        <f ca="1" t="shared" si="0"/>
        <v>0</v>
      </c>
    </row>
    <row r="13" ht="21" spans="1:40">
      <c r="A13" s="13" t="str">
        <f>Attraction_List!$M$2</f>
        <v>Activity</v>
      </c>
      <c r="B13" s="19" t="str">
        <f ca="1">LOOKUP(B1,Attraction_List!$Z$3:$Z$9999,Attraction_List!$M$3:$M$9999)</f>
        <v>Fluffing Pillows</v>
      </c>
      <c r="C13" s="19"/>
      <c r="E13" s="21"/>
      <c r="G13" s="20"/>
      <c r="L13" s="29"/>
      <c r="AA13" s="44"/>
      <c r="AB13" s="45"/>
      <c r="AC13" s="45"/>
      <c r="AD13" s="45"/>
      <c r="AE13" s="45"/>
      <c r="AF13" s="45"/>
      <c r="AG13" s="45"/>
      <c r="AH13" s="45"/>
      <c r="AI13" s="45"/>
      <c r="AJ13" s="45"/>
      <c r="AK13" s="45"/>
      <c r="AL13" s="46"/>
      <c r="AN13" s="12">
        <f ca="1" t="shared" si="0"/>
        <v>0</v>
      </c>
    </row>
    <row r="14" ht="21" spans="1:40">
      <c r="A14" s="13" t="s">
        <v>308</v>
      </c>
      <c r="B14" s="22">
        <f>COUNTA($AB$4:$AB$9999)</f>
        <v>8</v>
      </c>
      <c r="C14" s="24"/>
      <c r="D14" s="22"/>
      <c r="E14" s="23"/>
      <c r="F14" s="24"/>
      <c r="G14" s="20"/>
      <c r="H14" s="24"/>
      <c r="I14" s="24"/>
      <c r="J14" s="24"/>
      <c r="K14" s="24"/>
      <c r="L14" s="28"/>
      <c r="AA14" s="44"/>
      <c r="AB14" s="45"/>
      <c r="AC14" s="45"/>
      <c r="AD14" s="45"/>
      <c r="AE14" s="45"/>
      <c r="AF14" s="45"/>
      <c r="AG14" s="45"/>
      <c r="AH14" s="45"/>
      <c r="AI14" s="45"/>
      <c r="AJ14" s="45"/>
      <c r="AK14" s="45"/>
      <c r="AL14" s="46"/>
      <c r="AN14" s="12">
        <f ca="1" t="shared" si="0"/>
        <v>0</v>
      </c>
    </row>
    <row r="15" ht="21" spans="1:40">
      <c r="A15" s="13" t="s">
        <v>311</v>
      </c>
      <c r="B15" s="22">
        <f>COUNTA($AA$4:$AA$9999)</f>
        <v>6</v>
      </c>
      <c r="C15" s="24"/>
      <c r="D15" s="22"/>
      <c r="E15" s="23"/>
      <c r="F15" s="24"/>
      <c r="G15" s="20"/>
      <c r="H15" s="24"/>
      <c r="I15" s="24"/>
      <c r="J15" s="24"/>
      <c r="K15" s="24"/>
      <c r="L15" s="28"/>
      <c r="AA15" s="44"/>
      <c r="AB15" s="45"/>
      <c r="AC15" s="45"/>
      <c r="AD15" s="45"/>
      <c r="AE15" s="45"/>
      <c r="AF15" s="45"/>
      <c r="AG15" s="45"/>
      <c r="AH15" s="45"/>
      <c r="AI15" s="45"/>
      <c r="AJ15" s="45"/>
      <c r="AK15" s="45"/>
      <c r="AL15" s="46"/>
      <c r="AN15" s="12">
        <f ca="1" t="shared" si="0"/>
        <v>0</v>
      </c>
    </row>
    <row r="16" spans="27:40">
      <c r="AA16" s="44"/>
      <c r="AB16" s="46"/>
      <c r="AC16" s="45"/>
      <c r="AD16" s="47"/>
      <c r="AE16" s="45"/>
      <c r="AF16" s="45"/>
      <c r="AG16" s="45"/>
      <c r="AH16" s="45"/>
      <c r="AI16" s="45"/>
      <c r="AJ16" s="45"/>
      <c r="AK16" s="45"/>
      <c r="AL16" s="46"/>
      <c r="AN16" s="12">
        <f ca="1" t="shared" si="0"/>
        <v>0</v>
      </c>
    </row>
    <row r="17" spans="27:40">
      <c r="AA17" s="44"/>
      <c r="AB17" s="46"/>
      <c r="AC17" s="45"/>
      <c r="AD17" s="45"/>
      <c r="AE17" s="45"/>
      <c r="AF17" s="45"/>
      <c r="AG17" s="45"/>
      <c r="AH17" s="45"/>
      <c r="AI17" s="45"/>
      <c r="AJ17" s="45"/>
      <c r="AK17" s="45"/>
      <c r="AL17" s="46"/>
      <c r="AN17" s="12">
        <f ca="1" t="shared" si="0"/>
        <v>0</v>
      </c>
    </row>
    <row r="18" spans="27:40">
      <c r="AA18" s="44"/>
      <c r="AB18" s="46"/>
      <c r="AC18" s="45"/>
      <c r="AD18" s="45"/>
      <c r="AE18" s="45"/>
      <c r="AF18" s="45"/>
      <c r="AG18" s="46"/>
      <c r="AH18" s="45"/>
      <c r="AI18" s="45"/>
      <c r="AJ18" s="45"/>
      <c r="AK18" s="45"/>
      <c r="AL18" s="46"/>
      <c r="AN18" s="12">
        <f ca="1" t="shared" si="0"/>
        <v>0</v>
      </c>
    </row>
    <row r="19" spans="27:40">
      <c r="AA19" s="44"/>
      <c r="AB19" s="46"/>
      <c r="AC19" s="45"/>
      <c r="AD19" s="45"/>
      <c r="AE19" s="45"/>
      <c r="AF19" s="45"/>
      <c r="AG19" s="46"/>
      <c r="AH19" s="45"/>
      <c r="AI19" s="45"/>
      <c r="AJ19" s="45"/>
      <c r="AK19" s="45"/>
      <c r="AL19" s="46"/>
      <c r="AN19" s="12">
        <f ca="1" t="shared" si="0"/>
        <v>0</v>
      </c>
    </row>
    <row r="20" spans="27:40">
      <c r="AA20" s="44"/>
      <c r="AB20" s="46"/>
      <c r="AC20" s="45"/>
      <c r="AD20" s="47"/>
      <c r="AE20" s="45"/>
      <c r="AF20" s="45"/>
      <c r="AG20" s="46"/>
      <c r="AH20" s="45"/>
      <c r="AI20" s="45"/>
      <c r="AJ20" s="45"/>
      <c r="AK20" s="45"/>
      <c r="AL20" s="46"/>
      <c r="AN20" s="12">
        <f ca="1" t="shared" si="0"/>
        <v>0</v>
      </c>
    </row>
    <row r="21" spans="27:40">
      <c r="AA21" s="44"/>
      <c r="AB21" s="46"/>
      <c r="AC21" s="45"/>
      <c r="AD21" s="45"/>
      <c r="AE21" s="45"/>
      <c r="AF21" s="45"/>
      <c r="AG21" s="46"/>
      <c r="AH21" s="45"/>
      <c r="AI21" s="45"/>
      <c r="AJ21" s="45"/>
      <c r="AK21" s="45"/>
      <c r="AL21" s="46"/>
      <c r="AN21" s="12">
        <f ca="1" t="shared" si="0"/>
        <v>0</v>
      </c>
    </row>
    <row r="22" spans="27:40">
      <c r="AA22" s="44"/>
      <c r="AB22" s="46"/>
      <c r="AC22" s="45"/>
      <c r="AD22" s="45"/>
      <c r="AE22" s="45"/>
      <c r="AF22" s="45"/>
      <c r="AG22" s="46"/>
      <c r="AH22" s="45"/>
      <c r="AI22" s="45"/>
      <c r="AJ22" s="45"/>
      <c r="AK22" s="45"/>
      <c r="AL22" s="46"/>
      <c r="AN22" s="12">
        <f ca="1" t="shared" si="0"/>
        <v>0</v>
      </c>
    </row>
    <row r="23" spans="27:40">
      <c r="AA23" s="44"/>
      <c r="AB23" s="46"/>
      <c r="AC23" s="45"/>
      <c r="AD23" s="45"/>
      <c r="AE23" s="45"/>
      <c r="AF23" s="45"/>
      <c r="AG23" s="46"/>
      <c r="AH23" s="45"/>
      <c r="AI23" s="45"/>
      <c r="AJ23" s="45"/>
      <c r="AK23" s="45"/>
      <c r="AL23" s="46"/>
      <c r="AN23" s="12">
        <f ca="1" t="shared" si="0"/>
        <v>0</v>
      </c>
    </row>
    <row r="24" spans="27:40">
      <c r="AA24" s="44"/>
      <c r="AB24" s="45"/>
      <c r="AC24" s="45"/>
      <c r="AD24" s="45"/>
      <c r="AE24" s="45"/>
      <c r="AF24" s="45"/>
      <c r="AG24" s="45"/>
      <c r="AH24" s="45"/>
      <c r="AI24" s="45"/>
      <c r="AJ24" s="45"/>
      <c r="AK24" s="45"/>
      <c r="AL24" s="46"/>
      <c r="AN24" s="12">
        <f ca="1" t="shared" si="0"/>
        <v>0</v>
      </c>
    </row>
    <row r="25" spans="27:40">
      <c r="AA25" s="44"/>
      <c r="AB25" s="45"/>
      <c r="AC25" s="45"/>
      <c r="AD25" s="47"/>
      <c r="AE25" s="45"/>
      <c r="AF25" s="45"/>
      <c r="AG25" s="45"/>
      <c r="AH25" s="45"/>
      <c r="AI25" s="45"/>
      <c r="AJ25" s="45"/>
      <c r="AK25" s="45"/>
      <c r="AL25" s="46"/>
      <c r="AN25" s="12">
        <f ca="1" t="shared" si="0"/>
        <v>0</v>
      </c>
    </row>
    <row r="26" spans="27:40">
      <c r="AA26" s="44"/>
      <c r="AB26" s="45"/>
      <c r="AC26" s="45"/>
      <c r="AD26" s="45"/>
      <c r="AE26" s="45"/>
      <c r="AF26" s="45"/>
      <c r="AG26" s="45"/>
      <c r="AH26" s="45"/>
      <c r="AI26" s="45"/>
      <c r="AJ26" s="45"/>
      <c r="AK26" s="45"/>
      <c r="AL26" s="46"/>
      <c r="AN26" s="12">
        <f ca="1" t="shared" si="0"/>
        <v>0</v>
      </c>
    </row>
    <row r="27" spans="27:40">
      <c r="AA27" s="44"/>
      <c r="AB27" s="45"/>
      <c r="AC27" s="45"/>
      <c r="AD27" s="45"/>
      <c r="AE27" s="45"/>
      <c r="AF27" s="45"/>
      <c r="AG27" s="45"/>
      <c r="AH27" s="45"/>
      <c r="AI27" s="45"/>
      <c r="AJ27" s="45"/>
      <c r="AK27" s="45"/>
      <c r="AL27" s="46"/>
      <c r="AN27" s="12">
        <f ca="1" t="shared" si="0"/>
        <v>0</v>
      </c>
    </row>
    <row r="28" spans="27:40">
      <c r="AA28" s="44"/>
      <c r="AB28" s="45"/>
      <c r="AC28" s="45"/>
      <c r="AD28" s="45"/>
      <c r="AE28" s="45"/>
      <c r="AF28" s="45"/>
      <c r="AG28" s="45"/>
      <c r="AH28" s="45"/>
      <c r="AI28" s="45"/>
      <c r="AJ28" s="45"/>
      <c r="AK28" s="45"/>
      <c r="AL28" s="46"/>
      <c r="AN28" s="12">
        <f ca="1" t="shared" si="0"/>
        <v>0</v>
      </c>
    </row>
    <row r="29" spans="27:40">
      <c r="AA29" s="44"/>
      <c r="AB29" s="45"/>
      <c r="AC29" s="45"/>
      <c r="AD29" s="45"/>
      <c r="AE29" s="45"/>
      <c r="AF29" s="45"/>
      <c r="AG29" s="45"/>
      <c r="AH29" s="45"/>
      <c r="AI29" s="45"/>
      <c r="AJ29" s="45"/>
      <c r="AK29" s="45"/>
      <c r="AL29" s="46"/>
      <c r="AN29" s="12">
        <f ca="1" t="shared" si="0"/>
        <v>0</v>
      </c>
    </row>
    <row r="30" spans="27:40">
      <c r="AA30" s="44"/>
      <c r="AB30" s="45"/>
      <c r="AC30" s="45"/>
      <c r="AD30" s="45"/>
      <c r="AE30" s="45"/>
      <c r="AF30" s="45"/>
      <c r="AG30" s="45"/>
      <c r="AH30" s="45"/>
      <c r="AI30" s="45"/>
      <c r="AJ30" s="45"/>
      <c r="AK30" s="45"/>
      <c r="AL30" s="46"/>
      <c r="AN30" s="12">
        <f ca="1" t="shared" si="0"/>
        <v>0</v>
      </c>
    </row>
    <row r="31" spans="27:40">
      <c r="AA31" s="44"/>
      <c r="AB31" s="45"/>
      <c r="AC31" s="45"/>
      <c r="AD31" s="45"/>
      <c r="AE31" s="45"/>
      <c r="AF31" s="45"/>
      <c r="AG31" s="45"/>
      <c r="AH31" s="45"/>
      <c r="AI31" s="45"/>
      <c r="AJ31" s="45"/>
      <c r="AK31" s="45"/>
      <c r="AL31" s="46"/>
      <c r="AN31" s="12">
        <f ca="1" t="shared" si="0"/>
        <v>0</v>
      </c>
    </row>
    <row r="32" spans="27:40">
      <c r="AA32" s="44"/>
      <c r="AB32" s="45"/>
      <c r="AC32" s="45"/>
      <c r="AD32" s="45"/>
      <c r="AE32" s="45"/>
      <c r="AF32" s="45"/>
      <c r="AG32" s="45"/>
      <c r="AH32" s="45"/>
      <c r="AI32" s="45"/>
      <c r="AJ32" s="45"/>
      <c r="AK32" s="45"/>
      <c r="AL32" s="46"/>
      <c r="AN32" s="12">
        <f ca="1" t="shared" si="0"/>
        <v>0</v>
      </c>
    </row>
    <row r="33" spans="27:40">
      <c r="AA33" s="44"/>
      <c r="AB33" s="45"/>
      <c r="AC33" s="45"/>
      <c r="AD33" s="47"/>
      <c r="AE33" s="45"/>
      <c r="AF33" s="45"/>
      <c r="AG33" s="45"/>
      <c r="AH33" s="45"/>
      <c r="AI33" s="45"/>
      <c r="AJ33" s="45"/>
      <c r="AK33" s="45"/>
      <c r="AL33" s="46"/>
      <c r="AN33" s="12">
        <f ca="1" t="shared" si="0"/>
        <v>0</v>
      </c>
    </row>
    <row r="34" spans="27:40">
      <c r="AA34" s="44"/>
      <c r="AB34" s="46"/>
      <c r="AC34" s="45"/>
      <c r="AD34" s="45"/>
      <c r="AE34" s="45"/>
      <c r="AF34" s="45"/>
      <c r="AG34" s="46"/>
      <c r="AH34" s="45"/>
      <c r="AI34" s="45"/>
      <c r="AJ34" s="45"/>
      <c r="AK34" s="45"/>
      <c r="AL34" s="70"/>
      <c r="AN34" s="12">
        <f ca="1" t="shared" si="0"/>
        <v>0</v>
      </c>
    </row>
    <row r="35" spans="27:40">
      <c r="AA35" s="48"/>
      <c r="AB35" s="49"/>
      <c r="AC35" s="50"/>
      <c r="AD35" s="50"/>
      <c r="AE35" s="50"/>
      <c r="AF35" s="50"/>
      <c r="AG35" s="49"/>
      <c r="AH35" s="50"/>
      <c r="AI35" s="50"/>
      <c r="AJ35" s="50"/>
      <c r="AK35" s="50"/>
      <c r="AL35" s="71"/>
      <c r="AN35" s="12">
        <f ca="1" t="shared" si="0"/>
        <v>0</v>
      </c>
    </row>
    <row r="36" spans="27:40">
      <c r="AA36" s="48"/>
      <c r="AB36" s="49"/>
      <c r="AC36" s="50"/>
      <c r="AD36" s="50"/>
      <c r="AE36" s="50"/>
      <c r="AF36" s="50"/>
      <c r="AG36" s="49"/>
      <c r="AH36" s="50"/>
      <c r="AI36" s="50"/>
      <c r="AJ36" s="50"/>
      <c r="AK36" s="50"/>
      <c r="AL36" s="71"/>
      <c r="AN36" s="12">
        <f ca="1" t="shared" si="0"/>
        <v>0</v>
      </c>
    </row>
    <row r="37" spans="27:40">
      <c r="AA37" s="48"/>
      <c r="AB37" s="49"/>
      <c r="AC37" s="50"/>
      <c r="AD37" s="50"/>
      <c r="AE37" s="50"/>
      <c r="AF37" s="50"/>
      <c r="AG37" s="49"/>
      <c r="AH37" s="50"/>
      <c r="AI37" s="50"/>
      <c r="AJ37" s="50"/>
      <c r="AK37" s="50"/>
      <c r="AL37" s="71"/>
      <c r="AN37" s="12">
        <f ca="1" t="shared" si="0"/>
        <v>0</v>
      </c>
    </row>
    <row r="38" spans="27:40">
      <c r="AA38" s="51"/>
      <c r="AB38" s="29"/>
      <c r="AC38" s="10"/>
      <c r="AE38" s="10"/>
      <c r="AF38" s="10"/>
      <c r="AG38" s="29"/>
      <c r="AH38" s="10"/>
      <c r="AI38" s="10"/>
      <c r="AJ38" s="10"/>
      <c r="AK38" s="10"/>
      <c r="AL38" s="28"/>
      <c r="AN38" s="12">
        <f ca="1" t="shared" si="0"/>
        <v>0</v>
      </c>
    </row>
    <row r="39" spans="27:40">
      <c r="AA39" s="51"/>
      <c r="AB39" s="29"/>
      <c r="AC39" s="10"/>
      <c r="AE39" s="10"/>
      <c r="AF39" s="10"/>
      <c r="AG39" s="29"/>
      <c r="AH39" s="10"/>
      <c r="AI39" s="10"/>
      <c r="AJ39" s="10"/>
      <c r="AK39" s="10"/>
      <c r="AL39" s="28"/>
      <c r="AN39" s="12">
        <f ca="1" t="shared" si="0"/>
        <v>0</v>
      </c>
    </row>
    <row r="40" spans="27:40">
      <c r="AA40" s="51"/>
      <c r="AB40" s="29"/>
      <c r="AC40" s="10"/>
      <c r="AE40" s="10"/>
      <c r="AF40" s="10"/>
      <c r="AG40" s="29"/>
      <c r="AH40" s="10"/>
      <c r="AI40" s="10"/>
      <c r="AJ40" s="10"/>
      <c r="AK40" s="10"/>
      <c r="AL40" s="28"/>
      <c r="AN40" s="12">
        <f ca="1" t="shared" si="0"/>
        <v>0</v>
      </c>
    </row>
    <row r="41" spans="27:40">
      <c r="AA41" s="51"/>
      <c r="AB41" s="29"/>
      <c r="AC41" s="10"/>
      <c r="AE41" s="10"/>
      <c r="AF41" s="10"/>
      <c r="AG41" s="29"/>
      <c r="AH41" s="10"/>
      <c r="AI41" s="10"/>
      <c r="AJ41" s="10"/>
      <c r="AK41" s="10"/>
      <c r="AL41" s="28"/>
      <c r="AN41" s="12">
        <f ca="1" t="shared" si="0"/>
        <v>0</v>
      </c>
    </row>
    <row r="42" spans="27:40">
      <c r="AA42" s="51"/>
      <c r="AB42" s="29"/>
      <c r="AC42" s="10"/>
      <c r="AE42" s="10"/>
      <c r="AF42" s="10"/>
      <c r="AG42" s="29"/>
      <c r="AH42" s="10"/>
      <c r="AI42" s="10"/>
      <c r="AJ42" s="10"/>
      <c r="AK42" s="10"/>
      <c r="AL42" s="28"/>
      <c r="AN42" s="12">
        <f ca="1" t="shared" si="0"/>
        <v>0</v>
      </c>
    </row>
    <row r="43" spans="27:40">
      <c r="AA43" s="51"/>
      <c r="AB43" s="29"/>
      <c r="AC43" s="10"/>
      <c r="AE43" s="10"/>
      <c r="AF43" s="10"/>
      <c r="AG43" s="29"/>
      <c r="AH43" s="10"/>
      <c r="AI43" s="10"/>
      <c r="AJ43" s="10"/>
      <c r="AK43" s="10"/>
      <c r="AL43" s="28"/>
      <c r="AN43" s="12">
        <f ca="1" t="shared" si="0"/>
        <v>0</v>
      </c>
    </row>
    <row r="44" spans="40:40">
      <c r="AN44" s="12">
        <f ca="1" t="shared" si="0"/>
        <v>0</v>
      </c>
    </row>
    <row r="45" spans="27:40">
      <c r="AA45" s="52"/>
      <c r="AB45" s="53"/>
      <c r="AC45" s="54"/>
      <c r="AD45" s="50"/>
      <c r="AE45" s="54"/>
      <c r="AF45" s="54"/>
      <c r="AG45" s="53"/>
      <c r="AH45" s="54"/>
      <c r="AI45" s="54"/>
      <c r="AJ45" s="54"/>
      <c r="AK45" s="54"/>
      <c r="AL45" s="72"/>
      <c r="AM45" s="52"/>
      <c r="AN45" s="12">
        <f ca="1" t="shared" si="0"/>
        <v>0</v>
      </c>
    </row>
    <row r="46" spans="27:40">
      <c r="AA46" s="44"/>
      <c r="AB46" s="55"/>
      <c r="AC46" s="56"/>
      <c r="AD46" s="45"/>
      <c r="AE46" s="56"/>
      <c r="AF46" s="56"/>
      <c r="AG46" s="55"/>
      <c r="AH46" s="56"/>
      <c r="AI46" s="56"/>
      <c r="AJ46" s="56"/>
      <c r="AK46" s="56"/>
      <c r="AL46" s="73"/>
      <c r="AM46" s="52"/>
      <c r="AN46" s="12">
        <f ca="1" t="shared" si="0"/>
        <v>0</v>
      </c>
    </row>
    <row r="47" spans="27:40">
      <c r="AA47" s="44"/>
      <c r="AB47" s="55"/>
      <c r="AC47" s="56"/>
      <c r="AD47" s="45"/>
      <c r="AE47" s="56"/>
      <c r="AF47" s="56"/>
      <c r="AG47" s="55"/>
      <c r="AH47" s="56"/>
      <c r="AI47" s="56"/>
      <c r="AJ47" s="56"/>
      <c r="AK47" s="56"/>
      <c r="AL47" s="46"/>
      <c r="AM47" s="52"/>
      <c r="AN47" s="12">
        <f ca="1" t="shared" si="0"/>
        <v>0</v>
      </c>
    </row>
    <row r="48" spans="27:40">
      <c r="AA48" s="44"/>
      <c r="AB48" s="55"/>
      <c r="AC48" s="56"/>
      <c r="AD48" s="57"/>
      <c r="AE48" s="56"/>
      <c r="AF48" s="56"/>
      <c r="AG48" s="55"/>
      <c r="AH48" s="56"/>
      <c r="AI48" s="56"/>
      <c r="AJ48" s="56"/>
      <c r="AK48" s="56"/>
      <c r="AL48" s="46"/>
      <c r="AM48" s="52"/>
      <c r="AN48" s="12">
        <f ca="1" t="shared" si="0"/>
        <v>0</v>
      </c>
    </row>
    <row r="49" spans="27:40">
      <c r="AA49" s="58"/>
      <c r="AB49" s="59"/>
      <c r="AC49" s="21"/>
      <c r="AD49" s="60"/>
      <c r="AE49" s="21"/>
      <c r="AF49" s="21"/>
      <c r="AG49" s="59"/>
      <c r="AH49" s="21"/>
      <c r="AI49" s="21"/>
      <c r="AJ49" s="21"/>
      <c r="AK49" s="21"/>
      <c r="AL49" s="74"/>
      <c r="AN49" s="12">
        <f ca="1" t="shared" si="0"/>
        <v>0</v>
      </c>
    </row>
    <row r="50" spans="40:40">
      <c r="AN50" s="12">
        <f ca="1" t="shared" si="0"/>
        <v>0</v>
      </c>
    </row>
    <row r="51" spans="40:40">
      <c r="AN51" s="12">
        <f ca="1" t="shared" si="0"/>
        <v>0</v>
      </c>
    </row>
    <row r="52" spans="40:40">
      <c r="AN52" s="12">
        <f ca="1" t="shared" si="0"/>
        <v>0</v>
      </c>
    </row>
    <row r="53" spans="40:40">
      <c r="AN53" s="12">
        <f ca="1" t="shared" si="0"/>
        <v>0</v>
      </c>
    </row>
    <row r="54" spans="40:40">
      <c r="AN54" s="12">
        <f ca="1" t="shared" si="0"/>
        <v>0</v>
      </c>
    </row>
    <row r="55" spans="40:40">
      <c r="AN55" s="12">
        <f ca="1" t="shared" si="0"/>
        <v>0</v>
      </c>
    </row>
    <row r="56" spans="40:40">
      <c r="AN56" s="12">
        <f ca="1" t="shared" si="0"/>
        <v>0</v>
      </c>
    </row>
    <row r="57" spans="40:40">
      <c r="AN57" s="12">
        <f ca="1" t="shared" si="0"/>
        <v>0</v>
      </c>
    </row>
    <row r="58" spans="40:40">
      <c r="AN58" s="12">
        <f ca="1" t="shared" si="0"/>
        <v>0</v>
      </c>
    </row>
    <row r="59" spans="40:40">
      <c r="AN59" s="12">
        <f ca="1" t="shared" si="0"/>
        <v>0</v>
      </c>
    </row>
    <row r="60" spans="40:40">
      <c r="AN60" s="12">
        <f ca="1" t="shared" si="0"/>
        <v>0</v>
      </c>
    </row>
    <row r="61" spans="40:40">
      <c r="AN61" s="12">
        <f ca="1" t="shared" si="0"/>
        <v>0</v>
      </c>
    </row>
    <row r="62" spans="40:40">
      <c r="AN62" s="12">
        <f ca="1" t="shared" si="0"/>
        <v>0</v>
      </c>
    </row>
    <row r="63" spans="40:40">
      <c r="AN63" s="12">
        <f ca="1" t="shared" si="0"/>
        <v>0</v>
      </c>
    </row>
    <row r="64" spans="40:40">
      <c r="AN64" s="12">
        <f ca="1" t="shared" si="0"/>
        <v>0</v>
      </c>
    </row>
    <row r="65" spans="40:40">
      <c r="AN65" s="12">
        <f ca="1" t="shared" si="0"/>
        <v>0</v>
      </c>
    </row>
    <row r="66" spans="40:40">
      <c r="AN66" s="12">
        <f ca="1" t="shared" si="0"/>
        <v>0</v>
      </c>
    </row>
    <row r="67" spans="40:40">
      <c r="AN67" s="12">
        <f t="shared" ref="AN67:AN99" si="1">IF(ISBLANK($AL67),0,1+LEN($AL67)-LEN(SUBSTITUTE($AL67,"●","")))</f>
        <v>0</v>
      </c>
    </row>
    <row r="68" spans="40:40">
      <c r="AN68" s="12">
        <f t="shared" si="1"/>
        <v>0</v>
      </c>
    </row>
    <row r="69" spans="40:40">
      <c r="AN69" s="12">
        <f t="shared" si="1"/>
        <v>0</v>
      </c>
    </row>
    <row r="70" spans="40:40">
      <c r="AN70" s="12">
        <f t="shared" si="1"/>
        <v>0</v>
      </c>
    </row>
    <row r="71" spans="40:40">
      <c r="AN71" s="12">
        <f t="shared" si="1"/>
        <v>0</v>
      </c>
    </row>
    <row r="72" spans="40:40">
      <c r="AN72" s="12">
        <f t="shared" si="1"/>
        <v>0</v>
      </c>
    </row>
    <row r="73" spans="40:40">
      <c r="AN73" s="12">
        <f t="shared" si="1"/>
        <v>0</v>
      </c>
    </row>
    <row r="74" spans="40:40">
      <c r="AN74" s="12">
        <f t="shared" si="1"/>
        <v>0</v>
      </c>
    </row>
    <row r="75" spans="40:40">
      <c r="AN75" s="12">
        <f t="shared" si="1"/>
        <v>0</v>
      </c>
    </row>
    <row r="76" spans="40:40">
      <c r="AN76" s="12">
        <f t="shared" si="1"/>
        <v>0</v>
      </c>
    </row>
    <row r="77" spans="40:40">
      <c r="AN77" s="12">
        <f t="shared" si="1"/>
        <v>0</v>
      </c>
    </row>
    <row r="78" spans="40:40">
      <c r="AN78" s="12">
        <f t="shared" si="1"/>
        <v>0</v>
      </c>
    </row>
    <row r="79" spans="40:40">
      <c r="AN79" s="12">
        <f t="shared" si="1"/>
        <v>0</v>
      </c>
    </row>
    <row r="80" spans="40:40">
      <c r="AN80" s="12">
        <f t="shared" si="1"/>
        <v>0</v>
      </c>
    </row>
    <row r="81" spans="40:40">
      <c r="AN81" s="12">
        <f t="shared" si="1"/>
        <v>0</v>
      </c>
    </row>
    <row r="82" spans="40:40">
      <c r="AN82" s="12">
        <f t="shared" si="1"/>
        <v>0</v>
      </c>
    </row>
    <row r="83" spans="40:40">
      <c r="AN83" s="12">
        <f t="shared" si="1"/>
        <v>0</v>
      </c>
    </row>
    <row r="84" spans="40:40">
      <c r="AN84" s="12">
        <f t="shared" si="1"/>
        <v>0</v>
      </c>
    </row>
    <row r="85" spans="40:40">
      <c r="AN85" s="12">
        <f t="shared" si="1"/>
        <v>0</v>
      </c>
    </row>
    <row r="86" spans="40:40">
      <c r="AN86" s="12">
        <f t="shared" si="1"/>
        <v>0</v>
      </c>
    </row>
    <row r="87" spans="40:40">
      <c r="AN87" s="12">
        <f t="shared" si="1"/>
        <v>0</v>
      </c>
    </row>
    <row r="88" spans="40:40">
      <c r="AN88" s="12">
        <f t="shared" si="1"/>
        <v>0</v>
      </c>
    </row>
    <row r="89" spans="40:40">
      <c r="AN89" s="12">
        <f t="shared" si="1"/>
        <v>0</v>
      </c>
    </row>
    <row r="90" spans="40:40">
      <c r="AN90" s="12">
        <f t="shared" si="1"/>
        <v>0</v>
      </c>
    </row>
    <row r="91" spans="40:40">
      <c r="AN91" s="12">
        <f t="shared" si="1"/>
        <v>0</v>
      </c>
    </row>
    <row r="92" spans="40:40">
      <c r="AN92" s="12">
        <f t="shared" si="1"/>
        <v>0</v>
      </c>
    </row>
    <row r="93" spans="40:40">
      <c r="AN93" s="12">
        <f t="shared" si="1"/>
        <v>0</v>
      </c>
    </row>
    <row r="94" spans="40:40">
      <c r="AN94" s="12">
        <f t="shared" si="1"/>
        <v>0</v>
      </c>
    </row>
    <row r="95" spans="40:40">
      <c r="AN95" s="12">
        <f t="shared" si="1"/>
        <v>0</v>
      </c>
    </row>
    <row r="96" spans="40:40">
      <c r="AN96" s="12">
        <f t="shared" si="1"/>
        <v>0</v>
      </c>
    </row>
    <row r="97" spans="40:40">
      <c r="AN97" s="12">
        <f t="shared" si="1"/>
        <v>0</v>
      </c>
    </row>
    <row r="98" spans="40:40">
      <c r="AN98" s="12">
        <f t="shared" si="1"/>
        <v>0</v>
      </c>
    </row>
    <row r="99" spans="40:40">
      <c r="AN99" s="12">
        <f t="shared" si="1"/>
        <v>0</v>
      </c>
    </row>
  </sheetData>
  <sheetProtection sheet="1" objects="1"/>
  <mergeCells count="13">
    <mergeCell ref="D1:F1"/>
    <mergeCell ref="AA1:AL1"/>
    <mergeCell ref="D2:F2"/>
    <mergeCell ref="AJ2:AK2"/>
    <mergeCell ref="D3:F3"/>
    <mergeCell ref="AA6:AA7"/>
    <mergeCell ref="AA9:AA10"/>
    <mergeCell ref="AB2:AB3"/>
    <mergeCell ref="AC2:AC3"/>
    <mergeCell ref="AD2:AD3"/>
    <mergeCell ref="AE2:AE3"/>
    <mergeCell ref="AF2:AF3"/>
    <mergeCell ref="AG2:AG3"/>
  </mergeCells>
  <pageMargins left="0.75" right="0.75" top="1" bottom="1" header="0.511805555555556" footer="0.511805555555556"/>
  <headerFooter/>
  <drawing r:id="rId1"/>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sheetPr>
    <pageSetUpPr autoPageBreaks="0"/>
  </sheetPr>
  <dimension ref="A1:AN99"/>
  <sheetViews>
    <sheetView showZeros="0" workbookViewId="0">
      <selection activeCell="A1" sqref="A1"/>
    </sheetView>
  </sheetViews>
  <sheetFormatPr defaultColWidth="9.14285714285714" defaultRowHeight="15"/>
  <cols>
    <col min="1" max="1" width="20.5714285714286" customWidth="1"/>
    <col min="2" max="2" width="29.7142857142857" style="8" customWidth="1"/>
    <col min="3" max="3" width="10.2857142857143" style="9" customWidth="1"/>
    <col min="4" max="4" width="10.2857142857143" style="10" customWidth="1"/>
    <col min="5" max="6" width="10.2857142857143" style="9" customWidth="1"/>
    <col min="7" max="7" width="10.2857142857143" style="8" customWidth="1"/>
    <col min="8" max="11" width="10.2857142857143" style="9" customWidth="1"/>
    <col min="12" max="12" width="10.2857142857143" style="11" customWidth="1"/>
    <col min="13" max="24" width="10.2857142857143" style="12" customWidth="1"/>
    <col min="26" max="26" width="0.990476190476191" customWidth="1"/>
    <col min="27" max="27" width="20.5714285714286" customWidth="1"/>
    <col min="28" max="28" width="29.7142857142857" style="8" customWidth="1"/>
    <col min="29" max="29" width="6.71428571428571" style="9" customWidth="1"/>
    <col min="30" max="30" width="19.1428571428571" style="10" customWidth="1"/>
    <col min="31" max="31" width="8.28571428571429" style="9" customWidth="1"/>
    <col min="32" max="32" width="7.42857142857143" style="9" customWidth="1"/>
    <col min="33" max="33" width="33.2857142857143" style="8" customWidth="1"/>
    <col min="34" max="34" width="9.28571428571429" style="9" customWidth="1"/>
    <col min="35" max="35" width="5.42857142857143" style="9" customWidth="1"/>
    <col min="36" max="36" width="3.85714285714286" style="9" customWidth="1"/>
    <col min="37" max="37" width="6.57142857142857" style="9" customWidth="1"/>
    <col min="38" max="38" width="36.2857142857143" style="11" customWidth="1"/>
    <col min="39" max="39" width="0.857142857142857" customWidth="1"/>
    <col min="40" max="40" width="9.14285714285714" style="12"/>
  </cols>
  <sheetData>
    <row r="1" ht="22.5" spans="1:40">
      <c r="A1" s="13" t="str">
        <f>Attraction_List!$Z$2</f>
        <v>Sheet Name</v>
      </c>
      <c r="B1" s="14" t="str">
        <f ca="1">MID(CELL("filename",B1),FIND("]",CELL("filename",B1))+1,255)</f>
        <v>Monsters_Inc._Laugh_Floor</v>
      </c>
      <c r="C1" s="14"/>
      <c r="D1" s="15" t="str">
        <f ca="1">HYPERLINK("#"&amp;CELL("address",INDEX(Attraction_List!$A$3:$A$9999,MATCH($B$1,Attraction_List!$Z$3:$Z$9999,0),1)),"Back to Attraction List")</f>
        <v>Back to Attraction List</v>
      </c>
      <c r="E1" s="16"/>
      <c r="F1" s="17"/>
      <c r="G1" s="18"/>
      <c r="H1" s="18"/>
      <c r="I1" s="18"/>
      <c r="J1" s="18"/>
      <c r="K1" s="18"/>
      <c r="L1" s="25"/>
      <c r="AA1" s="30" t="str">
        <f ca="1">N($B$14)&amp;" Task(s) From "&amp;N($B$15)&amp;" Character(s) Use "&amp;CHAR(34)&amp;$B$2&amp;CHAR(34)&amp;" For "&amp;N($AN$1)&amp;" Token(s)"</f>
        <v>14 Task(s) From 6 Character(s) Use "Monsters, Inc. Laugh Floor" For 23 Token(s)</v>
      </c>
      <c r="AB1" s="31"/>
      <c r="AC1" s="31"/>
      <c r="AD1" s="31"/>
      <c r="AE1" s="31"/>
      <c r="AF1" s="31"/>
      <c r="AG1" s="31"/>
      <c r="AH1" s="31"/>
      <c r="AI1" s="31"/>
      <c r="AJ1" s="31"/>
      <c r="AK1" s="31"/>
      <c r="AL1" s="61"/>
      <c r="AN1" s="12">
        <f ca="1">SUM($AN$4:$AN$9999)</f>
        <v>23</v>
      </c>
    </row>
    <row r="2" ht="22.5" spans="1:40">
      <c r="A2" s="13" t="str">
        <f>Attraction_List!$A$2</f>
        <v>Name</v>
      </c>
      <c r="B2" s="19" t="str">
        <f ca="1">LOOKUP(B1,Attraction_List!$Z$3:$Z$9999,Attraction_List!$A$3:$A$9999)</f>
        <v>Monsters, Inc. Laugh Floor</v>
      </c>
      <c r="C2" s="19"/>
      <c r="D2" s="9"/>
      <c r="G2" s="20"/>
      <c r="AA2" s="32" t="str">
        <f>HYPERLINK("#$A$1","&lt;&lt;&lt; Attraction Info")</f>
        <v>&lt;&lt;&lt; Attraction Info</v>
      </c>
      <c r="AB2" s="33" t="s">
        <v>276</v>
      </c>
      <c r="AC2" s="34" t="s">
        <v>277</v>
      </c>
      <c r="AD2" s="35" t="s">
        <v>278</v>
      </c>
      <c r="AE2" s="34" t="s">
        <v>279</v>
      </c>
      <c r="AF2" s="34" t="s">
        <v>280</v>
      </c>
      <c r="AG2" s="33" t="s">
        <v>281</v>
      </c>
      <c r="AH2" s="62"/>
      <c r="AI2" s="63" t="s">
        <v>282</v>
      </c>
      <c r="AJ2" s="62" t="s">
        <v>283</v>
      </c>
      <c r="AK2" s="62"/>
      <c r="AL2" s="64" t="str">
        <f ca="1">HYPERLINK("#"&amp;CELL("address",INDEX(Attraction_List!$A$3:$A$9999,MATCH($B$1,Attraction_List!$Z$3:$Z$9999,0),1)),"Back to Attraction List")</f>
        <v>Back to Attraction List</v>
      </c>
      <c r="AN2" s="12">
        <f ca="1" t="shared" ref="AN2:AN66" si="0">IF(ISBLANK($AL2),0,1+LEN($AL2)-LEN(SUBSTITUTE($AL2,"●","")))</f>
        <v>1</v>
      </c>
    </row>
    <row r="3" ht="22.5" spans="1:38">
      <c r="A3" s="13" t="str">
        <f>Attraction_List!$C$2</f>
        <v>Cost</v>
      </c>
      <c r="B3" s="19">
        <f ca="1">LOOKUP(B1,Attraction_List!$Z$3:$Z$9999,Attraction_List!$C$3:$C$9999)</f>
        <v>13500</v>
      </c>
      <c r="C3" s="19"/>
      <c r="D3" s="15" t="str">
        <f>IF($B$14&gt;0,HYPERLINK("#$AL$1","Task List &gt;&gt;&gt;"),HYPERLINK("#$A$1","No Tasks"))</f>
        <v>Task List &gt;&gt;&gt;</v>
      </c>
      <c r="E3" s="17"/>
      <c r="F3" s="17"/>
      <c r="G3" s="20"/>
      <c r="AA3" s="75" t="s">
        <v>284</v>
      </c>
      <c r="AB3" s="76"/>
      <c r="AC3" s="77"/>
      <c r="AD3" s="78"/>
      <c r="AE3" s="77"/>
      <c r="AF3" s="77"/>
      <c r="AG3" s="76"/>
      <c r="AH3" s="82" t="s">
        <v>285</v>
      </c>
      <c r="AI3" s="82" t="s">
        <v>286</v>
      </c>
      <c r="AJ3" s="82" t="s">
        <v>28</v>
      </c>
      <c r="AK3" s="82" t="s">
        <v>29</v>
      </c>
      <c r="AL3" s="83" t="s">
        <v>30</v>
      </c>
    </row>
    <row r="4" ht="21.75" spans="1:40">
      <c r="A4" s="13" t="str">
        <f>Attraction_List!$D$2</f>
        <v>Cost Units</v>
      </c>
      <c r="B4" s="19" t="str">
        <f ca="1">LOOKUP(B1,Attraction_List!$Z$3:$Z$9999,Attraction_List!$D$3:$D$9999)</f>
        <v>Magic</v>
      </c>
      <c r="C4" s="19"/>
      <c r="E4" s="21"/>
      <c r="G4" s="20"/>
      <c r="L4" s="26"/>
      <c r="AA4" s="79" t="s">
        <v>560</v>
      </c>
      <c r="AB4" s="92" t="s">
        <v>793</v>
      </c>
      <c r="AC4" s="93">
        <v>1</v>
      </c>
      <c r="AD4" s="94"/>
      <c r="AE4" s="93"/>
      <c r="AF4" s="93" t="s">
        <v>36</v>
      </c>
      <c r="AG4" s="92" t="s">
        <v>182</v>
      </c>
      <c r="AH4" s="93" t="s">
        <v>161</v>
      </c>
      <c r="AI4" s="93"/>
      <c r="AJ4" s="93">
        <v>2</v>
      </c>
      <c r="AK4" s="93">
        <v>8</v>
      </c>
      <c r="AL4" s="106"/>
      <c r="AN4" s="12">
        <f ca="1" t="shared" si="0"/>
        <v>0</v>
      </c>
    </row>
    <row r="5" ht="21" spans="1:40">
      <c r="A5" s="13" t="str">
        <f>Attraction_List!$E$2</f>
        <v>Limited Time</v>
      </c>
      <c r="B5" s="19" t="str">
        <f ca="1">IF(LOOKUP(B1,Attraction_List!$Z$3:$Z$9999,Attraction_List!$E$3:$E$9999)="Y","Yes","No")</f>
        <v>No</v>
      </c>
      <c r="C5" s="19"/>
      <c r="E5" s="21"/>
      <c r="G5" s="20"/>
      <c r="L5" s="26"/>
      <c r="AA5" s="81"/>
      <c r="AB5" s="95" t="s">
        <v>794</v>
      </c>
      <c r="AC5" s="96">
        <v>2</v>
      </c>
      <c r="AD5" s="97"/>
      <c r="AE5" s="96"/>
      <c r="AF5" s="96"/>
      <c r="AG5" s="95" t="s">
        <v>182</v>
      </c>
      <c r="AH5" s="96" t="s">
        <v>35</v>
      </c>
      <c r="AI5" s="96"/>
      <c r="AJ5" s="96">
        <v>13</v>
      </c>
      <c r="AK5" s="96">
        <v>110</v>
      </c>
      <c r="AL5" s="245"/>
      <c r="AN5" s="12">
        <f ca="1" t="shared" si="0"/>
        <v>0</v>
      </c>
    </row>
    <row r="6" ht="25.5" spans="1:40">
      <c r="A6" s="13" t="str">
        <f>Attraction_List!$F$2</f>
        <v>Build Time</v>
      </c>
      <c r="B6" s="19" t="str">
        <f ca="1">LOOKUP(B1,Attraction_List!$Z$3:$Z$9999,Attraction_List!$F$3:$F$9999)</f>
        <v>12h</v>
      </c>
      <c r="C6" s="19"/>
      <c r="E6" s="21"/>
      <c r="G6" s="20"/>
      <c r="L6" s="26"/>
      <c r="AA6" s="81"/>
      <c r="AB6" s="95" t="s">
        <v>795</v>
      </c>
      <c r="AC6" s="96">
        <v>2</v>
      </c>
      <c r="AD6" s="95" t="s">
        <v>565</v>
      </c>
      <c r="AE6" s="96"/>
      <c r="AF6" s="96"/>
      <c r="AG6" s="95" t="s">
        <v>182</v>
      </c>
      <c r="AH6" s="96" t="s">
        <v>35</v>
      </c>
      <c r="AI6" s="96"/>
      <c r="AJ6" s="96">
        <v>17</v>
      </c>
      <c r="AK6" s="96">
        <v>150</v>
      </c>
      <c r="AL6" s="107" t="s">
        <v>796</v>
      </c>
      <c r="AN6" s="12">
        <f ca="1" t="shared" si="0"/>
        <v>3</v>
      </c>
    </row>
    <row r="7" ht="21" spans="1:40">
      <c r="A7" s="13" t="str">
        <f>Attraction_List!$G$2</f>
        <v>Size</v>
      </c>
      <c r="B7" s="19" t="str">
        <f ca="1">LOOKUP(B1,Attraction_List!$Z$3:$Z$9999,Attraction_List!$G$3:$G$9999)</f>
        <v>9x9</v>
      </c>
      <c r="C7" s="19"/>
      <c r="E7" s="21"/>
      <c r="G7" s="20"/>
      <c r="L7" s="26"/>
      <c r="AA7" s="81"/>
      <c r="AB7" s="95" t="s">
        <v>797</v>
      </c>
      <c r="AC7" s="96">
        <v>4</v>
      </c>
      <c r="AD7" s="97" t="s">
        <v>572</v>
      </c>
      <c r="AE7" s="96">
        <v>7</v>
      </c>
      <c r="AF7" s="96"/>
      <c r="AG7" s="95" t="s">
        <v>182</v>
      </c>
      <c r="AH7" s="96" t="s">
        <v>35</v>
      </c>
      <c r="AI7" s="96"/>
      <c r="AJ7" s="96">
        <v>17</v>
      </c>
      <c r="AK7" s="96">
        <v>150</v>
      </c>
      <c r="AL7" s="107" t="s">
        <v>484</v>
      </c>
      <c r="AN7" s="12">
        <f ca="1" t="shared" si="0"/>
        <v>1</v>
      </c>
    </row>
    <row r="8" ht="21.75" spans="1:40">
      <c r="A8" s="13" t="str">
        <f>Attraction_List!$H$2</f>
        <v>Collect Time</v>
      </c>
      <c r="B8" s="19" t="str">
        <f ca="1">LOOKUP(B1,Attraction_List!$Z$3:$Z$9999,Attraction_List!$H$3:$H$9999)</f>
        <v>16h</v>
      </c>
      <c r="C8" s="19"/>
      <c r="E8" s="21"/>
      <c r="G8" s="20"/>
      <c r="L8" s="26"/>
      <c r="AA8" s="113"/>
      <c r="AB8" s="223" t="s">
        <v>798</v>
      </c>
      <c r="AC8" s="224">
        <v>2</v>
      </c>
      <c r="AD8" s="226"/>
      <c r="AE8" s="224"/>
      <c r="AF8" s="224"/>
      <c r="AG8" s="223" t="s">
        <v>182</v>
      </c>
      <c r="AH8" s="224" t="s">
        <v>46</v>
      </c>
      <c r="AI8" s="224"/>
      <c r="AJ8" s="224">
        <v>16</v>
      </c>
      <c r="AK8" s="224">
        <v>155</v>
      </c>
      <c r="AL8" s="235" t="s">
        <v>799</v>
      </c>
      <c r="AN8" s="12">
        <f ca="1" t="shared" si="0"/>
        <v>2</v>
      </c>
    </row>
    <row r="9" ht="21" spans="1:40">
      <c r="A9" s="13" t="str">
        <f>Attraction_List!$I$2</f>
        <v>Striking Gold</v>
      </c>
      <c r="B9" s="19" t="str">
        <f ca="1">IF(LOOKUP(B1,Attraction_List!$Z$3:$Z$9999,Attraction_List!$I$3:$I$9999)="Y","Yes","No")</f>
        <v>No</v>
      </c>
      <c r="C9" s="19"/>
      <c r="E9" s="21"/>
      <c r="G9" s="20"/>
      <c r="L9" s="26"/>
      <c r="AA9" s="79" t="s">
        <v>565</v>
      </c>
      <c r="AB9" s="92" t="s">
        <v>798</v>
      </c>
      <c r="AC9" s="93">
        <v>6</v>
      </c>
      <c r="AD9" s="94"/>
      <c r="AE9" s="93"/>
      <c r="AF9" s="93"/>
      <c r="AG9" s="92" t="s">
        <v>182</v>
      </c>
      <c r="AH9" s="93" t="s">
        <v>33</v>
      </c>
      <c r="AI9" s="93"/>
      <c r="AJ9" s="93">
        <v>10</v>
      </c>
      <c r="AK9" s="93">
        <v>75</v>
      </c>
      <c r="AL9" s="106" t="s">
        <v>800</v>
      </c>
      <c r="AN9" s="12">
        <f ca="1" t="shared" si="0"/>
        <v>2</v>
      </c>
    </row>
    <row r="10" ht="21" spans="1:40">
      <c r="A10" s="13" t="str">
        <f>Attraction_List!$J$2</f>
        <v>XP</v>
      </c>
      <c r="B10" s="19">
        <f ca="1">LOOKUP(B1,Attraction_List!$Z$3:$Z$9999,Attraction_List!$J$3:$J$9999)</f>
        <v>42</v>
      </c>
      <c r="C10" s="19"/>
      <c r="E10" s="21"/>
      <c r="G10" s="20"/>
      <c r="L10" s="26"/>
      <c r="AA10" s="81"/>
      <c r="AB10" s="95" t="s">
        <v>801</v>
      </c>
      <c r="AC10" s="96">
        <v>2</v>
      </c>
      <c r="AD10" s="97"/>
      <c r="AE10" s="96"/>
      <c r="AF10" s="96"/>
      <c r="AG10" s="95" t="s">
        <v>182</v>
      </c>
      <c r="AH10" s="96" t="s">
        <v>35</v>
      </c>
      <c r="AI10" s="96"/>
      <c r="AJ10" s="96">
        <v>13</v>
      </c>
      <c r="AK10" s="96">
        <v>110</v>
      </c>
      <c r="AL10" s="107" t="s">
        <v>802</v>
      </c>
      <c r="AN10" s="12">
        <f ca="1" t="shared" si="0"/>
        <v>2</v>
      </c>
    </row>
    <row r="11" ht="26.25" spans="1:40">
      <c r="A11" s="13" t="str">
        <f>Attraction_List!$K$2</f>
        <v>Magic</v>
      </c>
      <c r="B11" s="19">
        <f ca="1">LOOKUP(B1,Attraction_List!$Z$3:$Z$9999,Attraction_List!$K$3:$K$9999)</f>
        <v>235</v>
      </c>
      <c r="C11" s="19"/>
      <c r="D11" s="22"/>
      <c r="E11" s="23"/>
      <c r="F11" s="24"/>
      <c r="G11" s="22"/>
      <c r="H11" s="24"/>
      <c r="I11" s="24"/>
      <c r="J11" s="24"/>
      <c r="K11" s="24"/>
      <c r="L11" s="27"/>
      <c r="AA11" s="80"/>
      <c r="AB11" s="98" t="s">
        <v>795</v>
      </c>
      <c r="AC11" s="99"/>
      <c r="AD11" s="100" t="s">
        <v>560</v>
      </c>
      <c r="AE11" s="99">
        <v>2</v>
      </c>
      <c r="AF11" s="99"/>
      <c r="AG11" s="98" t="s">
        <v>182</v>
      </c>
      <c r="AH11" s="99" t="s">
        <v>35</v>
      </c>
      <c r="AI11" s="99"/>
      <c r="AJ11" s="99">
        <v>17</v>
      </c>
      <c r="AK11" s="99">
        <v>150</v>
      </c>
      <c r="AL11" s="108" t="s">
        <v>796</v>
      </c>
      <c r="AN11" s="12">
        <f ca="1" t="shared" si="0"/>
        <v>3</v>
      </c>
    </row>
    <row r="12" ht="21.75" spans="1:40">
      <c r="A12" s="13" t="str">
        <f>Attraction_List!$L$2</f>
        <v>Possible Tokens</v>
      </c>
      <c r="B12" s="19" t="str">
        <f ca="1">LOOKUP(B1,Attraction_List!$Z$3:$Z$9999,Attraction_List!$L$3:$L$9999)</f>
        <v>Boo's Drawing of Randall</v>
      </c>
      <c r="C12" s="19"/>
      <c r="E12" s="21"/>
      <c r="G12" s="20"/>
      <c r="L12" s="28"/>
      <c r="AA12" s="120" t="s">
        <v>573</v>
      </c>
      <c r="AB12" s="300" t="s">
        <v>803</v>
      </c>
      <c r="AC12" s="301">
        <v>2</v>
      </c>
      <c r="AD12" s="302"/>
      <c r="AE12" s="301"/>
      <c r="AF12" s="301"/>
      <c r="AG12" s="300" t="s">
        <v>182</v>
      </c>
      <c r="AH12" s="301" t="s">
        <v>35</v>
      </c>
      <c r="AI12" s="301"/>
      <c r="AJ12" s="301">
        <v>13</v>
      </c>
      <c r="AK12" s="301">
        <v>110</v>
      </c>
      <c r="AL12" s="304" t="s">
        <v>804</v>
      </c>
      <c r="AN12" s="12">
        <f ca="1" t="shared" si="0"/>
        <v>3</v>
      </c>
    </row>
    <row r="13" ht="21.75" spans="1:40">
      <c r="A13" s="13" t="str">
        <f>Attraction_List!$M$2</f>
        <v>Activity</v>
      </c>
      <c r="B13" s="19" t="str">
        <f ca="1">LOOKUP(B1,Attraction_List!$Z$3:$Z$9999,Attraction_List!$M$3:$M$9999)</f>
        <v>Filling Canisters</v>
      </c>
      <c r="C13" s="19"/>
      <c r="E13" s="21"/>
      <c r="G13" s="20"/>
      <c r="L13" s="29"/>
      <c r="AA13" s="84" t="s">
        <v>576</v>
      </c>
      <c r="AB13" s="85" t="s">
        <v>766</v>
      </c>
      <c r="AC13" s="86">
        <v>7</v>
      </c>
      <c r="AD13" s="87"/>
      <c r="AE13" s="86"/>
      <c r="AF13" s="86"/>
      <c r="AG13" s="85" t="s">
        <v>182</v>
      </c>
      <c r="AH13" s="86" t="s">
        <v>35</v>
      </c>
      <c r="AI13" s="86"/>
      <c r="AJ13" s="86">
        <v>13</v>
      </c>
      <c r="AK13" s="86">
        <v>110</v>
      </c>
      <c r="AL13" s="233"/>
      <c r="AN13" s="12">
        <f ca="1" t="shared" si="0"/>
        <v>0</v>
      </c>
    </row>
    <row r="14" ht="25.5" spans="1:40">
      <c r="A14" s="13" t="s">
        <v>308</v>
      </c>
      <c r="B14" s="22">
        <f>COUNTA($AB$4:$AB$9999)</f>
        <v>14</v>
      </c>
      <c r="C14" s="24"/>
      <c r="D14" s="22"/>
      <c r="E14" s="23"/>
      <c r="F14" s="24"/>
      <c r="G14" s="20"/>
      <c r="H14" s="24"/>
      <c r="I14" s="24"/>
      <c r="J14" s="24"/>
      <c r="K14" s="24"/>
      <c r="L14" s="28"/>
      <c r="AA14" s="124" t="s">
        <v>562</v>
      </c>
      <c r="AB14" s="102" t="s">
        <v>766</v>
      </c>
      <c r="AC14" s="103">
        <v>2</v>
      </c>
      <c r="AD14" s="104"/>
      <c r="AE14" s="103"/>
      <c r="AF14" s="103"/>
      <c r="AG14" s="102" t="s">
        <v>182</v>
      </c>
      <c r="AH14" s="103" t="s">
        <v>46</v>
      </c>
      <c r="AI14" s="103"/>
      <c r="AJ14" s="103">
        <v>16</v>
      </c>
      <c r="AK14" s="103">
        <v>155</v>
      </c>
      <c r="AL14" s="109" t="s">
        <v>805</v>
      </c>
      <c r="AN14" s="12">
        <f ca="1" t="shared" si="0"/>
        <v>3</v>
      </c>
    </row>
    <row r="15" ht="21.75" spans="1:40">
      <c r="A15" s="13" t="s">
        <v>311</v>
      </c>
      <c r="B15" s="22">
        <f>COUNTA($AA$4:$AA$9999)</f>
        <v>6</v>
      </c>
      <c r="C15" s="24"/>
      <c r="D15" s="22"/>
      <c r="E15" s="23"/>
      <c r="F15" s="24"/>
      <c r="G15" s="20"/>
      <c r="H15" s="24"/>
      <c r="I15" s="24"/>
      <c r="J15" s="24"/>
      <c r="K15" s="24"/>
      <c r="L15" s="28"/>
      <c r="AA15" s="113"/>
      <c r="AB15" s="223" t="s">
        <v>806</v>
      </c>
      <c r="AC15" s="224">
        <v>10</v>
      </c>
      <c r="AD15" s="226"/>
      <c r="AE15" s="224"/>
      <c r="AF15" s="224"/>
      <c r="AG15" s="223" t="s">
        <v>182</v>
      </c>
      <c r="AH15" s="224" t="s">
        <v>42</v>
      </c>
      <c r="AI15" s="224"/>
      <c r="AJ15" s="224">
        <v>20</v>
      </c>
      <c r="AK15" s="224">
        <v>200</v>
      </c>
      <c r="AL15" s="235" t="s">
        <v>539</v>
      </c>
      <c r="AN15" s="12">
        <f ca="1" t="shared" si="0"/>
        <v>1</v>
      </c>
    </row>
    <row r="16" spans="27:40">
      <c r="AA16" s="79" t="s">
        <v>572</v>
      </c>
      <c r="AB16" s="92" t="s">
        <v>797</v>
      </c>
      <c r="AC16" s="93">
        <v>2</v>
      </c>
      <c r="AD16" s="94" t="s">
        <v>560</v>
      </c>
      <c r="AE16" s="93">
        <v>4</v>
      </c>
      <c r="AF16" s="93"/>
      <c r="AG16" s="92" t="s">
        <v>182</v>
      </c>
      <c r="AH16" s="93" t="s">
        <v>35</v>
      </c>
      <c r="AI16" s="93"/>
      <c r="AJ16" s="93">
        <v>17</v>
      </c>
      <c r="AK16" s="93">
        <v>150</v>
      </c>
      <c r="AL16" s="106" t="s">
        <v>484</v>
      </c>
      <c r="AN16" s="12">
        <f ca="1" t="shared" si="0"/>
        <v>1</v>
      </c>
    </row>
    <row r="17" ht="15.75" spans="27:40">
      <c r="AA17" s="80"/>
      <c r="AB17" s="98" t="s">
        <v>807</v>
      </c>
      <c r="AC17" s="99">
        <v>1</v>
      </c>
      <c r="AD17" s="98"/>
      <c r="AE17" s="99"/>
      <c r="AF17" s="99"/>
      <c r="AG17" s="98" t="s">
        <v>182</v>
      </c>
      <c r="AH17" s="99" t="s">
        <v>41</v>
      </c>
      <c r="AI17" s="99"/>
      <c r="AJ17" s="99">
        <v>29</v>
      </c>
      <c r="AK17" s="99">
        <v>275</v>
      </c>
      <c r="AL17" s="108" t="s">
        <v>808</v>
      </c>
      <c r="AN17" s="12">
        <f ca="1" t="shared" si="0"/>
        <v>2</v>
      </c>
    </row>
    <row r="18" spans="27:40">
      <c r="AA18" s="44"/>
      <c r="AB18" s="46"/>
      <c r="AC18" s="45"/>
      <c r="AD18" s="45"/>
      <c r="AE18" s="45"/>
      <c r="AF18" s="45"/>
      <c r="AG18" s="46"/>
      <c r="AH18" s="45"/>
      <c r="AI18" s="45"/>
      <c r="AJ18" s="45"/>
      <c r="AK18" s="45"/>
      <c r="AL18" s="46"/>
      <c r="AN18" s="12">
        <f ca="1" t="shared" si="0"/>
        <v>0</v>
      </c>
    </row>
    <row r="19" spans="27:40">
      <c r="AA19" s="44"/>
      <c r="AB19" s="46"/>
      <c r="AC19" s="45"/>
      <c r="AD19" s="45"/>
      <c r="AE19" s="45"/>
      <c r="AF19" s="45"/>
      <c r="AG19" s="46"/>
      <c r="AH19" s="45"/>
      <c r="AI19" s="45"/>
      <c r="AJ19" s="45"/>
      <c r="AK19" s="45"/>
      <c r="AL19" s="46"/>
      <c r="AN19" s="12">
        <f ca="1" t="shared" si="0"/>
        <v>0</v>
      </c>
    </row>
    <row r="20" spans="27:40">
      <c r="AA20" s="44"/>
      <c r="AB20" s="46"/>
      <c r="AC20" s="45"/>
      <c r="AD20" s="47"/>
      <c r="AE20" s="45"/>
      <c r="AF20" s="45"/>
      <c r="AG20" s="46"/>
      <c r="AH20" s="45"/>
      <c r="AI20" s="45"/>
      <c r="AJ20" s="45"/>
      <c r="AK20" s="45"/>
      <c r="AL20" s="46"/>
      <c r="AN20" s="12">
        <f ca="1" t="shared" si="0"/>
        <v>0</v>
      </c>
    </row>
    <row r="21" spans="27:40">
      <c r="AA21" s="44"/>
      <c r="AB21" s="46"/>
      <c r="AC21" s="45"/>
      <c r="AD21" s="45"/>
      <c r="AE21" s="45"/>
      <c r="AF21" s="45"/>
      <c r="AG21" s="46"/>
      <c r="AH21" s="45"/>
      <c r="AI21" s="45"/>
      <c r="AJ21" s="45"/>
      <c r="AK21" s="45"/>
      <c r="AL21" s="46"/>
      <c r="AN21" s="12">
        <f ca="1" t="shared" si="0"/>
        <v>0</v>
      </c>
    </row>
    <row r="22" spans="27:40">
      <c r="AA22" s="44"/>
      <c r="AB22" s="46"/>
      <c r="AC22" s="45"/>
      <c r="AD22" s="45"/>
      <c r="AE22" s="45"/>
      <c r="AF22" s="45"/>
      <c r="AG22" s="46"/>
      <c r="AH22" s="45"/>
      <c r="AI22" s="45"/>
      <c r="AJ22" s="45"/>
      <c r="AK22" s="45"/>
      <c r="AL22" s="46"/>
      <c r="AN22" s="12">
        <f ca="1" t="shared" si="0"/>
        <v>0</v>
      </c>
    </row>
    <row r="23" spans="27:40">
      <c r="AA23" s="44"/>
      <c r="AB23" s="46"/>
      <c r="AC23" s="45"/>
      <c r="AD23" s="45"/>
      <c r="AE23" s="45"/>
      <c r="AF23" s="45"/>
      <c r="AG23" s="46"/>
      <c r="AH23" s="45"/>
      <c r="AI23" s="45"/>
      <c r="AJ23" s="45"/>
      <c r="AK23" s="45"/>
      <c r="AL23" s="46"/>
      <c r="AN23" s="12">
        <f ca="1" t="shared" si="0"/>
        <v>0</v>
      </c>
    </row>
    <row r="24" spans="27:40">
      <c r="AA24" s="44"/>
      <c r="AB24" s="45"/>
      <c r="AC24" s="45"/>
      <c r="AD24" s="45"/>
      <c r="AE24" s="45"/>
      <c r="AF24" s="45"/>
      <c r="AG24" s="45"/>
      <c r="AH24" s="45"/>
      <c r="AI24" s="45"/>
      <c r="AJ24" s="45"/>
      <c r="AK24" s="45"/>
      <c r="AL24" s="46"/>
      <c r="AN24" s="12">
        <f ca="1" t="shared" si="0"/>
        <v>0</v>
      </c>
    </row>
    <row r="25" spans="27:40">
      <c r="AA25" s="44"/>
      <c r="AB25" s="45"/>
      <c r="AC25" s="45"/>
      <c r="AD25" s="47"/>
      <c r="AE25" s="45"/>
      <c r="AF25" s="45"/>
      <c r="AG25" s="45"/>
      <c r="AH25" s="45"/>
      <c r="AI25" s="45"/>
      <c r="AJ25" s="45"/>
      <c r="AK25" s="45"/>
      <c r="AL25" s="46"/>
      <c r="AN25" s="12">
        <f ca="1" t="shared" si="0"/>
        <v>0</v>
      </c>
    </row>
    <row r="26" spans="27:40">
      <c r="AA26" s="44"/>
      <c r="AB26" s="45"/>
      <c r="AC26" s="45"/>
      <c r="AD26" s="45"/>
      <c r="AE26" s="45"/>
      <c r="AF26" s="45"/>
      <c r="AG26" s="45"/>
      <c r="AH26" s="45"/>
      <c r="AI26" s="45"/>
      <c r="AJ26" s="45"/>
      <c r="AK26" s="45"/>
      <c r="AL26" s="46"/>
      <c r="AN26" s="12">
        <f ca="1" t="shared" si="0"/>
        <v>0</v>
      </c>
    </row>
    <row r="27" spans="27:40">
      <c r="AA27" s="44"/>
      <c r="AB27" s="45"/>
      <c r="AC27" s="45"/>
      <c r="AD27" s="45"/>
      <c r="AE27" s="45"/>
      <c r="AF27" s="45"/>
      <c r="AG27" s="45"/>
      <c r="AH27" s="45"/>
      <c r="AI27" s="45"/>
      <c r="AJ27" s="45"/>
      <c r="AK27" s="45"/>
      <c r="AL27" s="46"/>
      <c r="AN27" s="12">
        <f ca="1" t="shared" si="0"/>
        <v>0</v>
      </c>
    </row>
    <row r="28" spans="27:40">
      <c r="AA28" s="44"/>
      <c r="AB28" s="45"/>
      <c r="AC28" s="45"/>
      <c r="AD28" s="45"/>
      <c r="AE28" s="45"/>
      <c r="AF28" s="45"/>
      <c r="AG28" s="45"/>
      <c r="AH28" s="45"/>
      <c r="AI28" s="45"/>
      <c r="AJ28" s="45"/>
      <c r="AK28" s="45"/>
      <c r="AL28" s="46"/>
      <c r="AN28" s="12">
        <f ca="1" t="shared" si="0"/>
        <v>0</v>
      </c>
    </row>
    <row r="29" spans="27:40">
      <c r="AA29" s="44"/>
      <c r="AB29" s="45"/>
      <c r="AC29" s="45"/>
      <c r="AD29" s="45"/>
      <c r="AE29" s="45"/>
      <c r="AF29" s="45"/>
      <c r="AG29" s="45"/>
      <c r="AH29" s="45"/>
      <c r="AI29" s="45"/>
      <c r="AJ29" s="45"/>
      <c r="AK29" s="45"/>
      <c r="AL29" s="46"/>
      <c r="AN29" s="12">
        <f ca="1" t="shared" si="0"/>
        <v>0</v>
      </c>
    </row>
    <row r="30" spans="27:40">
      <c r="AA30" s="44"/>
      <c r="AB30" s="45"/>
      <c r="AC30" s="45"/>
      <c r="AD30" s="45"/>
      <c r="AE30" s="45"/>
      <c r="AF30" s="45"/>
      <c r="AG30" s="45"/>
      <c r="AH30" s="45"/>
      <c r="AI30" s="45"/>
      <c r="AJ30" s="45"/>
      <c r="AK30" s="45"/>
      <c r="AL30" s="46"/>
      <c r="AN30" s="12">
        <f ca="1" t="shared" si="0"/>
        <v>0</v>
      </c>
    </row>
    <row r="31" spans="27:40">
      <c r="AA31" s="44"/>
      <c r="AB31" s="45"/>
      <c r="AC31" s="45"/>
      <c r="AD31" s="45"/>
      <c r="AE31" s="45"/>
      <c r="AF31" s="45"/>
      <c r="AG31" s="45"/>
      <c r="AH31" s="45"/>
      <c r="AI31" s="45"/>
      <c r="AJ31" s="45"/>
      <c r="AK31" s="45"/>
      <c r="AL31" s="46"/>
      <c r="AN31" s="12">
        <f ca="1" t="shared" si="0"/>
        <v>0</v>
      </c>
    </row>
    <row r="32" spans="27:40">
      <c r="AA32" s="44"/>
      <c r="AB32" s="45"/>
      <c r="AC32" s="45"/>
      <c r="AD32" s="45"/>
      <c r="AE32" s="45"/>
      <c r="AF32" s="45"/>
      <c r="AG32" s="45"/>
      <c r="AH32" s="45"/>
      <c r="AI32" s="45"/>
      <c r="AJ32" s="45"/>
      <c r="AK32" s="45"/>
      <c r="AL32" s="46"/>
      <c r="AN32" s="12">
        <f ca="1" t="shared" si="0"/>
        <v>0</v>
      </c>
    </row>
    <row r="33" spans="27:40">
      <c r="AA33" s="44"/>
      <c r="AB33" s="45"/>
      <c r="AC33" s="45"/>
      <c r="AD33" s="47"/>
      <c r="AE33" s="45"/>
      <c r="AF33" s="45"/>
      <c r="AG33" s="45"/>
      <c r="AH33" s="45"/>
      <c r="AI33" s="45"/>
      <c r="AJ33" s="45"/>
      <c r="AK33" s="45"/>
      <c r="AL33" s="46"/>
      <c r="AN33" s="12">
        <f ca="1" t="shared" si="0"/>
        <v>0</v>
      </c>
    </row>
    <row r="34" spans="27:40">
      <c r="AA34" s="44"/>
      <c r="AB34" s="46"/>
      <c r="AC34" s="45"/>
      <c r="AD34" s="45"/>
      <c r="AE34" s="45"/>
      <c r="AF34" s="45"/>
      <c r="AG34" s="46"/>
      <c r="AH34" s="45"/>
      <c r="AI34" s="45"/>
      <c r="AJ34" s="45"/>
      <c r="AK34" s="45"/>
      <c r="AL34" s="70"/>
      <c r="AN34" s="12">
        <f ca="1" t="shared" si="0"/>
        <v>0</v>
      </c>
    </row>
    <row r="35" spans="27:40">
      <c r="AA35" s="48"/>
      <c r="AB35" s="49"/>
      <c r="AC35" s="50"/>
      <c r="AD35" s="50"/>
      <c r="AE35" s="50"/>
      <c r="AF35" s="50"/>
      <c r="AG35" s="49"/>
      <c r="AH35" s="50"/>
      <c r="AI35" s="50"/>
      <c r="AJ35" s="50"/>
      <c r="AK35" s="50"/>
      <c r="AL35" s="71"/>
      <c r="AN35" s="12">
        <f ca="1" t="shared" si="0"/>
        <v>0</v>
      </c>
    </row>
    <row r="36" spans="27:40">
      <c r="AA36" s="48"/>
      <c r="AB36" s="49"/>
      <c r="AC36" s="50"/>
      <c r="AD36" s="50"/>
      <c r="AE36" s="50"/>
      <c r="AF36" s="50"/>
      <c r="AG36" s="49"/>
      <c r="AH36" s="50"/>
      <c r="AI36" s="50"/>
      <c r="AJ36" s="50"/>
      <c r="AK36" s="50"/>
      <c r="AL36" s="71"/>
      <c r="AN36" s="12">
        <f ca="1" t="shared" si="0"/>
        <v>0</v>
      </c>
    </row>
    <row r="37" spans="27:40">
      <c r="AA37" s="48"/>
      <c r="AB37" s="49"/>
      <c r="AC37" s="50"/>
      <c r="AD37" s="50"/>
      <c r="AE37" s="50"/>
      <c r="AF37" s="50"/>
      <c r="AG37" s="49"/>
      <c r="AH37" s="50"/>
      <c r="AI37" s="50"/>
      <c r="AJ37" s="50"/>
      <c r="AK37" s="50"/>
      <c r="AL37" s="71"/>
      <c r="AN37" s="12">
        <f ca="1" t="shared" si="0"/>
        <v>0</v>
      </c>
    </row>
    <row r="38" spans="27:40">
      <c r="AA38" s="51"/>
      <c r="AB38" s="29"/>
      <c r="AC38" s="10"/>
      <c r="AE38" s="10"/>
      <c r="AF38" s="10"/>
      <c r="AG38" s="29"/>
      <c r="AH38" s="10"/>
      <c r="AI38" s="10"/>
      <c r="AJ38" s="10"/>
      <c r="AK38" s="10"/>
      <c r="AL38" s="28"/>
      <c r="AN38" s="12">
        <f ca="1" t="shared" si="0"/>
        <v>0</v>
      </c>
    </row>
    <row r="39" spans="27:40">
      <c r="AA39" s="51"/>
      <c r="AB39" s="29"/>
      <c r="AC39" s="10"/>
      <c r="AE39" s="10"/>
      <c r="AF39" s="10"/>
      <c r="AG39" s="29"/>
      <c r="AH39" s="10"/>
      <c r="AI39" s="10"/>
      <c r="AJ39" s="10"/>
      <c r="AK39" s="10"/>
      <c r="AL39" s="28"/>
      <c r="AN39" s="12">
        <f ca="1" t="shared" si="0"/>
        <v>0</v>
      </c>
    </row>
    <row r="40" spans="27:40">
      <c r="AA40" s="51"/>
      <c r="AB40" s="29"/>
      <c r="AC40" s="10"/>
      <c r="AE40" s="10"/>
      <c r="AF40" s="10"/>
      <c r="AG40" s="29"/>
      <c r="AH40" s="10"/>
      <c r="AI40" s="10"/>
      <c r="AJ40" s="10"/>
      <c r="AK40" s="10"/>
      <c r="AL40" s="28"/>
      <c r="AN40" s="12">
        <f ca="1" t="shared" si="0"/>
        <v>0</v>
      </c>
    </row>
    <row r="41" spans="27:40">
      <c r="AA41" s="51"/>
      <c r="AB41" s="29"/>
      <c r="AC41" s="10"/>
      <c r="AE41" s="10"/>
      <c r="AF41" s="10"/>
      <c r="AG41" s="29"/>
      <c r="AH41" s="10"/>
      <c r="AI41" s="10"/>
      <c r="AJ41" s="10"/>
      <c r="AK41" s="10"/>
      <c r="AL41" s="28"/>
      <c r="AN41" s="12">
        <f ca="1" t="shared" si="0"/>
        <v>0</v>
      </c>
    </row>
    <row r="42" spans="27:40">
      <c r="AA42" s="51"/>
      <c r="AB42" s="29"/>
      <c r="AC42" s="10"/>
      <c r="AE42" s="10"/>
      <c r="AF42" s="10"/>
      <c r="AG42" s="29"/>
      <c r="AH42" s="10"/>
      <c r="AI42" s="10"/>
      <c r="AJ42" s="10"/>
      <c r="AK42" s="10"/>
      <c r="AL42" s="28"/>
      <c r="AN42" s="12">
        <f ca="1" t="shared" si="0"/>
        <v>0</v>
      </c>
    </row>
    <row r="43" spans="27:40">
      <c r="AA43" s="51"/>
      <c r="AB43" s="29"/>
      <c r="AC43" s="10"/>
      <c r="AE43" s="10"/>
      <c r="AF43" s="10"/>
      <c r="AG43" s="29"/>
      <c r="AH43" s="10"/>
      <c r="AI43" s="10"/>
      <c r="AJ43" s="10"/>
      <c r="AK43" s="10"/>
      <c r="AL43" s="28"/>
      <c r="AN43" s="12">
        <f ca="1" t="shared" si="0"/>
        <v>0</v>
      </c>
    </row>
    <row r="44" spans="40:40">
      <c r="AN44" s="12">
        <f ca="1" t="shared" si="0"/>
        <v>0</v>
      </c>
    </row>
    <row r="45" spans="27:40">
      <c r="AA45" s="52"/>
      <c r="AB45" s="53"/>
      <c r="AC45" s="54"/>
      <c r="AD45" s="50"/>
      <c r="AE45" s="54"/>
      <c r="AF45" s="54"/>
      <c r="AG45" s="53"/>
      <c r="AH45" s="54"/>
      <c r="AI45" s="54"/>
      <c r="AJ45" s="54"/>
      <c r="AK45" s="54"/>
      <c r="AL45" s="72"/>
      <c r="AM45" s="52"/>
      <c r="AN45" s="12">
        <f ca="1" t="shared" si="0"/>
        <v>0</v>
      </c>
    </row>
    <row r="46" spans="27:40">
      <c r="AA46" s="44"/>
      <c r="AB46" s="55"/>
      <c r="AC46" s="56"/>
      <c r="AD46" s="45"/>
      <c r="AE46" s="56"/>
      <c r="AF46" s="56"/>
      <c r="AG46" s="55"/>
      <c r="AH46" s="56"/>
      <c r="AI46" s="56"/>
      <c r="AJ46" s="56"/>
      <c r="AK46" s="56"/>
      <c r="AL46" s="73"/>
      <c r="AM46" s="52"/>
      <c r="AN46" s="12">
        <f ca="1" t="shared" si="0"/>
        <v>0</v>
      </c>
    </row>
    <row r="47" spans="27:40">
      <c r="AA47" s="44"/>
      <c r="AB47" s="55"/>
      <c r="AC47" s="56"/>
      <c r="AD47" s="45"/>
      <c r="AE47" s="56"/>
      <c r="AF47" s="56"/>
      <c r="AG47" s="55"/>
      <c r="AH47" s="56"/>
      <c r="AI47" s="56"/>
      <c r="AJ47" s="56"/>
      <c r="AK47" s="56"/>
      <c r="AL47" s="46"/>
      <c r="AM47" s="52"/>
      <c r="AN47" s="12">
        <f ca="1" t="shared" si="0"/>
        <v>0</v>
      </c>
    </row>
    <row r="48" spans="27:40">
      <c r="AA48" s="44"/>
      <c r="AB48" s="55"/>
      <c r="AC48" s="56"/>
      <c r="AD48" s="57"/>
      <c r="AE48" s="56"/>
      <c r="AF48" s="56"/>
      <c r="AG48" s="55"/>
      <c r="AH48" s="56"/>
      <c r="AI48" s="56"/>
      <c r="AJ48" s="56"/>
      <c r="AK48" s="56"/>
      <c r="AL48" s="46"/>
      <c r="AM48" s="52"/>
      <c r="AN48" s="12">
        <f ca="1" t="shared" si="0"/>
        <v>0</v>
      </c>
    </row>
    <row r="49" spans="27:40">
      <c r="AA49" s="58"/>
      <c r="AB49" s="59"/>
      <c r="AC49" s="21"/>
      <c r="AD49" s="60"/>
      <c r="AE49" s="21"/>
      <c r="AF49" s="21"/>
      <c r="AG49" s="59"/>
      <c r="AH49" s="21"/>
      <c r="AI49" s="21"/>
      <c r="AJ49" s="21"/>
      <c r="AK49" s="21"/>
      <c r="AL49" s="74"/>
      <c r="AN49" s="12">
        <f ca="1" t="shared" si="0"/>
        <v>0</v>
      </c>
    </row>
    <row r="50" spans="40:40">
      <c r="AN50" s="12">
        <f ca="1" t="shared" si="0"/>
        <v>0</v>
      </c>
    </row>
    <row r="51" spans="40:40">
      <c r="AN51" s="12">
        <f ca="1" t="shared" si="0"/>
        <v>0</v>
      </c>
    </row>
    <row r="52" spans="40:40">
      <c r="AN52" s="12">
        <f ca="1" t="shared" si="0"/>
        <v>0</v>
      </c>
    </row>
    <row r="53" spans="40:40">
      <c r="AN53" s="12">
        <f ca="1" t="shared" si="0"/>
        <v>0</v>
      </c>
    </row>
    <row r="54" spans="40:40">
      <c r="AN54" s="12">
        <f ca="1" t="shared" si="0"/>
        <v>0</v>
      </c>
    </row>
    <row r="55" spans="40:40">
      <c r="AN55" s="12">
        <f ca="1" t="shared" si="0"/>
        <v>0</v>
      </c>
    </row>
    <row r="56" spans="40:40">
      <c r="AN56" s="12">
        <f ca="1" t="shared" si="0"/>
        <v>0</v>
      </c>
    </row>
    <row r="57" spans="40:40">
      <c r="AN57" s="12">
        <f ca="1" t="shared" si="0"/>
        <v>0</v>
      </c>
    </row>
    <row r="58" spans="40:40">
      <c r="AN58" s="12">
        <f ca="1" t="shared" si="0"/>
        <v>0</v>
      </c>
    </row>
    <row r="59" spans="40:40">
      <c r="AN59" s="12">
        <f ca="1" t="shared" si="0"/>
        <v>0</v>
      </c>
    </row>
    <row r="60" spans="40:40">
      <c r="AN60" s="12">
        <f ca="1" t="shared" si="0"/>
        <v>0</v>
      </c>
    </row>
    <row r="61" spans="40:40">
      <c r="AN61" s="12">
        <f ca="1" t="shared" si="0"/>
        <v>0</v>
      </c>
    </row>
    <row r="62" spans="40:40">
      <c r="AN62" s="12">
        <f ca="1" t="shared" si="0"/>
        <v>0</v>
      </c>
    </row>
    <row r="63" spans="40:40">
      <c r="AN63" s="12">
        <f ca="1" t="shared" si="0"/>
        <v>0</v>
      </c>
    </row>
    <row r="64" spans="40:40">
      <c r="AN64" s="12">
        <f ca="1" t="shared" si="0"/>
        <v>0</v>
      </c>
    </row>
    <row r="65" spans="40:40">
      <c r="AN65" s="12">
        <f ca="1" t="shared" si="0"/>
        <v>0</v>
      </c>
    </row>
    <row r="66" spans="40:40">
      <c r="AN66" s="12">
        <f ca="1" t="shared" si="0"/>
        <v>0</v>
      </c>
    </row>
    <row r="67" spans="40:40">
      <c r="AN67" s="12">
        <f t="shared" ref="AN67:AN99" si="1">IF(ISBLANK($AL67),0,1+LEN($AL67)-LEN(SUBSTITUTE($AL67,"●","")))</f>
        <v>0</v>
      </c>
    </row>
    <row r="68" spans="40:40">
      <c r="AN68" s="12">
        <f t="shared" si="1"/>
        <v>0</v>
      </c>
    </row>
    <row r="69" spans="40:40">
      <c r="AN69" s="12">
        <f t="shared" si="1"/>
        <v>0</v>
      </c>
    </row>
    <row r="70" spans="40:40">
      <c r="AN70" s="12">
        <f t="shared" si="1"/>
        <v>0</v>
      </c>
    </row>
    <row r="71" spans="40:40">
      <c r="AN71" s="12">
        <f t="shared" si="1"/>
        <v>0</v>
      </c>
    </row>
    <row r="72" spans="40:40">
      <c r="AN72" s="12">
        <f t="shared" si="1"/>
        <v>0</v>
      </c>
    </row>
    <row r="73" spans="40:40">
      <c r="AN73" s="12">
        <f t="shared" si="1"/>
        <v>0</v>
      </c>
    </row>
    <row r="74" spans="40:40">
      <c r="AN74" s="12">
        <f t="shared" si="1"/>
        <v>0</v>
      </c>
    </row>
    <row r="75" spans="40:40">
      <c r="AN75" s="12">
        <f t="shared" si="1"/>
        <v>0</v>
      </c>
    </row>
    <row r="76" spans="40:40">
      <c r="AN76" s="12">
        <f t="shared" si="1"/>
        <v>0</v>
      </c>
    </row>
    <row r="77" spans="40:40">
      <c r="AN77" s="12">
        <f t="shared" si="1"/>
        <v>0</v>
      </c>
    </row>
    <row r="78" spans="40:40">
      <c r="AN78" s="12">
        <f t="shared" si="1"/>
        <v>0</v>
      </c>
    </row>
    <row r="79" spans="40:40">
      <c r="AN79" s="12">
        <f t="shared" si="1"/>
        <v>0</v>
      </c>
    </row>
    <row r="80" spans="40:40">
      <c r="AN80" s="12">
        <f t="shared" si="1"/>
        <v>0</v>
      </c>
    </row>
    <row r="81" spans="40:40">
      <c r="AN81" s="12">
        <f t="shared" si="1"/>
        <v>0</v>
      </c>
    </row>
    <row r="82" spans="40:40">
      <c r="AN82" s="12">
        <f t="shared" si="1"/>
        <v>0</v>
      </c>
    </row>
    <row r="83" spans="40:40">
      <c r="AN83" s="12">
        <f t="shared" si="1"/>
        <v>0</v>
      </c>
    </row>
    <row r="84" spans="40:40">
      <c r="AN84" s="12">
        <f t="shared" si="1"/>
        <v>0</v>
      </c>
    </row>
    <row r="85" spans="40:40">
      <c r="AN85" s="12">
        <f t="shared" si="1"/>
        <v>0</v>
      </c>
    </row>
    <row r="86" spans="40:40">
      <c r="AN86" s="12">
        <f t="shared" si="1"/>
        <v>0</v>
      </c>
    </row>
    <row r="87" spans="40:40">
      <c r="AN87" s="12">
        <f t="shared" si="1"/>
        <v>0</v>
      </c>
    </row>
    <row r="88" spans="40:40">
      <c r="AN88" s="12">
        <f t="shared" si="1"/>
        <v>0</v>
      </c>
    </row>
    <row r="89" spans="40:40">
      <c r="AN89" s="12">
        <f t="shared" si="1"/>
        <v>0</v>
      </c>
    </row>
    <row r="90" spans="40:40">
      <c r="AN90" s="12">
        <f t="shared" si="1"/>
        <v>0</v>
      </c>
    </row>
    <row r="91" spans="40:40">
      <c r="AN91" s="12">
        <f t="shared" si="1"/>
        <v>0</v>
      </c>
    </row>
    <row r="92" spans="40:40">
      <c r="AN92" s="12">
        <f t="shared" si="1"/>
        <v>0</v>
      </c>
    </row>
    <row r="93" spans="40:40">
      <c r="AN93" s="12">
        <f t="shared" si="1"/>
        <v>0</v>
      </c>
    </row>
    <row r="94" spans="40:40">
      <c r="AN94" s="12">
        <f t="shared" si="1"/>
        <v>0</v>
      </c>
    </row>
    <row r="95" spans="40:40">
      <c r="AN95" s="12">
        <f t="shared" si="1"/>
        <v>0</v>
      </c>
    </row>
    <row r="96" spans="40:40">
      <c r="AN96" s="12">
        <f t="shared" si="1"/>
        <v>0</v>
      </c>
    </row>
    <row r="97" spans="40:40">
      <c r="AN97" s="12">
        <f t="shared" si="1"/>
        <v>0</v>
      </c>
    </row>
    <row r="98" spans="40:40">
      <c r="AN98" s="12">
        <f t="shared" si="1"/>
        <v>0</v>
      </c>
    </row>
    <row r="99" spans="40:40">
      <c r="AN99" s="12">
        <f t="shared" si="1"/>
        <v>0</v>
      </c>
    </row>
  </sheetData>
  <sheetProtection sheet="1" objects="1"/>
  <mergeCells count="15">
    <mergeCell ref="D1:F1"/>
    <mergeCell ref="AA1:AL1"/>
    <mergeCell ref="D2:F2"/>
    <mergeCell ref="AJ2:AK2"/>
    <mergeCell ref="D3:F3"/>
    <mergeCell ref="AA4:AA8"/>
    <mergeCell ref="AA9:AA11"/>
    <mergeCell ref="AA14:AA15"/>
    <mergeCell ref="AA16:AA17"/>
    <mergeCell ref="AB2:AB3"/>
    <mergeCell ref="AC2:AC3"/>
    <mergeCell ref="AD2:AD3"/>
    <mergeCell ref="AE2:AE3"/>
    <mergeCell ref="AF2:AF3"/>
    <mergeCell ref="AG2:AG3"/>
  </mergeCells>
  <pageMargins left="0.75" right="0.75" top="1" bottom="1" header="0.511805555555556" footer="0.511805555555556"/>
  <headerFooter/>
  <drawing r:id="rId1"/>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sheetPr>
    <pageSetUpPr autoPageBreaks="0"/>
  </sheetPr>
  <dimension ref="A1:AN99"/>
  <sheetViews>
    <sheetView showZeros="0" workbookViewId="0">
      <selection activeCell="A1" sqref="A1"/>
    </sheetView>
  </sheetViews>
  <sheetFormatPr defaultColWidth="9.14285714285714" defaultRowHeight="15"/>
  <cols>
    <col min="1" max="1" width="20.5714285714286" customWidth="1"/>
    <col min="2" max="2" width="29.7142857142857" style="8" customWidth="1"/>
    <col min="3" max="3" width="10.2857142857143" style="9" customWidth="1"/>
    <col min="4" max="4" width="10.2857142857143" style="10" customWidth="1"/>
    <col min="5" max="6" width="10.2857142857143" style="9" customWidth="1"/>
    <col min="7" max="7" width="10.2857142857143" style="8" customWidth="1"/>
    <col min="8" max="11" width="10.2857142857143" style="9" customWidth="1"/>
    <col min="12" max="12" width="10.2857142857143" style="11" customWidth="1"/>
    <col min="13" max="24" width="10.2857142857143" style="12" customWidth="1"/>
    <col min="26" max="26" width="0.990476190476191" customWidth="1"/>
    <col min="27" max="27" width="20.5714285714286" customWidth="1"/>
    <col min="28" max="28" width="29.7142857142857" style="8" customWidth="1"/>
    <col min="29" max="29" width="6.71428571428571" style="9" customWidth="1"/>
    <col min="30" max="30" width="19.1428571428571" style="10" customWidth="1"/>
    <col min="31" max="31" width="8.28571428571429" style="9" customWidth="1"/>
    <col min="32" max="32" width="7.42857142857143" style="9" customWidth="1"/>
    <col min="33" max="33" width="33.2857142857143" style="8" customWidth="1"/>
    <col min="34" max="34" width="9.28571428571429" style="9" customWidth="1"/>
    <col min="35" max="35" width="5.42857142857143" style="9" customWidth="1"/>
    <col min="36" max="36" width="3.85714285714286" style="9" customWidth="1"/>
    <col min="37" max="37" width="6.57142857142857" style="9" customWidth="1"/>
    <col min="38" max="38" width="36.2857142857143" style="11" customWidth="1"/>
    <col min="39" max="39" width="0.857142857142857" customWidth="1"/>
    <col min="40" max="40" width="9.14285714285714" style="12"/>
  </cols>
  <sheetData>
    <row r="1" ht="22.5" spans="1:40">
      <c r="A1" s="13" t="str">
        <f>Attraction_List!$Z$2</f>
        <v>Sheet Name</v>
      </c>
      <c r="B1" s="14" t="str">
        <f ca="1">MID(CELL("filename",B1),FIND("]",CELL("filename",B1))+1,255)</f>
        <v>Nightmare_Candy_Shop</v>
      </c>
      <c r="C1" s="14"/>
      <c r="D1" s="15" t="str">
        <f ca="1">HYPERLINK("#"&amp;CELL("address",INDEX(Attraction_List!$A$3:$A$9999,MATCH($B$1,Attraction_List!$Z$3:$Z$9999,0),1)),"Back to Attraction List")</f>
        <v>Back to Attraction List</v>
      </c>
      <c r="E1" s="16"/>
      <c r="F1" s="17"/>
      <c r="G1" s="18"/>
      <c r="H1" s="18"/>
      <c r="I1" s="18"/>
      <c r="J1" s="18"/>
      <c r="K1" s="18"/>
      <c r="L1" s="25"/>
      <c r="AA1" s="30" t="str">
        <f ca="1">N($B$14)&amp;" Task(s) From "&amp;N($B$15)&amp;" Character(s) Use "&amp;CHAR(34)&amp;$B$2&amp;CHAR(34)&amp;" For "&amp;N($AN$1)&amp;" Token(s)"</f>
        <v>4 Task(s) From 4 Character(s) Use "Nightmare Candy Shop" For 9 Token(s)</v>
      </c>
      <c r="AB1" s="31"/>
      <c r="AC1" s="31"/>
      <c r="AD1" s="31"/>
      <c r="AE1" s="31"/>
      <c r="AF1" s="31"/>
      <c r="AG1" s="31"/>
      <c r="AH1" s="31"/>
      <c r="AI1" s="31"/>
      <c r="AJ1" s="31"/>
      <c r="AK1" s="31"/>
      <c r="AL1" s="61"/>
      <c r="AN1" s="12">
        <f ca="1">SUM($AN$4:$AN$9999)</f>
        <v>9</v>
      </c>
    </row>
    <row r="2" ht="22.5" spans="1:40">
      <c r="A2" s="13" t="str">
        <f>Attraction_List!$A$2</f>
        <v>Name</v>
      </c>
      <c r="B2" s="19" t="str">
        <f ca="1">LOOKUP(B1,Attraction_List!$Z$3:$Z$9999,Attraction_List!$A$3:$A$9999)</f>
        <v>Nightmare Candy Shop</v>
      </c>
      <c r="C2" s="19"/>
      <c r="D2" s="9"/>
      <c r="G2" s="20"/>
      <c r="AA2" s="32" t="str">
        <f>HYPERLINK("#$A$1","&lt;&lt;&lt; Attraction Info")</f>
        <v>&lt;&lt;&lt; Attraction Info</v>
      </c>
      <c r="AB2" s="33" t="s">
        <v>276</v>
      </c>
      <c r="AC2" s="34" t="s">
        <v>277</v>
      </c>
      <c r="AD2" s="35" t="s">
        <v>278</v>
      </c>
      <c r="AE2" s="34" t="s">
        <v>279</v>
      </c>
      <c r="AF2" s="34" t="s">
        <v>280</v>
      </c>
      <c r="AG2" s="33" t="s">
        <v>281</v>
      </c>
      <c r="AH2" s="62"/>
      <c r="AI2" s="63" t="s">
        <v>282</v>
      </c>
      <c r="AJ2" s="62" t="s">
        <v>283</v>
      </c>
      <c r="AK2" s="62"/>
      <c r="AL2" s="64" t="str">
        <f ca="1">HYPERLINK("#"&amp;CELL("address",INDEX(Attraction_List!$A$3:$A$9999,MATCH($B$1,Attraction_List!$Z$3:$Z$9999,0),1)),"Back to Attraction List")</f>
        <v>Back to Attraction List</v>
      </c>
      <c r="AN2" s="12">
        <f ca="1" t="shared" ref="AN2:AN66" si="0">IF(ISBLANK($AL2),0,1+LEN($AL2)-LEN(SUBSTITUTE($AL2,"●","")))</f>
        <v>1</v>
      </c>
    </row>
    <row r="3" ht="22.5" spans="1:38">
      <c r="A3" s="13" t="str">
        <f>Attraction_List!$C$2</f>
        <v>Cost</v>
      </c>
      <c r="B3" s="19">
        <f ca="1">LOOKUP(B1,Attraction_List!$Z$3:$Z$9999,Attraction_List!$C$3:$C$9999)</f>
        <v>15000</v>
      </c>
      <c r="C3" s="19"/>
      <c r="D3" s="15" t="str">
        <f>IF($B$14&gt;0,HYPERLINK("#$AL$1","Task List &gt;&gt;&gt;"),HYPERLINK("#$A$1","No Tasks"))</f>
        <v>Task List &gt;&gt;&gt;</v>
      </c>
      <c r="E3" s="17"/>
      <c r="F3" s="17"/>
      <c r="G3" s="20"/>
      <c r="AA3" s="75" t="s">
        <v>284</v>
      </c>
      <c r="AB3" s="76"/>
      <c r="AC3" s="77"/>
      <c r="AD3" s="78"/>
      <c r="AE3" s="77"/>
      <c r="AF3" s="77"/>
      <c r="AG3" s="76"/>
      <c r="AH3" s="82" t="s">
        <v>285</v>
      </c>
      <c r="AI3" s="82" t="s">
        <v>286</v>
      </c>
      <c r="AJ3" s="82" t="s">
        <v>28</v>
      </c>
      <c r="AK3" s="82" t="s">
        <v>29</v>
      </c>
      <c r="AL3" s="83" t="s">
        <v>30</v>
      </c>
    </row>
    <row r="4" ht="22.5" spans="1:40">
      <c r="A4" s="13" t="str">
        <f>Attraction_List!$D$2</f>
        <v>Cost Units</v>
      </c>
      <c r="B4" s="19" t="str">
        <f ca="1">LOOKUP(B1,Attraction_List!$Z$3:$Z$9999,Attraction_List!$D$3:$D$9999)</f>
        <v>Event</v>
      </c>
      <c r="C4" s="19"/>
      <c r="E4" s="21"/>
      <c r="G4" s="20"/>
      <c r="L4" s="26"/>
      <c r="AA4" s="84" t="s">
        <v>465</v>
      </c>
      <c r="AB4" s="88" t="s">
        <v>809</v>
      </c>
      <c r="AC4" s="89">
        <v>5</v>
      </c>
      <c r="AD4" s="90"/>
      <c r="AE4" s="89"/>
      <c r="AF4" s="89"/>
      <c r="AG4" s="88" t="s">
        <v>185</v>
      </c>
      <c r="AH4" s="89" t="s">
        <v>35</v>
      </c>
      <c r="AI4" s="89"/>
      <c r="AJ4" s="89">
        <v>13</v>
      </c>
      <c r="AK4" s="89">
        <v>110</v>
      </c>
      <c r="AL4" s="91" t="s">
        <v>810</v>
      </c>
      <c r="AN4" s="12">
        <f ca="1" t="shared" si="0"/>
        <v>2</v>
      </c>
    </row>
    <row r="5" ht="26.25" spans="1:40">
      <c r="A5" s="13" t="str">
        <f>Attraction_List!$E$2</f>
        <v>Limited Time</v>
      </c>
      <c r="B5" s="19" t="str">
        <f ca="1">IF(LOOKUP(B1,Attraction_List!$Z$3:$Z$9999,Attraction_List!$E$3:$E$9999)="Y","Yes","No")</f>
        <v>Yes</v>
      </c>
      <c r="C5" s="19"/>
      <c r="E5" s="21"/>
      <c r="G5" s="20"/>
      <c r="L5" s="26"/>
      <c r="AA5" s="84" t="s">
        <v>467</v>
      </c>
      <c r="AB5" s="88" t="s">
        <v>811</v>
      </c>
      <c r="AC5" s="89">
        <v>5</v>
      </c>
      <c r="AD5" s="90"/>
      <c r="AE5" s="89"/>
      <c r="AF5" s="89"/>
      <c r="AG5" s="88" t="s">
        <v>185</v>
      </c>
      <c r="AH5" s="89" t="s">
        <v>33</v>
      </c>
      <c r="AI5" s="89"/>
      <c r="AJ5" s="89">
        <v>10</v>
      </c>
      <c r="AK5" s="89">
        <v>75</v>
      </c>
      <c r="AL5" s="91" t="s">
        <v>812</v>
      </c>
      <c r="AN5" s="12">
        <f ca="1" t="shared" si="0"/>
        <v>3</v>
      </c>
    </row>
    <row r="6" ht="21.75" spans="1:40">
      <c r="A6" s="13" t="str">
        <f>Attraction_List!$F$2</f>
        <v>Build Time</v>
      </c>
      <c r="B6" s="19" t="str">
        <f ca="1">LOOKUP(B1,Attraction_List!$Z$3:$Z$9999,Attraction_List!$F$3:$F$9999)</f>
        <v>12h</v>
      </c>
      <c r="C6" s="19"/>
      <c r="E6" s="21"/>
      <c r="G6" s="20"/>
      <c r="L6" s="26"/>
      <c r="AA6" s="84" t="s">
        <v>472</v>
      </c>
      <c r="AB6" s="88" t="s">
        <v>813</v>
      </c>
      <c r="AC6" s="89">
        <v>5</v>
      </c>
      <c r="AD6" s="90"/>
      <c r="AE6" s="89"/>
      <c r="AF6" s="89"/>
      <c r="AG6" s="88" t="s">
        <v>185</v>
      </c>
      <c r="AH6" s="89" t="s">
        <v>33</v>
      </c>
      <c r="AI6" s="89"/>
      <c r="AJ6" s="89">
        <v>10</v>
      </c>
      <c r="AK6" s="89">
        <v>75</v>
      </c>
      <c r="AL6" s="91" t="s">
        <v>814</v>
      </c>
      <c r="AN6" s="12">
        <f ca="1" t="shared" si="0"/>
        <v>3</v>
      </c>
    </row>
    <row r="7" ht="21.75" spans="1:40">
      <c r="A7" s="13" t="str">
        <f>Attraction_List!$G$2</f>
        <v>Size</v>
      </c>
      <c r="B7" s="19" t="str">
        <f ca="1">LOOKUP(B1,Attraction_List!$Z$3:$Z$9999,Attraction_List!$G$3:$G$9999)</f>
        <v>9x9</v>
      </c>
      <c r="C7" s="19"/>
      <c r="E7" s="21"/>
      <c r="G7" s="20"/>
      <c r="L7" s="26"/>
      <c r="AA7" s="84" t="s">
        <v>475</v>
      </c>
      <c r="AB7" s="88" t="s">
        <v>815</v>
      </c>
      <c r="AC7" s="89">
        <v>4</v>
      </c>
      <c r="AD7" s="90"/>
      <c r="AE7" s="89"/>
      <c r="AF7" s="89"/>
      <c r="AG7" s="88" t="s">
        <v>185</v>
      </c>
      <c r="AH7" s="89" t="s">
        <v>33</v>
      </c>
      <c r="AI7" s="89"/>
      <c r="AJ7" s="89">
        <v>10</v>
      </c>
      <c r="AK7" s="89">
        <v>75</v>
      </c>
      <c r="AL7" s="91" t="s">
        <v>816</v>
      </c>
      <c r="AN7" s="12">
        <f ca="1" t="shared" si="0"/>
        <v>1</v>
      </c>
    </row>
    <row r="8" ht="21" spans="1:40">
      <c r="A8" s="13" t="str">
        <f>Attraction_List!$H$2</f>
        <v>Collect Time</v>
      </c>
      <c r="B8" s="19" t="str">
        <f ca="1">LOOKUP(B1,Attraction_List!$Z$3:$Z$9999,Attraction_List!$H$3:$H$9999)</f>
        <v>8h</v>
      </c>
      <c r="C8" s="19"/>
      <c r="E8" s="21"/>
      <c r="G8" s="20"/>
      <c r="L8" s="26"/>
      <c r="AA8" s="44"/>
      <c r="AB8" s="45"/>
      <c r="AC8" s="45"/>
      <c r="AD8" s="45"/>
      <c r="AE8" s="45"/>
      <c r="AF8" s="45"/>
      <c r="AG8" s="45"/>
      <c r="AH8" s="45"/>
      <c r="AI8" s="45"/>
      <c r="AJ8" s="45"/>
      <c r="AK8" s="45"/>
      <c r="AL8" s="46"/>
      <c r="AN8" s="12">
        <f ca="1" t="shared" si="0"/>
        <v>0</v>
      </c>
    </row>
    <row r="9" ht="21" spans="1:40">
      <c r="A9" s="13" t="str">
        <f>Attraction_List!$I$2</f>
        <v>Striking Gold</v>
      </c>
      <c r="B9" s="19" t="str">
        <f ca="1">IF(LOOKUP(B1,Attraction_List!$Z$3:$Z$9999,Attraction_List!$I$3:$I$9999)="Y","Yes","No")</f>
        <v>No</v>
      </c>
      <c r="C9" s="19"/>
      <c r="E9" s="21"/>
      <c r="G9" s="20"/>
      <c r="L9" s="26"/>
      <c r="AA9" s="44"/>
      <c r="AB9" s="45"/>
      <c r="AC9" s="45"/>
      <c r="AD9" s="45"/>
      <c r="AE9" s="45"/>
      <c r="AF9" s="45"/>
      <c r="AG9" s="45"/>
      <c r="AH9" s="45"/>
      <c r="AI9" s="45"/>
      <c r="AJ9" s="45"/>
      <c r="AK9" s="45"/>
      <c r="AL9" s="46"/>
      <c r="AN9" s="12">
        <f ca="1" t="shared" si="0"/>
        <v>0</v>
      </c>
    </row>
    <row r="10" ht="21" spans="1:40">
      <c r="A10" s="13" t="str">
        <f>Attraction_List!$J$2</f>
        <v>XP</v>
      </c>
      <c r="B10" s="19">
        <f ca="1">LOOKUP(B1,Attraction_List!$Z$3:$Z$9999,Attraction_List!$J$3:$J$9999)</f>
        <v>22</v>
      </c>
      <c r="C10" s="19"/>
      <c r="E10" s="21"/>
      <c r="G10" s="20"/>
      <c r="L10" s="26"/>
      <c r="AA10" s="44"/>
      <c r="AB10" s="45"/>
      <c r="AC10" s="45"/>
      <c r="AD10" s="45"/>
      <c r="AE10" s="45"/>
      <c r="AF10" s="45"/>
      <c r="AG10" s="45"/>
      <c r="AH10" s="45"/>
      <c r="AI10" s="45"/>
      <c r="AJ10" s="45"/>
      <c r="AK10" s="45"/>
      <c r="AL10" s="46"/>
      <c r="AN10" s="12">
        <f ca="1" t="shared" si="0"/>
        <v>0</v>
      </c>
    </row>
    <row r="11" ht="21" spans="1:40">
      <c r="A11" s="13" t="str">
        <f>Attraction_List!$K$2</f>
        <v>Magic</v>
      </c>
      <c r="B11" s="19">
        <f ca="1">LOOKUP(B1,Attraction_List!$Z$3:$Z$9999,Attraction_List!$K$3:$K$9999)</f>
        <v>130</v>
      </c>
      <c r="C11" s="19"/>
      <c r="D11" s="22"/>
      <c r="E11" s="23"/>
      <c r="F11" s="24"/>
      <c r="G11" s="22"/>
      <c r="H11" s="24"/>
      <c r="I11" s="24"/>
      <c r="J11" s="24"/>
      <c r="K11" s="24"/>
      <c r="L11" s="27"/>
      <c r="AA11" s="44"/>
      <c r="AB11" s="45"/>
      <c r="AC11" s="45"/>
      <c r="AD11" s="45"/>
      <c r="AE11" s="45"/>
      <c r="AF11" s="45"/>
      <c r="AG11" s="45"/>
      <c r="AH11" s="45"/>
      <c r="AI11" s="45"/>
      <c r="AJ11" s="45"/>
      <c r="AK11" s="45"/>
      <c r="AL11" s="46"/>
      <c r="AN11" s="12">
        <f ca="1" t="shared" si="0"/>
        <v>0</v>
      </c>
    </row>
    <row r="12" ht="21" spans="1:40">
      <c r="A12" s="13" t="str">
        <f>Attraction_List!$L$2</f>
        <v>Possible Tokens</v>
      </c>
      <c r="B12" s="19" t="str">
        <f ca="1">LOOKUP(B1,Attraction_List!$Z$3:$Z$9999,Attraction_List!$L$3:$L$9999)</f>
        <v>Arendelle Medallion ● Kristoff Ears ● Saucer</v>
      </c>
      <c r="C12" s="19"/>
      <c r="E12" s="21"/>
      <c r="G12" s="20"/>
      <c r="L12" s="28"/>
      <c r="AA12" s="44"/>
      <c r="AB12" s="45"/>
      <c r="AC12" s="45"/>
      <c r="AD12" s="45"/>
      <c r="AE12" s="45"/>
      <c r="AF12" s="45"/>
      <c r="AG12" s="45"/>
      <c r="AH12" s="45"/>
      <c r="AI12" s="45"/>
      <c r="AJ12" s="45"/>
      <c r="AK12" s="45"/>
      <c r="AL12" s="46"/>
      <c r="AN12" s="12">
        <f ca="1" t="shared" si="0"/>
        <v>0</v>
      </c>
    </row>
    <row r="13" ht="21" spans="1:40">
      <c r="A13" s="13" t="str">
        <f>Attraction_List!$M$2</f>
        <v>Activity</v>
      </c>
      <c r="B13" s="19" t="str">
        <f ca="1">LOOKUP(B1,Attraction_List!$Z$3:$Z$9999,Attraction_List!$M$3:$M$9999)</f>
        <v>Creating Haunting Treats</v>
      </c>
      <c r="C13" s="19"/>
      <c r="E13" s="21"/>
      <c r="G13" s="20"/>
      <c r="L13" s="29"/>
      <c r="AA13" s="44"/>
      <c r="AB13" s="45"/>
      <c r="AC13" s="45"/>
      <c r="AD13" s="45"/>
      <c r="AE13" s="45"/>
      <c r="AF13" s="45"/>
      <c r="AG13" s="45"/>
      <c r="AH13" s="45"/>
      <c r="AI13" s="45"/>
      <c r="AJ13" s="45"/>
      <c r="AK13" s="45"/>
      <c r="AL13" s="46"/>
      <c r="AN13" s="12">
        <f ca="1" t="shared" si="0"/>
        <v>0</v>
      </c>
    </row>
    <row r="14" ht="21" spans="1:40">
      <c r="A14" s="13" t="s">
        <v>308</v>
      </c>
      <c r="B14" s="22">
        <f>COUNTA($AB$4:$AB$9999)</f>
        <v>4</v>
      </c>
      <c r="C14" s="24"/>
      <c r="D14" s="22"/>
      <c r="E14" s="23"/>
      <c r="F14" s="24"/>
      <c r="G14" s="20"/>
      <c r="H14" s="24"/>
      <c r="I14" s="24"/>
      <c r="J14" s="24"/>
      <c r="K14" s="24"/>
      <c r="L14" s="28"/>
      <c r="AA14" s="44"/>
      <c r="AB14" s="45"/>
      <c r="AC14" s="45"/>
      <c r="AD14" s="45"/>
      <c r="AE14" s="45"/>
      <c r="AF14" s="45"/>
      <c r="AG14" s="45"/>
      <c r="AH14" s="45"/>
      <c r="AI14" s="45"/>
      <c r="AJ14" s="45"/>
      <c r="AK14" s="45"/>
      <c r="AL14" s="46"/>
      <c r="AN14" s="12">
        <f ca="1" t="shared" si="0"/>
        <v>0</v>
      </c>
    </row>
    <row r="15" ht="21" spans="1:40">
      <c r="A15" s="13" t="s">
        <v>311</v>
      </c>
      <c r="B15" s="22">
        <f>COUNTA($AA$4:$AA$9999)</f>
        <v>4</v>
      </c>
      <c r="C15" s="24"/>
      <c r="D15" s="22"/>
      <c r="E15" s="23"/>
      <c r="F15" s="24"/>
      <c r="G15" s="20"/>
      <c r="H15" s="24"/>
      <c r="I15" s="24"/>
      <c r="J15" s="24"/>
      <c r="K15" s="24"/>
      <c r="L15" s="28"/>
      <c r="AA15" s="44"/>
      <c r="AB15" s="45"/>
      <c r="AC15" s="45"/>
      <c r="AD15" s="45"/>
      <c r="AE15" s="45"/>
      <c r="AF15" s="45"/>
      <c r="AG15" s="45"/>
      <c r="AH15" s="45"/>
      <c r="AI15" s="45"/>
      <c r="AJ15" s="45"/>
      <c r="AK15" s="45"/>
      <c r="AL15" s="46"/>
      <c r="AN15" s="12">
        <f ca="1" t="shared" si="0"/>
        <v>0</v>
      </c>
    </row>
    <row r="16" spans="27:40">
      <c r="AA16" s="44"/>
      <c r="AB16" s="46"/>
      <c r="AC16" s="45"/>
      <c r="AD16" s="47"/>
      <c r="AE16" s="45"/>
      <c r="AF16" s="45"/>
      <c r="AG16" s="45"/>
      <c r="AH16" s="45"/>
      <c r="AI16" s="45"/>
      <c r="AJ16" s="45"/>
      <c r="AK16" s="45"/>
      <c r="AL16" s="46"/>
      <c r="AN16" s="12">
        <f ca="1" t="shared" si="0"/>
        <v>0</v>
      </c>
    </row>
    <row r="17" spans="27:40">
      <c r="AA17" s="44"/>
      <c r="AB17" s="46"/>
      <c r="AC17" s="45"/>
      <c r="AD17" s="45"/>
      <c r="AE17" s="45"/>
      <c r="AF17" s="45"/>
      <c r="AG17" s="45"/>
      <c r="AH17" s="45"/>
      <c r="AI17" s="45"/>
      <c r="AJ17" s="45"/>
      <c r="AK17" s="45"/>
      <c r="AL17" s="46"/>
      <c r="AN17" s="12">
        <f ca="1" t="shared" si="0"/>
        <v>0</v>
      </c>
    </row>
    <row r="18" spans="27:40">
      <c r="AA18" s="44"/>
      <c r="AB18" s="46"/>
      <c r="AC18" s="45"/>
      <c r="AD18" s="45"/>
      <c r="AE18" s="45"/>
      <c r="AF18" s="45"/>
      <c r="AG18" s="46"/>
      <c r="AH18" s="45"/>
      <c r="AI18" s="45"/>
      <c r="AJ18" s="45"/>
      <c r="AK18" s="45"/>
      <c r="AL18" s="46"/>
      <c r="AN18" s="12">
        <f ca="1" t="shared" si="0"/>
        <v>0</v>
      </c>
    </row>
    <row r="19" spans="27:40">
      <c r="AA19" s="44"/>
      <c r="AB19" s="46"/>
      <c r="AC19" s="45"/>
      <c r="AD19" s="45"/>
      <c r="AE19" s="45"/>
      <c r="AF19" s="45"/>
      <c r="AG19" s="46"/>
      <c r="AH19" s="45"/>
      <c r="AI19" s="45"/>
      <c r="AJ19" s="45"/>
      <c r="AK19" s="45"/>
      <c r="AL19" s="46"/>
      <c r="AN19" s="12">
        <f ca="1" t="shared" si="0"/>
        <v>0</v>
      </c>
    </row>
    <row r="20" spans="27:40">
      <c r="AA20" s="44"/>
      <c r="AB20" s="46"/>
      <c r="AC20" s="45"/>
      <c r="AD20" s="47"/>
      <c r="AE20" s="45"/>
      <c r="AF20" s="45"/>
      <c r="AG20" s="46"/>
      <c r="AH20" s="45"/>
      <c r="AI20" s="45"/>
      <c r="AJ20" s="45"/>
      <c r="AK20" s="45"/>
      <c r="AL20" s="46"/>
      <c r="AN20" s="12">
        <f ca="1" t="shared" si="0"/>
        <v>0</v>
      </c>
    </row>
    <row r="21" spans="27:40">
      <c r="AA21" s="44"/>
      <c r="AB21" s="46"/>
      <c r="AC21" s="45"/>
      <c r="AD21" s="45"/>
      <c r="AE21" s="45"/>
      <c r="AF21" s="45"/>
      <c r="AG21" s="46"/>
      <c r="AH21" s="45"/>
      <c r="AI21" s="45"/>
      <c r="AJ21" s="45"/>
      <c r="AK21" s="45"/>
      <c r="AL21" s="46"/>
      <c r="AN21" s="12">
        <f ca="1" t="shared" si="0"/>
        <v>0</v>
      </c>
    </row>
    <row r="22" spans="27:40">
      <c r="AA22" s="44"/>
      <c r="AB22" s="46"/>
      <c r="AC22" s="45"/>
      <c r="AD22" s="45"/>
      <c r="AE22" s="45"/>
      <c r="AF22" s="45"/>
      <c r="AG22" s="46"/>
      <c r="AH22" s="45"/>
      <c r="AI22" s="45"/>
      <c r="AJ22" s="45"/>
      <c r="AK22" s="45"/>
      <c r="AL22" s="46"/>
      <c r="AN22" s="12">
        <f ca="1" t="shared" si="0"/>
        <v>0</v>
      </c>
    </row>
    <row r="23" spans="27:40">
      <c r="AA23" s="44"/>
      <c r="AB23" s="46"/>
      <c r="AC23" s="45"/>
      <c r="AD23" s="45"/>
      <c r="AE23" s="45"/>
      <c r="AF23" s="45"/>
      <c r="AG23" s="46"/>
      <c r="AH23" s="45"/>
      <c r="AI23" s="45"/>
      <c r="AJ23" s="45"/>
      <c r="AK23" s="45"/>
      <c r="AL23" s="46"/>
      <c r="AN23" s="12">
        <f ca="1" t="shared" si="0"/>
        <v>0</v>
      </c>
    </row>
    <row r="24" spans="27:40">
      <c r="AA24" s="44"/>
      <c r="AB24" s="45"/>
      <c r="AC24" s="45"/>
      <c r="AD24" s="45"/>
      <c r="AE24" s="45"/>
      <c r="AF24" s="45"/>
      <c r="AG24" s="45"/>
      <c r="AH24" s="45"/>
      <c r="AI24" s="45"/>
      <c r="AJ24" s="45"/>
      <c r="AK24" s="45"/>
      <c r="AL24" s="46"/>
      <c r="AN24" s="12">
        <f ca="1" t="shared" si="0"/>
        <v>0</v>
      </c>
    </row>
    <row r="25" spans="27:40">
      <c r="AA25" s="44"/>
      <c r="AB25" s="45"/>
      <c r="AC25" s="45"/>
      <c r="AD25" s="47"/>
      <c r="AE25" s="45"/>
      <c r="AF25" s="45"/>
      <c r="AG25" s="45"/>
      <c r="AH25" s="45"/>
      <c r="AI25" s="45"/>
      <c r="AJ25" s="45"/>
      <c r="AK25" s="45"/>
      <c r="AL25" s="46"/>
      <c r="AN25" s="12">
        <f ca="1" t="shared" si="0"/>
        <v>0</v>
      </c>
    </row>
    <row r="26" spans="27:40">
      <c r="AA26" s="44"/>
      <c r="AB26" s="45"/>
      <c r="AC26" s="45"/>
      <c r="AD26" s="45"/>
      <c r="AE26" s="45"/>
      <c r="AF26" s="45"/>
      <c r="AG26" s="45"/>
      <c r="AH26" s="45"/>
      <c r="AI26" s="45"/>
      <c r="AJ26" s="45"/>
      <c r="AK26" s="45"/>
      <c r="AL26" s="46"/>
      <c r="AN26" s="12">
        <f ca="1" t="shared" si="0"/>
        <v>0</v>
      </c>
    </row>
    <row r="27" spans="27:40">
      <c r="AA27" s="44"/>
      <c r="AB27" s="45"/>
      <c r="AC27" s="45"/>
      <c r="AD27" s="45"/>
      <c r="AE27" s="45"/>
      <c r="AF27" s="45"/>
      <c r="AG27" s="45"/>
      <c r="AH27" s="45"/>
      <c r="AI27" s="45"/>
      <c r="AJ27" s="45"/>
      <c r="AK27" s="45"/>
      <c r="AL27" s="46"/>
      <c r="AN27" s="12">
        <f ca="1" t="shared" si="0"/>
        <v>0</v>
      </c>
    </row>
    <row r="28" spans="27:40">
      <c r="AA28" s="44"/>
      <c r="AB28" s="45"/>
      <c r="AC28" s="45"/>
      <c r="AD28" s="45"/>
      <c r="AE28" s="45"/>
      <c r="AF28" s="45"/>
      <c r="AG28" s="45"/>
      <c r="AH28" s="45"/>
      <c r="AI28" s="45"/>
      <c r="AJ28" s="45"/>
      <c r="AK28" s="45"/>
      <c r="AL28" s="46"/>
      <c r="AN28" s="12">
        <f ca="1" t="shared" si="0"/>
        <v>0</v>
      </c>
    </row>
    <row r="29" spans="27:40">
      <c r="AA29" s="44"/>
      <c r="AB29" s="45"/>
      <c r="AC29" s="45"/>
      <c r="AD29" s="45"/>
      <c r="AE29" s="45"/>
      <c r="AF29" s="45"/>
      <c r="AG29" s="45"/>
      <c r="AH29" s="45"/>
      <c r="AI29" s="45"/>
      <c r="AJ29" s="45"/>
      <c r="AK29" s="45"/>
      <c r="AL29" s="46"/>
      <c r="AN29" s="12">
        <f ca="1" t="shared" si="0"/>
        <v>0</v>
      </c>
    </row>
    <row r="30" spans="27:40">
      <c r="AA30" s="44"/>
      <c r="AB30" s="45"/>
      <c r="AC30" s="45"/>
      <c r="AD30" s="45"/>
      <c r="AE30" s="45"/>
      <c r="AF30" s="45"/>
      <c r="AG30" s="45"/>
      <c r="AH30" s="45"/>
      <c r="AI30" s="45"/>
      <c r="AJ30" s="45"/>
      <c r="AK30" s="45"/>
      <c r="AL30" s="46"/>
      <c r="AN30" s="12">
        <f ca="1" t="shared" si="0"/>
        <v>0</v>
      </c>
    </row>
    <row r="31" spans="27:40">
      <c r="AA31" s="44"/>
      <c r="AB31" s="45"/>
      <c r="AC31" s="45"/>
      <c r="AD31" s="45"/>
      <c r="AE31" s="45"/>
      <c r="AF31" s="45"/>
      <c r="AG31" s="45"/>
      <c r="AH31" s="45"/>
      <c r="AI31" s="45"/>
      <c r="AJ31" s="45"/>
      <c r="AK31" s="45"/>
      <c r="AL31" s="46"/>
      <c r="AN31" s="12">
        <f ca="1" t="shared" si="0"/>
        <v>0</v>
      </c>
    </row>
    <row r="32" spans="27:40">
      <c r="AA32" s="44"/>
      <c r="AB32" s="45"/>
      <c r="AC32" s="45"/>
      <c r="AD32" s="45"/>
      <c r="AE32" s="45"/>
      <c r="AF32" s="45"/>
      <c r="AG32" s="45"/>
      <c r="AH32" s="45"/>
      <c r="AI32" s="45"/>
      <c r="AJ32" s="45"/>
      <c r="AK32" s="45"/>
      <c r="AL32" s="46"/>
      <c r="AN32" s="12">
        <f ca="1" t="shared" si="0"/>
        <v>0</v>
      </c>
    </row>
    <row r="33" spans="27:40">
      <c r="AA33" s="44"/>
      <c r="AB33" s="45"/>
      <c r="AC33" s="45"/>
      <c r="AD33" s="47"/>
      <c r="AE33" s="45"/>
      <c r="AF33" s="45"/>
      <c r="AG33" s="45"/>
      <c r="AH33" s="45"/>
      <c r="AI33" s="45"/>
      <c r="AJ33" s="45"/>
      <c r="AK33" s="45"/>
      <c r="AL33" s="46"/>
      <c r="AN33" s="12">
        <f ca="1" t="shared" si="0"/>
        <v>0</v>
      </c>
    </row>
    <row r="34" spans="27:40">
      <c r="AA34" s="44"/>
      <c r="AB34" s="46"/>
      <c r="AC34" s="45"/>
      <c r="AD34" s="45"/>
      <c r="AE34" s="45"/>
      <c r="AF34" s="45"/>
      <c r="AG34" s="46"/>
      <c r="AH34" s="45"/>
      <c r="AI34" s="45"/>
      <c r="AJ34" s="45"/>
      <c r="AK34" s="45"/>
      <c r="AL34" s="70"/>
      <c r="AN34" s="12">
        <f ca="1" t="shared" si="0"/>
        <v>0</v>
      </c>
    </row>
    <row r="35" spans="27:40">
      <c r="AA35" s="48"/>
      <c r="AB35" s="49"/>
      <c r="AC35" s="50"/>
      <c r="AD35" s="50"/>
      <c r="AE35" s="50"/>
      <c r="AF35" s="50"/>
      <c r="AG35" s="49"/>
      <c r="AH35" s="50"/>
      <c r="AI35" s="50"/>
      <c r="AJ35" s="50"/>
      <c r="AK35" s="50"/>
      <c r="AL35" s="71"/>
      <c r="AN35" s="12">
        <f ca="1" t="shared" si="0"/>
        <v>0</v>
      </c>
    </row>
    <row r="36" spans="27:40">
      <c r="AA36" s="48"/>
      <c r="AB36" s="49"/>
      <c r="AC36" s="50"/>
      <c r="AD36" s="50"/>
      <c r="AE36" s="50"/>
      <c r="AF36" s="50"/>
      <c r="AG36" s="49"/>
      <c r="AH36" s="50"/>
      <c r="AI36" s="50"/>
      <c r="AJ36" s="50"/>
      <c r="AK36" s="50"/>
      <c r="AL36" s="71"/>
      <c r="AN36" s="12">
        <f ca="1" t="shared" si="0"/>
        <v>0</v>
      </c>
    </row>
    <row r="37" spans="27:40">
      <c r="AA37" s="48"/>
      <c r="AB37" s="49"/>
      <c r="AC37" s="50"/>
      <c r="AD37" s="50"/>
      <c r="AE37" s="50"/>
      <c r="AF37" s="50"/>
      <c r="AG37" s="49"/>
      <c r="AH37" s="50"/>
      <c r="AI37" s="50"/>
      <c r="AJ37" s="50"/>
      <c r="AK37" s="50"/>
      <c r="AL37" s="71"/>
      <c r="AN37" s="12">
        <f ca="1" t="shared" si="0"/>
        <v>0</v>
      </c>
    </row>
    <row r="38" spans="27:40">
      <c r="AA38" s="51"/>
      <c r="AB38" s="29"/>
      <c r="AC38" s="10"/>
      <c r="AE38" s="10"/>
      <c r="AF38" s="10"/>
      <c r="AG38" s="29"/>
      <c r="AH38" s="10"/>
      <c r="AI38" s="10"/>
      <c r="AJ38" s="10"/>
      <c r="AK38" s="10"/>
      <c r="AL38" s="28"/>
      <c r="AN38" s="12">
        <f ca="1" t="shared" si="0"/>
        <v>0</v>
      </c>
    </row>
    <row r="39" spans="27:40">
      <c r="AA39" s="51"/>
      <c r="AB39" s="29"/>
      <c r="AC39" s="10"/>
      <c r="AE39" s="10"/>
      <c r="AF39" s="10"/>
      <c r="AG39" s="29"/>
      <c r="AH39" s="10"/>
      <c r="AI39" s="10"/>
      <c r="AJ39" s="10"/>
      <c r="AK39" s="10"/>
      <c r="AL39" s="28"/>
      <c r="AN39" s="12">
        <f ca="1" t="shared" si="0"/>
        <v>0</v>
      </c>
    </row>
    <row r="40" spans="27:40">
      <c r="AA40" s="51"/>
      <c r="AB40" s="29"/>
      <c r="AC40" s="10"/>
      <c r="AE40" s="10"/>
      <c r="AF40" s="10"/>
      <c r="AG40" s="29"/>
      <c r="AH40" s="10"/>
      <c r="AI40" s="10"/>
      <c r="AJ40" s="10"/>
      <c r="AK40" s="10"/>
      <c r="AL40" s="28"/>
      <c r="AN40" s="12">
        <f ca="1" t="shared" si="0"/>
        <v>0</v>
      </c>
    </row>
    <row r="41" spans="27:40">
      <c r="AA41" s="51"/>
      <c r="AB41" s="29"/>
      <c r="AC41" s="10"/>
      <c r="AE41" s="10"/>
      <c r="AF41" s="10"/>
      <c r="AG41" s="29"/>
      <c r="AH41" s="10"/>
      <c r="AI41" s="10"/>
      <c r="AJ41" s="10"/>
      <c r="AK41" s="10"/>
      <c r="AL41" s="28"/>
      <c r="AN41" s="12">
        <f ca="1" t="shared" si="0"/>
        <v>0</v>
      </c>
    </row>
    <row r="42" spans="27:40">
      <c r="AA42" s="51"/>
      <c r="AB42" s="29"/>
      <c r="AC42" s="10"/>
      <c r="AE42" s="10"/>
      <c r="AF42" s="10"/>
      <c r="AG42" s="29"/>
      <c r="AH42" s="10"/>
      <c r="AI42" s="10"/>
      <c r="AJ42" s="10"/>
      <c r="AK42" s="10"/>
      <c r="AL42" s="28"/>
      <c r="AN42" s="12">
        <f ca="1" t="shared" si="0"/>
        <v>0</v>
      </c>
    </row>
    <row r="43" spans="27:40">
      <c r="AA43" s="51"/>
      <c r="AB43" s="29"/>
      <c r="AC43" s="10"/>
      <c r="AE43" s="10"/>
      <c r="AF43" s="10"/>
      <c r="AG43" s="29"/>
      <c r="AH43" s="10"/>
      <c r="AI43" s="10"/>
      <c r="AJ43" s="10"/>
      <c r="AK43" s="10"/>
      <c r="AL43" s="28"/>
      <c r="AN43" s="12">
        <f ca="1" t="shared" si="0"/>
        <v>0</v>
      </c>
    </row>
    <row r="44" spans="40:40">
      <c r="AN44" s="12">
        <f ca="1" t="shared" si="0"/>
        <v>0</v>
      </c>
    </row>
    <row r="45" spans="27:40">
      <c r="AA45" s="52"/>
      <c r="AB45" s="53"/>
      <c r="AC45" s="54"/>
      <c r="AD45" s="50"/>
      <c r="AE45" s="54"/>
      <c r="AF45" s="54"/>
      <c r="AG45" s="53"/>
      <c r="AH45" s="54"/>
      <c r="AI45" s="54"/>
      <c r="AJ45" s="54"/>
      <c r="AK45" s="54"/>
      <c r="AL45" s="72"/>
      <c r="AM45" s="52"/>
      <c r="AN45" s="12">
        <f ca="1" t="shared" si="0"/>
        <v>0</v>
      </c>
    </row>
    <row r="46" spans="27:40">
      <c r="AA46" s="44"/>
      <c r="AB46" s="55"/>
      <c r="AC46" s="56"/>
      <c r="AD46" s="45"/>
      <c r="AE46" s="56"/>
      <c r="AF46" s="56"/>
      <c r="AG46" s="55"/>
      <c r="AH46" s="56"/>
      <c r="AI46" s="56"/>
      <c r="AJ46" s="56"/>
      <c r="AK46" s="56"/>
      <c r="AL46" s="73"/>
      <c r="AM46" s="52"/>
      <c r="AN46" s="12">
        <f ca="1" t="shared" si="0"/>
        <v>0</v>
      </c>
    </row>
    <row r="47" spans="27:40">
      <c r="AA47" s="44"/>
      <c r="AB47" s="55"/>
      <c r="AC47" s="56"/>
      <c r="AD47" s="45"/>
      <c r="AE47" s="56"/>
      <c r="AF47" s="56"/>
      <c r="AG47" s="55"/>
      <c r="AH47" s="56"/>
      <c r="AI47" s="56"/>
      <c r="AJ47" s="56"/>
      <c r="AK47" s="56"/>
      <c r="AL47" s="46"/>
      <c r="AM47" s="52"/>
      <c r="AN47" s="12">
        <f ca="1" t="shared" si="0"/>
        <v>0</v>
      </c>
    </row>
    <row r="48" spans="27:40">
      <c r="AA48" s="44"/>
      <c r="AB48" s="55"/>
      <c r="AC48" s="56"/>
      <c r="AD48" s="57"/>
      <c r="AE48" s="56"/>
      <c r="AF48" s="56"/>
      <c r="AG48" s="55"/>
      <c r="AH48" s="56"/>
      <c r="AI48" s="56"/>
      <c r="AJ48" s="56"/>
      <c r="AK48" s="56"/>
      <c r="AL48" s="46"/>
      <c r="AM48" s="52"/>
      <c r="AN48" s="12">
        <f ca="1" t="shared" si="0"/>
        <v>0</v>
      </c>
    </row>
    <row r="49" spans="27:40">
      <c r="AA49" s="58"/>
      <c r="AB49" s="59"/>
      <c r="AC49" s="21"/>
      <c r="AD49" s="60"/>
      <c r="AE49" s="21"/>
      <c r="AF49" s="21"/>
      <c r="AG49" s="59"/>
      <c r="AH49" s="21"/>
      <c r="AI49" s="21"/>
      <c r="AJ49" s="21"/>
      <c r="AK49" s="21"/>
      <c r="AL49" s="74"/>
      <c r="AN49" s="12">
        <f ca="1" t="shared" si="0"/>
        <v>0</v>
      </c>
    </row>
    <row r="50" spans="40:40">
      <c r="AN50" s="12">
        <f ca="1" t="shared" si="0"/>
        <v>0</v>
      </c>
    </row>
    <row r="51" spans="40:40">
      <c r="AN51" s="12">
        <f ca="1" t="shared" si="0"/>
        <v>0</v>
      </c>
    </row>
    <row r="52" spans="40:40">
      <c r="AN52" s="12">
        <f ca="1" t="shared" si="0"/>
        <v>0</v>
      </c>
    </row>
    <row r="53" spans="40:40">
      <c r="AN53" s="12">
        <f ca="1" t="shared" si="0"/>
        <v>0</v>
      </c>
    </row>
    <row r="54" spans="40:40">
      <c r="AN54" s="12">
        <f ca="1" t="shared" si="0"/>
        <v>0</v>
      </c>
    </row>
    <row r="55" spans="40:40">
      <c r="AN55" s="12">
        <f ca="1" t="shared" si="0"/>
        <v>0</v>
      </c>
    </row>
    <row r="56" spans="40:40">
      <c r="AN56" s="12">
        <f ca="1" t="shared" si="0"/>
        <v>0</v>
      </c>
    </row>
    <row r="57" spans="40:40">
      <c r="AN57" s="12">
        <f ca="1" t="shared" si="0"/>
        <v>0</v>
      </c>
    </row>
    <row r="58" spans="40:40">
      <c r="AN58" s="12">
        <f ca="1" t="shared" si="0"/>
        <v>0</v>
      </c>
    </row>
    <row r="59" spans="40:40">
      <c r="AN59" s="12">
        <f ca="1" t="shared" si="0"/>
        <v>0</v>
      </c>
    </row>
    <row r="60" spans="40:40">
      <c r="AN60" s="12">
        <f ca="1" t="shared" si="0"/>
        <v>0</v>
      </c>
    </row>
    <row r="61" spans="40:40">
      <c r="AN61" s="12">
        <f ca="1" t="shared" si="0"/>
        <v>0</v>
      </c>
    </row>
    <row r="62" spans="40:40">
      <c r="AN62" s="12">
        <f ca="1" t="shared" si="0"/>
        <v>0</v>
      </c>
    </row>
    <row r="63" spans="40:40">
      <c r="AN63" s="12">
        <f ca="1" t="shared" si="0"/>
        <v>0</v>
      </c>
    </row>
    <row r="64" spans="40:40">
      <c r="AN64" s="12">
        <f ca="1" t="shared" si="0"/>
        <v>0</v>
      </c>
    </row>
    <row r="65" spans="40:40">
      <c r="AN65" s="12">
        <f ca="1" t="shared" si="0"/>
        <v>0</v>
      </c>
    </row>
    <row r="66" spans="40:40">
      <c r="AN66" s="12">
        <f ca="1" t="shared" si="0"/>
        <v>0</v>
      </c>
    </row>
    <row r="67" spans="40:40">
      <c r="AN67" s="12">
        <f t="shared" ref="AN67:AN99" si="1">IF(ISBLANK($AL67),0,1+LEN($AL67)-LEN(SUBSTITUTE($AL67,"●","")))</f>
        <v>0</v>
      </c>
    </row>
    <row r="68" spans="40:40">
      <c r="AN68" s="12">
        <f t="shared" si="1"/>
        <v>0</v>
      </c>
    </row>
    <row r="69" spans="40:40">
      <c r="AN69" s="12">
        <f t="shared" si="1"/>
        <v>0</v>
      </c>
    </row>
    <row r="70" spans="40:40">
      <c r="AN70" s="12">
        <f t="shared" si="1"/>
        <v>0</v>
      </c>
    </row>
    <row r="71" spans="40:40">
      <c r="AN71" s="12">
        <f t="shared" si="1"/>
        <v>0</v>
      </c>
    </row>
    <row r="72" spans="40:40">
      <c r="AN72" s="12">
        <f t="shared" si="1"/>
        <v>0</v>
      </c>
    </row>
    <row r="73" spans="40:40">
      <c r="AN73" s="12">
        <f t="shared" si="1"/>
        <v>0</v>
      </c>
    </row>
    <row r="74" spans="40:40">
      <c r="AN74" s="12">
        <f t="shared" si="1"/>
        <v>0</v>
      </c>
    </row>
    <row r="75" spans="40:40">
      <c r="AN75" s="12">
        <f t="shared" si="1"/>
        <v>0</v>
      </c>
    </row>
    <row r="76" spans="40:40">
      <c r="AN76" s="12">
        <f t="shared" si="1"/>
        <v>0</v>
      </c>
    </row>
    <row r="77" spans="40:40">
      <c r="AN77" s="12">
        <f t="shared" si="1"/>
        <v>0</v>
      </c>
    </row>
    <row r="78" spans="40:40">
      <c r="AN78" s="12">
        <f t="shared" si="1"/>
        <v>0</v>
      </c>
    </row>
    <row r="79" spans="40:40">
      <c r="AN79" s="12">
        <f t="shared" si="1"/>
        <v>0</v>
      </c>
    </row>
    <row r="80" spans="40:40">
      <c r="AN80" s="12">
        <f t="shared" si="1"/>
        <v>0</v>
      </c>
    </row>
    <row r="81" spans="40:40">
      <c r="AN81" s="12">
        <f t="shared" si="1"/>
        <v>0</v>
      </c>
    </row>
    <row r="82" spans="40:40">
      <c r="AN82" s="12">
        <f t="shared" si="1"/>
        <v>0</v>
      </c>
    </row>
    <row r="83" spans="40:40">
      <c r="AN83" s="12">
        <f t="shared" si="1"/>
        <v>0</v>
      </c>
    </row>
    <row r="84" spans="40:40">
      <c r="AN84" s="12">
        <f t="shared" si="1"/>
        <v>0</v>
      </c>
    </row>
    <row r="85" spans="40:40">
      <c r="AN85" s="12">
        <f t="shared" si="1"/>
        <v>0</v>
      </c>
    </row>
    <row r="86" spans="40:40">
      <c r="AN86" s="12">
        <f t="shared" si="1"/>
        <v>0</v>
      </c>
    </row>
    <row r="87" spans="40:40">
      <c r="AN87" s="12">
        <f t="shared" si="1"/>
        <v>0</v>
      </c>
    </row>
    <row r="88" spans="40:40">
      <c r="AN88" s="12">
        <f t="shared" si="1"/>
        <v>0</v>
      </c>
    </row>
    <row r="89" spans="40:40">
      <c r="AN89" s="12">
        <f t="shared" si="1"/>
        <v>0</v>
      </c>
    </row>
    <row r="90" spans="40:40">
      <c r="AN90" s="12">
        <f t="shared" si="1"/>
        <v>0</v>
      </c>
    </row>
    <row r="91" spans="40:40">
      <c r="AN91" s="12">
        <f t="shared" si="1"/>
        <v>0</v>
      </c>
    </row>
    <row r="92" spans="40:40">
      <c r="AN92" s="12">
        <f t="shared" si="1"/>
        <v>0</v>
      </c>
    </row>
    <row r="93" spans="40:40">
      <c r="AN93" s="12">
        <f t="shared" si="1"/>
        <v>0</v>
      </c>
    </row>
    <row r="94" spans="40:40">
      <c r="AN94" s="12">
        <f t="shared" si="1"/>
        <v>0</v>
      </c>
    </row>
    <row r="95" spans="40:40">
      <c r="AN95" s="12">
        <f t="shared" si="1"/>
        <v>0</v>
      </c>
    </row>
    <row r="96" spans="40:40">
      <c r="AN96" s="12">
        <f t="shared" si="1"/>
        <v>0</v>
      </c>
    </row>
    <row r="97" spans="40:40">
      <c r="AN97" s="12">
        <f t="shared" si="1"/>
        <v>0</v>
      </c>
    </row>
    <row r="98" spans="40:40">
      <c r="AN98" s="12">
        <f t="shared" si="1"/>
        <v>0</v>
      </c>
    </row>
    <row r="99" spans="40:40">
      <c r="AN99" s="12">
        <f t="shared" si="1"/>
        <v>0</v>
      </c>
    </row>
  </sheetData>
  <sheetProtection sheet="1" objects="1"/>
  <mergeCells count="11">
    <mergeCell ref="D1:F1"/>
    <mergeCell ref="AA1:AL1"/>
    <mergeCell ref="D2:F2"/>
    <mergeCell ref="AJ2:AK2"/>
    <mergeCell ref="D3:F3"/>
    <mergeCell ref="AB2:AB3"/>
    <mergeCell ref="AC2:AC3"/>
    <mergeCell ref="AD2:AD3"/>
    <mergeCell ref="AE2:AE3"/>
    <mergeCell ref="AF2:AF3"/>
    <mergeCell ref="AG2:AG3"/>
  </mergeCells>
  <pageMargins left="0.75" right="0.75" top="1" bottom="1" header="0.511805555555556" footer="0.511805555555556"/>
  <headerFooter/>
  <drawing r:id="rId1"/>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sheetPr>
    <pageSetUpPr autoPageBreaks="0"/>
  </sheetPr>
  <dimension ref="A1:AN99"/>
  <sheetViews>
    <sheetView showZeros="0" workbookViewId="0">
      <selection activeCell="A1" sqref="A1"/>
    </sheetView>
  </sheetViews>
  <sheetFormatPr defaultColWidth="9.14285714285714" defaultRowHeight="15"/>
  <cols>
    <col min="1" max="1" width="20.5714285714286" customWidth="1"/>
    <col min="2" max="2" width="29.7142857142857" style="8" customWidth="1"/>
    <col min="3" max="3" width="10.2857142857143" style="9" customWidth="1"/>
    <col min="4" max="4" width="10.2857142857143" style="10" customWidth="1"/>
    <col min="5" max="6" width="10.2857142857143" style="9" customWidth="1"/>
    <col min="7" max="7" width="10.2857142857143" style="8" customWidth="1"/>
    <col min="8" max="11" width="10.2857142857143" style="9" customWidth="1"/>
    <col min="12" max="12" width="10.2857142857143" style="11" customWidth="1"/>
    <col min="13" max="24" width="10.2857142857143" style="12" customWidth="1"/>
    <col min="26" max="26" width="0.990476190476191" customWidth="1"/>
    <col min="27" max="27" width="20.5714285714286" customWidth="1"/>
    <col min="28" max="28" width="29.7142857142857" style="8" customWidth="1"/>
    <col min="29" max="29" width="6.71428571428571" style="9" customWidth="1"/>
    <col min="30" max="30" width="19.1428571428571" style="10" customWidth="1"/>
    <col min="31" max="31" width="8.28571428571429" style="9" customWidth="1"/>
    <col min="32" max="32" width="7.42857142857143" style="9" customWidth="1"/>
    <col min="33" max="33" width="33.2857142857143" style="8" customWidth="1"/>
    <col min="34" max="34" width="9.28571428571429" style="9" customWidth="1"/>
    <col min="35" max="35" width="5.42857142857143" style="9" customWidth="1"/>
    <col min="36" max="36" width="3.85714285714286" style="9" customWidth="1"/>
    <col min="37" max="37" width="6.57142857142857" style="9" customWidth="1"/>
    <col min="38" max="38" width="36.2857142857143" style="11" customWidth="1"/>
    <col min="39" max="39" width="0.857142857142857" customWidth="1"/>
    <col min="40" max="40" width="9.14285714285714" style="12"/>
  </cols>
  <sheetData>
    <row r="1" ht="22.5" spans="1:40">
      <c r="A1" s="13" t="str">
        <f>Attraction_List!$Z$2</f>
        <v>Sheet Name</v>
      </c>
      <c r="B1" s="14" t="str">
        <f ca="1">MID(CELL("filename",B1),FIND("]",CELL("filename",B1))+1,255)</f>
        <v>Omnidroid_Obstacle_Course</v>
      </c>
      <c r="C1" s="14"/>
      <c r="D1" s="15" t="str">
        <f ca="1">HYPERLINK("#"&amp;CELL("address",INDEX(Attraction_List!$A$3:$A$9999,MATCH($B$1,Attraction_List!$Z$3:$Z$9999,0),1)),"Back to Attraction List")</f>
        <v>Back to Attraction List</v>
      </c>
      <c r="E1" s="16"/>
      <c r="F1" s="17"/>
      <c r="G1" s="18"/>
      <c r="H1" s="18"/>
      <c r="I1" s="18"/>
      <c r="J1" s="18"/>
      <c r="K1" s="18"/>
      <c r="L1" s="25"/>
      <c r="AA1" s="30" t="str">
        <f ca="1">N($B$14)&amp;" Task(s) From "&amp;N($B$15)&amp;" Character(s) Use "&amp;CHAR(34)&amp;$B$2&amp;CHAR(34)&amp;" For "&amp;N($AN$1)&amp;" Token(s)"</f>
        <v>8 Task(s) From 6 Character(s) Use "Omnidroid Obstacle Course" For 9 Token(s)</v>
      </c>
      <c r="AB1" s="31"/>
      <c r="AC1" s="31"/>
      <c r="AD1" s="31"/>
      <c r="AE1" s="31"/>
      <c r="AF1" s="31"/>
      <c r="AG1" s="31"/>
      <c r="AH1" s="31"/>
      <c r="AI1" s="31"/>
      <c r="AJ1" s="31"/>
      <c r="AK1" s="31"/>
      <c r="AL1" s="61"/>
      <c r="AN1" s="12">
        <f ca="1">SUM($AN$4:$AN$9999)</f>
        <v>9</v>
      </c>
    </row>
    <row r="2" ht="22.5" spans="1:40">
      <c r="A2" s="13" t="str">
        <f>Attraction_List!$A$2</f>
        <v>Name</v>
      </c>
      <c r="B2" s="19" t="str">
        <f ca="1">LOOKUP(B1,Attraction_List!$Z$3:$Z$9999,Attraction_List!$A$3:$A$9999)</f>
        <v>Omnidroid Obstacle Course</v>
      </c>
      <c r="C2" s="19"/>
      <c r="D2" s="9"/>
      <c r="G2" s="20"/>
      <c r="AA2" s="32" t="str">
        <f>HYPERLINK("#$A$1","&lt;&lt;&lt; Attraction Info")</f>
        <v>&lt;&lt;&lt; Attraction Info</v>
      </c>
      <c r="AB2" s="33" t="s">
        <v>276</v>
      </c>
      <c r="AC2" s="34" t="s">
        <v>277</v>
      </c>
      <c r="AD2" s="35" t="s">
        <v>278</v>
      </c>
      <c r="AE2" s="34" t="s">
        <v>279</v>
      </c>
      <c r="AF2" s="34" t="s">
        <v>280</v>
      </c>
      <c r="AG2" s="33" t="s">
        <v>281</v>
      </c>
      <c r="AH2" s="62"/>
      <c r="AI2" s="63" t="s">
        <v>282</v>
      </c>
      <c r="AJ2" s="62" t="s">
        <v>283</v>
      </c>
      <c r="AK2" s="62"/>
      <c r="AL2" s="64" t="str">
        <f ca="1">HYPERLINK("#"&amp;CELL("address",INDEX(Attraction_List!$A$3:$A$9999,MATCH($B$1,Attraction_List!$Z$3:$Z$9999,0),1)),"Back to Attraction List")</f>
        <v>Back to Attraction List</v>
      </c>
      <c r="AN2" s="12">
        <f ca="1" t="shared" ref="AN2:AN66" si="0">IF(ISBLANK($AL2),0,1+LEN($AL2)-LEN(SUBSTITUTE($AL2,"●","")))</f>
        <v>1</v>
      </c>
    </row>
    <row r="3" ht="22.5" spans="1:38">
      <c r="A3" s="13" t="str">
        <f>Attraction_List!$C$2</f>
        <v>Cost</v>
      </c>
      <c r="B3" s="19" t="str">
        <f ca="1">LOOKUP(B1,Attraction_List!$Z$3:$Z$9999,Attraction_List!$C$3:$C$9999)</f>
        <v>Free</v>
      </c>
      <c r="C3" s="19"/>
      <c r="D3" s="15" t="str">
        <f>IF($B$14&gt;0,HYPERLINK("#$AL$1","Task List &gt;&gt;&gt;"),HYPERLINK("#$A$1","No Tasks"))</f>
        <v>Task List &gt;&gt;&gt;</v>
      </c>
      <c r="E3" s="17"/>
      <c r="F3" s="17"/>
      <c r="G3" s="20"/>
      <c r="AA3" s="75" t="s">
        <v>284</v>
      </c>
      <c r="AB3" s="76"/>
      <c r="AC3" s="77"/>
      <c r="AD3" s="78"/>
      <c r="AE3" s="77"/>
      <c r="AF3" s="77"/>
      <c r="AG3" s="76"/>
      <c r="AH3" s="82" t="s">
        <v>285</v>
      </c>
      <c r="AI3" s="82" t="s">
        <v>286</v>
      </c>
      <c r="AJ3" s="82" t="s">
        <v>28</v>
      </c>
      <c r="AK3" s="82" t="s">
        <v>29</v>
      </c>
      <c r="AL3" s="83" t="s">
        <v>30</v>
      </c>
    </row>
    <row r="4" ht="21.75" spans="1:40">
      <c r="A4" s="13" t="str">
        <f>Attraction_List!$D$2</f>
        <v>Cost Units</v>
      </c>
      <c r="B4" s="19" t="str">
        <f ca="1">LOOKUP(B1,Attraction_List!$Z$3:$Z$9999,Attraction_List!$D$3:$D$9999)</f>
        <v>Chest</v>
      </c>
      <c r="C4" s="19"/>
      <c r="E4" s="21"/>
      <c r="G4" s="20"/>
      <c r="L4" s="26"/>
      <c r="AA4" s="79" t="s">
        <v>817</v>
      </c>
      <c r="AB4" s="182" t="s">
        <v>818</v>
      </c>
      <c r="AC4" s="183">
        <v>3</v>
      </c>
      <c r="AD4" s="43"/>
      <c r="AE4" s="43"/>
      <c r="AF4" s="43"/>
      <c r="AG4" s="182" t="s">
        <v>188</v>
      </c>
      <c r="AH4" s="183" t="s">
        <v>58</v>
      </c>
      <c r="AI4" s="43"/>
      <c r="AJ4" s="183">
        <v>7</v>
      </c>
      <c r="AK4" s="183">
        <v>40</v>
      </c>
      <c r="AL4" s="106" t="s">
        <v>819</v>
      </c>
      <c r="AN4" s="12">
        <f ca="1" t="shared" si="0"/>
        <v>2</v>
      </c>
    </row>
    <row r="5" ht="21.75" spans="1:40">
      <c r="A5" s="13" t="str">
        <f>Attraction_List!$E$2</f>
        <v>Limited Time</v>
      </c>
      <c r="B5" s="19" t="str">
        <f ca="1">IF(LOOKUP(B1,Attraction_List!$Z$3:$Z$9999,Attraction_List!$E$3:$E$9999)="Y","Yes","No")</f>
        <v>No</v>
      </c>
      <c r="C5" s="19"/>
      <c r="E5" s="21"/>
      <c r="G5" s="20"/>
      <c r="L5" s="26"/>
      <c r="AA5" s="113"/>
      <c r="AB5" s="208" t="s">
        <v>820</v>
      </c>
      <c r="AC5" s="210"/>
      <c r="AD5" s="210" t="s">
        <v>821</v>
      </c>
      <c r="AE5" s="210"/>
      <c r="AF5" s="210"/>
      <c r="AG5" s="208" t="s">
        <v>188</v>
      </c>
      <c r="AH5" s="209" t="s">
        <v>42</v>
      </c>
      <c r="AI5" s="210"/>
      <c r="AJ5" s="209">
        <v>25</v>
      </c>
      <c r="AK5" s="209">
        <v>270</v>
      </c>
      <c r="AL5" s="216"/>
      <c r="AN5" s="12">
        <f ca="1" t="shared" si="0"/>
        <v>0</v>
      </c>
    </row>
    <row r="6" ht="26.25" spans="1:40">
      <c r="A6" s="13" t="str">
        <f>Attraction_List!$F$2</f>
        <v>Build Time</v>
      </c>
      <c r="B6" s="19" t="str">
        <f ca="1">LOOKUP(B1,Attraction_List!$Z$3:$Z$9999,Attraction_List!$F$3:$F$9999)</f>
        <v>6h</v>
      </c>
      <c r="C6" s="19"/>
      <c r="E6" s="21"/>
      <c r="G6" s="20"/>
      <c r="L6" s="26"/>
      <c r="AA6" s="84" t="s">
        <v>822</v>
      </c>
      <c r="AB6" s="88" t="s">
        <v>823</v>
      </c>
      <c r="AC6" s="89">
        <v>4</v>
      </c>
      <c r="AD6" s="90"/>
      <c r="AE6" s="89"/>
      <c r="AF6" s="89"/>
      <c r="AG6" s="88" t="s">
        <v>188</v>
      </c>
      <c r="AH6" s="89" t="s">
        <v>58</v>
      </c>
      <c r="AI6" s="89"/>
      <c r="AJ6" s="89">
        <v>7</v>
      </c>
      <c r="AK6" s="89">
        <v>40</v>
      </c>
      <c r="AL6" s="91" t="s">
        <v>824</v>
      </c>
      <c r="AN6" s="12">
        <f ca="1" t="shared" si="0"/>
        <v>3</v>
      </c>
    </row>
    <row r="7" ht="21" spans="1:40">
      <c r="A7" s="13" t="str">
        <f>Attraction_List!$G$2</f>
        <v>Size</v>
      </c>
      <c r="B7" s="19" t="str">
        <f ca="1">LOOKUP(B1,Attraction_List!$Z$3:$Z$9999,Attraction_List!$G$3:$G$9999)</f>
        <v>13x13</v>
      </c>
      <c r="C7" s="19"/>
      <c r="E7" s="21"/>
      <c r="G7" s="20"/>
      <c r="L7" s="26"/>
      <c r="AA7" s="124" t="s">
        <v>821</v>
      </c>
      <c r="AB7" s="220" t="s">
        <v>825</v>
      </c>
      <c r="AC7" s="214"/>
      <c r="AD7" s="221"/>
      <c r="AE7" s="214"/>
      <c r="AF7" s="214"/>
      <c r="AG7" s="220" t="s">
        <v>188</v>
      </c>
      <c r="AH7" s="214" t="s">
        <v>46</v>
      </c>
      <c r="AI7" s="214"/>
      <c r="AJ7" s="214">
        <v>16</v>
      </c>
      <c r="AK7" s="214">
        <v>155</v>
      </c>
      <c r="AL7" s="215"/>
      <c r="AN7" s="12">
        <f ca="1" t="shared" si="0"/>
        <v>0</v>
      </c>
    </row>
    <row r="8" ht="21.75" spans="1:40">
      <c r="A8" s="13" t="str">
        <f>Attraction_List!$H$2</f>
        <v>Collect Time</v>
      </c>
      <c r="B8" s="19" t="str">
        <f ca="1">LOOKUP(B1,Attraction_List!$Z$3:$Z$9999,Attraction_List!$H$3:$H$9999)</f>
        <v>60m</v>
      </c>
      <c r="C8" s="19"/>
      <c r="E8" s="21"/>
      <c r="G8" s="20"/>
      <c r="L8" s="26"/>
      <c r="AA8" s="113"/>
      <c r="AB8" s="208" t="s">
        <v>820</v>
      </c>
      <c r="AC8" s="209"/>
      <c r="AD8" s="210" t="s">
        <v>817</v>
      </c>
      <c r="AE8" s="209"/>
      <c r="AF8" s="209"/>
      <c r="AG8" s="208" t="s">
        <v>188</v>
      </c>
      <c r="AH8" s="209" t="s">
        <v>42</v>
      </c>
      <c r="AI8" s="209"/>
      <c r="AJ8" s="209">
        <v>25</v>
      </c>
      <c r="AK8" s="209">
        <v>270</v>
      </c>
      <c r="AL8" s="303"/>
      <c r="AN8" s="12">
        <f ca="1" t="shared" si="0"/>
        <v>0</v>
      </c>
    </row>
    <row r="9" ht="21.75" spans="1:40">
      <c r="A9" s="13" t="str">
        <f>Attraction_List!$I$2</f>
        <v>Striking Gold</v>
      </c>
      <c r="B9" s="19" t="str">
        <f ca="1">IF(LOOKUP(B1,Attraction_List!$Z$3:$Z$9999,Attraction_List!$I$3:$I$9999)="Y","Yes","No")</f>
        <v>No</v>
      </c>
      <c r="C9" s="19"/>
      <c r="E9" s="21"/>
      <c r="G9" s="20"/>
      <c r="L9" s="26"/>
      <c r="AA9" s="84" t="s">
        <v>826</v>
      </c>
      <c r="AB9" s="85" t="s">
        <v>827</v>
      </c>
      <c r="AC9" s="86"/>
      <c r="AD9" s="87"/>
      <c r="AE9" s="86"/>
      <c r="AF9" s="86"/>
      <c r="AG9" s="85" t="s">
        <v>188</v>
      </c>
      <c r="AH9" s="86" t="s">
        <v>33</v>
      </c>
      <c r="AI9" s="86"/>
      <c r="AJ9" s="89">
        <v>10</v>
      </c>
      <c r="AK9" s="89">
        <v>75</v>
      </c>
      <c r="AL9" s="91" t="s">
        <v>828</v>
      </c>
      <c r="AN9" s="12">
        <f ca="1" t="shared" si="0"/>
        <v>2</v>
      </c>
    </row>
    <row r="10" ht="21.75" spans="1:40">
      <c r="A10" s="13" t="str">
        <f>Attraction_List!$J$2</f>
        <v>XP</v>
      </c>
      <c r="B10" s="19">
        <f ca="1">LOOKUP(B1,Attraction_List!$Z$3:$Z$9999,Attraction_List!$J$3:$J$9999)</f>
        <v>4</v>
      </c>
      <c r="C10" s="19"/>
      <c r="E10" s="21"/>
      <c r="G10" s="20"/>
      <c r="L10" s="26"/>
      <c r="AA10" s="120" t="s">
        <v>829</v>
      </c>
      <c r="AB10" s="300" t="s">
        <v>830</v>
      </c>
      <c r="AC10" s="301"/>
      <c r="AD10" s="302"/>
      <c r="AE10" s="301"/>
      <c r="AF10" s="301"/>
      <c r="AG10" s="300" t="s">
        <v>188</v>
      </c>
      <c r="AH10" s="301" t="s">
        <v>33</v>
      </c>
      <c r="AI10" s="301"/>
      <c r="AJ10" s="212">
        <v>10</v>
      </c>
      <c r="AK10" s="212">
        <v>75</v>
      </c>
      <c r="AL10" s="217" t="s">
        <v>831</v>
      </c>
      <c r="AN10" s="12">
        <f ca="1" t="shared" si="0"/>
        <v>2</v>
      </c>
    </row>
    <row r="11" ht="21.75" spans="1:40">
      <c r="A11" s="13" t="str">
        <f>Attraction_List!$K$2</f>
        <v>Magic</v>
      </c>
      <c r="B11" s="19">
        <f ca="1">LOOKUP(B1,Attraction_List!$Z$3:$Z$9999,Attraction_List!$K$3:$K$9999)</f>
        <v>30</v>
      </c>
      <c r="C11" s="19"/>
      <c r="D11" s="22"/>
      <c r="E11" s="23"/>
      <c r="F11" s="24"/>
      <c r="G11" s="22"/>
      <c r="H11" s="24"/>
      <c r="I11" s="24"/>
      <c r="J11" s="24"/>
      <c r="K11" s="24"/>
      <c r="L11" s="27"/>
      <c r="AA11" s="84" t="s">
        <v>832</v>
      </c>
      <c r="AB11" s="88" t="s">
        <v>833</v>
      </c>
      <c r="AC11" s="89">
        <v>1</v>
      </c>
      <c r="AD11" s="90"/>
      <c r="AE11" s="89"/>
      <c r="AF11" s="89"/>
      <c r="AG11" s="88" t="s">
        <v>188</v>
      </c>
      <c r="AH11" s="89" t="s">
        <v>35</v>
      </c>
      <c r="AI11" s="89"/>
      <c r="AJ11" s="89">
        <v>13</v>
      </c>
      <c r="AK11" s="89">
        <v>110</v>
      </c>
      <c r="AL11" s="91"/>
      <c r="AN11" s="12">
        <f ca="1" t="shared" si="0"/>
        <v>0</v>
      </c>
    </row>
    <row r="12" ht="21" spans="1:40">
      <c r="A12" s="13" t="str">
        <f>Attraction_List!$L$2</f>
        <v>Possible Tokens</v>
      </c>
      <c r="B12" s="19" t="str">
        <f ca="1">LOOKUP(B1,Attraction_List!$Z$3:$Z$9999,Attraction_List!$L$3:$L$9999)</f>
        <v>Dash Trophy ● Violet Headband ● Mr Incredible Ears</v>
      </c>
      <c r="C12" s="19"/>
      <c r="E12" s="21"/>
      <c r="G12" s="20"/>
      <c r="L12" s="28"/>
      <c r="AA12" s="44"/>
      <c r="AB12" s="45"/>
      <c r="AC12" s="45"/>
      <c r="AD12" s="45"/>
      <c r="AE12" s="45"/>
      <c r="AF12" s="45"/>
      <c r="AG12" s="45"/>
      <c r="AH12" s="45"/>
      <c r="AI12" s="45"/>
      <c r="AJ12" s="45"/>
      <c r="AK12" s="45"/>
      <c r="AL12" s="46"/>
      <c r="AN12" s="12">
        <f ca="1" t="shared" si="0"/>
        <v>0</v>
      </c>
    </row>
    <row r="13" ht="21" spans="1:40">
      <c r="A13" s="13" t="str">
        <f>Attraction_List!$M$2</f>
        <v>Activity</v>
      </c>
      <c r="B13" s="19" t="str">
        <f ca="1">LOOKUP(B1,Attraction_List!$Z$3:$Z$9999,Attraction_List!$M$3:$M$9999)</f>
        <v>Training Heroes</v>
      </c>
      <c r="C13" s="19"/>
      <c r="E13" s="21"/>
      <c r="G13" s="20"/>
      <c r="L13" s="29"/>
      <c r="AA13" s="44"/>
      <c r="AB13" s="45"/>
      <c r="AC13" s="45"/>
      <c r="AD13" s="45"/>
      <c r="AE13" s="45"/>
      <c r="AF13" s="45"/>
      <c r="AG13" s="45"/>
      <c r="AH13" s="45"/>
      <c r="AI13" s="45"/>
      <c r="AJ13" s="45"/>
      <c r="AK13" s="45"/>
      <c r="AL13" s="46"/>
      <c r="AN13" s="12">
        <f ca="1" t="shared" si="0"/>
        <v>0</v>
      </c>
    </row>
    <row r="14" ht="21" spans="1:40">
      <c r="A14" s="13" t="s">
        <v>308</v>
      </c>
      <c r="B14" s="22">
        <f>COUNTA($AB$4:$AB$9999)</f>
        <v>8</v>
      </c>
      <c r="C14" s="24"/>
      <c r="D14" s="22"/>
      <c r="E14" s="23"/>
      <c r="F14" s="24"/>
      <c r="G14" s="20"/>
      <c r="H14" s="24"/>
      <c r="I14" s="24"/>
      <c r="J14" s="24"/>
      <c r="K14" s="24"/>
      <c r="L14" s="28"/>
      <c r="AA14" s="44"/>
      <c r="AB14" s="45"/>
      <c r="AC14" s="45"/>
      <c r="AD14" s="45"/>
      <c r="AE14" s="45"/>
      <c r="AF14" s="45"/>
      <c r="AG14" s="45"/>
      <c r="AH14" s="45"/>
      <c r="AI14" s="45"/>
      <c r="AJ14" s="45"/>
      <c r="AK14" s="45"/>
      <c r="AL14" s="46"/>
      <c r="AN14" s="12">
        <f ca="1" t="shared" si="0"/>
        <v>0</v>
      </c>
    </row>
    <row r="15" ht="21" spans="1:40">
      <c r="A15" s="13" t="s">
        <v>311</v>
      </c>
      <c r="B15" s="22">
        <f>COUNTA($AA$4:$AA$9999)</f>
        <v>6</v>
      </c>
      <c r="C15" s="24"/>
      <c r="D15" s="22"/>
      <c r="E15" s="23"/>
      <c r="F15" s="24"/>
      <c r="G15" s="20"/>
      <c r="H15" s="24"/>
      <c r="I15" s="24"/>
      <c r="J15" s="24"/>
      <c r="K15" s="24"/>
      <c r="L15" s="28"/>
      <c r="AA15" s="44"/>
      <c r="AB15" s="45"/>
      <c r="AC15" s="45"/>
      <c r="AD15" s="45"/>
      <c r="AE15" s="45"/>
      <c r="AF15" s="45"/>
      <c r="AG15" s="45"/>
      <c r="AH15" s="45"/>
      <c r="AI15" s="45"/>
      <c r="AJ15" s="45"/>
      <c r="AK15" s="45"/>
      <c r="AL15" s="46"/>
      <c r="AN15" s="12">
        <f ca="1" t="shared" si="0"/>
        <v>0</v>
      </c>
    </row>
    <row r="16" spans="27:40">
      <c r="AA16" s="44"/>
      <c r="AB16" s="46"/>
      <c r="AC16" s="45"/>
      <c r="AD16" s="47"/>
      <c r="AE16" s="45"/>
      <c r="AF16" s="45"/>
      <c r="AG16" s="45"/>
      <c r="AH16" s="45"/>
      <c r="AI16" s="45"/>
      <c r="AJ16" s="45"/>
      <c r="AK16" s="45"/>
      <c r="AL16" s="46"/>
      <c r="AN16" s="12">
        <f ca="1" t="shared" si="0"/>
        <v>0</v>
      </c>
    </row>
    <row r="17" spans="27:40">
      <c r="AA17" s="44"/>
      <c r="AB17" s="46"/>
      <c r="AC17" s="45"/>
      <c r="AD17" s="45"/>
      <c r="AE17" s="45"/>
      <c r="AF17" s="45"/>
      <c r="AG17" s="45"/>
      <c r="AH17" s="45"/>
      <c r="AI17" s="45"/>
      <c r="AJ17" s="45"/>
      <c r="AK17" s="45"/>
      <c r="AL17" s="46"/>
      <c r="AN17" s="12">
        <f ca="1" t="shared" si="0"/>
        <v>0</v>
      </c>
    </row>
    <row r="18" spans="27:40">
      <c r="AA18" s="44"/>
      <c r="AB18" s="46"/>
      <c r="AC18" s="45"/>
      <c r="AD18" s="45"/>
      <c r="AE18" s="45"/>
      <c r="AF18" s="45"/>
      <c r="AG18" s="46"/>
      <c r="AH18" s="45"/>
      <c r="AI18" s="45"/>
      <c r="AJ18" s="45"/>
      <c r="AK18" s="45"/>
      <c r="AL18" s="46"/>
      <c r="AN18" s="12">
        <f ca="1" t="shared" si="0"/>
        <v>0</v>
      </c>
    </row>
    <row r="19" spans="27:40">
      <c r="AA19" s="44"/>
      <c r="AB19" s="46"/>
      <c r="AC19" s="45"/>
      <c r="AD19" s="45"/>
      <c r="AE19" s="45"/>
      <c r="AF19" s="45"/>
      <c r="AG19" s="46"/>
      <c r="AH19" s="45"/>
      <c r="AI19" s="45"/>
      <c r="AJ19" s="45"/>
      <c r="AK19" s="45"/>
      <c r="AL19" s="46"/>
      <c r="AN19" s="12">
        <f ca="1" t="shared" si="0"/>
        <v>0</v>
      </c>
    </row>
    <row r="20" spans="27:40">
      <c r="AA20" s="44"/>
      <c r="AB20" s="46"/>
      <c r="AC20" s="45"/>
      <c r="AD20" s="47"/>
      <c r="AE20" s="45"/>
      <c r="AF20" s="45"/>
      <c r="AG20" s="46"/>
      <c r="AH20" s="45"/>
      <c r="AI20" s="45"/>
      <c r="AJ20" s="45"/>
      <c r="AK20" s="45"/>
      <c r="AL20" s="46"/>
      <c r="AN20" s="12">
        <f ca="1" t="shared" si="0"/>
        <v>0</v>
      </c>
    </row>
    <row r="21" spans="27:40">
      <c r="AA21" s="44"/>
      <c r="AB21" s="46"/>
      <c r="AC21" s="45"/>
      <c r="AD21" s="45"/>
      <c r="AE21" s="45"/>
      <c r="AF21" s="45"/>
      <c r="AG21" s="46"/>
      <c r="AH21" s="45"/>
      <c r="AI21" s="45"/>
      <c r="AJ21" s="45"/>
      <c r="AK21" s="45"/>
      <c r="AL21" s="46"/>
      <c r="AN21" s="12">
        <f ca="1" t="shared" si="0"/>
        <v>0</v>
      </c>
    </row>
    <row r="22" spans="27:40">
      <c r="AA22" s="44"/>
      <c r="AB22" s="46"/>
      <c r="AC22" s="45"/>
      <c r="AD22" s="45"/>
      <c r="AE22" s="45"/>
      <c r="AF22" s="45"/>
      <c r="AG22" s="46"/>
      <c r="AH22" s="45"/>
      <c r="AI22" s="45"/>
      <c r="AJ22" s="45"/>
      <c r="AK22" s="45"/>
      <c r="AL22" s="46"/>
      <c r="AN22" s="12">
        <f ca="1" t="shared" si="0"/>
        <v>0</v>
      </c>
    </row>
    <row r="23" spans="27:40">
      <c r="AA23" s="44"/>
      <c r="AB23" s="46"/>
      <c r="AC23" s="45"/>
      <c r="AD23" s="45"/>
      <c r="AE23" s="45"/>
      <c r="AF23" s="45"/>
      <c r="AG23" s="46"/>
      <c r="AH23" s="45"/>
      <c r="AI23" s="45"/>
      <c r="AJ23" s="45"/>
      <c r="AK23" s="45"/>
      <c r="AL23" s="46"/>
      <c r="AN23" s="12">
        <f ca="1" t="shared" si="0"/>
        <v>0</v>
      </c>
    </row>
    <row r="24" spans="27:40">
      <c r="AA24" s="44"/>
      <c r="AB24" s="45"/>
      <c r="AC24" s="45"/>
      <c r="AD24" s="45"/>
      <c r="AE24" s="45"/>
      <c r="AF24" s="45"/>
      <c r="AG24" s="45"/>
      <c r="AH24" s="45"/>
      <c r="AI24" s="45"/>
      <c r="AJ24" s="45"/>
      <c r="AK24" s="45"/>
      <c r="AL24" s="46"/>
      <c r="AN24" s="12">
        <f ca="1" t="shared" si="0"/>
        <v>0</v>
      </c>
    </row>
    <row r="25" spans="27:40">
      <c r="AA25" s="44"/>
      <c r="AB25" s="45"/>
      <c r="AC25" s="45"/>
      <c r="AD25" s="47"/>
      <c r="AE25" s="45"/>
      <c r="AF25" s="45"/>
      <c r="AG25" s="45"/>
      <c r="AH25" s="45"/>
      <c r="AI25" s="45"/>
      <c r="AJ25" s="45"/>
      <c r="AK25" s="45"/>
      <c r="AL25" s="46"/>
      <c r="AN25" s="12">
        <f ca="1" t="shared" si="0"/>
        <v>0</v>
      </c>
    </row>
    <row r="26" spans="27:40">
      <c r="AA26" s="44"/>
      <c r="AB26" s="45"/>
      <c r="AC26" s="45"/>
      <c r="AD26" s="45"/>
      <c r="AE26" s="45"/>
      <c r="AF26" s="45"/>
      <c r="AG26" s="45"/>
      <c r="AH26" s="45"/>
      <c r="AI26" s="45"/>
      <c r="AJ26" s="45"/>
      <c r="AK26" s="45"/>
      <c r="AL26" s="46"/>
      <c r="AN26" s="12">
        <f ca="1" t="shared" si="0"/>
        <v>0</v>
      </c>
    </row>
    <row r="27" spans="27:40">
      <c r="AA27" s="44"/>
      <c r="AB27" s="45"/>
      <c r="AC27" s="45"/>
      <c r="AD27" s="45"/>
      <c r="AE27" s="45"/>
      <c r="AF27" s="45"/>
      <c r="AG27" s="45"/>
      <c r="AH27" s="45"/>
      <c r="AI27" s="45"/>
      <c r="AJ27" s="45"/>
      <c r="AK27" s="45"/>
      <c r="AL27" s="46"/>
      <c r="AN27" s="12">
        <f ca="1" t="shared" si="0"/>
        <v>0</v>
      </c>
    </row>
    <row r="28" spans="27:40">
      <c r="AA28" s="44"/>
      <c r="AB28" s="45"/>
      <c r="AC28" s="45"/>
      <c r="AD28" s="45"/>
      <c r="AE28" s="45"/>
      <c r="AF28" s="45"/>
      <c r="AG28" s="45"/>
      <c r="AH28" s="45"/>
      <c r="AI28" s="45"/>
      <c r="AJ28" s="45"/>
      <c r="AK28" s="45"/>
      <c r="AL28" s="46"/>
      <c r="AN28" s="12">
        <f ca="1" t="shared" si="0"/>
        <v>0</v>
      </c>
    </row>
    <row r="29" spans="27:40">
      <c r="AA29" s="44"/>
      <c r="AB29" s="45"/>
      <c r="AC29" s="45"/>
      <c r="AD29" s="45"/>
      <c r="AE29" s="45"/>
      <c r="AF29" s="45"/>
      <c r="AG29" s="45"/>
      <c r="AH29" s="45"/>
      <c r="AI29" s="45"/>
      <c r="AJ29" s="45"/>
      <c r="AK29" s="45"/>
      <c r="AL29" s="46"/>
      <c r="AN29" s="12">
        <f ca="1" t="shared" si="0"/>
        <v>0</v>
      </c>
    </row>
    <row r="30" spans="27:40">
      <c r="AA30" s="44"/>
      <c r="AB30" s="45"/>
      <c r="AC30" s="45"/>
      <c r="AD30" s="45"/>
      <c r="AE30" s="45"/>
      <c r="AF30" s="45"/>
      <c r="AG30" s="45"/>
      <c r="AH30" s="45"/>
      <c r="AI30" s="45"/>
      <c r="AJ30" s="45"/>
      <c r="AK30" s="45"/>
      <c r="AL30" s="46"/>
      <c r="AN30" s="12">
        <f ca="1" t="shared" si="0"/>
        <v>0</v>
      </c>
    </row>
    <row r="31" spans="27:40">
      <c r="AA31" s="44"/>
      <c r="AB31" s="45"/>
      <c r="AC31" s="45"/>
      <c r="AD31" s="45"/>
      <c r="AE31" s="45"/>
      <c r="AF31" s="45"/>
      <c r="AG31" s="45"/>
      <c r="AH31" s="45"/>
      <c r="AI31" s="45"/>
      <c r="AJ31" s="45"/>
      <c r="AK31" s="45"/>
      <c r="AL31" s="46"/>
      <c r="AN31" s="12">
        <f ca="1" t="shared" si="0"/>
        <v>0</v>
      </c>
    </row>
    <row r="32" spans="27:40">
      <c r="AA32" s="44"/>
      <c r="AB32" s="45"/>
      <c r="AC32" s="45"/>
      <c r="AD32" s="45"/>
      <c r="AE32" s="45"/>
      <c r="AF32" s="45"/>
      <c r="AG32" s="45"/>
      <c r="AH32" s="45"/>
      <c r="AI32" s="45"/>
      <c r="AJ32" s="45"/>
      <c r="AK32" s="45"/>
      <c r="AL32" s="46"/>
      <c r="AN32" s="12">
        <f ca="1" t="shared" si="0"/>
        <v>0</v>
      </c>
    </row>
    <row r="33" spans="27:40">
      <c r="AA33" s="44"/>
      <c r="AB33" s="45"/>
      <c r="AC33" s="45"/>
      <c r="AD33" s="47"/>
      <c r="AE33" s="45"/>
      <c r="AF33" s="45"/>
      <c r="AG33" s="45"/>
      <c r="AH33" s="45"/>
      <c r="AI33" s="45"/>
      <c r="AJ33" s="45"/>
      <c r="AK33" s="45"/>
      <c r="AL33" s="46"/>
      <c r="AN33" s="12">
        <f ca="1" t="shared" si="0"/>
        <v>0</v>
      </c>
    </row>
    <row r="34" spans="27:40">
      <c r="AA34" s="44"/>
      <c r="AB34" s="46"/>
      <c r="AC34" s="45"/>
      <c r="AD34" s="45"/>
      <c r="AE34" s="45"/>
      <c r="AF34" s="45"/>
      <c r="AG34" s="46"/>
      <c r="AH34" s="45"/>
      <c r="AI34" s="45"/>
      <c r="AJ34" s="45"/>
      <c r="AK34" s="45"/>
      <c r="AL34" s="70"/>
      <c r="AN34" s="12">
        <f ca="1" t="shared" si="0"/>
        <v>0</v>
      </c>
    </row>
    <row r="35" spans="27:40">
      <c r="AA35" s="48"/>
      <c r="AB35" s="49"/>
      <c r="AC35" s="50"/>
      <c r="AD35" s="50"/>
      <c r="AE35" s="50"/>
      <c r="AF35" s="50"/>
      <c r="AG35" s="49"/>
      <c r="AH35" s="50"/>
      <c r="AI35" s="50"/>
      <c r="AJ35" s="50"/>
      <c r="AK35" s="50"/>
      <c r="AL35" s="71"/>
      <c r="AN35" s="12">
        <f ca="1" t="shared" si="0"/>
        <v>0</v>
      </c>
    </row>
    <row r="36" spans="27:40">
      <c r="AA36" s="48"/>
      <c r="AB36" s="49"/>
      <c r="AC36" s="50"/>
      <c r="AD36" s="50"/>
      <c r="AE36" s="50"/>
      <c r="AF36" s="50"/>
      <c r="AG36" s="49"/>
      <c r="AH36" s="50"/>
      <c r="AI36" s="50"/>
      <c r="AJ36" s="50"/>
      <c r="AK36" s="50"/>
      <c r="AL36" s="71"/>
      <c r="AN36" s="12">
        <f ca="1" t="shared" si="0"/>
        <v>0</v>
      </c>
    </row>
    <row r="37" spans="27:40">
      <c r="AA37" s="48"/>
      <c r="AB37" s="49"/>
      <c r="AC37" s="50"/>
      <c r="AD37" s="50"/>
      <c r="AE37" s="50"/>
      <c r="AF37" s="50"/>
      <c r="AG37" s="49"/>
      <c r="AH37" s="50"/>
      <c r="AI37" s="50"/>
      <c r="AJ37" s="50"/>
      <c r="AK37" s="50"/>
      <c r="AL37" s="71"/>
      <c r="AN37" s="12">
        <f ca="1" t="shared" si="0"/>
        <v>0</v>
      </c>
    </row>
    <row r="38" spans="27:40">
      <c r="AA38" s="51"/>
      <c r="AB38" s="29"/>
      <c r="AC38" s="10"/>
      <c r="AE38" s="10"/>
      <c r="AF38" s="10"/>
      <c r="AG38" s="29"/>
      <c r="AH38" s="10"/>
      <c r="AI38" s="10"/>
      <c r="AJ38" s="10"/>
      <c r="AK38" s="10"/>
      <c r="AL38" s="28"/>
      <c r="AN38" s="12">
        <f ca="1" t="shared" si="0"/>
        <v>0</v>
      </c>
    </row>
    <row r="39" spans="27:40">
      <c r="AA39" s="51"/>
      <c r="AB39" s="29"/>
      <c r="AC39" s="10"/>
      <c r="AE39" s="10"/>
      <c r="AF39" s="10"/>
      <c r="AG39" s="29"/>
      <c r="AH39" s="10"/>
      <c r="AI39" s="10"/>
      <c r="AJ39" s="10"/>
      <c r="AK39" s="10"/>
      <c r="AL39" s="28"/>
      <c r="AN39" s="12">
        <f ca="1" t="shared" si="0"/>
        <v>0</v>
      </c>
    </row>
    <row r="40" spans="27:40">
      <c r="AA40" s="51"/>
      <c r="AB40" s="29"/>
      <c r="AC40" s="10"/>
      <c r="AE40" s="10"/>
      <c r="AF40" s="10"/>
      <c r="AG40" s="29"/>
      <c r="AH40" s="10"/>
      <c r="AI40" s="10"/>
      <c r="AJ40" s="10"/>
      <c r="AK40" s="10"/>
      <c r="AL40" s="28"/>
      <c r="AN40" s="12">
        <f ca="1" t="shared" si="0"/>
        <v>0</v>
      </c>
    </row>
    <row r="41" spans="27:40">
      <c r="AA41" s="51"/>
      <c r="AB41" s="29"/>
      <c r="AC41" s="10"/>
      <c r="AE41" s="10"/>
      <c r="AF41" s="10"/>
      <c r="AG41" s="29"/>
      <c r="AH41" s="10"/>
      <c r="AI41" s="10"/>
      <c r="AJ41" s="10"/>
      <c r="AK41" s="10"/>
      <c r="AL41" s="28"/>
      <c r="AN41" s="12">
        <f ca="1" t="shared" si="0"/>
        <v>0</v>
      </c>
    </row>
    <row r="42" spans="27:40">
      <c r="AA42" s="51"/>
      <c r="AB42" s="29"/>
      <c r="AC42" s="10"/>
      <c r="AE42" s="10"/>
      <c r="AF42" s="10"/>
      <c r="AG42" s="29"/>
      <c r="AH42" s="10"/>
      <c r="AI42" s="10"/>
      <c r="AJ42" s="10"/>
      <c r="AK42" s="10"/>
      <c r="AL42" s="28"/>
      <c r="AN42" s="12">
        <f ca="1" t="shared" si="0"/>
        <v>0</v>
      </c>
    </row>
    <row r="43" spans="27:40">
      <c r="AA43" s="51"/>
      <c r="AB43" s="29"/>
      <c r="AC43" s="10"/>
      <c r="AE43" s="10"/>
      <c r="AF43" s="10"/>
      <c r="AG43" s="29"/>
      <c r="AH43" s="10"/>
      <c r="AI43" s="10"/>
      <c r="AJ43" s="10"/>
      <c r="AK43" s="10"/>
      <c r="AL43" s="28"/>
      <c r="AN43" s="12">
        <f ca="1" t="shared" si="0"/>
        <v>0</v>
      </c>
    </row>
    <row r="44" spans="40:40">
      <c r="AN44" s="12">
        <f ca="1" t="shared" si="0"/>
        <v>0</v>
      </c>
    </row>
    <row r="45" spans="27:40">
      <c r="AA45" s="52"/>
      <c r="AB45" s="53"/>
      <c r="AC45" s="54"/>
      <c r="AD45" s="50"/>
      <c r="AE45" s="54"/>
      <c r="AF45" s="54"/>
      <c r="AG45" s="53"/>
      <c r="AH45" s="54"/>
      <c r="AI45" s="54"/>
      <c r="AJ45" s="54"/>
      <c r="AK45" s="54"/>
      <c r="AL45" s="72"/>
      <c r="AM45" s="52"/>
      <c r="AN45" s="12">
        <f ca="1" t="shared" si="0"/>
        <v>0</v>
      </c>
    </row>
    <row r="46" spans="27:40">
      <c r="AA46" s="44"/>
      <c r="AB46" s="55"/>
      <c r="AC46" s="56"/>
      <c r="AD46" s="45"/>
      <c r="AE46" s="56"/>
      <c r="AF46" s="56"/>
      <c r="AG46" s="55"/>
      <c r="AH46" s="56"/>
      <c r="AI46" s="56"/>
      <c r="AJ46" s="56"/>
      <c r="AK46" s="56"/>
      <c r="AL46" s="73"/>
      <c r="AM46" s="52"/>
      <c r="AN46" s="12">
        <f ca="1" t="shared" si="0"/>
        <v>0</v>
      </c>
    </row>
    <row r="47" spans="27:40">
      <c r="AA47" s="44"/>
      <c r="AB47" s="55"/>
      <c r="AC47" s="56"/>
      <c r="AD47" s="45"/>
      <c r="AE47" s="56"/>
      <c r="AF47" s="56"/>
      <c r="AG47" s="55"/>
      <c r="AH47" s="56"/>
      <c r="AI47" s="56"/>
      <c r="AJ47" s="56"/>
      <c r="AK47" s="56"/>
      <c r="AL47" s="46"/>
      <c r="AM47" s="52"/>
      <c r="AN47" s="12">
        <f ca="1" t="shared" si="0"/>
        <v>0</v>
      </c>
    </row>
    <row r="48" spans="27:40">
      <c r="AA48" s="44"/>
      <c r="AB48" s="55"/>
      <c r="AC48" s="56"/>
      <c r="AD48" s="57"/>
      <c r="AE48" s="56"/>
      <c r="AF48" s="56"/>
      <c r="AG48" s="55"/>
      <c r="AH48" s="56"/>
      <c r="AI48" s="56"/>
      <c r="AJ48" s="56"/>
      <c r="AK48" s="56"/>
      <c r="AL48" s="46"/>
      <c r="AM48" s="52"/>
      <c r="AN48" s="12">
        <f ca="1" t="shared" si="0"/>
        <v>0</v>
      </c>
    </row>
    <row r="49" spans="27:40">
      <c r="AA49" s="58"/>
      <c r="AB49" s="59"/>
      <c r="AC49" s="21"/>
      <c r="AD49" s="60"/>
      <c r="AE49" s="21"/>
      <c r="AF49" s="21"/>
      <c r="AG49" s="59"/>
      <c r="AH49" s="21"/>
      <c r="AI49" s="21"/>
      <c r="AJ49" s="21"/>
      <c r="AK49" s="21"/>
      <c r="AL49" s="74"/>
      <c r="AN49" s="12">
        <f ca="1" t="shared" si="0"/>
        <v>0</v>
      </c>
    </row>
    <row r="50" spans="40:40">
      <c r="AN50" s="12">
        <f ca="1" t="shared" si="0"/>
        <v>0</v>
      </c>
    </row>
    <row r="51" spans="40:40">
      <c r="AN51" s="12">
        <f ca="1" t="shared" si="0"/>
        <v>0</v>
      </c>
    </row>
    <row r="52" spans="40:40">
      <c r="AN52" s="12">
        <f ca="1" t="shared" si="0"/>
        <v>0</v>
      </c>
    </row>
    <row r="53" spans="40:40">
      <c r="AN53" s="12">
        <f ca="1" t="shared" si="0"/>
        <v>0</v>
      </c>
    </row>
    <row r="54" spans="40:40">
      <c r="AN54" s="12">
        <f ca="1" t="shared" si="0"/>
        <v>0</v>
      </c>
    </row>
    <row r="55" spans="40:40">
      <c r="AN55" s="12">
        <f ca="1" t="shared" si="0"/>
        <v>0</v>
      </c>
    </row>
    <row r="56" spans="40:40">
      <c r="AN56" s="12">
        <f ca="1" t="shared" si="0"/>
        <v>0</v>
      </c>
    </row>
    <row r="57" spans="40:40">
      <c r="AN57" s="12">
        <f ca="1" t="shared" si="0"/>
        <v>0</v>
      </c>
    </row>
    <row r="58" spans="40:40">
      <c r="AN58" s="12">
        <f ca="1" t="shared" si="0"/>
        <v>0</v>
      </c>
    </row>
    <row r="59" spans="40:40">
      <c r="AN59" s="12">
        <f ca="1" t="shared" si="0"/>
        <v>0</v>
      </c>
    </row>
    <row r="60" spans="40:40">
      <c r="AN60" s="12">
        <f ca="1" t="shared" si="0"/>
        <v>0</v>
      </c>
    </row>
    <row r="61" spans="40:40">
      <c r="AN61" s="12">
        <f ca="1" t="shared" si="0"/>
        <v>0</v>
      </c>
    </row>
    <row r="62" spans="40:40">
      <c r="AN62" s="12">
        <f ca="1" t="shared" si="0"/>
        <v>0</v>
      </c>
    </row>
    <row r="63" spans="40:40">
      <c r="AN63" s="12">
        <f ca="1" t="shared" si="0"/>
        <v>0</v>
      </c>
    </row>
    <row r="64" spans="40:40">
      <c r="AN64" s="12">
        <f ca="1" t="shared" si="0"/>
        <v>0</v>
      </c>
    </row>
    <row r="65" spans="40:40">
      <c r="AN65" s="12">
        <f ca="1" t="shared" si="0"/>
        <v>0</v>
      </c>
    </row>
    <row r="66" spans="40:40">
      <c r="AN66" s="12">
        <f ca="1" t="shared" si="0"/>
        <v>0</v>
      </c>
    </row>
    <row r="67" spans="40:40">
      <c r="AN67" s="12">
        <f t="shared" ref="AN67:AN99" si="1">IF(ISBLANK($AL67),0,1+LEN($AL67)-LEN(SUBSTITUTE($AL67,"●","")))</f>
        <v>0</v>
      </c>
    </row>
    <row r="68" spans="40:40">
      <c r="AN68" s="12">
        <f t="shared" si="1"/>
        <v>0</v>
      </c>
    </row>
    <row r="69" spans="40:40">
      <c r="AN69" s="12">
        <f t="shared" si="1"/>
        <v>0</v>
      </c>
    </row>
    <row r="70" spans="40:40">
      <c r="AN70" s="12">
        <f t="shared" si="1"/>
        <v>0</v>
      </c>
    </row>
    <row r="71" spans="40:40">
      <c r="AN71" s="12">
        <f t="shared" si="1"/>
        <v>0</v>
      </c>
    </row>
    <row r="72" spans="40:40">
      <c r="AN72" s="12">
        <f t="shared" si="1"/>
        <v>0</v>
      </c>
    </row>
    <row r="73" spans="40:40">
      <c r="AN73" s="12">
        <f t="shared" si="1"/>
        <v>0</v>
      </c>
    </row>
    <row r="74" spans="40:40">
      <c r="AN74" s="12">
        <f t="shared" si="1"/>
        <v>0</v>
      </c>
    </row>
    <row r="75" spans="40:40">
      <c r="AN75" s="12">
        <f t="shared" si="1"/>
        <v>0</v>
      </c>
    </row>
    <row r="76" spans="40:40">
      <c r="AN76" s="12">
        <f t="shared" si="1"/>
        <v>0</v>
      </c>
    </row>
    <row r="77" spans="40:40">
      <c r="AN77" s="12">
        <f t="shared" si="1"/>
        <v>0</v>
      </c>
    </row>
    <row r="78" spans="40:40">
      <c r="AN78" s="12">
        <f t="shared" si="1"/>
        <v>0</v>
      </c>
    </row>
    <row r="79" spans="40:40">
      <c r="AN79" s="12">
        <f t="shared" si="1"/>
        <v>0</v>
      </c>
    </row>
    <row r="80" spans="40:40">
      <c r="AN80" s="12">
        <f t="shared" si="1"/>
        <v>0</v>
      </c>
    </row>
    <row r="81" spans="40:40">
      <c r="AN81" s="12">
        <f t="shared" si="1"/>
        <v>0</v>
      </c>
    </row>
    <row r="82" spans="40:40">
      <c r="AN82" s="12">
        <f t="shared" si="1"/>
        <v>0</v>
      </c>
    </row>
    <row r="83" spans="40:40">
      <c r="AN83" s="12">
        <f t="shared" si="1"/>
        <v>0</v>
      </c>
    </row>
    <row r="84" spans="40:40">
      <c r="AN84" s="12">
        <f t="shared" si="1"/>
        <v>0</v>
      </c>
    </row>
    <row r="85" spans="40:40">
      <c r="AN85" s="12">
        <f t="shared" si="1"/>
        <v>0</v>
      </c>
    </row>
    <row r="86" spans="40:40">
      <c r="AN86" s="12">
        <f t="shared" si="1"/>
        <v>0</v>
      </c>
    </row>
    <row r="87" spans="40:40">
      <c r="AN87" s="12">
        <f t="shared" si="1"/>
        <v>0</v>
      </c>
    </row>
    <row r="88" spans="40:40">
      <c r="AN88" s="12">
        <f t="shared" si="1"/>
        <v>0</v>
      </c>
    </row>
    <row r="89" spans="40:40">
      <c r="AN89" s="12">
        <f t="shared" si="1"/>
        <v>0</v>
      </c>
    </row>
    <row r="90" spans="40:40">
      <c r="AN90" s="12">
        <f t="shared" si="1"/>
        <v>0</v>
      </c>
    </row>
    <row r="91" spans="40:40">
      <c r="AN91" s="12">
        <f t="shared" si="1"/>
        <v>0</v>
      </c>
    </row>
    <row r="92" spans="40:40">
      <c r="AN92" s="12">
        <f t="shared" si="1"/>
        <v>0</v>
      </c>
    </row>
    <row r="93" spans="40:40">
      <c r="AN93" s="12">
        <f t="shared" si="1"/>
        <v>0</v>
      </c>
    </row>
    <row r="94" spans="40:40">
      <c r="AN94" s="12">
        <f t="shared" si="1"/>
        <v>0</v>
      </c>
    </row>
    <row r="95" spans="40:40">
      <c r="AN95" s="12">
        <f t="shared" si="1"/>
        <v>0</v>
      </c>
    </row>
    <row r="96" spans="40:40">
      <c r="AN96" s="12">
        <f t="shared" si="1"/>
        <v>0</v>
      </c>
    </row>
    <row r="97" spans="40:40">
      <c r="AN97" s="12">
        <f t="shared" si="1"/>
        <v>0</v>
      </c>
    </row>
    <row r="98" spans="40:40">
      <c r="AN98" s="12">
        <f t="shared" si="1"/>
        <v>0</v>
      </c>
    </row>
    <row r="99" spans="40:40">
      <c r="AN99" s="12">
        <f t="shared" si="1"/>
        <v>0</v>
      </c>
    </row>
  </sheetData>
  <sheetProtection sheet="1" objects="1"/>
  <mergeCells count="13">
    <mergeCell ref="D1:F1"/>
    <mergeCell ref="AA1:AL1"/>
    <mergeCell ref="D2:F2"/>
    <mergeCell ref="AJ2:AK2"/>
    <mergeCell ref="D3:F3"/>
    <mergeCell ref="AA4:AA5"/>
    <mergeCell ref="AA7:AA8"/>
    <mergeCell ref="AB2:AB3"/>
    <mergeCell ref="AC2:AC3"/>
    <mergeCell ref="AD2:AD3"/>
    <mergeCell ref="AE2:AE3"/>
    <mergeCell ref="AF2:AF3"/>
    <mergeCell ref="AG2:AG3"/>
  </mergeCells>
  <pageMargins left="0.75" right="0.75" top="1" bottom="1" header="0.511805555555556" footer="0.511805555555556"/>
  <headerFooter/>
  <drawing r:id="rId1"/>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sheetPr>
    <pageSetUpPr autoPageBreaks="0"/>
  </sheetPr>
  <dimension ref="A1:AK200"/>
  <sheetViews>
    <sheetView showZeros="0" workbookViewId="0">
      <selection activeCell="A1" sqref="A1"/>
    </sheetView>
  </sheetViews>
  <sheetFormatPr defaultColWidth="9.14285714285714" defaultRowHeight="21.55" customHeight="1"/>
  <cols>
    <col min="1" max="1" width="20.5714285714286" customWidth="1"/>
    <col min="2" max="2" width="29.7142857142857" style="8" customWidth="1"/>
    <col min="3" max="3" width="10.2857142857143" style="9" customWidth="1"/>
    <col min="4" max="4" width="10.2857142857143" style="10" customWidth="1"/>
    <col min="5" max="6" width="10.2857142857143" style="9" customWidth="1"/>
    <col min="7" max="7" width="10.2857142857143" style="8" customWidth="1"/>
    <col min="8" max="11" width="10.2857142857143" style="9" customWidth="1"/>
    <col min="12" max="12" width="10.2857142857143" style="11" customWidth="1"/>
    <col min="13" max="24" width="10.2857142857143" style="12" customWidth="1"/>
    <col min="26" max="26" width="0.990476190476191" customWidth="1"/>
    <col min="27" max="27" width="20.5714285714286" customWidth="1"/>
    <col min="28" max="28" width="26" style="246" customWidth="1"/>
    <col min="29" max="29" width="7.85714285714286" style="247" customWidth="1"/>
    <col min="30" max="30" width="7.57142857142857" style="9" customWidth="1"/>
    <col min="31" max="31" width="10.7142857142857" style="9" customWidth="1"/>
    <col min="32" max="32" width="6.85714285714286" style="248" customWidth="1"/>
    <col min="33" max="33" width="6.71428571428571" style="9" customWidth="1"/>
    <col min="34" max="34" width="6.57142857142857" style="247" customWidth="1"/>
    <col min="35" max="35" width="93.7142857142857" style="11" customWidth="1"/>
    <col min="36" max="36" width="0.857142857142857" customWidth="1"/>
    <col min="37" max="37" width="9.14285714285714" style="12"/>
  </cols>
  <sheetData>
    <row r="1" customHeight="1" spans="1:37">
      <c r="A1" s="13" t="str">
        <f>Attraction_List!$Z$2</f>
        <v>Sheet Name</v>
      </c>
      <c r="B1" s="14" t="str">
        <f ca="1">MID(CELL("filename",B1),FIND("]",CELL("filename",B1))+1,255)</f>
        <v>Parade_Tent</v>
      </c>
      <c r="C1" s="14"/>
      <c r="D1" s="15" t="str">
        <f ca="1">HYPERLINK("#"&amp;CELL("address",INDEX(Attraction_List!$A$3:$A$9999,MATCH($B$1,Attraction_List!$Z$3:$Z$9999,0),1)),"Back to Attraction List")</f>
        <v>Back to Attraction List</v>
      </c>
      <c r="E1" s="16"/>
      <c r="F1" s="17"/>
      <c r="G1" s="18"/>
      <c r="H1" s="18"/>
      <c r="I1" s="18"/>
      <c r="J1" s="18"/>
      <c r="K1" s="18"/>
      <c r="L1" s="25"/>
      <c r="AA1" s="30" t="str">
        <f>N($B$14)&amp;" Floats Can Possibly Drop "&amp;N($AK$1)&amp;" Tokens After a Parade"</f>
        <v>14 Floats Can Possibly Drop 62 Tokens After a Parade</v>
      </c>
      <c r="AB1" s="261"/>
      <c r="AC1" s="262"/>
      <c r="AD1" s="31"/>
      <c r="AE1" s="31"/>
      <c r="AF1" s="262"/>
      <c r="AG1" s="31"/>
      <c r="AH1" s="262"/>
      <c r="AI1" s="288"/>
      <c r="AK1" s="12">
        <f>SUM($AK$4:$AK$9999)</f>
        <v>62</v>
      </c>
    </row>
    <row r="2" customHeight="1" spans="1:37">
      <c r="A2" s="13" t="str">
        <f>Attraction_List!$A$2</f>
        <v>Name</v>
      </c>
      <c r="B2" s="19" t="str">
        <f ca="1">LOOKUP(B1,Attraction_List!$Z$3:$Z$9999,Attraction_List!$A$3:$A$9999)</f>
        <v>Parade Tent</v>
      </c>
      <c r="C2" s="19"/>
      <c r="D2" s="9"/>
      <c r="G2" s="20"/>
      <c r="AA2" s="32" t="str">
        <f>HYPERLINK("#$A$1","&lt;&lt;&lt; Attraction Info")</f>
        <v>&lt;&lt;&lt; Attraction Info</v>
      </c>
      <c r="AB2" s="263"/>
      <c r="AC2" s="264" t="s">
        <v>834</v>
      </c>
      <c r="AD2" s="37" t="s">
        <v>835</v>
      </c>
      <c r="AE2" s="265" t="s">
        <v>836</v>
      </c>
      <c r="AF2" s="266" t="s">
        <v>837</v>
      </c>
      <c r="AG2" s="62" t="s">
        <v>283</v>
      </c>
      <c r="AH2" s="289"/>
      <c r="AI2" s="290" t="str">
        <f ca="1">HYPERLINK("#"&amp;CELL("address",INDEX(Attraction_List!$A$3:$A$9999,MATCH($B$1,Attraction_List!$Z$3:$Z$9999,0),1)),"Back to Attraction List")</f>
        <v>Back to Attraction List</v>
      </c>
      <c r="AK2" s="12">
        <f ca="1">IF(ISBLANK($AI2),0,1+LEN($AI2)-LEN(SUBSTITUTE($AI2,"●","")))</f>
        <v>1</v>
      </c>
    </row>
    <row r="3" customHeight="1" spans="1:35">
      <c r="A3" s="13" t="str">
        <f>Attraction_List!$C$2</f>
        <v>Cost</v>
      </c>
      <c r="B3" s="19" t="str">
        <f ca="1">LOOKUP(B1,Attraction_List!$Z$3:$Z$9999,Attraction_List!$C$3:$C$9999)</f>
        <v>Free</v>
      </c>
      <c r="C3" s="19"/>
      <c r="D3" s="249" t="str">
        <f>HYPERLINK("#$AI$1","Float List &gt;&gt;&gt;")</f>
        <v>Float List &gt;&gt;&gt;</v>
      </c>
      <c r="E3" s="250"/>
      <c r="F3" s="251"/>
      <c r="G3" s="20"/>
      <c r="AA3" s="36" t="s">
        <v>838</v>
      </c>
      <c r="AB3" s="267" t="s">
        <v>839</v>
      </c>
      <c r="AC3" s="266"/>
      <c r="AD3" s="37"/>
      <c r="AE3" s="268"/>
      <c r="AF3" s="266"/>
      <c r="AG3" s="65" t="s">
        <v>55</v>
      </c>
      <c r="AH3" s="291" t="s">
        <v>29</v>
      </c>
      <c r="AI3" s="66" t="s">
        <v>30</v>
      </c>
    </row>
    <row r="4" customHeight="1" spans="1:37">
      <c r="A4" s="13" t="str">
        <f>Attraction_List!$D$2</f>
        <v>Cost Units</v>
      </c>
      <c r="B4" s="19">
        <f ca="1">LOOKUP(B1,Attraction_List!$Z$3:$Z$9999,Attraction_List!$D$3:$D$9999)</f>
        <v>0</v>
      </c>
      <c r="C4" s="19"/>
      <c r="E4" s="21"/>
      <c r="G4" s="20"/>
      <c r="L4" s="26"/>
      <c r="AA4" s="269"/>
      <c r="AB4" s="270" t="s">
        <v>840</v>
      </c>
      <c r="AC4" s="271" t="s">
        <v>80</v>
      </c>
      <c r="AD4" s="272"/>
      <c r="AE4" s="272"/>
      <c r="AF4" s="271">
        <v>150</v>
      </c>
      <c r="AG4" s="272">
        <v>3</v>
      </c>
      <c r="AH4" s="271">
        <v>200</v>
      </c>
      <c r="AI4" s="292" t="s">
        <v>841</v>
      </c>
      <c r="AK4" s="293">
        <f>IF(ISBLANK($AI4),0,1+LEN($AI4)-LEN(SUBSTITUTE($AI4,"●","")))</f>
        <v>4</v>
      </c>
    </row>
    <row r="5" customHeight="1" spans="1:37">
      <c r="A5" s="13" t="str">
        <f>Attraction_List!$E$2</f>
        <v>Limited Time</v>
      </c>
      <c r="B5" s="19" t="str">
        <f ca="1">IF(LOOKUP(B1,Attraction_List!$Z$3:$Z$9999,Attraction_List!$E$3:$E$9999)="Y","Yes","No")</f>
        <v>No</v>
      </c>
      <c r="C5" s="19"/>
      <c r="E5" s="21"/>
      <c r="G5" s="20"/>
      <c r="L5" s="26"/>
      <c r="AA5" s="269"/>
      <c r="AB5" s="270"/>
      <c r="AC5" s="271"/>
      <c r="AD5" s="272"/>
      <c r="AE5" s="272"/>
      <c r="AF5" s="271"/>
      <c r="AG5" s="272"/>
      <c r="AH5" s="271"/>
      <c r="AI5" s="292"/>
      <c r="AK5" s="293"/>
    </row>
    <row r="6" customHeight="1" spans="1:37">
      <c r="A6" s="13" t="str">
        <f>Attraction_List!$F$2</f>
        <v>Build Time</v>
      </c>
      <c r="B6" s="19">
        <f ca="1">LOOKUP(B1,Attraction_List!$Z$3:$Z$9999,Attraction_List!$F$3:$F$9999)</f>
        <v>0</v>
      </c>
      <c r="C6" s="19"/>
      <c r="E6" s="21"/>
      <c r="G6" s="20"/>
      <c r="L6" s="26"/>
      <c r="AA6" s="269"/>
      <c r="AB6" s="270"/>
      <c r="AC6" s="271"/>
      <c r="AD6" s="272"/>
      <c r="AE6" s="272"/>
      <c r="AF6" s="271"/>
      <c r="AG6" s="272"/>
      <c r="AH6" s="271"/>
      <c r="AI6" s="292"/>
      <c r="AK6" s="293"/>
    </row>
    <row r="7" customHeight="1" spans="1:37">
      <c r="A7" s="13" t="str">
        <f>Attraction_List!$G$2</f>
        <v>Size</v>
      </c>
      <c r="B7" s="19">
        <f ca="1">LOOKUP(B1,Attraction_List!$Z$3:$Z$9999,Attraction_List!$G$3:$G$9999)</f>
        <v>0</v>
      </c>
      <c r="C7" s="252" t="s">
        <v>842</v>
      </c>
      <c r="D7" s="253" t="s">
        <v>55</v>
      </c>
      <c r="E7" s="21"/>
      <c r="G7" s="20"/>
      <c r="L7" s="26"/>
      <c r="AA7" s="269"/>
      <c r="AB7" s="270"/>
      <c r="AC7" s="271"/>
      <c r="AD7" s="272"/>
      <c r="AE7" s="272"/>
      <c r="AF7" s="271"/>
      <c r="AG7" s="272"/>
      <c r="AH7" s="271"/>
      <c r="AI7" s="292"/>
      <c r="AK7" s="293"/>
    </row>
    <row r="8" customHeight="1" spans="1:37">
      <c r="A8" s="13" t="str">
        <f>Attraction_List!$H$2</f>
        <v>Collect Time</v>
      </c>
      <c r="B8" s="19">
        <f ca="1">LOOKUP(B1,Attraction_List!$Z$3:$Z$9999,Attraction_List!$H$3:$H$9999)</f>
        <v>0</v>
      </c>
      <c r="C8" s="254">
        <v>1</v>
      </c>
      <c r="D8" s="255" t="s">
        <v>80</v>
      </c>
      <c r="E8" s="21"/>
      <c r="G8" s="20"/>
      <c r="L8" s="26"/>
      <c r="AA8" s="269"/>
      <c r="AB8" s="270"/>
      <c r="AC8" s="271"/>
      <c r="AD8" s="272"/>
      <c r="AE8" s="272"/>
      <c r="AF8" s="271"/>
      <c r="AG8" s="272"/>
      <c r="AH8" s="271"/>
      <c r="AI8" s="292"/>
      <c r="AK8" s="293"/>
    </row>
    <row r="9" customHeight="1" spans="1:37">
      <c r="A9" s="13" t="str">
        <f>Attraction_List!$I$2</f>
        <v>Striking Gold</v>
      </c>
      <c r="B9" s="19" t="str">
        <f ca="1">IF(LOOKUP(B1,Attraction_List!$Z$3:$Z$9999,Attraction_List!$I$3:$I$9999)="Y","Yes","No")</f>
        <v>No</v>
      </c>
      <c r="C9" s="254">
        <v>2</v>
      </c>
      <c r="D9" s="255">
        <v>5</v>
      </c>
      <c r="E9" s="21"/>
      <c r="G9" s="20"/>
      <c r="L9" s="26"/>
      <c r="AA9" s="269"/>
      <c r="AB9" s="270" t="s">
        <v>843</v>
      </c>
      <c r="AC9" s="271">
        <v>150</v>
      </c>
      <c r="AD9" s="273" t="s">
        <v>29</v>
      </c>
      <c r="AE9" s="272"/>
      <c r="AF9" s="271">
        <v>400</v>
      </c>
      <c r="AG9" s="272">
        <v>4</v>
      </c>
      <c r="AH9" s="271">
        <v>575</v>
      </c>
      <c r="AI9" s="292" t="s">
        <v>844</v>
      </c>
      <c r="AK9" s="293">
        <f>IF(ISBLANK($AI9),0,1+LEN($AI9)-LEN(SUBSTITUTE($AI9,"●","")))</f>
        <v>2</v>
      </c>
    </row>
    <row r="10" customHeight="1" spans="1:37">
      <c r="A10" s="13" t="str">
        <f>Attraction_List!$J$2</f>
        <v>XP</v>
      </c>
      <c r="B10" s="19">
        <f ca="1">LOOKUP(B1,Attraction_List!$Z$3:$Z$9999,Attraction_List!$J$3:$J$9999)</f>
        <v>0</v>
      </c>
      <c r="C10" s="254">
        <v>3</v>
      </c>
      <c r="D10" s="255">
        <v>35</v>
      </c>
      <c r="E10" s="21"/>
      <c r="G10" s="20"/>
      <c r="L10" s="26"/>
      <c r="AA10" s="269"/>
      <c r="AB10" s="270"/>
      <c r="AC10" s="271"/>
      <c r="AD10" s="273"/>
      <c r="AE10" s="272"/>
      <c r="AF10" s="271"/>
      <c r="AG10" s="272"/>
      <c r="AH10" s="271"/>
      <c r="AI10" s="292"/>
      <c r="AK10" s="293"/>
    </row>
    <row r="11" customHeight="1" spans="1:37">
      <c r="A11" s="13" t="str">
        <f>Attraction_List!$K$2</f>
        <v>Magic</v>
      </c>
      <c r="B11" s="19">
        <f ca="1">LOOKUP(B1,Attraction_List!$Z$3:$Z$9999,Attraction_List!$K$3:$K$9999)</f>
        <v>0</v>
      </c>
      <c r="C11" s="254">
        <v>4</v>
      </c>
      <c r="D11" s="256">
        <v>55</v>
      </c>
      <c r="E11" s="23"/>
      <c r="F11" s="24"/>
      <c r="G11" s="22"/>
      <c r="H11" s="24"/>
      <c r="I11" s="24"/>
      <c r="J11" s="24"/>
      <c r="K11" s="24"/>
      <c r="L11" s="27"/>
      <c r="AA11" s="269"/>
      <c r="AB11" s="270"/>
      <c r="AC11" s="271"/>
      <c r="AD11" s="273"/>
      <c r="AE11" s="272"/>
      <c r="AF11" s="271"/>
      <c r="AG11" s="272"/>
      <c r="AH11" s="271"/>
      <c r="AI11" s="292"/>
      <c r="AK11" s="293"/>
    </row>
    <row r="12" customHeight="1" spans="1:37">
      <c r="A12" s="13" t="str">
        <f>Attraction_List!$L$2</f>
        <v>Possible Tokens</v>
      </c>
      <c r="B12" s="257" t="str">
        <f>HYPERLINK("#$AI$1","See Float List &gt;&gt;&gt;")</f>
        <v>See Float List &gt;&gt;&gt;</v>
      </c>
      <c r="C12" s="254">
        <v>5</v>
      </c>
      <c r="D12" s="255">
        <v>95</v>
      </c>
      <c r="E12" s="21"/>
      <c r="G12" s="20"/>
      <c r="L12" s="28"/>
      <c r="AA12" s="269"/>
      <c r="AB12" s="270"/>
      <c r="AC12" s="271"/>
      <c r="AD12" s="273"/>
      <c r="AE12" s="272"/>
      <c r="AF12" s="271"/>
      <c r="AG12" s="272"/>
      <c r="AH12" s="271"/>
      <c r="AI12" s="292"/>
      <c r="AK12" s="293"/>
    </row>
    <row r="13" customHeight="1" spans="1:37">
      <c r="A13" s="13" t="str">
        <f>Attraction_List!$M$2</f>
        <v>Activity</v>
      </c>
      <c r="B13" s="19" t="str">
        <f ca="1">LOOKUP(B1,Attraction_List!$Z$3:$Z$9999,Attraction_List!$M$3:$M$9999)</f>
        <v>Granting Wishes</v>
      </c>
      <c r="C13" s="254">
        <v>6</v>
      </c>
      <c r="D13" s="255">
        <v>195</v>
      </c>
      <c r="E13" s="21"/>
      <c r="G13" s="20"/>
      <c r="L13" s="29"/>
      <c r="AA13" s="269"/>
      <c r="AB13" s="270"/>
      <c r="AC13" s="271"/>
      <c r="AD13" s="273"/>
      <c r="AE13" s="272"/>
      <c r="AF13" s="271"/>
      <c r="AG13" s="272"/>
      <c r="AH13" s="271"/>
      <c r="AI13" s="292"/>
      <c r="AK13" s="293"/>
    </row>
    <row r="14" customHeight="1" spans="1:37">
      <c r="A14" s="13" t="s">
        <v>845</v>
      </c>
      <c r="B14" s="22">
        <f>COUNTA($AB$4:$AB$9999)</f>
        <v>14</v>
      </c>
      <c r="C14" s="258">
        <v>7</v>
      </c>
      <c r="D14" s="259">
        <v>195</v>
      </c>
      <c r="E14" s="23"/>
      <c r="F14" s="24"/>
      <c r="G14" s="20"/>
      <c r="H14" s="24"/>
      <c r="I14" s="24"/>
      <c r="J14" s="24"/>
      <c r="K14" s="24"/>
      <c r="L14" s="28"/>
      <c r="AA14" s="274"/>
      <c r="AB14" s="270" t="s">
        <v>638</v>
      </c>
      <c r="AC14" s="271">
        <v>35</v>
      </c>
      <c r="AD14" s="272" t="s">
        <v>55</v>
      </c>
      <c r="AE14" s="272"/>
      <c r="AF14" s="271">
        <v>800</v>
      </c>
      <c r="AG14" s="272">
        <v>5</v>
      </c>
      <c r="AH14" s="271">
        <v>1000</v>
      </c>
      <c r="AI14" s="294" t="s">
        <v>846</v>
      </c>
      <c r="AK14" s="293">
        <f>IF(ISBLANK($AI14),0,1+LEN($AI14)-LEN(SUBSTITUTE($AI14,"●","")))</f>
        <v>6</v>
      </c>
    </row>
    <row r="15" customHeight="1" spans="1:37">
      <c r="A15" s="260"/>
      <c r="B15" s="22"/>
      <c r="C15" s="24"/>
      <c r="D15" s="22"/>
      <c r="E15" s="23"/>
      <c r="F15" s="24"/>
      <c r="G15" s="20"/>
      <c r="H15" s="24"/>
      <c r="I15" s="24"/>
      <c r="J15" s="24"/>
      <c r="K15" s="24"/>
      <c r="L15" s="28"/>
      <c r="AA15" s="274"/>
      <c r="AB15" s="270"/>
      <c r="AC15" s="271"/>
      <c r="AD15" s="272"/>
      <c r="AE15" s="272"/>
      <c r="AF15" s="271"/>
      <c r="AG15" s="272"/>
      <c r="AH15" s="271"/>
      <c r="AI15" s="295"/>
      <c r="AK15" s="293"/>
    </row>
    <row r="16" customHeight="1" spans="27:37">
      <c r="AA16" s="274"/>
      <c r="AB16" s="270"/>
      <c r="AC16" s="271"/>
      <c r="AD16" s="272"/>
      <c r="AE16" s="272"/>
      <c r="AF16" s="271"/>
      <c r="AG16" s="272"/>
      <c r="AH16" s="271"/>
      <c r="AI16" s="295"/>
      <c r="AK16" s="293"/>
    </row>
    <row r="17" customHeight="1" spans="27:37">
      <c r="AA17" s="274"/>
      <c r="AB17" s="270"/>
      <c r="AC17" s="271"/>
      <c r="AD17" s="272"/>
      <c r="AE17" s="272"/>
      <c r="AF17" s="271"/>
      <c r="AG17" s="272"/>
      <c r="AH17" s="271"/>
      <c r="AI17" s="295"/>
      <c r="AK17" s="293"/>
    </row>
    <row r="18" customHeight="1" spans="27:37">
      <c r="AA18" s="274"/>
      <c r="AB18" s="270"/>
      <c r="AC18" s="271"/>
      <c r="AD18" s="272"/>
      <c r="AE18" s="272"/>
      <c r="AF18" s="271"/>
      <c r="AG18" s="272"/>
      <c r="AH18" s="271"/>
      <c r="AI18" s="296"/>
      <c r="AK18" s="293"/>
    </row>
    <row r="19" customHeight="1" spans="27:37">
      <c r="AA19" s="275"/>
      <c r="AB19" s="276" t="s">
        <v>847</v>
      </c>
      <c r="AC19" s="277">
        <v>35</v>
      </c>
      <c r="AD19" s="278" t="s">
        <v>55</v>
      </c>
      <c r="AE19" s="278"/>
      <c r="AF19" s="277">
        <v>900</v>
      </c>
      <c r="AG19" s="278">
        <v>5</v>
      </c>
      <c r="AH19" s="277">
        <v>2500</v>
      </c>
      <c r="AI19" s="297" t="s">
        <v>848</v>
      </c>
      <c r="AK19" s="293">
        <f>IF(ISBLANK($AI19),0,1+LEN($AI19)-LEN(SUBSTITUTE($AI19,"●","")))</f>
        <v>3</v>
      </c>
    </row>
    <row r="20" customHeight="1" spans="27:37">
      <c r="AA20" s="279"/>
      <c r="AB20" s="280"/>
      <c r="AC20" s="281"/>
      <c r="AD20" s="282"/>
      <c r="AE20" s="282"/>
      <c r="AF20" s="281"/>
      <c r="AG20" s="282"/>
      <c r="AH20" s="281"/>
      <c r="AI20" s="298"/>
      <c r="AK20" s="293"/>
    </row>
    <row r="21" customHeight="1" spans="27:37">
      <c r="AA21" s="279"/>
      <c r="AB21" s="280"/>
      <c r="AC21" s="281"/>
      <c r="AD21" s="282"/>
      <c r="AE21" s="282"/>
      <c r="AF21" s="281"/>
      <c r="AG21" s="282"/>
      <c r="AH21" s="281"/>
      <c r="AI21" s="298"/>
      <c r="AK21" s="293"/>
    </row>
    <row r="22" customHeight="1" spans="27:37">
      <c r="AA22" s="279"/>
      <c r="AB22" s="280"/>
      <c r="AC22" s="281"/>
      <c r="AD22" s="282"/>
      <c r="AE22" s="282"/>
      <c r="AF22" s="281"/>
      <c r="AG22" s="282"/>
      <c r="AH22" s="281"/>
      <c r="AI22" s="298"/>
      <c r="AK22" s="293"/>
    </row>
    <row r="23" customHeight="1" spans="27:37">
      <c r="AA23" s="283"/>
      <c r="AB23" s="284"/>
      <c r="AC23" s="285"/>
      <c r="AD23" s="286"/>
      <c r="AE23" s="286"/>
      <c r="AF23" s="285"/>
      <c r="AG23" s="286"/>
      <c r="AH23" s="285"/>
      <c r="AI23" s="299"/>
      <c r="AK23" s="293"/>
    </row>
    <row r="24" customHeight="1" spans="27:37">
      <c r="AA24" s="269"/>
      <c r="AB24" s="270" t="s">
        <v>849</v>
      </c>
      <c r="AC24" s="271">
        <v>35</v>
      </c>
      <c r="AD24" s="272" t="s">
        <v>55</v>
      </c>
      <c r="AE24" s="272"/>
      <c r="AF24" s="287">
        <v>750</v>
      </c>
      <c r="AG24" s="272">
        <v>5</v>
      </c>
      <c r="AH24" s="271">
        <v>900</v>
      </c>
      <c r="AI24" s="292" t="s">
        <v>850</v>
      </c>
      <c r="AK24" s="293">
        <f>IF(ISBLANK($AI24),0,1+LEN($AI24)-LEN(SUBSTITUTE($AI24,"●","")))</f>
        <v>5</v>
      </c>
    </row>
    <row r="25" customHeight="1" spans="27:37">
      <c r="AA25" s="269"/>
      <c r="AB25" s="270"/>
      <c r="AC25" s="271"/>
      <c r="AD25" s="272"/>
      <c r="AE25" s="272"/>
      <c r="AF25" s="287"/>
      <c r="AG25" s="272"/>
      <c r="AH25" s="271"/>
      <c r="AI25" s="292"/>
      <c r="AK25" s="293"/>
    </row>
    <row r="26" customHeight="1" spans="27:37">
      <c r="AA26" s="269"/>
      <c r="AB26" s="270"/>
      <c r="AC26" s="271"/>
      <c r="AD26" s="272"/>
      <c r="AE26" s="272"/>
      <c r="AF26" s="287"/>
      <c r="AG26" s="272"/>
      <c r="AH26" s="271"/>
      <c r="AI26" s="292"/>
      <c r="AK26" s="293"/>
    </row>
    <row r="27" customHeight="1" spans="27:37">
      <c r="AA27" s="269"/>
      <c r="AB27" s="270"/>
      <c r="AC27" s="271"/>
      <c r="AD27" s="272"/>
      <c r="AE27" s="272"/>
      <c r="AF27" s="287"/>
      <c r="AG27" s="272"/>
      <c r="AH27" s="271"/>
      <c r="AI27" s="292"/>
      <c r="AK27" s="293"/>
    </row>
    <row r="28" customHeight="1" spans="27:37">
      <c r="AA28" s="269"/>
      <c r="AB28" s="270"/>
      <c r="AC28" s="271"/>
      <c r="AD28" s="272"/>
      <c r="AE28" s="272"/>
      <c r="AF28" s="287"/>
      <c r="AG28" s="272"/>
      <c r="AH28" s="271"/>
      <c r="AI28" s="292"/>
      <c r="AK28" s="293"/>
    </row>
    <row r="29" customHeight="1" spans="27:37">
      <c r="AA29" s="275"/>
      <c r="AB29" s="276" t="s">
        <v>376</v>
      </c>
      <c r="AC29" s="277">
        <v>5500</v>
      </c>
      <c r="AD29" s="278" t="s">
        <v>29</v>
      </c>
      <c r="AE29" s="278"/>
      <c r="AF29" s="277">
        <v>1000</v>
      </c>
      <c r="AG29" s="278">
        <v>5</v>
      </c>
      <c r="AH29" s="277">
        <v>1250</v>
      </c>
      <c r="AI29" s="297" t="s">
        <v>851</v>
      </c>
      <c r="AK29" s="293">
        <f>IF(ISBLANK($AI29),0,1+LEN($AI29)-LEN(SUBSTITUTE($AI29,"●","")))</f>
        <v>3</v>
      </c>
    </row>
    <row r="30" customHeight="1" spans="27:37">
      <c r="AA30" s="279"/>
      <c r="AB30" s="280"/>
      <c r="AC30" s="281"/>
      <c r="AD30" s="282"/>
      <c r="AE30" s="282"/>
      <c r="AF30" s="281"/>
      <c r="AG30" s="282"/>
      <c r="AH30" s="281"/>
      <c r="AI30" s="298"/>
      <c r="AK30" s="293"/>
    </row>
    <row r="31" customHeight="1" spans="27:37">
      <c r="AA31" s="279"/>
      <c r="AB31" s="280"/>
      <c r="AC31" s="281"/>
      <c r="AD31" s="282"/>
      <c r="AE31" s="282"/>
      <c r="AF31" s="281"/>
      <c r="AG31" s="282"/>
      <c r="AH31" s="281"/>
      <c r="AI31" s="298"/>
      <c r="AK31" s="293"/>
    </row>
    <row r="32" customHeight="1" spans="27:37">
      <c r="AA32" s="279"/>
      <c r="AB32" s="280"/>
      <c r="AC32" s="281"/>
      <c r="AD32" s="282"/>
      <c r="AE32" s="282"/>
      <c r="AF32" s="281"/>
      <c r="AG32" s="282"/>
      <c r="AH32" s="281"/>
      <c r="AI32" s="298"/>
      <c r="AK32" s="293"/>
    </row>
    <row r="33" customHeight="1" spans="27:37">
      <c r="AA33" s="283"/>
      <c r="AB33" s="284"/>
      <c r="AC33" s="285"/>
      <c r="AD33" s="286"/>
      <c r="AE33" s="286"/>
      <c r="AF33" s="285"/>
      <c r="AG33" s="286"/>
      <c r="AH33" s="285"/>
      <c r="AI33" s="299"/>
      <c r="AK33" s="293"/>
    </row>
    <row r="34" customHeight="1" spans="27:37">
      <c r="AA34" s="275"/>
      <c r="AB34" s="276" t="s">
        <v>852</v>
      </c>
      <c r="AC34" s="277">
        <v>40</v>
      </c>
      <c r="AD34" s="278" t="s">
        <v>55</v>
      </c>
      <c r="AE34" s="278"/>
      <c r="AF34" s="277">
        <v>1350</v>
      </c>
      <c r="AG34" s="278">
        <v>5</v>
      </c>
      <c r="AH34" s="277">
        <v>1750</v>
      </c>
      <c r="AI34" s="297" t="s">
        <v>853</v>
      </c>
      <c r="AK34" s="293">
        <f>IF(ISBLANK($AI34),0,1+LEN($AI34)-LEN(SUBSTITUTE($AI34,"●","")))</f>
        <v>5</v>
      </c>
    </row>
    <row r="35" customHeight="1" spans="27:37">
      <c r="AA35" s="279"/>
      <c r="AB35" s="280"/>
      <c r="AC35" s="281"/>
      <c r="AD35" s="282"/>
      <c r="AE35" s="282"/>
      <c r="AF35" s="281"/>
      <c r="AG35" s="282"/>
      <c r="AH35" s="281"/>
      <c r="AI35" s="298"/>
      <c r="AK35" s="293"/>
    </row>
    <row r="36" customHeight="1" spans="27:37">
      <c r="AA36" s="279"/>
      <c r="AB36" s="280"/>
      <c r="AC36" s="281"/>
      <c r="AD36" s="282"/>
      <c r="AE36" s="282"/>
      <c r="AF36" s="281"/>
      <c r="AG36" s="282"/>
      <c r="AH36" s="281"/>
      <c r="AI36" s="298"/>
      <c r="AK36" s="293"/>
    </row>
    <row r="37" customHeight="1" spans="27:37">
      <c r="AA37" s="279"/>
      <c r="AB37" s="280"/>
      <c r="AC37" s="281"/>
      <c r="AD37" s="282"/>
      <c r="AE37" s="282"/>
      <c r="AF37" s="281"/>
      <c r="AG37" s="282"/>
      <c r="AH37" s="281"/>
      <c r="AI37" s="298"/>
      <c r="AK37" s="293"/>
    </row>
    <row r="38" customHeight="1" spans="27:37">
      <c r="AA38" s="283"/>
      <c r="AB38" s="284"/>
      <c r="AC38" s="285"/>
      <c r="AD38" s="286"/>
      <c r="AE38" s="286"/>
      <c r="AF38" s="285"/>
      <c r="AG38" s="286"/>
      <c r="AH38" s="285"/>
      <c r="AI38" s="299"/>
      <c r="AK38" s="293"/>
    </row>
    <row r="39" customHeight="1" spans="27:37">
      <c r="AA39" s="275"/>
      <c r="AB39" s="276" t="s">
        <v>854</v>
      </c>
      <c r="AC39" s="277">
        <v>4000</v>
      </c>
      <c r="AD39" s="278" t="s">
        <v>29</v>
      </c>
      <c r="AE39" s="278"/>
      <c r="AF39" s="277">
        <v>950</v>
      </c>
      <c r="AG39" s="278">
        <v>5</v>
      </c>
      <c r="AH39" s="277">
        <v>1050</v>
      </c>
      <c r="AI39" s="297" t="s">
        <v>855</v>
      </c>
      <c r="AK39" s="293">
        <f>IF(ISBLANK($AI39),0,1+LEN($AI39)-LEN(SUBSTITUTE($AI39,"●","")))</f>
        <v>5</v>
      </c>
    </row>
    <row r="40" customHeight="1" spans="27:37">
      <c r="AA40" s="279"/>
      <c r="AB40" s="280"/>
      <c r="AC40" s="281"/>
      <c r="AD40" s="282"/>
      <c r="AE40" s="282"/>
      <c r="AF40" s="281"/>
      <c r="AG40" s="282"/>
      <c r="AH40" s="281"/>
      <c r="AI40" s="298"/>
      <c r="AK40" s="293"/>
    </row>
    <row r="41" customHeight="1" spans="27:37">
      <c r="AA41" s="279"/>
      <c r="AB41" s="280"/>
      <c r="AC41" s="281"/>
      <c r="AD41" s="282"/>
      <c r="AE41" s="282"/>
      <c r="AF41" s="281"/>
      <c r="AG41" s="282"/>
      <c r="AH41" s="281"/>
      <c r="AI41" s="298"/>
      <c r="AK41" s="293"/>
    </row>
    <row r="42" customHeight="1" spans="27:37">
      <c r="AA42" s="279"/>
      <c r="AB42" s="280"/>
      <c r="AC42" s="281"/>
      <c r="AD42" s="282"/>
      <c r="AE42" s="282"/>
      <c r="AF42" s="281"/>
      <c r="AG42" s="282"/>
      <c r="AH42" s="281"/>
      <c r="AI42" s="298"/>
      <c r="AK42" s="293"/>
    </row>
    <row r="43" customHeight="1" spans="27:37">
      <c r="AA43" s="283"/>
      <c r="AB43" s="284"/>
      <c r="AC43" s="285"/>
      <c r="AD43" s="286"/>
      <c r="AE43" s="286"/>
      <c r="AF43" s="285"/>
      <c r="AG43" s="286"/>
      <c r="AH43" s="285"/>
      <c r="AI43" s="299"/>
      <c r="AK43" s="293"/>
    </row>
    <row r="44" customHeight="1" spans="27:37">
      <c r="AA44" s="275"/>
      <c r="AB44" s="276" t="s">
        <v>856</v>
      </c>
      <c r="AC44" s="277">
        <v>35</v>
      </c>
      <c r="AD44" s="278" t="s">
        <v>55</v>
      </c>
      <c r="AE44" s="278"/>
      <c r="AF44" s="277">
        <v>1000</v>
      </c>
      <c r="AG44" s="278">
        <v>5</v>
      </c>
      <c r="AH44" s="277">
        <v>1250</v>
      </c>
      <c r="AI44" s="297" t="s">
        <v>857</v>
      </c>
      <c r="AK44" s="293">
        <f>IF(ISBLANK($AI44),0,1+LEN($AI44)-LEN(SUBSTITUTE($AI44,"●","")))</f>
        <v>5</v>
      </c>
    </row>
    <row r="45" customHeight="1" spans="27:37">
      <c r="AA45" s="279"/>
      <c r="AB45" s="280"/>
      <c r="AC45" s="281"/>
      <c r="AD45" s="282"/>
      <c r="AE45" s="282"/>
      <c r="AF45" s="281"/>
      <c r="AG45" s="282"/>
      <c r="AH45" s="281"/>
      <c r="AI45" s="298"/>
      <c r="AK45" s="293"/>
    </row>
    <row r="46" customHeight="1" spans="27:37">
      <c r="AA46" s="279"/>
      <c r="AB46" s="280"/>
      <c r="AC46" s="281"/>
      <c r="AD46" s="282"/>
      <c r="AE46" s="282"/>
      <c r="AF46" s="281"/>
      <c r="AG46" s="282"/>
      <c r="AH46" s="281"/>
      <c r="AI46" s="298"/>
      <c r="AK46" s="293"/>
    </row>
    <row r="47" customHeight="1" spans="27:37">
      <c r="AA47" s="279"/>
      <c r="AB47" s="280"/>
      <c r="AC47" s="281"/>
      <c r="AD47" s="282"/>
      <c r="AE47" s="282"/>
      <c r="AF47" s="281"/>
      <c r="AG47" s="282"/>
      <c r="AH47" s="281"/>
      <c r="AI47" s="298"/>
      <c r="AK47" s="293"/>
    </row>
    <row r="48" customHeight="1" spans="27:37">
      <c r="AA48" s="283"/>
      <c r="AB48" s="284"/>
      <c r="AC48" s="285"/>
      <c r="AD48" s="286"/>
      <c r="AE48" s="286"/>
      <c r="AF48" s="285"/>
      <c r="AG48" s="286"/>
      <c r="AH48" s="285"/>
      <c r="AI48" s="299"/>
      <c r="AK48" s="293"/>
    </row>
    <row r="49" customHeight="1" spans="27:37">
      <c r="AA49" s="275"/>
      <c r="AB49" s="276" t="s">
        <v>858</v>
      </c>
      <c r="AC49" s="277">
        <v>60</v>
      </c>
      <c r="AD49" s="278" t="s">
        <v>55</v>
      </c>
      <c r="AE49" s="278" t="s">
        <v>859</v>
      </c>
      <c r="AF49" s="277">
        <v>650</v>
      </c>
      <c r="AG49" s="278">
        <v>5</v>
      </c>
      <c r="AH49" s="277">
        <v>1000</v>
      </c>
      <c r="AI49" s="297" t="s">
        <v>860</v>
      </c>
      <c r="AK49" s="293">
        <f>IF(ISBLANK($AI49),0,1+LEN($AI49)-LEN(SUBSTITUTE($AI49,"●","")))</f>
        <v>5</v>
      </c>
    </row>
    <row r="50" customHeight="1" spans="27:37">
      <c r="AA50" s="279"/>
      <c r="AB50" s="280"/>
      <c r="AC50" s="281"/>
      <c r="AD50" s="282"/>
      <c r="AE50" s="282"/>
      <c r="AF50" s="281"/>
      <c r="AG50" s="282"/>
      <c r="AH50" s="281"/>
      <c r="AI50" s="298"/>
      <c r="AK50" s="293"/>
    </row>
    <row r="51" customHeight="1" spans="27:37">
      <c r="AA51" s="279"/>
      <c r="AB51" s="280"/>
      <c r="AC51" s="281"/>
      <c r="AD51" s="282"/>
      <c r="AE51" s="282"/>
      <c r="AF51" s="281"/>
      <c r="AG51" s="282"/>
      <c r="AH51" s="281"/>
      <c r="AI51" s="298"/>
      <c r="AK51" s="293"/>
    </row>
    <row r="52" customHeight="1" spans="27:37">
      <c r="AA52" s="279"/>
      <c r="AB52" s="280"/>
      <c r="AC52" s="281"/>
      <c r="AD52" s="282"/>
      <c r="AE52" s="282"/>
      <c r="AF52" s="281"/>
      <c r="AG52" s="282"/>
      <c r="AH52" s="281"/>
      <c r="AI52" s="298"/>
      <c r="AK52" s="293"/>
    </row>
    <row r="53" customHeight="1" spans="27:37">
      <c r="AA53" s="283"/>
      <c r="AB53" s="284"/>
      <c r="AC53" s="285"/>
      <c r="AD53" s="286"/>
      <c r="AE53" s="286"/>
      <c r="AF53" s="285"/>
      <c r="AG53" s="286"/>
      <c r="AH53" s="285"/>
      <c r="AI53" s="299"/>
      <c r="AK53" s="293"/>
    </row>
    <row r="54" customHeight="1" spans="27:37">
      <c r="AA54" s="275"/>
      <c r="AB54" s="276" t="s">
        <v>861</v>
      </c>
      <c r="AC54" s="277">
        <v>50</v>
      </c>
      <c r="AD54" s="278" t="s">
        <v>55</v>
      </c>
      <c r="AE54" s="278" t="s">
        <v>859</v>
      </c>
      <c r="AF54" s="277">
        <v>650</v>
      </c>
      <c r="AG54" s="278">
        <v>5</v>
      </c>
      <c r="AH54" s="277">
        <v>1000</v>
      </c>
      <c r="AI54" s="297" t="s">
        <v>862</v>
      </c>
      <c r="AK54" s="293">
        <f>IF(ISBLANK($AI54),0,1+LEN($AI54)-LEN(SUBSTITUTE($AI54,"●","")))</f>
        <v>5</v>
      </c>
    </row>
    <row r="55" customHeight="1" spans="27:37">
      <c r="AA55" s="279"/>
      <c r="AB55" s="280"/>
      <c r="AC55" s="281"/>
      <c r="AD55" s="282"/>
      <c r="AE55" s="282"/>
      <c r="AF55" s="281"/>
      <c r="AG55" s="282"/>
      <c r="AH55" s="281"/>
      <c r="AI55" s="298"/>
      <c r="AK55" s="293"/>
    </row>
    <row r="56" customHeight="1" spans="27:37">
      <c r="AA56" s="279"/>
      <c r="AB56" s="280"/>
      <c r="AC56" s="281"/>
      <c r="AD56" s="282"/>
      <c r="AE56" s="282"/>
      <c r="AF56" s="281"/>
      <c r="AG56" s="282"/>
      <c r="AH56" s="281"/>
      <c r="AI56" s="298"/>
      <c r="AK56" s="293"/>
    </row>
    <row r="57" customHeight="1" spans="27:37">
      <c r="AA57" s="279"/>
      <c r="AB57" s="280"/>
      <c r="AC57" s="281"/>
      <c r="AD57" s="282"/>
      <c r="AE57" s="282"/>
      <c r="AF57" s="281"/>
      <c r="AG57" s="282"/>
      <c r="AH57" s="281"/>
      <c r="AI57" s="298"/>
      <c r="AK57" s="293"/>
    </row>
    <row r="58" customHeight="1" spans="27:37">
      <c r="AA58" s="283"/>
      <c r="AB58" s="284"/>
      <c r="AC58" s="285"/>
      <c r="AD58" s="286"/>
      <c r="AE58" s="286"/>
      <c r="AF58" s="285"/>
      <c r="AG58" s="286"/>
      <c r="AH58" s="285"/>
      <c r="AI58" s="299"/>
      <c r="AK58" s="293"/>
    </row>
    <row r="59" customHeight="1" spans="27:37">
      <c r="AA59" s="275"/>
      <c r="AB59" s="276" t="s">
        <v>863</v>
      </c>
      <c r="AC59" s="277">
        <v>50</v>
      </c>
      <c r="AD59" s="278" t="s">
        <v>55</v>
      </c>
      <c r="AE59" s="278" t="s">
        <v>859</v>
      </c>
      <c r="AF59" s="277">
        <v>500</v>
      </c>
      <c r="AG59" s="278">
        <v>5</v>
      </c>
      <c r="AH59" s="277">
        <v>750</v>
      </c>
      <c r="AI59" s="297" t="s">
        <v>864</v>
      </c>
      <c r="AK59" s="293">
        <f>IF(ISBLANK($AI59),0,1+LEN($AI59)-LEN(SUBSTITUTE($AI59,"●","")))</f>
        <v>5</v>
      </c>
    </row>
    <row r="60" customHeight="1" spans="27:37">
      <c r="AA60" s="279"/>
      <c r="AB60" s="280"/>
      <c r="AC60" s="281"/>
      <c r="AD60" s="282"/>
      <c r="AE60" s="282"/>
      <c r="AF60" s="281"/>
      <c r="AG60" s="282"/>
      <c r="AH60" s="281"/>
      <c r="AI60" s="298"/>
      <c r="AK60" s="293"/>
    </row>
    <row r="61" customHeight="1" spans="27:37">
      <c r="AA61" s="279"/>
      <c r="AB61" s="280"/>
      <c r="AC61" s="281"/>
      <c r="AD61" s="282"/>
      <c r="AE61" s="282"/>
      <c r="AF61" s="281"/>
      <c r="AG61" s="282"/>
      <c r="AH61" s="281"/>
      <c r="AI61" s="298"/>
      <c r="AK61" s="293"/>
    </row>
    <row r="62" customHeight="1" spans="27:37">
      <c r="AA62" s="279"/>
      <c r="AB62" s="280"/>
      <c r="AC62" s="281"/>
      <c r="AD62" s="282"/>
      <c r="AE62" s="282"/>
      <c r="AF62" s="281"/>
      <c r="AG62" s="282"/>
      <c r="AH62" s="281"/>
      <c r="AI62" s="298"/>
      <c r="AK62" s="293"/>
    </row>
    <row r="63" customHeight="1" spans="27:37">
      <c r="AA63" s="283"/>
      <c r="AB63" s="284"/>
      <c r="AC63" s="285"/>
      <c r="AD63" s="286"/>
      <c r="AE63" s="286"/>
      <c r="AF63" s="285"/>
      <c r="AG63" s="286"/>
      <c r="AH63" s="285"/>
      <c r="AI63" s="299"/>
      <c r="AK63" s="293"/>
    </row>
    <row r="64" customHeight="1" spans="27:37">
      <c r="AA64" s="275"/>
      <c r="AB64" s="276" t="s">
        <v>340</v>
      </c>
      <c r="AC64" s="277">
        <v>50</v>
      </c>
      <c r="AD64" s="278" t="s">
        <v>55</v>
      </c>
      <c r="AE64" s="278" t="s">
        <v>859</v>
      </c>
      <c r="AF64" s="277">
        <v>650</v>
      </c>
      <c r="AG64" s="278">
        <v>5</v>
      </c>
      <c r="AH64" s="277">
        <v>1000</v>
      </c>
      <c r="AI64" s="297" t="s">
        <v>865</v>
      </c>
      <c r="AK64" s="293">
        <f>IF(ISBLANK($AI64),0,1+LEN($AI64)-LEN(SUBSTITUTE($AI64,"●","")))</f>
        <v>5</v>
      </c>
    </row>
    <row r="65" customHeight="1" spans="27:37">
      <c r="AA65" s="279"/>
      <c r="AB65" s="280"/>
      <c r="AC65" s="281"/>
      <c r="AD65" s="282"/>
      <c r="AE65" s="282"/>
      <c r="AF65" s="281"/>
      <c r="AG65" s="282"/>
      <c r="AH65" s="281"/>
      <c r="AI65" s="298"/>
      <c r="AK65" s="293"/>
    </row>
    <row r="66" customHeight="1" spans="27:37">
      <c r="AA66" s="279"/>
      <c r="AB66" s="280"/>
      <c r="AC66" s="281"/>
      <c r="AD66" s="282"/>
      <c r="AE66" s="282"/>
      <c r="AF66" s="281"/>
      <c r="AG66" s="282"/>
      <c r="AH66" s="281"/>
      <c r="AI66" s="298"/>
      <c r="AK66" s="293"/>
    </row>
    <row r="67" customHeight="1" spans="27:37">
      <c r="AA67" s="279"/>
      <c r="AB67" s="280"/>
      <c r="AC67" s="281"/>
      <c r="AD67" s="282"/>
      <c r="AE67" s="282"/>
      <c r="AF67" s="281"/>
      <c r="AG67" s="282"/>
      <c r="AH67" s="281"/>
      <c r="AI67" s="298"/>
      <c r="AK67" s="293"/>
    </row>
    <row r="68" customHeight="1" spans="27:37">
      <c r="AA68" s="283"/>
      <c r="AB68" s="284"/>
      <c r="AC68" s="285"/>
      <c r="AD68" s="286"/>
      <c r="AE68" s="286"/>
      <c r="AF68" s="285"/>
      <c r="AG68" s="286"/>
      <c r="AH68" s="285"/>
      <c r="AI68" s="299"/>
      <c r="AK68" s="293"/>
    </row>
    <row r="69" customHeight="1" spans="27:37">
      <c r="AA69" s="275"/>
      <c r="AB69" s="276" t="s">
        <v>866</v>
      </c>
      <c r="AC69" s="277">
        <v>50</v>
      </c>
      <c r="AD69" s="278" t="s">
        <v>55</v>
      </c>
      <c r="AE69" s="278" t="s">
        <v>859</v>
      </c>
      <c r="AF69" s="277">
        <v>350</v>
      </c>
      <c r="AG69" s="278">
        <v>5</v>
      </c>
      <c r="AH69" s="277">
        <v>550</v>
      </c>
      <c r="AI69" s="297" t="s">
        <v>867</v>
      </c>
      <c r="AK69" s="293">
        <f>IF(ISBLANK($AI69),0,1+LEN($AI69)-LEN(SUBSTITUTE($AI69,"●","")))</f>
        <v>4</v>
      </c>
    </row>
    <row r="70" customHeight="1" spans="27:37">
      <c r="AA70" s="279"/>
      <c r="AB70" s="280"/>
      <c r="AC70" s="281"/>
      <c r="AD70" s="282"/>
      <c r="AE70" s="282"/>
      <c r="AF70" s="281"/>
      <c r="AG70" s="282"/>
      <c r="AH70" s="281"/>
      <c r="AI70" s="298"/>
      <c r="AK70" s="293"/>
    </row>
    <row r="71" customHeight="1" spans="27:37">
      <c r="AA71" s="279"/>
      <c r="AB71" s="280"/>
      <c r="AC71" s="281"/>
      <c r="AD71" s="282"/>
      <c r="AE71" s="282"/>
      <c r="AF71" s="281"/>
      <c r="AG71" s="282"/>
      <c r="AH71" s="281"/>
      <c r="AI71" s="298"/>
      <c r="AK71" s="293"/>
    </row>
    <row r="72" customHeight="1" spans="27:37">
      <c r="AA72" s="279"/>
      <c r="AB72" s="280"/>
      <c r="AC72" s="281"/>
      <c r="AD72" s="282"/>
      <c r="AE72" s="282"/>
      <c r="AF72" s="281"/>
      <c r="AG72" s="282"/>
      <c r="AH72" s="281"/>
      <c r="AI72" s="298"/>
      <c r="AK72" s="293"/>
    </row>
    <row r="73" customHeight="1" spans="27:37">
      <c r="AA73" s="283"/>
      <c r="AB73" s="284"/>
      <c r="AC73" s="285"/>
      <c r="AD73" s="286"/>
      <c r="AE73" s="286"/>
      <c r="AF73" s="285"/>
      <c r="AG73" s="286"/>
      <c r="AH73" s="285"/>
      <c r="AI73" s="299"/>
      <c r="AK73" s="293"/>
    </row>
    <row r="74" customHeight="1" spans="37:37">
      <c r="AK74" s="12">
        <f>IF(ISBLANK($AI74),0,1+LEN($AI74)-LEN(SUBSTITUTE($AI74,"●","")))</f>
        <v>0</v>
      </c>
    </row>
    <row r="75" customHeight="1" spans="37:37">
      <c r="AK75" s="12">
        <f t="shared" ref="AK75:AK138" si="0">IF(ISBLANK($AI75),0,1+LEN($AI75)-LEN(SUBSTITUTE($AI75,"●","")))</f>
        <v>0</v>
      </c>
    </row>
    <row r="76" customHeight="1" spans="37:37">
      <c r="AK76" s="12">
        <f t="shared" si="0"/>
        <v>0</v>
      </c>
    </row>
    <row r="77" customHeight="1" spans="37:37">
      <c r="AK77" s="12">
        <f t="shared" si="0"/>
        <v>0</v>
      </c>
    </row>
    <row r="78" customHeight="1" spans="37:37">
      <c r="AK78" s="12">
        <f t="shared" si="0"/>
        <v>0</v>
      </c>
    </row>
    <row r="79" customHeight="1" spans="37:37">
      <c r="AK79" s="12">
        <f t="shared" si="0"/>
        <v>0</v>
      </c>
    </row>
    <row r="80" customHeight="1" spans="37:37">
      <c r="AK80" s="12">
        <f t="shared" si="0"/>
        <v>0</v>
      </c>
    </row>
    <row r="81" customHeight="1" spans="37:37">
      <c r="AK81" s="12">
        <f t="shared" si="0"/>
        <v>0</v>
      </c>
    </row>
    <row r="82" customHeight="1" spans="37:37">
      <c r="AK82" s="12">
        <f t="shared" si="0"/>
        <v>0</v>
      </c>
    </row>
    <row r="83" customHeight="1" spans="37:37">
      <c r="AK83" s="12">
        <f t="shared" si="0"/>
        <v>0</v>
      </c>
    </row>
    <row r="84" customHeight="1" spans="37:37">
      <c r="AK84" s="12">
        <f t="shared" si="0"/>
        <v>0</v>
      </c>
    </row>
    <row r="85" customHeight="1" spans="37:37">
      <c r="AK85" s="12">
        <f t="shared" si="0"/>
        <v>0</v>
      </c>
    </row>
    <row r="86" customHeight="1" spans="37:37">
      <c r="AK86" s="12">
        <f t="shared" si="0"/>
        <v>0</v>
      </c>
    </row>
    <row r="87" customHeight="1" spans="37:37">
      <c r="AK87" s="12">
        <f t="shared" si="0"/>
        <v>0</v>
      </c>
    </row>
    <row r="88" customHeight="1" spans="37:37">
      <c r="AK88" s="12">
        <f t="shared" si="0"/>
        <v>0</v>
      </c>
    </row>
    <row r="89" customHeight="1" spans="37:37">
      <c r="AK89" s="12">
        <f t="shared" si="0"/>
        <v>0</v>
      </c>
    </row>
    <row r="90" customHeight="1" spans="37:37">
      <c r="AK90" s="12">
        <f t="shared" si="0"/>
        <v>0</v>
      </c>
    </row>
    <row r="91" customHeight="1" spans="37:37">
      <c r="AK91" s="12">
        <f t="shared" si="0"/>
        <v>0</v>
      </c>
    </row>
    <row r="92" customHeight="1" spans="37:37">
      <c r="AK92" s="12">
        <f t="shared" si="0"/>
        <v>0</v>
      </c>
    </row>
    <row r="93" customHeight="1" spans="37:37">
      <c r="AK93" s="12">
        <f t="shared" si="0"/>
        <v>0</v>
      </c>
    </row>
    <row r="94" customHeight="1" spans="37:37">
      <c r="AK94" s="12">
        <f t="shared" si="0"/>
        <v>0</v>
      </c>
    </row>
    <row r="95" customHeight="1" spans="37:37">
      <c r="AK95" s="12">
        <f t="shared" si="0"/>
        <v>0</v>
      </c>
    </row>
    <row r="96" customHeight="1" spans="37:37">
      <c r="AK96" s="12">
        <f t="shared" si="0"/>
        <v>0</v>
      </c>
    </row>
    <row r="97" customHeight="1" spans="37:37">
      <c r="AK97" s="12">
        <f t="shared" si="0"/>
        <v>0</v>
      </c>
    </row>
    <row r="98" customHeight="1" spans="37:37">
      <c r="AK98" s="12">
        <f t="shared" si="0"/>
        <v>0</v>
      </c>
    </row>
    <row r="99" customHeight="1" spans="37:37">
      <c r="AK99" s="12">
        <f t="shared" si="0"/>
        <v>0</v>
      </c>
    </row>
    <row r="100" customHeight="1" spans="37:37">
      <c r="AK100" s="12">
        <f t="shared" si="0"/>
        <v>0</v>
      </c>
    </row>
    <row r="101" customHeight="1" spans="37:37">
      <c r="AK101" s="12">
        <f t="shared" si="0"/>
        <v>0</v>
      </c>
    </row>
    <row r="102" customHeight="1" spans="37:37">
      <c r="AK102" s="12">
        <f t="shared" si="0"/>
        <v>0</v>
      </c>
    </row>
    <row r="103" customHeight="1" spans="37:37">
      <c r="AK103" s="12">
        <f t="shared" si="0"/>
        <v>0</v>
      </c>
    </row>
    <row r="104" customHeight="1" spans="37:37">
      <c r="AK104" s="12">
        <f t="shared" si="0"/>
        <v>0</v>
      </c>
    </row>
    <row r="105" customHeight="1" spans="37:37">
      <c r="AK105" s="12">
        <f t="shared" si="0"/>
        <v>0</v>
      </c>
    </row>
    <row r="106" customHeight="1" spans="37:37">
      <c r="AK106" s="12">
        <f t="shared" si="0"/>
        <v>0</v>
      </c>
    </row>
    <row r="107" customHeight="1" spans="37:37">
      <c r="AK107" s="12">
        <f t="shared" si="0"/>
        <v>0</v>
      </c>
    </row>
    <row r="108" customHeight="1" spans="37:37">
      <c r="AK108" s="12">
        <f t="shared" si="0"/>
        <v>0</v>
      </c>
    </row>
    <row r="109" customHeight="1" spans="37:37">
      <c r="AK109" s="12">
        <f t="shared" si="0"/>
        <v>0</v>
      </c>
    </row>
    <row r="110" customHeight="1" spans="37:37">
      <c r="AK110" s="12">
        <f t="shared" si="0"/>
        <v>0</v>
      </c>
    </row>
    <row r="111" customHeight="1" spans="37:37">
      <c r="AK111" s="12">
        <f t="shared" si="0"/>
        <v>0</v>
      </c>
    </row>
    <row r="112" customHeight="1" spans="37:37">
      <c r="AK112" s="12">
        <f t="shared" si="0"/>
        <v>0</v>
      </c>
    </row>
    <row r="113" customHeight="1" spans="37:37">
      <c r="AK113" s="12">
        <f t="shared" si="0"/>
        <v>0</v>
      </c>
    </row>
    <row r="114" customHeight="1" spans="37:37">
      <c r="AK114" s="12">
        <f t="shared" si="0"/>
        <v>0</v>
      </c>
    </row>
    <row r="115" customHeight="1" spans="37:37">
      <c r="AK115" s="12">
        <f t="shared" si="0"/>
        <v>0</v>
      </c>
    </row>
    <row r="116" customHeight="1" spans="37:37">
      <c r="AK116" s="12">
        <f t="shared" si="0"/>
        <v>0</v>
      </c>
    </row>
    <row r="117" customHeight="1" spans="37:37">
      <c r="AK117" s="12">
        <f t="shared" si="0"/>
        <v>0</v>
      </c>
    </row>
    <row r="118" customHeight="1" spans="37:37">
      <c r="AK118" s="12">
        <f t="shared" si="0"/>
        <v>0</v>
      </c>
    </row>
    <row r="119" customHeight="1" spans="37:37">
      <c r="AK119" s="12">
        <f t="shared" si="0"/>
        <v>0</v>
      </c>
    </row>
    <row r="120" customHeight="1" spans="37:37">
      <c r="AK120" s="12">
        <f t="shared" si="0"/>
        <v>0</v>
      </c>
    </row>
    <row r="121" customHeight="1" spans="37:37">
      <c r="AK121" s="12">
        <f t="shared" si="0"/>
        <v>0</v>
      </c>
    </row>
    <row r="122" customHeight="1" spans="37:37">
      <c r="AK122" s="12">
        <f t="shared" si="0"/>
        <v>0</v>
      </c>
    </row>
    <row r="123" customHeight="1" spans="37:37">
      <c r="AK123" s="12">
        <f t="shared" si="0"/>
        <v>0</v>
      </c>
    </row>
    <row r="124" customHeight="1" spans="37:37">
      <c r="AK124" s="12">
        <f t="shared" si="0"/>
        <v>0</v>
      </c>
    </row>
    <row r="125" customHeight="1" spans="37:37">
      <c r="AK125" s="12">
        <f t="shared" si="0"/>
        <v>0</v>
      </c>
    </row>
    <row r="126" customHeight="1" spans="37:37">
      <c r="AK126" s="12">
        <f t="shared" si="0"/>
        <v>0</v>
      </c>
    </row>
    <row r="127" customHeight="1" spans="37:37">
      <c r="AK127" s="12">
        <f t="shared" si="0"/>
        <v>0</v>
      </c>
    </row>
    <row r="128" customHeight="1" spans="37:37">
      <c r="AK128" s="12">
        <f t="shared" si="0"/>
        <v>0</v>
      </c>
    </row>
    <row r="129" customHeight="1" spans="37:37">
      <c r="AK129" s="12">
        <f t="shared" si="0"/>
        <v>0</v>
      </c>
    </row>
    <row r="130" customHeight="1" spans="37:37">
      <c r="AK130" s="12">
        <f t="shared" si="0"/>
        <v>0</v>
      </c>
    </row>
    <row r="131" customHeight="1" spans="37:37">
      <c r="AK131" s="12">
        <f t="shared" si="0"/>
        <v>0</v>
      </c>
    </row>
    <row r="132" customHeight="1" spans="37:37">
      <c r="AK132" s="12">
        <f t="shared" si="0"/>
        <v>0</v>
      </c>
    </row>
    <row r="133" customHeight="1" spans="37:37">
      <c r="AK133" s="12">
        <f t="shared" si="0"/>
        <v>0</v>
      </c>
    </row>
    <row r="134" customHeight="1" spans="37:37">
      <c r="AK134" s="12">
        <f t="shared" si="0"/>
        <v>0</v>
      </c>
    </row>
    <row r="135" customHeight="1" spans="37:37">
      <c r="AK135" s="12">
        <f t="shared" si="0"/>
        <v>0</v>
      </c>
    </row>
    <row r="136" customHeight="1" spans="37:37">
      <c r="AK136" s="12">
        <f t="shared" si="0"/>
        <v>0</v>
      </c>
    </row>
    <row r="137" customHeight="1" spans="37:37">
      <c r="AK137" s="12">
        <f t="shared" si="0"/>
        <v>0</v>
      </c>
    </row>
    <row r="138" customHeight="1" spans="37:37">
      <c r="AK138" s="12">
        <f t="shared" si="0"/>
        <v>0</v>
      </c>
    </row>
    <row r="139" customHeight="1" spans="37:37">
      <c r="AK139" s="12">
        <f t="shared" ref="AK139:AK200" si="1">IF(ISBLANK($AI139),0,1+LEN($AI139)-LEN(SUBSTITUTE($AI139,"●","")))</f>
        <v>0</v>
      </c>
    </row>
    <row r="140" customHeight="1" spans="37:37">
      <c r="AK140" s="12">
        <f t="shared" si="1"/>
        <v>0</v>
      </c>
    </row>
    <row r="141" customHeight="1" spans="37:37">
      <c r="AK141" s="12">
        <f t="shared" si="1"/>
        <v>0</v>
      </c>
    </row>
    <row r="142" customHeight="1" spans="37:37">
      <c r="AK142" s="12">
        <f t="shared" si="1"/>
        <v>0</v>
      </c>
    </row>
    <row r="143" customHeight="1" spans="37:37">
      <c r="AK143" s="12">
        <f t="shared" si="1"/>
        <v>0</v>
      </c>
    </row>
    <row r="144" customHeight="1" spans="37:37">
      <c r="AK144" s="12">
        <f t="shared" si="1"/>
        <v>0</v>
      </c>
    </row>
    <row r="145" customHeight="1" spans="37:37">
      <c r="AK145" s="12">
        <f t="shared" si="1"/>
        <v>0</v>
      </c>
    </row>
    <row r="146" customHeight="1" spans="37:37">
      <c r="AK146" s="12">
        <f t="shared" si="1"/>
        <v>0</v>
      </c>
    </row>
    <row r="147" customHeight="1" spans="37:37">
      <c r="AK147" s="12">
        <f t="shared" si="1"/>
        <v>0</v>
      </c>
    </row>
    <row r="148" customHeight="1" spans="37:37">
      <c r="AK148" s="12">
        <f t="shared" si="1"/>
        <v>0</v>
      </c>
    </row>
    <row r="149" customHeight="1" spans="37:37">
      <c r="AK149" s="12">
        <f t="shared" si="1"/>
        <v>0</v>
      </c>
    </row>
    <row r="150" customHeight="1" spans="37:37">
      <c r="AK150" s="12">
        <f t="shared" si="1"/>
        <v>0</v>
      </c>
    </row>
    <row r="151" customHeight="1" spans="37:37">
      <c r="AK151" s="12">
        <f t="shared" si="1"/>
        <v>0</v>
      </c>
    </row>
    <row r="152" customHeight="1" spans="37:37">
      <c r="AK152" s="12">
        <f t="shared" si="1"/>
        <v>0</v>
      </c>
    </row>
    <row r="153" customHeight="1" spans="37:37">
      <c r="AK153" s="12">
        <f t="shared" si="1"/>
        <v>0</v>
      </c>
    </row>
    <row r="154" customHeight="1" spans="37:37">
      <c r="AK154" s="12">
        <f t="shared" si="1"/>
        <v>0</v>
      </c>
    </row>
    <row r="155" customHeight="1" spans="37:37">
      <c r="AK155" s="12">
        <f t="shared" si="1"/>
        <v>0</v>
      </c>
    </row>
    <row r="156" customHeight="1" spans="37:37">
      <c r="AK156" s="12">
        <f t="shared" si="1"/>
        <v>0</v>
      </c>
    </row>
    <row r="157" customHeight="1" spans="37:37">
      <c r="AK157" s="12">
        <f t="shared" si="1"/>
        <v>0</v>
      </c>
    </row>
    <row r="158" customHeight="1" spans="37:37">
      <c r="AK158" s="12">
        <f t="shared" si="1"/>
        <v>0</v>
      </c>
    </row>
    <row r="159" customHeight="1" spans="37:37">
      <c r="AK159" s="12">
        <f t="shared" si="1"/>
        <v>0</v>
      </c>
    </row>
    <row r="160" customHeight="1" spans="37:37">
      <c r="AK160" s="12">
        <f t="shared" si="1"/>
        <v>0</v>
      </c>
    </row>
    <row r="161" customHeight="1" spans="37:37">
      <c r="AK161" s="12">
        <f t="shared" si="1"/>
        <v>0</v>
      </c>
    </row>
    <row r="162" customHeight="1" spans="37:37">
      <c r="AK162" s="12">
        <f t="shared" si="1"/>
        <v>0</v>
      </c>
    </row>
    <row r="163" customHeight="1" spans="37:37">
      <c r="AK163" s="12">
        <f t="shared" si="1"/>
        <v>0</v>
      </c>
    </row>
    <row r="164" customHeight="1" spans="37:37">
      <c r="AK164" s="12">
        <f t="shared" si="1"/>
        <v>0</v>
      </c>
    </row>
    <row r="165" customHeight="1" spans="37:37">
      <c r="AK165" s="12">
        <f t="shared" si="1"/>
        <v>0</v>
      </c>
    </row>
    <row r="166" customHeight="1" spans="37:37">
      <c r="AK166" s="12">
        <f t="shared" si="1"/>
        <v>0</v>
      </c>
    </row>
    <row r="167" customHeight="1" spans="37:37">
      <c r="AK167" s="12">
        <f t="shared" si="1"/>
        <v>0</v>
      </c>
    </row>
    <row r="168" customHeight="1" spans="37:37">
      <c r="AK168" s="12">
        <f t="shared" si="1"/>
        <v>0</v>
      </c>
    </row>
    <row r="169" customHeight="1" spans="37:37">
      <c r="AK169" s="12">
        <f t="shared" si="1"/>
        <v>0</v>
      </c>
    </row>
    <row r="170" customHeight="1" spans="37:37">
      <c r="AK170" s="12">
        <f t="shared" si="1"/>
        <v>0</v>
      </c>
    </row>
    <row r="171" customHeight="1" spans="37:37">
      <c r="AK171" s="12">
        <f t="shared" si="1"/>
        <v>0</v>
      </c>
    </row>
    <row r="172" customHeight="1" spans="37:37">
      <c r="AK172" s="12">
        <f t="shared" si="1"/>
        <v>0</v>
      </c>
    </row>
    <row r="173" customHeight="1" spans="37:37">
      <c r="AK173" s="12">
        <f t="shared" si="1"/>
        <v>0</v>
      </c>
    </row>
    <row r="174" customHeight="1" spans="37:37">
      <c r="AK174" s="12">
        <f t="shared" si="1"/>
        <v>0</v>
      </c>
    </row>
    <row r="175" customHeight="1" spans="37:37">
      <c r="AK175" s="12">
        <f t="shared" si="1"/>
        <v>0</v>
      </c>
    </row>
    <row r="176" customHeight="1" spans="37:37">
      <c r="AK176" s="12">
        <f t="shared" si="1"/>
        <v>0</v>
      </c>
    </row>
    <row r="177" customHeight="1" spans="37:37">
      <c r="AK177" s="12">
        <f t="shared" si="1"/>
        <v>0</v>
      </c>
    </row>
    <row r="178" customHeight="1" spans="37:37">
      <c r="AK178" s="12">
        <f t="shared" si="1"/>
        <v>0</v>
      </c>
    </row>
    <row r="179" customHeight="1" spans="37:37">
      <c r="AK179" s="12">
        <f t="shared" si="1"/>
        <v>0</v>
      </c>
    </row>
    <row r="180" customHeight="1" spans="37:37">
      <c r="AK180" s="12">
        <f t="shared" si="1"/>
        <v>0</v>
      </c>
    </row>
    <row r="181" customHeight="1" spans="37:37">
      <c r="AK181" s="12">
        <f t="shared" si="1"/>
        <v>0</v>
      </c>
    </row>
    <row r="182" customHeight="1" spans="37:37">
      <c r="AK182" s="12">
        <f t="shared" si="1"/>
        <v>0</v>
      </c>
    </row>
    <row r="183" customHeight="1" spans="37:37">
      <c r="AK183" s="12">
        <f t="shared" si="1"/>
        <v>0</v>
      </c>
    </row>
    <row r="184" customHeight="1" spans="37:37">
      <c r="AK184" s="12">
        <f t="shared" si="1"/>
        <v>0</v>
      </c>
    </row>
    <row r="185" customHeight="1" spans="37:37">
      <c r="AK185" s="12">
        <f t="shared" si="1"/>
        <v>0</v>
      </c>
    </row>
    <row r="186" customHeight="1" spans="37:37">
      <c r="AK186" s="12">
        <f t="shared" si="1"/>
        <v>0</v>
      </c>
    </row>
    <row r="187" customHeight="1" spans="37:37">
      <c r="AK187" s="12">
        <f t="shared" si="1"/>
        <v>0</v>
      </c>
    </row>
    <row r="188" customHeight="1" spans="37:37">
      <c r="AK188" s="12">
        <f t="shared" si="1"/>
        <v>0</v>
      </c>
    </row>
    <row r="189" customHeight="1" spans="37:37">
      <c r="AK189" s="12">
        <f t="shared" si="1"/>
        <v>0</v>
      </c>
    </row>
    <row r="190" customHeight="1" spans="37:37">
      <c r="AK190" s="12">
        <f t="shared" si="1"/>
        <v>0</v>
      </c>
    </row>
    <row r="191" customHeight="1" spans="37:37">
      <c r="AK191" s="12">
        <f t="shared" si="1"/>
        <v>0</v>
      </c>
    </row>
    <row r="192" customHeight="1" spans="37:37">
      <c r="AK192" s="12">
        <f t="shared" si="1"/>
        <v>0</v>
      </c>
    </row>
    <row r="193" customHeight="1" spans="37:37">
      <c r="AK193" s="12">
        <f t="shared" si="1"/>
        <v>0</v>
      </c>
    </row>
    <row r="194" customHeight="1" spans="37:37">
      <c r="AK194" s="12">
        <f t="shared" si="1"/>
        <v>0</v>
      </c>
    </row>
    <row r="195" customHeight="1" spans="37:37">
      <c r="AK195" s="12">
        <f t="shared" si="1"/>
        <v>0</v>
      </c>
    </row>
    <row r="196" customHeight="1" spans="37:37">
      <c r="AK196" s="12">
        <f t="shared" si="1"/>
        <v>0</v>
      </c>
    </row>
    <row r="197" customHeight="1" spans="37:37">
      <c r="AK197" s="12">
        <f t="shared" si="1"/>
        <v>0</v>
      </c>
    </row>
    <row r="198" customHeight="1" spans="37:37">
      <c r="AK198" s="12">
        <f t="shared" si="1"/>
        <v>0</v>
      </c>
    </row>
    <row r="199" customHeight="1" spans="37:37">
      <c r="AK199" s="12">
        <f t="shared" si="1"/>
        <v>0</v>
      </c>
    </row>
    <row r="200" customHeight="1" spans="37:37">
      <c r="AK200" s="12">
        <f t="shared" si="1"/>
        <v>0</v>
      </c>
    </row>
  </sheetData>
  <sheetProtection sheet="1" objects="1"/>
  <mergeCells count="149">
    <mergeCell ref="D1:F1"/>
    <mergeCell ref="AA1:AI1"/>
    <mergeCell ref="D2:F2"/>
    <mergeCell ref="AG2:AH2"/>
    <mergeCell ref="D3:F3"/>
    <mergeCell ref="AA4:AA8"/>
    <mergeCell ref="AA9:AA13"/>
    <mergeCell ref="AA14:AA18"/>
    <mergeCell ref="AA19:AA23"/>
    <mergeCell ref="AA24:AA28"/>
    <mergeCell ref="AA29:AA33"/>
    <mergeCell ref="AA34:AA38"/>
    <mergeCell ref="AA39:AA43"/>
    <mergeCell ref="AA44:AA48"/>
    <mergeCell ref="AA49:AA53"/>
    <mergeCell ref="AA54:AA58"/>
    <mergeCell ref="AA59:AA63"/>
    <mergeCell ref="AA64:AA68"/>
    <mergeCell ref="AA69:AA73"/>
    <mergeCell ref="AB4:AB8"/>
    <mergeCell ref="AB9:AB13"/>
    <mergeCell ref="AB14:AB18"/>
    <mergeCell ref="AB19:AB23"/>
    <mergeCell ref="AB24:AB28"/>
    <mergeCell ref="AB29:AB33"/>
    <mergeCell ref="AB34:AB38"/>
    <mergeCell ref="AB39:AB43"/>
    <mergeCell ref="AB44:AB48"/>
    <mergeCell ref="AB49:AB53"/>
    <mergeCell ref="AB54:AB58"/>
    <mergeCell ref="AB59:AB63"/>
    <mergeCell ref="AB64:AB68"/>
    <mergeCell ref="AB69:AB73"/>
    <mergeCell ref="AC2:AC3"/>
    <mergeCell ref="AC4:AC8"/>
    <mergeCell ref="AC9:AC13"/>
    <mergeCell ref="AC14:AC18"/>
    <mergeCell ref="AC19:AC23"/>
    <mergeCell ref="AC24:AC28"/>
    <mergeCell ref="AC29:AC33"/>
    <mergeCell ref="AC34:AC38"/>
    <mergeCell ref="AC39:AC43"/>
    <mergeCell ref="AC44:AC48"/>
    <mergeCell ref="AC49:AC53"/>
    <mergeCell ref="AC54:AC58"/>
    <mergeCell ref="AC59:AC63"/>
    <mergeCell ref="AC64:AC68"/>
    <mergeCell ref="AC69:AC73"/>
    <mergeCell ref="AD2:AD3"/>
    <mergeCell ref="AD4:AD8"/>
    <mergeCell ref="AD9:AD13"/>
    <mergeCell ref="AD14:AD18"/>
    <mergeCell ref="AD19:AD23"/>
    <mergeCell ref="AD24:AD28"/>
    <mergeCell ref="AD29:AD33"/>
    <mergeCell ref="AD34:AD38"/>
    <mergeCell ref="AD39:AD43"/>
    <mergeCell ref="AD44:AD48"/>
    <mergeCell ref="AD49:AD53"/>
    <mergeCell ref="AD54:AD58"/>
    <mergeCell ref="AD59:AD63"/>
    <mergeCell ref="AD64:AD68"/>
    <mergeCell ref="AD69:AD73"/>
    <mergeCell ref="AE2:AE3"/>
    <mergeCell ref="AE4:AE8"/>
    <mergeCell ref="AE9:AE13"/>
    <mergeCell ref="AE14:AE18"/>
    <mergeCell ref="AE19:AE23"/>
    <mergeCell ref="AE24:AE28"/>
    <mergeCell ref="AE29:AE33"/>
    <mergeCell ref="AE34:AE38"/>
    <mergeCell ref="AE39:AE43"/>
    <mergeCell ref="AE44:AE48"/>
    <mergeCell ref="AE49:AE53"/>
    <mergeCell ref="AE54:AE58"/>
    <mergeCell ref="AE59:AE63"/>
    <mergeCell ref="AE64:AE68"/>
    <mergeCell ref="AE69:AE73"/>
    <mergeCell ref="AF2:AF3"/>
    <mergeCell ref="AF4:AF8"/>
    <mergeCell ref="AF9:AF13"/>
    <mergeCell ref="AF14:AF18"/>
    <mergeCell ref="AF19:AF23"/>
    <mergeCell ref="AF24:AF28"/>
    <mergeCell ref="AF29:AF33"/>
    <mergeCell ref="AF34:AF38"/>
    <mergeCell ref="AF39:AF43"/>
    <mergeCell ref="AF44:AF48"/>
    <mergeCell ref="AF49:AF53"/>
    <mergeCell ref="AF54:AF58"/>
    <mergeCell ref="AF59:AF63"/>
    <mergeCell ref="AF64:AF68"/>
    <mergeCell ref="AF69:AF73"/>
    <mergeCell ref="AG4:AG8"/>
    <mergeCell ref="AG9:AG13"/>
    <mergeCell ref="AG14:AG18"/>
    <mergeCell ref="AG19:AG23"/>
    <mergeCell ref="AG24:AG28"/>
    <mergeCell ref="AG29:AG33"/>
    <mergeCell ref="AG34:AG38"/>
    <mergeCell ref="AG39:AG43"/>
    <mergeCell ref="AG44:AG48"/>
    <mergeCell ref="AG49:AG53"/>
    <mergeCell ref="AG54:AG58"/>
    <mergeCell ref="AG59:AG63"/>
    <mergeCell ref="AG64:AG68"/>
    <mergeCell ref="AG69:AG73"/>
    <mergeCell ref="AH4:AH8"/>
    <mergeCell ref="AH9:AH13"/>
    <mergeCell ref="AH14:AH18"/>
    <mergeCell ref="AH19:AH23"/>
    <mergeCell ref="AH24:AH28"/>
    <mergeCell ref="AH29:AH33"/>
    <mergeCell ref="AH34:AH38"/>
    <mergeCell ref="AH39:AH43"/>
    <mergeCell ref="AH44:AH48"/>
    <mergeCell ref="AH49:AH53"/>
    <mergeCell ref="AH54:AH58"/>
    <mergeCell ref="AH59:AH63"/>
    <mergeCell ref="AH64:AH68"/>
    <mergeCell ref="AH69:AH73"/>
    <mergeCell ref="AI4:AI8"/>
    <mergeCell ref="AI9:AI13"/>
    <mergeCell ref="AI14:AI18"/>
    <mergeCell ref="AI19:AI23"/>
    <mergeCell ref="AI24:AI28"/>
    <mergeCell ref="AI29:AI33"/>
    <mergeCell ref="AI34:AI38"/>
    <mergeCell ref="AI39:AI43"/>
    <mergeCell ref="AI44:AI48"/>
    <mergeCell ref="AI49:AI53"/>
    <mergeCell ref="AI54:AI58"/>
    <mergeCell ref="AI59:AI63"/>
    <mergeCell ref="AI64:AI68"/>
    <mergeCell ref="AI69:AI73"/>
    <mergeCell ref="AK4:AK8"/>
    <mergeCell ref="AK9:AK13"/>
    <mergeCell ref="AK14:AK18"/>
    <mergeCell ref="AK19:AK23"/>
    <mergeCell ref="AK24:AK28"/>
    <mergeCell ref="AK29:AK33"/>
    <mergeCell ref="AK34:AK38"/>
    <mergeCell ref="AK39:AK43"/>
    <mergeCell ref="AK44:AK48"/>
    <mergeCell ref="AK49:AK53"/>
    <mergeCell ref="AK54:AK58"/>
    <mergeCell ref="AK59:AK63"/>
    <mergeCell ref="AK64:AK68"/>
    <mergeCell ref="AK69:AK73"/>
  </mergeCells>
  <pageMargins left="0.75" right="0.75" top="1" bottom="1" header="0.511805555555556" footer="0.511805555555556"/>
  <headerFooter/>
  <drawing r:id="rId1"/>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sheetPr>
    <pageSetUpPr autoPageBreaks="0"/>
  </sheetPr>
  <dimension ref="A1:AN99"/>
  <sheetViews>
    <sheetView showZeros="0" workbookViewId="0">
      <selection activeCell="A1" sqref="A1"/>
    </sheetView>
  </sheetViews>
  <sheetFormatPr defaultColWidth="9.14285714285714" defaultRowHeight="15"/>
  <cols>
    <col min="1" max="1" width="20.5714285714286" customWidth="1"/>
    <col min="2" max="2" width="29.7142857142857" style="8" customWidth="1"/>
    <col min="3" max="3" width="10.2857142857143" style="9" customWidth="1"/>
    <col min="4" max="4" width="10.2857142857143" style="10" customWidth="1"/>
    <col min="5" max="6" width="10.2857142857143" style="9" customWidth="1"/>
    <col min="7" max="7" width="10.2857142857143" style="8" customWidth="1"/>
    <col min="8" max="11" width="10.2857142857143" style="9" customWidth="1"/>
    <col min="12" max="12" width="10.2857142857143" style="11" customWidth="1"/>
    <col min="13" max="24" width="10.2857142857143" style="12" customWidth="1"/>
    <col min="26" max="26" width="0.990476190476191" customWidth="1"/>
    <col min="27" max="27" width="20.5714285714286" customWidth="1"/>
    <col min="28" max="28" width="29.7142857142857" style="8" customWidth="1"/>
    <col min="29" max="29" width="6.71428571428571" style="9" customWidth="1"/>
    <col min="30" max="30" width="19.1428571428571" style="10" customWidth="1"/>
    <col min="31" max="31" width="8.28571428571429" style="9" customWidth="1"/>
    <col min="32" max="32" width="7.42857142857143" style="9" customWidth="1"/>
    <col min="33" max="33" width="33.2857142857143" style="8" customWidth="1"/>
    <col min="34" max="34" width="9.28571428571429" style="9" customWidth="1"/>
    <col min="35" max="35" width="5.42857142857143" style="9" customWidth="1"/>
    <col min="36" max="36" width="3.85714285714286" style="9" customWidth="1"/>
    <col min="37" max="37" width="6.57142857142857" style="9" customWidth="1"/>
    <col min="38" max="38" width="36.2857142857143" style="11" customWidth="1"/>
    <col min="39" max="39" width="0.857142857142857" customWidth="1"/>
    <col min="40" max="40" width="9.14285714285714" style="12"/>
  </cols>
  <sheetData>
    <row r="1" ht="22.5" spans="1:40">
      <c r="A1" s="13" t="str">
        <f>Attraction_List!$Z$2</f>
        <v>Sheet Name</v>
      </c>
      <c r="B1" s="14" t="str">
        <f ca="1">MID(CELL("filename",B1),FIND("]",CELL("filename",B1))+1,255)</f>
        <v>Pixie_Hollow</v>
      </c>
      <c r="C1" s="14"/>
      <c r="D1" s="15" t="str">
        <f ca="1">HYPERLINK("#"&amp;CELL("address",INDEX(Attraction_List!$A$3:$A$9999,MATCH($B$1,Attraction_List!$Z$3:$Z$9999,0),1)),"Back to Attraction List")</f>
        <v>Back to Attraction List</v>
      </c>
      <c r="E1" s="16"/>
      <c r="F1" s="17"/>
      <c r="G1" s="18"/>
      <c r="H1" s="18"/>
      <c r="I1" s="18"/>
      <c r="J1" s="18"/>
      <c r="K1" s="18"/>
      <c r="L1" s="25"/>
      <c r="AA1" s="30" t="str">
        <f ca="1">N($B$14)&amp;" Task(s) From "&amp;N($B$15)&amp;" Character(s) Use "&amp;CHAR(34)&amp;$B$2&amp;CHAR(34)&amp;" For "&amp;N($AN$1)&amp;" Token(s)"</f>
        <v>4 Task(s) From 1 Character(s) Use "Pixie Hollow" For 9 Token(s)</v>
      </c>
      <c r="AB1" s="31"/>
      <c r="AC1" s="31"/>
      <c r="AD1" s="31"/>
      <c r="AE1" s="31"/>
      <c r="AF1" s="31"/>
      <c r="AG1" s="31"/>
      <c r="AH1" s="31"/>
      <c r="AI1" s="31"/>
      <c r="AJ1" s="31"/>
      <c r="AK1" s="31"/>
      <c r="AL1" s="61"/>
      <c r="AN1" s="12">
        <f ca="1">SUM($AN$4:$AN$9999)</f>
        <v>9</v>
      </c>
    </row>
    <row r="2" ht="22.5" spans="1:40">
      <c r="A2" s="13" t="str">
        <f>Attraction_List!$A$2</f>
        <v>Name</v>
      </c>
      <c r="B2" s="19" t="str">
        <f ca="1">LOOKUP(B1,Attraction_List!$Z$3:$Z$9999,Attraction_List!$A$3:$A$9999)</f>
        <v>Pixie Hollow</v>
      </c>
      <c r="C2" s="19"/>
      <c r="D2" s="9"/>
      <c r="G2" s="14"/>
      <c r="AA2" s="32" t="str">
        <f>HYPERLINK("#$A$1","&lt;&lt;&lt; Attraction Info")</f>
        <v>&lt;&lt;&lt; Attraction Info</v>
      </c>
      <c r="AB2" s="33" t="s">
        <v>276</v>
      </c>
      <c r="AC2" s="34" t="s">
        <v>277</v>
      </c>
      <c r="AD2" s="35" t="s">
        <v>278</v>
      </c>
      <c r="AE2" s="34" t="s">
        <v>279</v>
      </c>
      <c r="AF2" s="34" t="s">
        <v>280</v>
      </c>
      <c r="AG2" s="33" t="s">
        <v>281</v>
      </c>
      <c r="AH2" s="62"/>
      <c r="AI2" s="63" t="s">
        <v>282</v>
      </c>
      <c r="AJ2" s="62" t="s">
        <v>283</v>
      </c>
      <c r="AK2" s="62"/>
      <c r="AL2" s="64" t="str">
        <f ca="1">HYPERLINK("#"&amp;CELL("address",INDEX(Attraction_List!$A$3:$A$9999,MATCH($B$1,Attraction_List!$Z$3:$Z$9999,0),1)),"Back to Attraction List")</f>
        <v>Back to Attraction List</v>
      </c>
      <c r="AN2" s="12">
        <f ca="1" t="shared" ref="AN2:AN66" si="0">IF(ISBLANK($AL2),0,1+LEN($AL2)-LEN(SUBSTITUTE($AL2,"●","")))</f>
        <v>1</v>
      </c>
    </row>
    <row r="3" ht="22.5" spans="1:38">
      <c r="A3" s="13" t="str">
        <f>Attraction_List!$C$2</f>
        <v>Cost</v>
      </c>
      <c r="B3" s="19">
        <f ca="1">LOOKUP(B1,Attraction_List!$Z$3:$Z$9999,Attraction_List!$C$3:$C$9999)</f>
        <v>3500</v>
      </c>
      <c r="C3" s="19"/>
      <c r="D3" s="15" t="str">
        <f>IF($B$14&gt;0,HYPERLINK("#$AL$1","Task List &gt;&gt;&gt;"),HYPERLINK("#$A$1","No Tasks"))</f>
        <v>Task List &gt;&gt;&gt;</v>
      </c>
      <c r="E3" s="17"/>
      <c r="F3" s="17"/>
      <c r="G3" s="20"/>
      <c r="AA3" s="75" t="s">
        <v>284</v>
      </c>
      <c r="AB3" s="76"/>
      <c r="AC3" s="77"/>
      <c r="AD3" s="78"/>
      <c r="AE3" s="77"/>
      <c r="AF3" s="77"/>
      <c r="AG3" s="76"/>
      <c r="AH3" s="82" t="s">
        <v>285</v>
      </c>
      <c r="AI3" s="82" t="s">
        <v>286</v>
      </c>
      <c r="AJ3" s="82" t="s">
        <v>28</v>
      </c>
      <c r="AK3" s="82" t="s">
        <v>29</v>
      </c>
      <c r="AL3" s="83" t="s">
        <v>30</v>
      </c>
    </row>
    <row r="4" ht="21.75" spans="1:40">
      <c r="A4" s="13" t="str">
        <f>Attraction_List!$D$2</f>
        <v>Cost Units</v>
      </c>
      <c r="B4" s="19" t="str">
        <f ca="1">LOOKUP(B1,Attraction_List!$Z$3:$Z$9999,Attraction_List!$D$3:$D$9999)</f>
        <v>Magic</v>
      </c>
      <c r="C4" s="19"/>
      <c r="E4" s="21"/>
      <c r="G4" s="20"/>
      <c r="L4" s="26"/>
      <c r="AA4" s="79" t="s">
        <v>644</v>
      </c>
      <c r="AB4" s="182" t="s">
        <v>868</v>
      </c>
      <c r="AC4" s="183">
        <v>2</v>
      </c>
      <c r="AD4" s="43"/>
      <c r="AE4" s="183"/>
      <c r="AF4" s="183"/>
      <c r="AG4" s="182" t="s">
        <v>193</v>
      </c>
      <c r="AH4" s="183" t="s">
        <v>33</v>
      </c>
      <c r="AI4" s="183"/>
      <c r="AJ4" s="183">
        <v>10</v>
      </c>
      <c r="AK4" s="183">
        <v>75</v>
      </c>
      <c r="AL4" s="106" t="s">
        <v>869</v>
      </c>
      <c r="AN4" s="12">
        <f ca="1" t="shared" si="0"/>
        <v>3</v>
      </c>
    </row>
    <row r="5" ht="25.5" spans="1:40">
      <c r="A5" s="13" t="str">
        <f>Attraction_List!$E$2</f>
        <v>Limited Time</v>
      </c>
      <c r="B5" s="19" t="str">
        <f ca="1">IF(LOOKUP(B1,Attraction_List!$Z$3:$Z$9999,Attraction_List!$E$3:$E$9999)="Y","Yes","No")</f>
        <v>No</v>
      </c>
      <c r="C5" s="19"/>
      <c r="E5" s="21"/>
      <c r="G5" s="20"/>
      <c r="L5" s="26"/>
      <c r="AA5" s="81"/>
      <c r="AB5" s="218" t="s">
        <v>870</v>
      </c>
      <c r="AC5" s="219">
        <v>7</v>
      </c>
      <c r="AD5" s="39"/>
      <c r="AE5" s="219"/>
      <c r="AF5" s="219"/>
      <c r="AG5" s="218" t="s">
        <v>193</v>
      </c>
      <c r="AH5" s="219" t="s">
        <v>35</v>
      </c>
      <c r="AI5" s="219"/>
      <c r="AJ5" s="219">
        <v>13</v>
      </c>
      <c r="AK5" s="219">
        <v>110</v>
      </c>
      <c r="AL5" s="107" t="s">
        <v>871</v>
      </c>
      <c r="AN5" s="12">
        <f ca="1" t="shared" si="0"/>
        <v>3</v>
      </c>
    </row>
    <row r="6" ht="21" spans="1:40">
      <c r="A6" s="13" t="str">
        <f>Attraction_List!$F$2</f>
        <v>Build Time</v>
      </c>
      <c r="B6" s="19" t="str">
        <f ca="1">LOOKUP(B1,Attraction_List!$Z$3:$Z$9999,Attraction_List!$F$3:$F$9999)</f>
        <v>6h</v>
      </c>
      <c r="C6" s="19"/>
      <c r="E6" s="21"/>
      <c r="G6" s="20"/>
      <c r="L6" s="26"/>
      <c r="AA6" s="81"/>
      <c r="AB6" s="218" t="s">
        <v>872</v>
      </c>
      <c r="AC6" s="219">
        <v>4</v>
      </c>
      <c r="AD6" s="39"/>
      <c r="AE6" s="219"/>
      <c r="AF6" s="219"/>
      <c r="AG6" s="218" t="s">
        <v>193</v>
      </c>
      <c r="AH6" s="219" t="s">
        <v>46</v>
      </c>
      <c r="AI6" s="219"/>
      <c r="AJ6" s="219">
        <v>16</v>
      </c>
      <c r="AK6" s="219">
        <v>155</v>
      </c>
      <c r="AL6" s="245" t="s">
        <v>873</v>
      </c>
      <c r="AN6" s="12">
        <f ca="1" t="shared" si="0"/>
        <v>2</v>
      </c>
    </row>
    <row r="7" ht="21.75" spans="1:40">
      <c r="A7" s="13" t="str">
        <f>Attraction_List!$G$2</f>
        <v>Size</v>
      </c>
      <c r="B7" s="19" t="str">
        <f ca="1">LOOKUP(B1,Attraction_List!$Z$3:$Z$9999,Attraction_List!$G$3:$G$9999)</f>
        <v>10x10</v>
      </c>
      <c r="C7" s="19"/>
      <c r="E7" s="21"/>
      <c r="G7" s="20"/>
      <c r="L7" s="26"/>
      <c r="AA7" s="80"/>
      <c r="AB7" s="184" t="s">
        <v>874</v>
      </c>
      <c r="AC7" s="185">
        <v>10</v>
      </c>
      <c r="AD7" s="41"/>
      <c r="AE7" s="185"/>
      <c r="AF7" s="185"/>
      <c r="AG7" s="184" t="s">
        <v>193</v>
      </c>
      <c r="AH7" s="185" t="s">
        <v>41</v>
      </c>
      <c r="AI7" s="185"/>
      <c r="AJ7" s="185">
        <v>29</v>
      </c>
      <c r="AK7" s="185">
        <v>275</v>
      </c>
      <c r="AL7" s="108" t="s">
        <v>214</v>
      </c>
      <c r="AN7" s="12">
        <f ca="1" t="shared" si="0"/>
        <v>1</v>
      </c>
    </row>
    <row r="8" ht="21" spans="1:40">
      <c r="A8" s="13" t="str">
        <f>Attraction_List!$H$2</f>
        <v>Collect Time</v>
      </c>
      <c r="B8" s="19" t="str">
        <f ca="1">LOOKUP(B1,Attraction_List!$Z$3:$Z$9999,Attraction_List!$H$3:$H$9999)</f>
        <v>12h</v>
      </c>
      <c r="C8" s="19"/>
      <c r="E8" s="21"/>
      <c r="G8" s="20"/>
      <c r="L8" s="26"/>
      <c r="AA8" s="44"/>
      <c r="AB8" s="45"/>
      <c r="AC8" s="45"/>
      <c r="AD8" s="45"/>
      <c r="AE8" s="45"/>
      <c r="AF8" s="45"/>
      <c r="AG8" s="45"/>
      <c r="AH8" s="45"/>
      <c r="AI8" s="45"/>
      <c r="AJ8" s="45"/>
      <c r="AK8" s="45"/>
      <c r="AL8" s="46"/>
      <c r="AN8" s="12">
        <f ca="1" t="shared" si="0"/>
        <v>0</v>
      </c>
    </row>
    <row r="9" ht="21" spans="1:40">
      <c r="A9" s="13" t="str">
        <f>Attraction_List!$I$2</f>
        <v>Striking Gold</v>
      </c>
      <c r="B9" s="19" t="str">
        <f ca="1">IF(LOOKUP(B1,Attraction_List!$Z$3:$Z$9999,Attraction_List!$I$3:$I$9999)="Y","Yes","No")</f>
        <v>No</v>
      </c>
      <c r="C9" s="19"/>
      <c r="E9" s="21"/>
      <c r="G9" s="20"/>
      <c r="L9" s="26"/>
      <c r="AA9" s="44"/>
      <c r="AB9" s="45"/>
      <c r="AC9" s="45"/>
      <c r="AD9" s="45"/>
      <c r="AE9" s="45"/>
      <c r="AF9" s="45"/>
      <c r="AG9" s="45"/>
      <c r="AH9" s="45"/>
      <c r="AI9" s="45"/>
      <c r="AJ9" s="45"/>
      <c r="AK9" s="45"/>
      <c r="AL9" s="46"/>
      <c r="AN9" s="12">
        <f ca="1" t="shared" si="0"/>
        <v>0</v>
      </c>
    </row>
    <row r="10" ht="21" spans="1:40">
      <c r="A10" s="13" t="str">
        <f>Attraction_List!$J$2</f>
        <v>XP</v>
      </c>
      <c r="B10" s="19">
        <f ca="1">LOOKUP(B1,Attraction_List!$Z$3:$Z$9999,Attraction_List!$J$3:$J$9999)</f>
        <v>30</v>
      </c>
      <c r="C10" s="19"/>
      <c r="E10" s="21"/>
      <c r="G10" s="20"/>
      <c r="L10" s="26"/>
      <c r="AA10" s="44"/>
      <c r="AB10" s="45"/>
      <c r="AC10" s="45"/>
      <c r="AD10" s="45"/>
      <c r="AE10" s="45"/>
      <c r="AF10" s="45"/>
      <c r="AG10" s="45"/>
      <c r="AH10" s="45"/>
      <c r="AI10" s="45"/>
      <c r="AJ10" s="45"/>
      <c r="AK10" s="45"/>
      <c r="AL10" s="46"/>
      <c r="AN10" s="12">
        <f ca="1" t="shared" si="0"/>
        <v>0</v>
      </c>
    </row>
    <row r="11" ht="21" spans="1:40">
      <c r="A11" s="13" t="str">
        <f>Attraction_List!$K$2</f>
        <v>Magic</v>
      </c>
      <c r="B11" s="19">
        <f ca="1">LOOKUP(B1,Attraction_List!$Z$3:$Z$9999,Attraction_List!$K$3:$K$9999)</f>
        <v>180</v>
      </c>
      <c r="C11" s="19"/>
      <c r="D11" s="22"/>
      <c r="E11" s="23"/>
      <c r="F11" s="24"/>
      <c r="G11" s="22"/>
      <c r="H11" s="24"/>
      <c r="I11" s="24"/>
      <c r="J11" s="24"/>
      <c r="K11" s="24"/>
      <c r="L11" s="27"/>
      <c r="AA11" s="44"/>
      <c r="AB11" s="45"/>
      <c r="AC11" s="45"/>
      <c r="AD11" s="45"/>
      <c r="AE11" s="45"/>
      <c r="AF11" s="45"/>
      <c r="AG11" s="45"/>
      <c r="AH11" s="45"/>
      <c r="AI11" s="45"/>
      <c r="AJ11" s="45"/>
      <c r="AK11" s="45"/>
      <c r="AL11" s="46"/>
      <c r="AN11" s="12">
        <f ca="1" t="shared" si="0"/>
        <v>0</v>
      </c>
    </row>
    <row r="12" ht="21" spans="1:40">
      <c r="A12" s="13" t="str">
        <f>Attraction_List!$L$2</f>
        <v>Possible Tokens</v>
      </c>
      <c r="B12" s="19" t="str">
        <f ca="1">LOOKUP(B1,Attraction_List!$Z$3:$Z$9999,Attraction_List!$L$3:$L$9999)</f>
        <v>Pixie Dust ● Tinker Bell Ears ● Corona Kingdom Flag</v>
      </c>
      <c r="C12" s="19"/>
      <c r="E12" s="21"/>
      <c r="G12" s="20"/>
      <c r="L12" s="28"/>
      <c r="AA12" s="44"/>
      <c r="AB12" s="45"/>
      <c r="AC12" s="45"/>
      <c r="AD12" s="45"/>
      <c r="AE12" s="45"/>
      <c r="AF12" s="45"/>
      <c r="AG12" s="45"/>
      <c r="AH12" s="45"/>
      <c r="AI12" s="45"/>
      <c r="AJ12" s="45"/>
      <c r="AK12" s="45"/>
      <c r="AL12" s="46"/>
      <c r="AN12" s="12">
        <f ca="1" t="shared" si="0"/>
        <v>0</v>
      </c>
    </row>
    <row r="13" ht="21" spans="1:40">
      <c r="A13" s="13" t="str">
        <f>Attraction_List!$M$2</f>
        <v>Activity</v>
      </c>
      <c r="B13" s="19" t="str">
        <f ca="1">LOOKUP(B1,Attraction_List!$Z$3:$Z$9999,Attraction_List!$M$3:$M$9999)</f>
        <v>Finding Fairies</v>
      </c>
      <c r="C13" s="19"/>
      <c r="E13" s="21"/>
      <c r="G13" s="20"/>
      <c r="L13" s="29"/>
      <c r="AA13" s="44"/>
      <c r="AB13" s="45"/>
      <c r="AC13" s="45"/>
      <c r="AD13" s="45"/>
      <c r="AE13" s="45"/>
      <c r="AF13" s="45"/>
      <c r="AG13" s="45"/>
      <c r="AH13" s="45"/>
      <c r="AI13" s="45"/>
      <c r="AJ13" s="45"/>
      <c r="AK13" s="45"/>
      <c r="AL13" s="46"/>
      <c r="AN13" s="12">
        <f ca="1" t="shared" si="0"/>
        <v>0</v>
      </c>
    </row>
    <row r="14" ht="21" spans="1:40">
      <c r="A14" s="13" t="s">
        <v>308</v>
      </c>
      <c r="B14" s="22">
        <f>COUNTA($AB$4:$AB$9999)</f>
        <v>4</v>
      </c>
      <c r="C14" s="24"/>
      <c r="D14" s="22"/>
      <c r="E14" s="23"/>
      <c r="F14" s="24"/>
      <c r="G14" s="20"/>
      <c r="H14" s="24"/>
      <c r="I14" s="24"/>
      <c r="J14" s="24"/>
      <c r="K14" s="24"/>
      <c r="L14" s="28"/>
      <c r="AA14" s="44"/>
      <c r="AB14" s="45"/>
      <c r="AC14" s="45"/>
      <c r="AD14" s="45"/>
      <c r="AE14" s="45"/>
      <c r="AF14" s="45"/>
      <c r="AG14" s="45"/>
      <c r="AH14" s="45"/>
      <c r="AI14" s="45"/>
      <c r="AJ14" s="45"/>
      <c r="AK14" s="45"/>
      <c r="AL14" s="46"/>
      <c r="AN14" s="12">
        <f ca="1" t="shared" si="0"/>
        <v>0</v>
      </c>
    </row>
    <row r="15" ht="21" spans="1:40">
      <c r="A15" s="13" t="s">
        <v>311</v>
      </c>
      <c r="B15" s="22">
        <f>COUNTA($AA$4:$AA$9999)</f>
        <v>1</v>
      </c>
      <c r="C15" s="24"/>
      <c r="D15" s="22"/>
      <c r="E15" s="23"/>
      <c r="F15" s="24"/>
      <c r="G15" s="20"/>
      <c r="H15" s="24"/>
      <c r="I15" s="24"/>
      <c r="J15" s="24"/>
      <c r="K15" s="24"/>
      <c r="L15" s="28"/>
      <c r="AA15" s="44"/>
      <c r="AB15" s="45"/>
      <c r="AC15" s="45"/>
      <c r="AD15" s="45"/>
      <c r="AE15" s="45"/>
      <c r="AF15" s="45"/>
      <c r="AG15" s="45"/>
      <c r="AH15" s="45"/>
      <c r="AI15" s="45"/>
      <c r="AJ15" s="45"/>
      <c r="AK15" s="45"/>
      <c r="AL15" s="46"/>
      <c r="AN15" s="12">
        <f ca="1" t="shared" si="0"/>
        <v>0</v>
      </c>
    </row>
    <row r="16" spans="27:40">
      <c r="AA16" s="44"/>
      <c r="AB16" s="46"/>
      <c r="AC16" s="45"/>
      <c r="AD16" s="47"/>
      <c r="AE16" s="45"/>
      <c r="AF16" s="45"/>
      <c r="AG16" s="45"/>
      <c r="AH16" s="45"/>
      <c r="AI16" s="45"/>
      <c r="AJ16" s="45"/>
      <c r="AK16" s="45"/>
      <c r="AL16" s="46"/>
      <c r="AN16" s="12">
        <f ca="1" t="shared" si="0"/>
        <v>0</v>
      </c>
    </row>
    <row r="17" spans="27:40">
      <c r="AA17" s="44"/>
      <c r="AB17" s="46"/>
      <c r="AC17" s="45"/>
      <c r="AD17" s="45"/>
      <c r="AE17" s="45"/>
      <c r="AF17" s="45"/>
      <c r="AG17" s="45"/>
      <c r="AH17" s="45"/>
      <c r="AI17" s="45"/>
      <c r="AJ17" s="45"/>
      <c r="AK17" s="45"/>
      <c r="AL17" s="46"/>
      <c r="AN17" s="12">
        <f ca="1" t="shared" si="0"/>
        <v>0</v>
      </c>
    </row>
    <row r="18" spans="27:40">
      <c r="AA18" s="44"/>
      <c r="AB18" s="46"/>
      <c r="AC18" s="45"/>
      <c r="AD18" s="45"/>
      <c r="AE18" s="45"/>
      <c r="AF18" s="45"/>
      <c r="AG18" s="46"/>
      <c r="AH18" s="45"/>
      <c r="AI18" s="45"/>
      <c r="AJ18" s="45"/>
      <c r="AK18" s="45"/>
      <c r="AL18" s="46"/>
      <c r="AN18" s="12">
        <f ca="1" t="shared" si="0"/>
        <v>0</v>
      </c>
    </row>
    <row r="19" spans="27:40">
      <c r="AA19" s="44"/>
      <c r="AB19" s="46"/>
      <c r="AC19" s="45"/>
      <c r="AD19" s="45"/>
      <c r="AE19" s="45"/>
      <c r="AF19" s="45"/>
      <c r="AG19" s="46"/>
      <c r="AH19" s="45"/>
      <c r="AI19" s="45"/>
      <c r="AJ19" s="45"/>
      <c r="AK19" s="45"/>
      <c r="AL19" s="46"/>
      <c r="AN19" s="12">
        <f ca="1" t="shared" si="0"/>
        <v>0</v>
      </c>
    </row>
    <row r="20" spans="27:40">
      <c r="AA20" s="44"/>
      <c r="AB20" s="46"/>
      <c r="AC20" s="45"/>
      <c r="AD20" s="47"/>
      <c r="AE20" s="45"/>
      <c r="AF20" s="45"/>
      <c r="AG20" s="46"/>
      <c r="AH20" s="45"/>
      <c r="AI20" s="45"/>
      <c r="AJ20" s="45"/>
      <c r="AK20" s="45"/>
      <c r="AL20" s="46"/>
      <c r="AN20" s="12">
        <f ca="1" t="shared" si="0"/>
        <v>0</v>
      </c>
    </row>
    <row r="21" spans="27:40">
      <c r="AA21" s="44"/>
      <c r="AB21" s="46"/>
      <c r="AC21" s="45"/>
      <c r="AD21" s="45"/>
      <c r="AE21" s="45"/>
      <c r="AF21" s="45"/>
      <c r="AG21" s="46"/>
      <c r="AH21" s="45"/>
      <c r="AI21" s="45"/>
      <c r="AJ21" s="45"/>
      <c r="AK21" s="45"/>
      <c r="AL21" s="46"/>
      <c r="AN21" s="12">
        <f ca="1" t="shared" si="0"/>
        <v>0</v>
      </c>
    </row>
    <row r="22" spans="27:40">
      <c r="AA22" s="44"/>
      <c r="AB22" s="46"/>
      <c r="AC22" s="45"/>
      <c r="AD22" s="45"/>
      <c r="AE22" s="45"/>
      <c r="AF22" s="45"/>
      <c r="AG22" s="46"/>
      <c r="AH22" s="45"/>
      <c r="AI22" s="45"/>
      <c r="AJ22" s="45"/>
      <c r="AK22" s="45"/>
      <c r="AL22" s="46"/>
      <c r="AN22" s="12">
        <f ca="1" t="shared" si="0"/>
        <v>0</v>
      </c>
    </row>
    <row r="23" spans="27:40">
      <c r="AA23" s="44"/>
      <c r="AB23" s="46"/>
      <c r="AC23" s="45"/>
      <c r="AD23" s="45"/>
      <c r="AE23" s="45"/>
      <c r="AF23" s="45"/>
      <c r="AG23" s="46"/>
      <c r="AH23" s="45"/>
      <c r="AI23" s="45"/>
      <c r="AJ23" s="45"/>
      <c r="AK23" s="45"/>
      <c r="AL23" s="46"/>
      <c r="AN23" s="12">
        <f ca="1" t="shared" si="0"/>
        <v>0</v>
      </c>
    </row>
    <row r="24" spans="27:40">
      <c r="AA24" s="44"/>
      <c r="AB24" s="45"/>
      <c r="AC24" s="45"/>
      <c r="AD24" s="45"/>
      <c r="AE24" s="45"/>
      <c r="AF24" s="45"/>
      <c r="AG24" s="45"/>
      <c r="AH24" s="45"/>
      <c r="AI24" s="45"/>
      <c r="AJ24" s="45"/>
      <c r="AK24" s="45"/>
      <c r="AL24" s="46"/>
      <c r="AN24" s="12">
        <f ca="1" t="shared" si="0"/>
        <v>0</v>
      </c>
    </row>
    <row r="25" spans="27:40">
      <c r="AA25" s="44"/>
      <c r="AB25" s="45"/>
      <c r="AC25" s="45"/>
      <c r="AD25" s="47"/>
      <c r="AE25" s="45"/>
      <c r="AF25" s="45"/>
      <c r="AG25" s="45"/>
      <c r="AH25" s="45"/>
      <c r="AI25" s="45"/>
      <c r="AJ25" s="45"/>
      <c r="AK25" s="45"/>
      <c r="AL25" s="46"/>
      <c r="AN25" s="12">
        <f ca="1" t="shared" si="0"/>
        <v>0</v>
      </c>
    </row>
    <row r="26" spans="27:40">
      <c r="AA26" s="44"/>
      <c r="AB26" s="45"/>
      <c r="AC26" s="45"/>
      <c r="AD26" s="45"/>
      <c r="AE26" s="45"/>
      <c r="AF26" s="45"/>
      <c r="AG26" s="45"/>
      <c r="AH26" s="45"/>
      <c r="AI26" s="45"/>
      <c r="AJ26" s="45"/>
      <c r="AK26" s="45"/>
      <c r="AL26" s="46"/>
      <c r="AN26" s="12">
        <f ca="1" t="shared" si="0"/>
        <v>0</v>
      </c>
    </row>
    <row r="27" spans="27:40">
      <c r="AA27" s="44"/>
      <c r="AB27" s="45"/>
      <c r="AC27" s="45"/>
      <c r="AD27" s="45"/>
      <c r="AE27" s="45"/>
      <c r="AF27" s="45"/>
      <c r="AG27" s="45"/>
      <c r="AH27" s="45"/>
      <c r="AI27" s="45"/>
      <c r="AJ27" s="45"/>
      <c r="AK27" s="45"/>
      <c r="AL27" s="46"/>
      <c r="AN27" s="12">
        <f ca="1" t="shared" si="0"/>
        <v>0</v>
      </c>
    </row>
    <row r="28" spans="27:40">
      <c r="AA28" s="44"/>
      <c r="AB28" s="45"/>
      <c r="AC28" s="45"/>
      <c r="AD28" s="45"/>
      <c r="AE28" s="45"/>
      <c r="AF28" s="45"/>
      <c r="AG28" s="45"/>
      <c r="AH28" s="45"/>
      <c r="AI28" s="45"/>
      <c r="AJ28" s="45"/>
      <c r="AK28" s="45"/>
      <c r="AL28" s="46"/>
      <c r="AN28" s="12">
        <f ca="1" t="shared" si="0"/>
        <v>0</v>
      </c>
    </row>
    <row r="29" spans="27:40">
      <c r="AA29" s="44"/>
      <c r="AB29" s="45"/>
      <c r="AC29" s="45"/>
      <c r="AD29" s="45"/>
      <c r="AE29" s="45"/>
      <c r="AF29" s="45"/>
      <c r="AG29" s="45"/>
      <c r="AH29" s="45"/>
      <c r="AI29" s="45"/>
      <c r="AJ29" s="45"/>
      <c r="AK29" s="45"/>
      <c r="AL29" s="46"/>
      <c r="AN29" s="12">
        <f ca="1" t="shared" si="0"/>
        <v>0</v>
      </c>
    </row>
    <row r="30" spans="27:40">
      <c r="AA30" s="44"/>
      <c r="AB30" s="45"/>
      <c r="AC30" s="45"/>
      <c r="AD30" s="45"/>
      <c r="AE30" s="45"/>
      <c r="AF30" s="45"/>
      <c r="AG30" s="45"/>
      <c r="AH30" s="45"/>
      <c r="AI30" s="45"/>
      <c r="AJ30" s="45"/>
      <c r="AK30" s="45"/>
      <c r="AL30" s="46"/>
      <c r="AN30" s="12">
        <f ca="1" t="shared" si="0"/>
        <v>0</v>
      </c>
    </row>
    <row r="31" spans="27:40">
      <c r="AA31" s="44"/>
      <c r="AB31" s="45"/>
      <c r="AC31" s="45"/>
      <c r="AD31" s="45"/>
      <c r="AE31" s="45"/>
      <c r="AF31" s="45"/>
      <c r="AG31" s="45"/>
      <c r="AH31" s="45"/>
      <c r="AI31" s="45"/>
      <c r="AJ31" s="45"/>
      <c r="AK31" s="45"/>
      <c r="AL31" s="46"/>
      <c r="AN31" s="12">
        <f ca="1" t="shared" si="0"/>
        <v>0</v>
      </c>
    </row>
    <row r="32" spans="27:40">
      <c r="AA32" s="44"/>
      <c r="AB32" s="45"/>
      <c r="AC32" s="45"/>
      <c r="AD32" s="45"/>
      <c r="AE32" s="45"/>
      <c r="AF32" s="45"/>
      <c r="AG32" s="45"/>
      <c r="AH32" s="45"/>
      <c r="AI32" s="45"/>
      <c r="AJ32" s="45"/>
      <c r="AK32" s="45"/>
      <c r="AL32" s="46"/>
      <c r="AN32" s="12">
        <f ca="1" t="shared" si="0"/>
        <v>0</v>
      </c>
    </row>
    <row r="33" spans="27:40">
      <c r="AA33" s="44"/>
      <c r="AB33" s="45"/>
      <c r="AC33" s="45"/>
      <c r="AD33" s="47"/>
      <c r="AE33" s="45"/>
      <c r="AF33" s="45"/>
      <c r="AG33" s="45"/>
      <c r="AH33" s="45"/>
      <c r="AI33" s="45"/>
      <c r="AJ33" s="45"/>
      <c r="AK33" s="45"/>
      <c r="AL33" s="46"/>
      <c r="AN33" s="12">
        <f ca="1" t="shared" si="0"/>
        <v>0</v>
      </c>
    </row>
    <row r="34" spans="27:40">
      <c r="AA34" s="44"/>
      <c r="AB34" s="46"/>
      <c r="AC34" s="45"/>
      <c r="AD34" s="45"/>
      <c r="AE34" s="45"/>
      <c r="AF34" s="45"/>
      <c r="AG34" s="46"/>
      <c r="AH34" s="45"/>
      <c r="AI34" s="45"/>
      <c r="AJ34" s="45"/>
      <c r="AK34" s="45"/>
      <c r="AL34" s="70"/>
      <c r="AN34" s="12">
        <f ca="1" t="shared" si="0"/>
        <v>0</v>
      </c>
    </row>
    <row r="35" spans="27:40">
      <c r="AA35" s="48"/>
      <c r="AB35" s="49"/>
      <c r="AC35" s="50"/>
      <c r="AD35" s="50"/>
      <c r="AE35" s="50"/>
      <c r="AF35" s="50"/>
      <c r="AG35" s="49"/>
      <c r="AH35" s="50"/>
      <c r="AI35" s="50"/>
      <c r="AJ35" s="50"/>
      <c r="AK35" s="50"/>
      <c r="AL35" s="71"/>
      <c r="AN35" s="12">
        <f ca="1" t="shared" si="0"/>
        <v>0</v>
      </c>
    </row>
    <row r="36" spans="27:40">
      <c r="AA36" s="48"/>
      <c r="AB36" s="49"/>
      <c r="AC36" s="50"/>
      <c r="AD36" s="50"/>
      <c r="AE36" s="50"/>
      <c r="AF36" s="50"/>
      <c r="AG36" s="49"/>
      <c r="AH36" s="50"/>
      <c r="AI36" s="50"/>
      <c r="AJ36" s="50"/>
      <c r="AK36" s="50"/>
      <c r="AL36" s="71"/>
      <c r="AN36" s="12">
        <f ca="1" t="shared" si="0"/>
        <v>0</v>
      </c>
    </row>
    <row r="37" spans="27:40">
      <c r="AA37" s="48"/>
      <c r="AB37" s="49"/>
      <c r="AC37" s="50"/>
      <c r="AD37" s="50"/>
      <c r="AE37" s="50"/>
      <c r="AF37" s="50"/>
      <c r="AG37" s="49"/>
      <c r="AH37" s="50"/>
      <c r="AI37" s="50"/>
      <c r="AJ37" s="50"/>
      <c r="AK37" s="50"/>
      <c r="AL37" s="71"/>
      <c r="AN37" s="12">
        <f ca="1" t="shared" si="0"/>
        <v>0</v>
      </c>
    </row>
    <row r="38" spans="27:40">
      <c r="AA38" s="51"/>
      <c r="AB38" s="29"/>
      <c r="AC38" s="10"/>
      <c r="AE38" s="10"/>
      <c r="AF38" s="10"/>
      <c r="AG38" s="29"/>
      <c r="AH38" s="10"/>
      <c r="AI38" s="10"/>
      <c r="AJ38" s="10"/>
      <c r="AK38" s="10"/>
      <c r="AL38" s="28"/>
      <c r="AN38" s="12">
        <f ca="1" t="shared" si="0"/>
        <v>0</v>
      </c>
    </row>
    <row r="39" spans="27:40">
      <c r="AA39" s="51"/>
      <c r="AB39" s="29"/>
      <c r="AC39" s="10"/>
      <c r="AE39" s="10"/>
      <c r="AF39" s="10"/>
      <c r="AG39" s="29"/>
      <c r="AH39" s="10"/>
      <c r="AI39" s="10"/>
      <c r="AJ39" s="10"/>
      <c r="AK39" s="10"/>
      <c r="AL39" s="28"/>
      <c r="AN39" s="12">
        <f ca="1" t="shared" si="0"/>
        <v>0</v>
      </c>
    </row>
    <row r="40" spans="27:40">
      <c r="AA40" s="51"/>
      <c r="AB40" s="29"/>
      <c r="AC40" s="10"/>
      <c r="AE40" s="10"/>
      <c r="AF40" s="10"/>
      <c r="AG40" s="29"/>
      <c r="AH40" s="10"/>
      <c r="AI40" s="10"/>
      <c r="AJ40" s="10"/>
      <c r="AK40" s="10"/>
      <c r="AL40" s="28"/>
      <c r="AN40" s="12">
        <f ca="1" t="shared" si="0"/>
        <v>0</v>
      </c>
    </row>
    <row r="41" spans="27:40">
      <c r="AA41" s="51"/>
      <c r="AB41" s="29"/>
      <c r="AC41" s="10"/>
      <c r="AE41" s="10"/>
      <c r="AF41" s="10"/>
      <c r="AG41" s="29"/>
      <c r="AH41" s="10"/>
      <c r="AI41" s="10"/>
      <c r="AJ41" s="10"/>
      <c r="AK41" s="10"/>
      <c r="AL41" s="28"/>
      <c r="AN41" s="12">
        <f ca="1" t="shared" si="0"/>
        <v>0</v>
      </c>
    </row>
    <row r="42" spans="27:40">
      <c r="AA42" s="51"/>
      <c r="AB42" s="29"/>
      <c r="AC42" s="10"/>
      <c r="AE42" s="10"/>
      <c r="AF42" s="10"/>
      <c r="AG42" s="29"/>
      <c r="AH42" s="10"/>
      <c r="AI42" s="10"/>
      <c r="AJ42" s="10"/>
      <c r="AK42" s="10"/>
      <c r="AL42" s="28"/>
      <c r="AN42" s="12">
        <f ca="1" t="shared" si="0"/>
        <v>0</v>
      </c>
    </row>
    <row r="43" spans="27:40">
      <c r="AA43" s="51"/>
      <c r="AB43" s="29"/>
      <c r="AC43" s="10"/>
      <c r="AE43" s="10"/>
      <c r="AF43" s="10"/>
      <c r="AG43" s="29"/>
      <c r="AH43" s="10"/>
      <c r="AI43" s="10"/>
      <c r="AJ43" s="10"/>
      <c r="AK43" s="10"/>
      <c r="AL43" s="28"/>
      <c r="AN43" s="12">
        <f ca="1" t="shared" si="0"/>
        <v>0</v>
      </c>
    </row>
    <row r="44" spans="40:40">
      <c r="AN44" s="12">
        <f ca="1" t="shared" si="0"/>
        <v>0</v>
      </c>
    </row>
    <row r="45" spans="27:40">
      <c r="AA45" s="52"/>
      <c r="AB45" s="53"/>
      <c r="AC45" s="54"/>
      <c r="AD45" s="50"/>
      <c r="AE45" s="54"/>
      <c r="AF45" s="54"/>
      <c r="AG45" s="53"/>
      <c r="AH45" s="54"/>
      <c r="AI45" s="54"/>
      <c r="AJ45" s="54"/>
      <c r="AK45" s="54"/>
      <c r="AL45" s="72"/>
      <c r="AM45" s="52"/>
      <c r="AN45" s="12">
        <f ca="1" t="shared" si="0"/>
        <v>0</v>
      </c>
    </row>
    <row r="46" spans="27:40">
      <c r="AA46" s="44"/>
      <c r="AB46" s="55"/>
      <c r="AC46" s="56"/>
      <c r="AD46" s="45"/>
      <c r="AE46" s="56"/>
      <c r="AF46" s="56"/>
      <c r="AG46" s="55"/>
      <c r="AH46" s="56"/>
      <c r="AI46" s="56"/>
      <c r="AJ46" s="56"/>
      <c r="AK46" s="56"/>
      <c r="AL46" s="73"/>
      <c r="AM46" s="52"/>
      <c r="AN46" s="12">
        <f ca="1" t="shared" si="0"/>
        <v>0</v>
      </c>
    </row>
    <row r="47" spans="27:40">
      <c r="AA47" s="44"/>
      <c r="AB47" s="55"/>
      <c r="AC47" s="56"/>
      <c r="AD47" s="45"/>
      <c r="AE47" s="56"/>
      <c r="AF47" s="56"/>
      <c r="AG47" s="55"/>
      <c r="AH47" s="56"/>
      <c r="AI47" s="56"/>
      <c r="AJ47" s="56"/>
      <c r="AK47" s="56"/>
      <c r="AL47" s="46"/>
      <c r="AM47" s="52"/>
      <c r="AN47" s="12">
        <f ca="1" t="shared" si="0"/>
        <v>0</v>
      </c>
    </row>
    <row r="48" spans="27:40">
      <c r="AA48" s="44"/>
      <c r="AB48" s="55"/>
      <c r="AC48" s="56"/>
      <c r="AD48" s="57"/>
      <c r="AE48" s="56"/>
      <c r="AF48" s="56"/>
      <c r="AG48" s="55"/>
      <c r="AH48" s="56"/>
      <c r="AI48" s="56"/>
      <c r="AJ48" s="56"/>
      <c r="AK48" s="56"/>
      <c r="AL48" s="46"/>
      <c r="AM48" s="52"/>
      <c r="AN48" s="12">
        <f ca="1" t="shared" si="0"/>
        <v>0</v>
      </c>
    </row>
    <row r="49" spans="27:40">
      <c r="AA49" s="58"/>
      <c r="AB49" s="59"/>
      <c r="AC49" s="21"/>
      <c r="AD49" s="60"/>
      <c r="AE49" s="21"/>
      <c r="AF49" s="21"/>
      <c r="AG49" s="59"/>
      <c r="AH49" s="21"/>
      <c r="AI49" s="21"/>
      <c r="AJ49" s="21"/>
      <c r="AK49" s="21"/>
      <c r="AL49" s="74"/>
      <c r="AN49" s="12">
        <f ca="1" t="shared" si="0"/>
        <v>0</v>
      </c>
    </row>
    <row r="50" spans="40:40">
      <c r="AN50" s="12">
        <f ca="1" t="shared" si="0"/>
        <v>0</v>
      </c>
    </row>
    <row r="51" spans="40:40">
      <c r="AN51" s="12">
        <f ca="1" t="shared" si="0"/>
        <v>0</v>
      </c>
    </row>
    <row r="52" spans="40:40">
      <c r="AN52" s="12">
        <f ca="1" t="shared" si="0"/>
        <v>0</v>
      </c>
    </row>
    <row r="53" spans="40:40">
      <c r="AN53" s="12">
        <f ca="1" t="shared" si="0"/>
        <v>0</v>
      </c>
    </row>
    <row r="54" spans="40:40">
      <c r="AN54" s="12">
        <f ca="1" t="shared" si="0"/>
        <v>0</v>
      </c>
    </row>
    <row r="55" spans="40:40">
      <c r="AN55" s="12">
        <f ca="1" t="shared" si="0"/>
        <v>0</v>
      </c>
    </row>
    <row r="56" spans="40:40">
      <c r="AN56" s="12">
        <f ca="1" t="shared" si="0"/>
        <v>0</v>
      </c>
    </row>
    <row r="57" spans="40:40">
      <c r="AN57" s="12">
        <f ca="1" t="shared" si="0"/>
        <v>0</v>
      </c>
    </row>
    <row r="58" spans="40:40">
      <c r="AN58" s="12">
        <f ca="1" t="shared" si="0"/>
        <v>0</v>
      </c>
    </row>
    <row r="59" spans="40:40">
      <c r="AN59" s="12">
        <f ca="1" t="shared" si="0"/>
        <v>0</v>
      </c>
    </row>
    <row r="60" spans="40:40">
      <c r="AN60" s="12">
        <f ca="1" t="shared" si="0"/>
        <v>0</v>
      </c>
    </row>
    <row r="61" spans="40:40">
      <c r="AN61" s="12">
        <f ca="1" t="shared" si="0"/>
        <v>0</v>
      </c>
    </row>
    <row r="62" spans="40:40">
      <c r="AN62" s="12">
        <f ca="1" t="shared" si="0"/>
        <v>0</v>
      </c>
    </row>
    <row r="63" spans="40:40">
      <c r="AN63" s="12">
        <f ca="1" t="shared" si="0"/>
        <v>0</v>
      </c>
    </row>
    <row r="64" spans="40:40">
      <c r="AN64" s="12">
        <f ca="1" t="shared" si="0"/>
        <v>0</v>
      </c>
    </row>
    <row r="65" spans="40:40">
      <c r="AN65" s="12">
        <f ca="1" t="shared" si="0"/>
        <v>0</v>
      </c>
    </row>
    <row r="66" spans="40:40">
      <c r="AN66" s="12">
        <f ca="1" t="shared" si="0"/>
        <v>0</v>
      </c>
    </row>
    <row r="67" spans="40:40">
      <c r="AN67" s="12">
        <f t="shared" ref="AN67:AN99" si="1">IF(ISBLANK($AL67),0,1+LEN($AL67)-LEN(SUBSTITUTE($AL67,"●","")))</f>
        <v>0</v>
      </c>
    </row>
    <row r="68" spans="40:40">
      <c r="AN68" s="12">
        <f t="shared" si="1"/>
        <v>0</v>
      </c>
    </row>
    <row r="69" spans="40:40">
      <c r="AN69" s="12">
        <f t="shared" si="1"/>
        <v>0</v>
      </c>
    </row>
    <row r="70" spans="40:40">
      <c r="AN70" s="12">
        <f t="shared" si="1"/>
        <v>0</v>
      </c>
    </row>
    <row r="71" spans="40:40">
      <c r="AN71" s="12">
        <f t="shared" si="1"/>
        <v>0</v>
      </c>
    </row>
    <row r="72" spans="40:40">
      <c r="AN72" s="12">
        <f t="shared" si="1"/>
        <v>0</v>
      </c>
    </row>
    <row r="73" spans="40:40">
      <c r="AN73" s="12">
        <f t="shared" si="1"/>
        <v>0</v>
      </c>
    </row>
    <row r="74" spans="40:40">
      <c r="AN74" s="12">
        <f t="shared" si="1"/>
        <v>0</v>
      </c>
    </row>
    <row r="75" spans="40:40">
      <c r="AN75" s="12">
        <f t="shared" si="1"/>
        <v>0</v>
      </c>
    </row>
    <row r="76" spans="40:40">
      <c r="AN76" s="12">
        <f t="shared" si="1"/>
        <v>0</v>
      </c>
    </row>
    <row r="77" spans="40:40">
      <c r="AN77" s="12">
        <f t="shared" si="1"/>
        <v>0</v>
      </c>
    </row>
    <row r="78" spans="40:40">
      <c r="AN78" s="12">
        <f t="shared" si="1"/>
        <v>0</v>
      </c>
    </row>
    <row r="79" spans="40:40">
      <c r="AN79" s="12">
        <f t="shared" si="1"/>
        <v>0</v>
      </c>
    </row>
    <row r="80" spans="40:40">
      <c r="AN80" s="12">
        <f t="shared" si="1"/>
        <v>0</v>
      </c>
    </row>
    <row r="81" spans="40:40">
      <c r="AN81" s="12">
        <f t="shared" si="1"/>
        <v>0</v>
      </c>
    </row>
    <row r="82" spans="40:40">
      <c r="AN82" s="12">
        <f t="shared" si="1"/>
        <v>0</v>
      </c>
    </row>
    <row r="83" spans="40:40">
      <c r="AN83" s="12">
        <f t="shared" si="1"/>
        <v>0</v>
      </c>
    </row>
    <row r="84" spans="40:40">
      <c r="AN84" s="12">
        <f t="shared" si="1"/>
        <v>0</v>
      </c>
    </row>
    <row r="85" spans="40:40">
      <c r="AN85" s="12">
        <f t="shared" si="1"/>
        <v>0</v>
      </c>
    </row>
    <row r="86" spans="40:40">
      <c r="AN86" s="12">
        <f t="shared" si="1"/>
        <v>0</v>
      </c>
    </row>
    <row r="87" spans="40:40">
      <c r="AN87" s="12">
        <f t="shared" si="1"/>
        <v>0</v>
      </c>
    </row>
    <row r="88" spans="40:40">
      <c r="AN88" s="12">
        <f t="shared" si="1"/>
        <v>0</v>
      </c>
    </row>
    <row r="89" spans="40:40">
      <c r="AN89" s="12">
        <f t="shared" si="1"/>
        <v>0</v>
      </c>
    </row>
    <row r="90" spans="40:40">
      <c r="AN90" s="12">
        <f t="shared" si="1"/>
        <v>0</v>
      </c>
    </row>
    <row r="91" spans="40:40">
      <c r="AN91" s="12">
        <f t="shared" si="1"/>
        <v>0</v>
      </c>
    </row>
    <row r="92" spans="40:40">
      <c r="AN92" s="12">
        <f t="shared" si="1"/>
        <v>0</v>
      </c>
    </row>
    <row r="93" spans="40:40">
      <c r="AN93" s="12">
        <f t="shared" si="1"/>
        <v>0</v>
      </c>
    </row>
    <row r="94" spans="40:40">
      <c r="AN94" s="12">
        <f t="shared" si="1"/>
        <v>0</v>
      </c>
    </row>
    <row r="95" spans="40:40">
      <c r="AN95" s="12">
        <f t="shared" si="1"/>
        <v>0</v>
      </c>
    </row>
    <row r="96" spans="40:40">
      <c r="AN96" s="12">
        <f t="shared" si="1"/>
        <v>0</v>
      </c>
    </row>
    <row r="97" spans="40:40">
      <c r="AN97" s="12">
        <f t="shared" si="1"/>
        <v>0</v>
      </c>
    </row>
    <row r="98" spans="40:40">
      <c r="AN98" s="12">
        <f t="shared" si="1"/>
        <v>0</v>
      </c>
    </row>
    <row r="99" spans="40:40">
      <c r="AN99" s="12">
        <f t="shared" si="1"/>
        <v>0</v>
      </c>
    </row>
  </sheetData>
  <sheetProtection sheet="1" objects="1"/>
  <mergeCells count="12">
    <mergeCell ref="D1:F1"/>
    <mergeCell ref="AA1:AL1"/>
    <mergeCell ref="D2:F2"/>
    <mergeCell ref="AJ2:AK2"/>
    <mergeCell ref="D3:F3"/>
    <mergeCell ref="AA4:AA7"/>
    <mergeCell ref="AB2:AB3"/>
    <mergeCell ref="AC2:AC3"/>
    <mergeCell ref="AD2:AD3"/>
    <mergeCell ref="AE2:AE3"/>
    <mergeCell ref="AF2:AF3"/>
    <mergeCell ref="AG2:AG3"/>
  </mergeCells>
  <pageMargins left="0.75" right="0.75" top="1" bottom="1" header="0.511805555555556" footer="0.511805555555556"/>
  <headerFooter/>
  <drawing r:id="rId1"/>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sheetPr>
    <pageSetUpPr autoPageBreaks="0"/>
  </sheetPr>
  <dimension ref="A1:AN99"/>
  <sheetViews>
    <sheetView showZeros="0" workbookViewId="0">
      <selection activeCell="A1" sqref="A1"/>
    </sheetView>
  </sheetViews>
  <sheetFormatPr defaultColWidth="9.14285714285714" defaultRowHeight="15"/>
  <cols>
    <col min="1" max="1" width="20.5714285714286" customWidth="1"/>
    <col min="2" max="2" width="29.7142857142857" style="8" customWidth="1"/>
    <col min="3" max="3" width="10.2857142857143" style="9" customWidth="1"/>
    <col min="4" max="4" width="10.2857142857143" style="10" customWidth="1"/>
    <col min="5" max="6" width="10.2857142857143" style="9" customWidth="1"/>
    <col min="7" max="7" width="10.2857142857143" style="8" customWidth="1"/>
    <col min="8" max="11" width="10.2857142857143" style="9" customWidth="1"/>
    <col min="12" max="12" width="10.2857142857143" style="11" customWidth="1"/>
    <col min="13" max="24" width="10.2857142857143" style="12" customWidth="1"/>
    <col min="26" max="26" width="0.990476190476191" customWidth="1"/>
    <col min="27" max="27" width="20.5714285714286" customWidth="1"/>
    <col min="28" max="28" width="29.7142857142857" style="8" customWidth="1"/>
    <col min="29" max="29" width="6.71428571428571" style="9" customWidth="1"/>
    <col min="30" max="30" width="19.1428571428571" style="10" customWidth="1"/>
    <col min="31" max="31" width="8.28571428571429" style="9" customWidth="1"/>
    <col min="32" max="32" width="7.42857142857143" style="9" customWidth="1"/>
    <col min="33" max="33" width="33.2857142857143" style="8" customWidth="1"/>
    <col min="34" max="34" width="9.28571428571429" style="9" customWidth="1"/>
    <col min="35" max="35" width="5.42857142857143" style="9" customWidth="1"/>
    <col min="36" max="36" width="3.85714285714286" style="9" customWidth="1"/>
    <col min="37" max="37" width="6.57142857142857" style="9" customWidth="1"/>
    <col min="38" max="38" width="36.2857142857143" style="11" customWidth="1"/>
    <col min="39" max="39" width="0.857142857142857" customWidth="1"/>
    <col min="40" max="40" width="9.14285714285714" style="12"/>
  </cols>
  <sheetData>
    <row r="1" ht="22.5" spans="1:40">
      <c r="A1" s="13" t="str">
        <f>Attraction_List!$Z$2</f>
        <v>Sheet Name</v>
      </c>
      <c r="B1" s="14" t="str">
        <f ca="1">MID(CELL("filename",B1),FIND("]",CELL("filename",B1))+1,255)</f>
        <v>Pizza_Planet</v>
      </c>
      <c r="C1" s="14"/>
      <c r="D1" s="15" t="str">
        <f ca="1">HYPERLINK("#"&amp;CELL("address",INDEX(Attraction_List!$A$3:$A$9999,MATCH($B$1,Attraction_List!$Z$3:$Z$9999,0),1)),"Back to Attraction List")</f>
        <v>Back to Attraction List</v>
      </c>
      <c r="E1" s="16"/>
      <c r="F1" s="17"/>
      <c r="G1" s="18"/>
      <c r="H1" s="18"/>
      <c r="I1" s="18"/>
      <c r="J1" s="18"/>
      <c r="K1" s="18"/>
      <c r="L1" s="25"/>
      <c r="AA1" s="30" t="str">
        <f ca="1">N($B$14)&amp;" Task(s) From "&amp;N($B$15)&amp;" Character(s) Use "&amp;CHAR(34)&amp;$B$2&amp;CHAR(34)&amp;" For "&amp;N($AN$1)&amp;" Token(s)"</f>
        <v>16 Task(s) From 8 Character(s) Use "Pizza Planet" For 13 Token(s)</v>
      </c>
      <c r="AB1" s="31"/>
      <c r="AC1" s="31"/>
      <c r="AD1" s="31"/>
      <c r="AE1" s="31"/>
      <c r="AF1" s="31"/>
      <c r="AG1" s="31"/>
      <c r="AH1" s="31"/>
      <c r="AI1" s="31"/>
      <c r="AJ1" s="31"/>
      <c r="AK1" s="31"/>
      <c r="AL1" s="61"/>
      <c r="AN1" s="12">
        <f ca="1">SUM($AN$4:$AN$9999)</f>
        <v>13</v>
      </c>
    </row>
    <row r="2" ht="22.5" spans="1:40">
      <c r="A2" s="13" t="str">
        <f>Attraction_List!$A$2</f>
        <v>Name</v>
      </c>
      <c r="B2" s="19" t="str">
        <f ca="1">LOOKUP(B1,Attraction_List!$Z$3:$Z$9999,Attraction_List!$A$3:$A$9999)</f>
        <v>Pizza Planet</v>
      </c>
      <c r="C2" s="19"/>
      <c r="D2" s="9"/>
      <c r="G2" s="20"/>
      <c r="AA2" s="32" t="str">
        <f>HYPERLINK("#$A$1","&lt;&lt;&lt; Attraction Info")</f>
        <v>&lt;&lt;&lt; Attraction Info</v>
      </c>
      <c r="AB2" s="33" t="s">
        <v>276</v>
      </c>
      <c r="AC2" s="34" t="s">
        <v>277</v>
      </c>
      <c r="AD2" s="35" t="s">
        <v>278</v>
      </c>
      <c r="AE2" s="34" t="s">
        <v>279</v>
      </c>
      <c r="AF2" s="34" t="s">
        <v>280</v>
      </c>
      <c r="AG2" s="33" t="s">
        <v>281</v>
      </c>
      <c r="AH2" s="62"/>
      <c r="AI2" s="63" t="s">
        <v>282</v>
      </c>
      <c r="AJ2" s="62" t="s">
        <v>283</v>
      </c>
      <c r="AK2" s="62"/>
      <c r="AL2" s="64" t="str">
        <f ca="1">HYPERLINK("#"&amp;CELL("address",INDEX(Attraction_List!$A$3:$A$9999,MATCH($B$1,Attraction_List!$Z$3:$Z$9999,0),1)),"Back to Attraction List")</f>
        <v>Back to Attraction List</v>
      </c>
      <c r="AN2" s="12">
        <f ca="1" t="shared" ref="AN2:AN66" si="0">IF(ISBLANK($AL2),0,1+LEN($AL2)-LEN(SUBSTITUTE($AL2,"●","")))</f>
        <v>1</v>
      </c>
    </row>
    <row r="3" ht="22.5" spans="1:38">
      <c r="A3" s="13" t="str">
        <f>Attraction_List!$C$2</f>
        <v>Cost</v>
      </c>
      <c r="B3" s="19">
        <f ca="1">LOOKUP(B1,Attraction_List!$Z$3:$Z$9999,Attraction_List!$C$3:$C$9999)</f>
        <v>6000</v>
      </c>
      <c r="C3" s="19"/>
      <c r="D3" s="15" t="str">
        <f>IF($B$14&gt;0,HYPERLINK("#$AL$1","Task List &gt;&gt;&gt;"),HYPERLINK("#$A$1","No Tasks"))</f>
        <v>Task List &gt;&gt;&gt;</v>
      </c>
      <c r="E3" s="17"/>
      <c r="F3" s="17"/>
      <c r="G3" s="20"/>
      <c r="AA3" s="75" t="s">
        <v>284</v>
      </c>
      <c r="AB3" s="76"/>
      <c r="AC3" s="77"/>
      <c r="AD3" s="78"/>
      <c r="AE3" s="77"/>
      <c r="AF3" s="77"/>
      <c r="AG3" s="76"/>
      <c r="AH3" s="82" t="s">
        <v>285</v>
      </c>
      <c r="AI3" s="82" t="s">
        <v>286</v>
      </c>
      <c r="AJ3" s="82" t="s">
        <v>28</v>
      </c>
      <c r="AK3" s="82" t="s">
        <v>29</v>
      </c>
      <c r="AL3" s="83" t="s">
        <v>30</v>
      </c>
    </row>
    <row r="4" ht="22.5" spans="1:40">
      <c r="A4" s="13" t="str">
        <f>Attraction_List!$D$2</f>
        <v>Cost Units</v>
      </c>
      <c r="B4" s="19" t="str">
        <f ca="1">LOOKUP(B1,Attraction_List!$Z$3:$Z$9999,Attraction_List!$D$3:$D$9999)</f>
        <v>Magic</v>
      </c>
      <c r="C4" s="19"/>
      <c r="E4" s="21"/>
      <c r="G4" s="20"/>
      <c r="L4" s="26"/>
      <c r="AA4" s="178" t="s">
        <v>287</v>
      </c>
      <c r="AB4" s="240" t="s">
        <v>875</v>
      </c>
      <c r="AC4" s="190">
        <v>2</v>
      </c>
      <c r="AD4" s="179"/>
      <c r="AE4" s="190"/>
      <c r="AF4" s="190"/>
      <c r="AG4" s="240" t="s">
        <v>195</v>
      </c>
      <c r="AH4" s="190" t="s">
        <v>42</v>
      </c>
      <c r="AI4" s="207"/>
      <c r="AJ4" s="190">
        <v>20</v>
      </c>
      <c r="AK4" s="190">
        <v>200</v>
      </c>
      <c r="AL4" s="191"/>
      <c r="AN4" s="12">
        <f ca="1" t="shared" si="0"/>
        <v>0</v>
      </c>
    </row>
    <row r="5" ht="21" spans="1:40">
      <c r="A5" s="13" t="str">
        <f>Attraction_List!$E$2</f>
        <v>Limited Time</v>
      </c>
      <c r="B5" s="19" t="str">
        <f ca="1">IF(LOOKUP(B1,Attraction_List!$Z$3:$Z$9999,Attraction_List!$E$3:$E$9999)="Y","Yes","No")</f>
        <v>No</v>
      </c>
      <c r="C5" s="19"/>
      <c r="E5" s="21"/>
      <c r="G5" s="20"/>
      <c r="L5" s="26"/>
      <c r="AA5" s="79" t="s">
        <v>294</v>
      </c>
      <c r="AB5" s="182" t="s">
        <v>876</v>
      </c>
      <c r="AC5" s="183">
        <v>3</v>
      </c>
      <c r="AD5" s="43"/>
      <c r="AE5" s="183"/>
      <c r="AF5" s="183"/>
      <c r="AG5" s="182" t="s">
        <v>195</v>
      </c>
      <c r="AH5" s="183" t="s">
        <v>35</v>
      </c>
      <c r="AI5" s="183"/>
      <c r="AJ5" s="183">
        <v>13</v>
      </c>
      <c r="AK5" s="183">
        <v>110</v>
      </c>
      <c r="AL5" s="236" t="s">
        <v>877</v>
      </c>
      <c r="AN5" s="12">
        <f ca="1" t="shared" si="0"/>
        <v>2</v>
      </c>
    </row>
    <row r="6" ht="21" spans="1:40">
      <c r="A6" s="13" t="str">
        <f>Attraction_List!$F$2</f>
        <v>Build Time</v>
      </c>
      <c r="B6" s="19" t="str">
        <f ca="1">LOOKUP(B1,Attraction_List!$Z$3:$Z$9999,Attraction_List!$F$3:$F$9999)</f>
        <v>12h</v>
      </c>
      <c r="C6" s="19"/>
      <c r="E6" s="21"/>
      <c r="G6" s="20"/>
      <c r="L6" s="26"/>
      <c r="AA6" s="81"/>
      <c r="AB6" s="218" t="s">
        <v>878</v>
      </c>
      <c r="AC6" s="219">
        <v>5</v>
      </c>
      <c r="AD6" s="39" t="s">
        <v>289</v>
      </c>
      <c r="AE6" s="219">
        <v>6</v>
      </c>
      <c r="AF6" s="219"/>
      <c r="AG6" s="218" t="s">
        <v>195</v>
      </c>
      <c r="AH6" s="219" t="s">
        <v>42</v>
      </c>
      <c r="AI6" s="219"/>
      <c r="AJ6" s="219">
        <v>25</v>
      </c>
      <c r="AK6" s="219">
        <v>270</v>
      </c>
      <c r="AL6" s="67"/>
      <c r="AN6" s="12">
        <f ca="1" t="shared" si="0"/>
        <v>0</v>
      </c>
    </row>
    <row r="7" ht="21.75" spans="1:40">
      <c r="A7" s="13" t="str">
        <f>Attraction_List!$G$2</f>
        <v>Size</v>
      </c>
      <c r="B7" s="19" t="str">
        <f ca="1">LOOKUP(B1,Attraction_List!$Z$3:$Z$9999,Attraction_List!$G$3:$G$9999)</f>
        <v>11x11</v>
      </c>
      <c r="C7" s="19"/>
      <c r="E7" s="21"/>
      <c r="G7" s="20"/>
      <c r="L7" s="26"/>
      <c r="AA7" s="80"/>
      <c r="AB7" s="184" t="s">
        <v>879</v>
      </c>
      <c r="AC7" s="185"/>
      <c r="AD7" s="41" t="s">
        <v>291</v>
      </c>
      <c r="AE7" s="185">
        <v>3</v>
      </c>
      <c r="AF7" s="185"/>
      <c r="AG7" s="184" t="s">
        <v>195</v>
      </c>
      <c r="AH7" s="185" t="s">
        <v>100</v>
      </c>
      <c r="AI7" s="185"/>
      <c r="AJ7" s="185">
        <v>57</v>
      </c>
      <c r="AK7" s="185">
        <v>500</v>
      </c>
      <c r="AL7" s="68"/>
      <c r="AN7" s="12">
        <f ca="1" t="shared" si="0"/>
        <v>0</v>
      </c>
    </row>
    <row r="8" ht="21" spans="1:40">
      <c r="A8" s="13" t="str">
        <f>Attraction_List!$H$2</f>
        <v>Collect Time</v>
      </c>
      <c r="B8" s="19" t="str">
        <f ca="1">LOOKUP(B1,Attraction_List!$Z$3:$Z$9999,Attraction_List!$H$3:$H$9999)</f>
        <v>4h</v>
      </c>
      <c r="C8" s="19"/>
      <c r="E8" s="21"/>
      <c r="G8" s="20"/>
      <c r="L8" s="26"/>
      <c r="AA8" s="124" t="s">
        <v>298</v>
      </c>
      <c r="AB8" s="220" t="s">
        <v>880</v>
      </c>
      <c r="AC8" s="214">
        <v>10</v>
      </c>
      <c r="AD8" s="221" t="s">
        <v>327</v>
      </c>
      <c r="AE8" s="214">
        <v>2</v>
      </c>
      <c r="AF8" s="214"/>
      <c r="AG8" s="220" t="s">
        <v>195</v>
      </c>
      <c r="AH8" s="214" t="s">
        <v>46</v>
      </c>
      <c r="AI8" s="214"/>
      <c r="AJ8" s="214">
        <v>20</v>
      </c>
      <c r="AK8" s="214">
        <v>210</v>
      </c>
      <c r="AL8" s="244" t="s">
        <v>881</v>
      </c>
      <c r="AN8" s="12">
        <f ca="1" t="shared" si="0"/>
        <v>1</v>
      </c>
    </row>
    <row r="9" ht="21" spans="1:40">
      <c r="A9" s="13" t="str">
        <f>Attraction_List!$I$2</f>
        <v>Striking Gold</v>
      </c>
      <c r="B9" s="19" t="str">
        <f ca="1">IF(LOOKUP(B1,Attraction_List!$Z$3:$Z$9999,Attraction_List!$I$3:$I$9999)="Y","Yes","No")</f>
        <v>No</v>
      </c>
      <c r="C9" s="19"/>
      <c r="E9" s="21"/>
      <c r="G9" s="20"/>
      <c r="L9" s="26"/>
      <c r="AA9" s="81"/>
      <c r="AB9" s="218" t="s">
        <v>882</v>
      </c>
      <c r="AC9" s="219">
        <v>7</v>
      </c>
      <c r="AD9" s="39"/>
      <c r="AE9" s="219"/>
      <c r="AF9" s="219"/>
      <c r="AG9" s="218" t="s">
        <v>195</v>
      </c>
      <c r="AH9" s="219" t="s">
        <v>42</v>
      </c>
      <c r="AI9" s="219"/>
      <c r="AJ9" s="219">
        <v>20</v>
      </c>
      <c r="AK9" s="219">
        <v>200</v>
      </c>
      <c r="AL9" s="67"/>
      <c r="AN9" s="12">
        <f ca="1" t="shared" si="0"/>
        <v>0</v>
      </c>
    </row>
    <row r="10" ht="21.75" spans="1:40">
      <c r="A10" s="13" t="str">
        <f>Attraction_List!$J$2</f>
        <v>XP</v>
      </c>
      <c r="B10" s="19">
        <f ca="1">LOOKUP(B1,Attraction_List!$Z$3:$Z$9999,Attraction_List!$J$3:$J$9999)</f>
        <v>15</v>
      </c>
      <c r="C10" s="19"/>
      <c r="E10" s="21"/>
      <c r="G10" s="20"/>
      <c r="L10" s="26"/>
      <c r="AA10" s="113"/>
      <c r="AB10" s="208" t="s">
        <v>883</v>
      </c>
      <c r="AC10" s="209">
        <v>5</v>
      </c>
      <c r="AD10" s="210" t="s">
        <v>291</v>
      </c>
      <c r="AE10" s="209">
        <v>10</v>
      </c>
      <c r="AF10" s="209"/>
      <c r="AG10" s="208" t="s">
        <v>195</v>
      </c>
      <c r="AH10" s="209" t="s">
        <v>91</v>
      </c>
      <c r="AI10" s="209"/>
      <c r="AJ10" s="209">
        <v>43</v>
      </c>
      <c r="AK10" s="209">
        <v>400</v>
      </c>
      <c r="AL10" s="216"/>
      <c r="AN10" s="12">
        <f ca="1" t="shared" si="0"/>
        <v>0</v>
      </c>
    </row>
    <row r="11" ht="21.75" spans="1:40">
      <c r="A11" s="13" t="str">
        <f>Attraction_List!$K$2</f>
        <v>Magic</v>
      </c>
      <c r="B11" s="19">
        <f ca="1">LOOKUP(B1,Attraction_List!$Z$3:$Z$9999,Attraction_List!$K$3:$K$9999)</f>
        <v>85</v>
      </c>
      <c r="C11" s="19"/>
      <c r="D11" s="22"/>
      <c r="E11" s="23"/>
      <c r="F11" s="24"/>
      <c r="G11" s="22"/>
      <c r="H11" s="24"/>
      <c r="I11" s="24"/>
      <c r="J11" s="24"/>
      <c r="K11" s="24"/>
      <c r="L11" s="27"/>
      <c r="AA11" s="84" t="s">
        <v>296</v>
      </c>
      <c r="AB11" s="193" t="s">
        <v>884</v>
      </c>
      <c r="AC11" s="89">
        <v>4</v>
      </c>
      <c r="AD11" s="90"/>
      <c r="AE11" s="89"/>
      <c r="AF11" s="89"/>
      <c r="AG11" s="88" t="s">
        <v>195</v>
      </c>
      <c r="AH11" s="89" t="s">
        <v>46</v>
      </c>
      <c r="AI11" s="90"/>
      <c r="AJ11" s="89">
        <v>16</v>
      </c>
      <c r="AK11" s="89">
        <v>155</v>
      </c>
      <c r="AL11" s="194" t="s">
        <v>885</v>
      </c>
      <c r="AN11" s="12">
        <f ca="1" t="shared" si="0"/>
        <v>3</v>
      </c>
    </row>
    <row r="12" ht="21" spans="1:40">
      <c r="A12" s="13" t="str">
        <f>Attraction_List!$L$2</f>
        <v>Possible Tokens</v>
      </c>
      <c r="B12" s="19">
        <f ca="1">LOOKUP(B1,Attraction_List!$Z$3:$Z$9999,Attraction_List!$L$3:$L$9999)</f>
        <v>0</v>
      </c>
      <c r="C12" s="19"/>
      <c r="E12" s="21"/>
      <c r="G12" s="20"/>
      <c r="L12" s="28"/>
      <c r="AA12" s="124" t="s">
        <v>291</v>
      </c>
      <c r="AB12" s="241" t="s">
        <v>886</v>
      </c>
      <c r="AC12" s="214">
        <v>7</v>
      </c>
      <c r="AD12" s="221"/>
      <c r="AE12" s="214"/>
      <c r="AF12" s="214"/>
      <c r="AG12" s="241" t="s">
        <v>195</v>
      </c>
      <c r="AH12" s="214" t="s">
        <v>58</v>
      </c>
      <c r="AI12" s="214"/>
      <c r="AJ12" s="214">
        <v>7</v>
      </c>
      <c r="AK12" s="214">
        <v>40</v>
      </c>
      <c r="AL12" s="244"/>
      <c r="AN12" s="12">
        <f ca="1" t="shared" si="0"/>
        <v>0</v>
      </c>
    </row>
    <row r="13" ht="21" spans="1:40">
      <c r="A13" s="13" t="str">
        <f>Attraction_List!$M$2</f>
        <v>Activity</v>
      </c>
      <c r="B13" s="19" t="str">
        <f ca="1">LOOKUP(B1,Attraction_List!$Z$3:$Z$9999,Attraction_List!$M$3:$M$9999)</f>
        <v>Tossing Dough</v>
      </c>
      <c r="C13" s="19"/>
      <c r="E13" s="21"/>
      <c r="G13" s="20"/>
      <c r="L13" s="29"/>
      <c r="AA13" s="81"/>
      <c r="AB13" s="242" t="s">
        <v>883</v>
      </c>
      <c r="AC13" s="219">
        <v>10</v>
      </c>
      <c r="AD13" s="39" t="s">
        <v>298</v>
      </c>
      <c r="AE13" s="219">
        <v>5</v>
      </c>
      <c r="AF13" s="219"/>
      <c r="AG13" s="242" t="s">
        <v>195</v>
      </c>
      <c r="AH13" s="219" t="s">
        <v>91</v>
      </c>
      <c r="AI13" s="219"/>
      <c r="AJ13" s="219">
        <v>43</v>
      </c>
      <c r="AK13" s="219">
        <v>400</v>
      </c>
      <c r="AL13" s="67"/>
      <c r="AN13" s="12">
        <f ca="1" t="shared" si="0"/>
        <v>0</v>
      </c>
    </row>
    <row r="14" ht="21.75" spans="1:40">
      <c r="A14" s="13" t="s">
        <v>308</v>
      </c>
      <c r="B14" s="22">
        <f>COUNTA($AB$4:$AB$9999)</f>
        <v>16</v>
      </c>
      <c r="C14" s="24"/>
      <c r="D14" s="22"/>
      <c r="E14" s="23"/>
      <c r="F14" s="24"/>
      <c r="G14" s="20"/>
      <c r="H14" s="24"/>
      <c r="I14" s="24"/>
      <c r="J14" s="24"/>
      <c r="K14" s="24"/>
      <c r="L14" s="28"/>
      <c r="AA14" s="113"/>
      <c r="AB14" s="243" t="s">
        <v>887</v>
      </c>
      <c r="AC14" s="209">
        <v>3</v>
      </c>
      <c r="AD14" s="210" t="s">
        <v>294</v>
      </c>
      <c r="AE14" s="209"/>
      <c r="AF14" s="209"/>
      <c r="AG14" s="243" t="s">
        <v>195</v>
      </c>
      <c r="AH14" s="209" t="s">
        <v>100</v>
      </c>
      <c r="AI14" s="209"/>
      <c r="AJ14" s="209">
        <v>57</v>
      </c>
      <c r="AK14" s="209">
        <v>500</v>
      </c>
      <c r="AL14" s="216"/>
      <c r="AN14" s="12">
        <f ca="1" t="shared" si="0"/>
        <v>0</v>
      </c>
    </row>
    <row r="15" ht="21" spans="1:40">
      <c r="A15" s="13" t="s">
        <v>311</v>
      </c>
      <c r="B15" s="22">
        <f>COUNTA($AA$4:$AA$9999)</f>
        <v>8</v>
      </c>
      <c r="C15" s="24"/>
      <c r="D15" s="22"/>
      <c r="E15" s="23"/>
      <c r="F15" s="24"/>
      <c r="G15" s="20"/>
      <c r="H15" s="24"/>
      <c r="I15" s="24"/>
      <c r="J15" s="24"/>
      <c r="K15" s="24"/>
      <c r="L15" s="28"/>
      <c r="AA15" s="79" t="s">
        <v>289</v>
      </c>
      <c r="AB15" s="182" t="s">
        <v>888</v>
      </c>
      <c r="AC15" s="183">
        <v>6</v>
      </c>
      <c r="AD15" s="43" t="s">
        <v>294</v>
      </c>
      <c r="AE15" s="183">
        <v>5</v>
      </c>
      <c r="AF15" s="183"/>
      <c r="AG15" s="182" t="s">
        <v>195</v>
      </c>
      <c r="AH15" s="183" t="s">
        <v>42</v>
      </c>
      <c r="AI15" s="183"/>
      <c r="AJ15" s="183">
        <v>25</v>
      </c>
      <c r="AK15" s="183">
        <v>270</v>
      </c>
      <c r="AL15" s="69"/>
      <c r="AN15" s="12">
        <f ca="1" t="shared" si="0"/>
        <v>0</v>
      </c>
    </row>
    <row r="16" ht="26.25" spans="27:40">
      <c r="AA16" s="80"/>
      <c r="AB16" s="184" t="s">
        <v>886</v>
      </c>
      <c r="AC16" s="185">
        <v>2</v>
      </c>
      <c r="AD16" s="41"/>
      <c r="AE16" s="185"/>
      <c r="AF16" s="185"/>
      <c r="AG16" s="184" t="s">
        <v>195</v>
      </c>
      <c r="AH16" s="185" t="s">
        <v>41</v>
      </c>
      <c r="AI16" s="185"/>
      <c r="AJ16" s="185">
        <v>29</v>
      </c>
      <c r="AK16" s="185">
        <v>275</v>
      </c>
      <c r="AL16" s="68" t="s">
        <v>889</v>
      </c>
      <c r="AN16" s="12">
        <f ca="1" t="shared" si="0"/>
        <v>3</v>
      </c>
    </row>
    <row r="17" spans="27:40">
      <c r="AA17" s="124" t="s">
        <v>327</v>
      </c>
      <c r="AB17" s="220" t="s">
        <v>880</v>
      </c>
      <c r="AC17" s="214">
        <v>2</v>
      </c>
      <c r="AD17" s="221" t="s">
        <v>298</v>
      </c>
      <c r="AE17" s="214">
        <v>10</v>
      </c>
      <c r="AF17" s="214"/>
      <c r="AG17" s="220" t="s">
        <v>195</v>
      </c>
      <c r="AH17" s="214" t="s">
        <v>46</v>
      </c>
      <c r="AI17" s="214"/>
      <c r="AJ17" s="214">
        <v>20</v>
      </c>
      <c r="AK17" s="214">
        <v>210</v>
      </c>
      <c r="AL17" s="215" t="s">
        <v>881</v>
      </c>
      <c r="AN17" s="12">
        <f ca="1" t="shared" si="0"/>
        <v>1</v>
      </c>
    </row>
    <row r="18" ht="15.75" spans="27:40">
      <c r="AA18" s="113"/>
      <c r="AB18" s="208" t="s">
        <v>886</v>
      </c>
      <c r="AC18" s="209">
        <v>5</v>
      </c>
      <c r="AD18" s="210"/>
      <c r="AE18" s="209"/>
      <c r="AF18" s="209"/>
      <c r="AG18" s="208" t="s">
        <v>195</v>
      </c>
      <c r="AH18" s="209" t="s">
        <v>41</v>
      </c>
      <c r="AI18" s="209"/>
      <c r="AJ18" s="209">
        <v>29</v>
      </c>
      <c r="AK18" s="209">
        <v>275</v>
      </c>
      <c r="AL18" s="216" t="s">
        <v>890</v>
      </c>
      <c r="AN18" s="12">
        <f ca="1" t="shared" si="0"/>
        <v>3</v>
      </c>
    </row>
    <row r="19" ht="15.75" spans="27:40">
      <c r="AA19" s="84" t="s">
        <v>303</v>
      </c>
      <c r="AB19" s="88" t="s">
        <v>891</v>
      </c>
      <c r="AC19" s="89">
        <v>7</v>
      </c>
      <c r="AD19" s="90"/>
      <c r="AE19" s="89"/>
      <c r="AF19" s="89"/>
      <c r="AG19" s="88" t="s">
        <v>195</v>
      </c>
      <c r="AH19" s="89" t="s">
        <v>100</v>
      </c>
      <c r="AI19" s="89"/>
      <c r="AJ19" s="89">
        <v>45</v>
      </c>
      <c r="AK19" s="89">
        <v>375</v>
      </c>
      <c r="AL19" s="91"/>
      <c r="AN19" s="12">
        <f ca="1" t="shared" si="0"/>
        <v>0</v>
      </c>
    </row>
    <row r="20" spans="27:40">
      <c r="AA20" s="44"/>
      <c r="AB20" s="46"/>
      <c r="AC20" s="45"/>
      <c r="AD20" s="47"/>
      <c r="AE20" s="45"/>
      <c r="AF20" s="45"/>
      <c r="AG20" s="46"/>
      <c r="AH20" s="45"/>
      <c r="AI20" s="45"/>
      <c r="AJ20" s="45"/>
      <c r="AK20" s="45"/>
      <c r="AL20" s="46"/>
      <c r="AN20" s="12">
        <f ca="1" t="shared" si="0"/>
        <v>0</v>
      </c>
    </row>
    <row r="21" spans="27:40">
      <c r="AA21" s="44"/>
      <c r="AB21" s="46"/>
      <c r="AC21" s="45"/>
      <c r="AD21" s="45"/>
      <c r="AE21" s="45"/>
      <c r="AF21" s="45"/>
      <c r="AG21" s="46"/>
      <c r="AH21" s="45"/>
      <c r="AI21" s="45"/>
      <c r="AJ21" s="45"/>
      <c r="AK21" s="45"/>
      <c r="AL21" s="46"/>
      <c r="AN21" s="12">
        <f ca="1" t="shared" si="0"/>
        <v>0</v>
      </c>
    </row>
    <row r="22" spans="27:40">
      <c r="AA22" s="44"/>
      <c r="AB22" s="46"/>
      <c r="AC22" s="45"/>
      <c r="AD22" s="45"/>
      <c r="AE22" s="45"/>
      <c r="AF22" s="45"/>
      <c r="AG22" s="46"/>
      <c r="AH22" s="45"/>
      <c r="AI22" s="45"/>
      <c r="AJ22" s="45"/>
      <c r="AK22" s="45"/>
      <c r="AL22" s="46"/>
      <c r="AN22" s="12">
        <f ca="1" t="shared" si="0"/>
        <v>0</v>
      </c>
    </row>
    <row r="23" spans="27:40">
      <c r="AA23" s="44"/>
      <c r="AB23" s="46"/>
      <c r="AC23" s="45"/>
      <c r="AD23" s="45"/>
      <c r="AE23" s="45"/>
      <c r="AF23" s="45"/>
      <c r="AG23" s="46"/>
      <c r="AH23" s="45"/>
      <c r="AI23" s="45"/>
      <c r="AJ23" s="45"/>
      <c r="AK23" s="45"/>
      <c r="AL23" s="46"/>
      <c r="AN23" s="12">
        <f ca="1" t="shared" si="0"/>
        <v>0</v>
      </c>
    </row>
    <row r="24" spans="27:40">
      <c r="AA24" s="44"/>
      <c r="AB24" s="45"/>
      <c r="AC24" s="45"/>
      <c r="AD24" s="45"/>
      <c r="AE24" s="45"/>
      <c r="AF24" s="45"/>
      <c r="AG24" s="45"/>
      <c r="AH24" s="45"/>
      <c r="AI24" s="45"/>
      <c r="AJ24" s="45"/>
      <c r="AK24" s="45"/>
      <c r="AL24" s="46"/>
      <c r="AN24" s="12">
        <f ca="1" t="shared" si="0"/>
        <v>0</v>
      </c>
    </row>
    <row r="25" spans="27:40">
      <c r="AA25" s="44"/>
      <c r="AB25" s="45"/>
      <c r="AC25" s="45"/>
      <c r="AD25" s="47"/>
      <c r="AE25" s="45"/>
      <c r="AF25" s="45"/>
      <c r="AG25" s="45"/>
      <c r="AH25" s="45"/>
      <c r="AI25" s="45"/>
      <c r="AJ25" s="45"/>
      <c r="AK25" s="45"/>
      <c r="AL25" s="46"/>
      <c r="AN25" s="12">
        <f ca="1" t="shared" si="0"/>
        <v>0</v>
      </c>
    </row>
    <row r="26" spans="27:40">
      <c r="AA26" s="44"/>
      <c r="AB26" s="45"/>
      <c r="AC26" s="45"/>
      <c r="AD26" s="45"/>
      <c r="AE26" s="45"/>
      <c r="AF26" s="45"/>
      <c r="AG26" s="45"/>
      <c r="AH26" s="45"/>
      <c r="AI26" s="45"/>
      <c r="AJ26" s="45"/>
      <c r="AK26" s="45"/>
      <c r="AL26" s="46"/>
      <c r="AN26" s="12">
        <f ca="1" t="shared" si="0"/>
        <v>0</v>
      </c>
    </row>
    <row r="27" spans="27:40">
      <c r="AA27" s="44"/>
      <c r="AB27" s="45"/>
      <c r="AC27" s="45"/>
      <c r="AD27" s="45"/>
      <c r="AE27" s="45"/>
      <c r="AF27" s="45"/>
      <c r="AG27" s="45"/>
      <c r="AH27" s="45"/>
      <c r="AI27" s="45"/>
      <c r="AJ27" s="45"/>
      <c r="AK27" s="45"/>
      <c r="AL27" s="46"/>
      <c r="AN27" s="12">
        <f ca="1" t="shared" si="0"/>
        <v>0</v>
      </c>
    </row>
    <row r="28" spans="27:40">
      <c r="AA28" s="44"/>
      <c r="AB28" s="45"/>
      <c r="AC28" s="45"/>
      <c r="AD28" s="45"/>
      <c r="AE28" s="45"/>
      <c r="AF28" s="45"/>
      <c r="AG28" s="45"/>
      <c r="AH28" s="45"/>
      <c r="AI28" s="45"/>
      <c r="AJ28" s="45"/>
      <c r="AK28" s="45"/>
      <c r="AL28" s="46"/>
      <c r="AN28" s="12">
        <f ca="1" t="shared" si="0"/>
        <v>0</v>
      </c>
    </row>
    <row r="29" spans="27:40">
      <c r="AA29" s="44"/>
      <c r="AB29" s="45"/>
      <c r="AC29" s="45"/>
      <c r="AD29" s="45"/>
      <c r="AE29" s="45"/>
      <c r="AF29" s="45"/>
      <c r="AG29" s="45"/>
      <c r="AH29" s="45"/>
      <c r="AI29" s="45"/>
      <c r="AJ29" s="45"/>
      <c r="AK29" s="45"/>
      <c r="AL29" s="46"/>
      <c r="AN29" s="12">
        <f ca="1" t="shared" si="0"/>
        <v>0</v>
      </c>
    </row>
    <row r="30" spans="27:40">
      <c r="AA30" s="44"/>
      <c r="AB30" s="45"/>
      <c r="AC30" s="45"/>
      <c r="AD30" s="45"/>
      <c r="AE30" s="45"/>
      <c r="AF30" s="45"/>
      <c r="AG30" s="45"/>
      <c r="AH30" s="45"/>
      <c r="AI30" s="45"/>
      <c r="AJ30" s="45"/>
      <c r="AK30" s="45"/>
      <c r="AL30" s="46"/>
      <c r="AN30" s="12">
        <f ca="1" t="shared" si="0"/>
        <v>0</v>
      </c>
    </row>
    <row r="31" spans="27:40">
      <c r="AA31" s="44"/>
      <c r="AB31" s="45"/>
      <c r="AC31" s="45"/>
      <c r="AD31" s="45"/>
      <c r="AE31" s="45"/>
      <c r="AF31" s="45"/>
      <c r="AG31" s="45"/>
      <c r="AH31" s="45"/>
      <c r="AI31" s="45"/>
      <c r="AJ31" s="45"/>
      <c r="AK31" s="45"/>
      <c r="AL31" s="46"/>
      <c r="AN31" s="12">
        <f ca="1" t="shared" si="0"/>
        <v>0</v>
      </c>
    </row>
    <row r="32" spans="27:40">
      <c r="AA32" s="44"/>
      <c r="AB32" s="45"/>
      <c r="AC32" s="45"/>
      <c r="AD32" s="45"/>
      <c r="AE32" s="45"/>
      <c r="AF32" s="45"/>
      <c r="AG32" s="45"/>
      <c r="AH32" s="45"/>
      <c r="AI32" s="45"/>
      <c r="AJ32" s="45"/>
      <c r="AK32" s="45"/>
      <c r="AL32" s="46"/>
      <c r="AN32" s="12">
        <f ca="1" t="shared" si="0"/>
        <v>0</v>
      </c>
    </row>
    <row r="33" spans="27:40">
      <c r="AA33" s="44"/>
      <c r="AB33" s="45"/>
      <c r="AC33" s="45"/>
      <c r="AD33" s="47"/>
      <c r="AE33" s="45"/>
      <c r="AF33" s="45"/>
      <c r="AG33" s="45"/>
      <c r="AH33" s="45"/>
      <c r="AI33" s="45"/>
      <c r="AJ33" s="45"/>
      <c r="AK33" s="45"/>
      <c r="AL33" s="46"/>
      <c r="AN33" s="12">
        <f ca="1" t="shared" si="0"/>
        <v>0</v>
      </c>
    </row>
    <row r="34" spans="27:40">
      <c r="AA34" s="44"/>
      <c r="AB34" s="46"/>
      <c r="AC34" s="45"/>
      <c r="AD34" s="45"/>
      <c r="AE34" s="45"/>
      <c r="AF34" s="45"/>
      <c r="AG34" s="46"/>
      <c r="AH34" s="45"/>
      <c r="AI34" s="45"/>
      <c r="AJ34" s="45"/>
      <c r="AK34" s="45"/>
      <c r="AL34" s="70"/>
      <c r="AN34" s="12">
        <f ca="1" t="shared" si="0"/>
        <v>0</v>
      </c>
    </row>
    <row r="35" spans="27:40">
      <c r="AA35" s="48"/>
      <c r="AB35" s="49"/>
      <c r="AC35" s="50"/>
      <c r="AD35" s="50"/>
      <c r="AE35" s="50"/>
      <c r="AF35" s="50"/>
      <c r="AG35" s="49"/>
      <c r="AH35" s="50"/>
      <c r="AI35" s="50"/>
      <c r="AJ35" s="50"/>
      <c r="AK35" s="50"/>
      <c r="AL35" s="71"/>
      <c r="AN35" s="12">
        <f ca="1" t="shared" si="0"/>
        <v>0</v>
      </c>
    </row>
    <row r="36" spans="27:40">
      <c r="AA36" s="48"/>
      <c r="AB36" s="49"/>
      <c r="AC36" s="50"/>
      <c r="AD36" s="50"/>
      <c r="AE36" s="50"/>
      <c r="AF36" s="50"/>
      <c r="AG36" s="49"/>
      <c r="AH36" s="50"/>
      <c r="AI36" s="50"/>
      <c r="AJ36" s="50"/>
      <c r="AK36" s="50"/>
      <c r="AL36" s="71"/>
      <c r="AN36" s="12">
        <f ca="1" t="shared" si="0"/>
        <v>0</v>
      </c>
    </row>
    <row r="37" spans="27:40">
      <c r="AA37" s="48"/>
      <c r="AB37" s="49"/>
      <c r="AC37" s="50"/>
      <c r="AD37" s="50"/>
      <c r="AE37" s="50"/>
      <c r="AF37" s="50"/>
      <c r="AG37" s="49"/>
      <c r="AH37" s="50"/>
      <c r="AI37" s="50"/>
      <c r="AJ37" s="50"/>
      <c r="AK37" s="50"/>
      <c r="AL37" s="71"/>
      <c r="AN37" s="12">
        <f ca="1" t="shared" si="0"/>
        <v>0</v>
      </c>
    </row>
    <row r="38" spans="27:40">
      <c r="AA38" s="51"/>
      <c r="AB38" s="29"/>
      <c r="AC38" s="10"/>
      <c r="AE38" s="10"/>
      <c r="AF38" s="10"/>
      <c r="AG38" s="29"/>
      <c r="AH38" s="10"/>
      <c r="AI38" s="10"/>
      <c r="AJ38" s="10"/>
      <c r="AK38" s="10"/>
      <c r="AL38" s="28"/>
      <c r="AN38" s="12">
        <f ca="1" t="shared" si="0"/>
        <v>0</v>
      </c>
    </row>
    <row r="39" spans="27:40">
      <c r="AA39" s="51"/>
      <c r="AB39" s="29"/>
      <c r="AC39" s="10"/>
      <c r="AE39" s="10"/>
      <c r="AF39" s="10"/>
      <c r="AG39" s="29"/>
      <c r="AH39" s="10"/>
      <c r="AI39" s="10"/>
      <c r="AJ39" s="10"/>
      <c r="AK39" s="10"/>
      <c r="AL39" s="28"/>
      <c r="AN39" s="12">
        <f ca="1" t="shared" si="0"/>
        <v>0</v>
      </c>
    </row>
    <row r="40" spans="27:40">
      <c r="AA40" s="51"/>
      <c r="AB40" s="29"/>
      <c r="AC40" s="10"/>
      <c r="AE40" s="10"/>
      <c r="AF40" s="10"/>
      <c r="AG40" s="29"/>
      <c r="AH40" s="10"/>
      <c r="AI40" s="10"/>
      <c r="AJ40" s="10"/>
      <c r="AK40" s="10"/>
      <c r="AL40" s="28"/>
      <c r="AN40" s="12">
        <f ca="1" t="shared" si="0"/>
        <v>0</v>
      </c>
    </row>
    <row r="41" spans="27:40">
      <c r="AA41" s="51"/>
      <c r="AB41" s="29"/>
      <c r="AC41" s="10"/>
      <c r="AE41" s="10"/>
      <c r="AF41" s="10"/>
      <c r="AG41" s="29"/>
      <c r="AH41" s="10"/>
      <c r="AI41" s="10"/>
      <c r="AJ41" s="10"/>
      <c r="AK41" s="10"/>
      <c r="AL41" s="28"/>
      <c r="AN41" s="12">
        <f ca="1" t="shared" si="0"/>
        <v>0</v>
      </c>
    </row>
    <row r="42" spans="27:40">
      <c r="AA42" s="51"/>
      <c r="AB42" s="29"/>
      <c r="AC42" s="10"/>
      <c r="AE42" s="10"/>
      <c r="AF42" s="10"/>
      <c r="AG42" s="29"/>
      <c r="AH42" s="10"/>
      <c r="AI42" s="10"/>
      <c r="AJ42" s="10"/>
      <c r="AK42" s="10"/>
      <c r="AL42" s="28"/>
      <c r="AN42" s="12">
        <f ca="1" t="shared" si="0"/>
        <v>0</v>
      </c>
    </row>
    <row r="43" spans="27:40">
      <c r="AA43" s="51"/>
      <c r="AB43" s="29"/>
      <c r="AC43" s="10"/>
      <c r="AE43" s="10"/>
      <c r="AF43" s="10"/>
      <c r="AG43" s="29"/>
      <c r="AH43" s="10"/>
      <c r="AI43" s="10"/>
      <c r="AJ43" s="10"/>
      <c r="AK43" s="10"/>
      <c r="AL43" s="28"/>
      <c r="AN43" s="12">
        <f ca="1" t="shared" si="0"/>
        <v>0</v>
      </c>
    </row>
    <row r="44" spans="40:40">
      <c r="AN44" s="12">
        <f ca="1" t="shared" si="0"/>
        <v>0</v>
      </c>
    </row>
    <row r="45" spans="27:40">
      <c r="AA45" s="52"/>
      <c r="AB45" s="53"/>
      <c r="AC45" s="54"/>
      <c r="AD45" s="50"/>
      <c r="AE45" s="54"/>
      <c r="AF45" s="54"/>
      <c r="AG45" s="53"/>
      <c r="AH45" s="54"/>
      <c r="AI45" s="54"/>
      <c r="AJ45" s="54"/>
      <c r="AK45" s="54"/>
      <c r="AL45" s="72"/>
      <c r="AM45" s="52"/>
      <c r="AN45" s="12">
        <f ca="1" t="shared" si="0"/>
        <v>0</v>
      </c>
    </row>
    <row r="46" spans="27:40">
      <c r="AA46" s="44"/>
      <c r="AB46" s="55"/>
      <c r="AC46" s="56"/>
      <c r="AD46" s="45"/>
      <c r="AE46" s="56"/>
      <c r="AF46" s="56"/>
      <c r="AG46" s="55"/>
      <c r="AH46" s="56"/>
      <c r="AI46" s="56"/>
      <c r="AJ46" s="56"/>
      <c r="AK46" s="56"/>
      <c r="AL46" s="73"/>
      <c r="AM46" s="52"/>
      <c r="AN46" s="12">
        <f ca="1" t="shared" si="0"/>
        <v>0</v>
      </c>
    </row>
    <row r="47" spans="27:40">
      <c r="AA47" s="44"/>
      <c r="AB47" s="55"/>
      <c r="AC47" s="56"/>
      <c r="AD47" s="45"/>
      <c r="AE47" s="56"/>
      <c r="AF47" s="56"/>
      <c r="AG47" s="55"/>
      <c r="AH47" s="56"/>
      <c r="AI47" s="56"/>
      <c r="AJ47" s="56"/>
      <c r="AK47" s="56"/>
      <c r="AL47" s="46"/>
      <c r="AM47" s="52"/>
      <c r="AN47" s="12">
        <f ca="1" t="shared" si="0"/>
        <v>0</v>
      </c>
    </row>
    <row r="48" spans="27:40">
      <c r="AA48" s="44"/>
      <c r="AB48" s="55"/>
      <c r="AC48" s="56"/>
      <c r="AD48" s="57"/>
      <c r="AE48" s="56"/>
      <c r="AF48" s="56"/>
      <c r="AG48" s="55"/>
      <c r="AH48" s="56"/>
      <c r="AI48" s="56"/>
      <c r="AJ48" s="56"/>
      <c r="AK48" s="56"/>
      <c r="AL48" s="46"/>
      <c r="AM48" s="52"/>
      <c r="AN48" s="12">
        <f ca="1" t="shared" si="0"/>
        <v>0</v>
      </c>
    </row>
    <row r="49" spans="27:40">
      <c r="AA49" s="58"/>
      <c r="AB49" s="59"/>
      <c r="AC49" s="21"/>
      <c r="AD49" s="60"/>
      <c r="AE49" s="21"/>
      <c r="AF49" s="21"/>
      <c r="AG49" s="59"/>
      <c r="AH49" s="21"/>
      <c r="AI49" s="21"/>
      <c r="AJ49" s="21"/>
      <c r="AK49" s="21"/>
      <c r="AL49" s="74"/>
      <c r="AN49" s="12">
        <f ca="1" t="shared" si="0"/>
        <v>0</v>
      </c>
    </row>
    <row r="50" spans="40:40">
      <c r="AN50" s="12">
        <f ca="1" t="shared" si="0"/>
        <v>0</v>
      </c>
    </row>
    <row r="51" spans="40:40">
      <c r="AN51" s="12">
        <f ca="1" t="shared" si="0"/>
        <v>0</v>
      </c>
    </row>
    <row r="52" spans="40:40">
      <c r="AN52" s="12">
        <f ca="1" t="shared" si="0"/>
        <v>0</v>
      </c>
    </row>
    <row r="53" spans="40:40">
      <c r="AN53" s="12">
        <f ca="1" t="shared" si="0"/>
        <v>0</v>
      </c>
    </row>
    <row r="54" spans="40:40">
      <c r="AN54" s="12">
        <f ca="1" t="shared" si="0"/>
        <v>0</v>
      </c>
    </row>
    <row r="55" spans="40:40">
      <c r="AN55" s="12">
        <f ca="1" t="shared" si="0"/>
        <v>0</v>
      </c>
    </row>
    <row r="56" spans="40:40">
      <c r="AN56" s="12">
        <f ca="1" t="shared" si="0"/>
        <v>0</v>
      </c>
    </row>
    <row r="57" spans="40:40">
      <c r="AN57" s="12">
        <f ca="1" t="shared" si="0"/>
        <v>0</v>
      </c>
    </row>
    <row r="58" spans="40:40">
      <c r="AN58" s="12">
        <f ca="1" t="shared" si="0"/>
        <v>0</v>
      </c>
    </row>
    <row r="59" spans="40:40">
      <c r="AN59" s="12">
        <f ca="1" t="shared" si="0"/>
        <v>0</v>
      </c>
    </row>
    <row r="60" spans="40:40">
      <c r="AN60" s="12">
        <f ca="1" t="shared" si="0"/>
        <v>0</v>
      </c>
    </row>
    <row r="61" spans="40:40">
      <c r="AN61" s="12">
        <f ca="1" t="shared" si="0"/>
        <v>0</v>
      </c>
    </row>
    <row r="62" spans="40:40">
      <c r="AN62" s="12">
        <f ca="1" t="shared" si="0"/>
        <v>0</v>
      </c>
    </row>
    <row r="63" spans="40:40">
      <c r="AN63" s="12">
        <f ca="1" t="shared" si="0"/>
        <v>0</v>
      </c>
    </row>
    <row r="64" spans="40:40">
      <c r="AN64" s="12">
        <f ca="1" t="shared" si="0"/>
        <v>0</v>
      </c>
    </row>
    <row r="65" spans="40:40">
      <c r="AN65" s="12">
        <f ca="1" t="shared" si="0"/>
        <v>0</v>
      </c>
    </row>
    <row r="66" spans="40:40">
      <c r="AN66" s="12">
        <f ca="1" t="shared" si="0"/>
        <v>0</v>
      </c>
    </row>
    <row r="67" spans="40:40">
      <c r="AN67" s="12">
        <f t="shared" ref="AN67:AN99" si="1">IF(ISBLANK($AL67),0,1+LEN($AL67)-LEN(SUBSTITUTE($AL67,"●","")))</f>
        <v>0</v>
      </c>
    </row>
    <row r="68" spans="40:40">
      <c r="AN68" s="12">
        <f t="shared" si="1"/>
        <v>0</v>
      </c>
    </row>
    <row r="69" spans="40:40">
      <c r="AN69" s="12">
        <f t="shared" si="1"/>
        <v>0</v>
      </c>
    </row>
    <row r="70" spans="40:40">
      <c r="AN70" s="12">
        <f t="shared" si="1"/>
        <v>0</v>
      </c>
    </row>
    <row r="71" spans="40:40">
      <c r="AN71" s="12">
        <f t="shared" si="1"/>
        <v>0</v>
      </c>
    </row>
    <row r="72" spans="40:40">
      <c r="AN72" s="12">
        <f t="shared" si="1"/>
        <v>0</v>
      </c>
    </row>
    <row r="73" spans="40:40">
      <c r="AN73" s="12">
        <f t="shared" si="1"/>
        <v>0</v>
      </c>
    </row>
    <row r="74" spans="40:40">
      <c r="AN74" s="12">
        <f t="shared" si="1"/>
        <v>0</v>
      </c>
    </row>
    <row r="75" spans="40:40">
      <c r="AN75" s="12">
        <f t="shared" si="1"/>
        <v>0</v>
      </c>
    </row>
    <row r="76" spans="40:40">
      <c r="AN76" s="12">
        <f t="shared" si="1"/>
        <v>0</v>
      </c>
    </row>
    <row r="77" spans="40:40">
      <c r="AN77" s="12">
        <f t="shared" si="1"/>
        <v>0</v>
      </c>
    </row>
    <row r="78" spans="40:40">
      <c r="AN78" s="12">
        <f t="shared" si="1"/>
        <v>0</v>
      </c>
    </row>
    <row r="79" spans="40:40">
      <c r="AN79" s="12">
        <f t="shared" si="1"/>
        <v>0</v>
      </c>
    </row>
    <row r="80" spans="40:40">
      <c r="AN80" s="12">
        <f t="shared" si="1"/>
        <v>0</v>
      </c>
    </row>
    <row r="81" spans="40:40">
      <c r="AN81" s="12">
        <f t="shared" si="1"/>
        <v>0</v>
      </c>
    </row>
    <row r="82" spans="40:40">
      <c r="AN82" s="12">
        <f t="shared" si="1"/>
        <v>0</v>
      </c>
    </row>
    <row r="83" spans="40:40">
      <c r="AN83" s="12">
        <f t="shared" si="1"/>
        <v>0</v>
      </c>
    </row>
    <row r="84" spans="40:40">
      <c r="AN84" s="12">
        <f t="shared" si="1"/>
        <v>0</v>
      </c>
    </row>
    <row r="85" spans="40:40">
      <c r="AN85" s="12">
        <f t="shared" si="1"/>
        <v>0</v>
      </c>
    </row>
    <row r="86" spans="40:40">
      <c r="AN86" s="12">
        <f t="shared" si="1"/>
        <v>0</v>
      </c>
    </row>
    <row r="87" spans="40:40">
      <c r="AN87" s="12">
        <f t="shared" si="1"/>
        <v>0</v>
      </c>
    </row>
    <row r="88" spans="40:40">
      <c r="AN88" s="12">
        <f t="shared" si="1"/>
        <v>0</v>
      </c>
    </row>
    <row r="89" spans="40:40">
      <c r="AN89" s="12">
        <f t="shared" si="1"/>
        <v>0</v>
      </c>
    </row>
    <row r="90" spans="40:40">
      <c r="AN90" s="12">
        <f t="shared" si="1"/>
        <v>0</v>
      </c>
    </row>
    <row r="91" spans="40:40">
      <c r="AN91" s="12">
        <f t="shared" si="1"/>
        <v>0</v>
      </c>
    </row>
    <row r="92" spans="40:40">
      <c r="AN92" s="12">
        <f t="shared" si="1"/>
        <v>0</v>
      </c>
    </row>
    <row r="93" spans="40:40">
      <c r="AN93" s="12">
        <f t="shared" si="1"/>
        <v>0</v>
      </c>
    </row>
    <row r="94" spans="40:40">
      <c r="AN94" s="12">
        <f t="shared" si="1"/>
        <v>0</v>
      </c>
    </row>
    <row r="95" spans="40:40">
      <c r="AN95" s="12">
        <f t="shared" si="1"/>
        <v>0</v>
      </c>
    </row>
    <row r="96" spans="40:40">
      <c r="AN96" s="12">
        <f t="shared" si="1"/>
        <v>0</v>
      </c>
    </row>
    <row r="97" spans="40:40">
      <c r="AN97" s="12">
        <f t="shared" si="1"/>
        <v>0</v>
      </c>
    </row>
    <row r="98" spans="40:40">
      <c r="AN98" s="12">
        <f t="shared" si="1"/>
        <v>0</v>
      </c>
    </row>
    <row r="99" spans="40:40">
      <c r="AN99" s="12">
        <f t="shared" si="1"/>
        <v>0</v>
      </c>
    </row>
  </sheetData>
  <sheetProtection sheet="1" objects="1"/>
  <mergeCells count="16">
    <mergeCell ref="D1:F1"/>
    <mergeCell ref="AA1:AL1"/>
    <mergeCell ref="D2:F2"/>
    <mergeCell ref="AJ2:AK2"/>
    <mergeCell ref="D3:F3"/>
    <mergeCell ref="AA5:AA7"/>
    <mergeCell ref="AA8:AA10"/>
    <mergeCell ref="AA12:AA14"/>
    <mergeCell ref="AA15:AA16"/>
    <mergeCell ref="AA17:AA18"/>
    <mergeCell ref="AB2:AB3"/>
    <mergeCell ref="AC2:AC3"/>
    <mergeCell ref="AD2:AD3"/>
    <mergeCell ref="AE2:AE3"/>
    <mergeCell ref="AF2:AF3"/>
    <mergeCell ref="AG2:AG3"/>
  </mergeCells>
  <pageMargins left="0.75" right="0.75" top="1" bottom="1" header="0.511805555555556" footer="0.511805555555556"/>
  <headerFooter/>
  <drawing r:id="rId1"/>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sheetPr>
    <pageSetUpPr autoPageBreaks="0"/>
  </sheetPr>
  <dimension ref="A1:AN99"/>
  <sheetViews>
    <sheetView showZeros="0" workbookViewId="0">
      <selection activeCell="A1" sqref="A1"/>
    </sheetView>
  </sheetViews>
  <sheetFormatPr defaultColWidth="9.14285714285714" defaultRowHeight="15"/>
  <cols>
    <col min="1" max="1" width="20.5714285714286" customWidth="1"/>
    <col min="2" max="2" width="29.7142857142857" style="8" customWidth="1"/>
    <col min="3" max="3" width="10.2857142857143" style="9" customWidth="1"/>
    <col min="4" max="4" width="10.2857142857143" style="10" customWidth="1"/>
    <col min="5" max="6" width="10.2857142857143" style="9" customWidth="1"/>
    <col min="7" max="7" width="10.2857142857143" style="8" customWidth="1"/>
    <col min="8" max="11" width="10.2857142857143" style="9" customWidth="1"/>
    <col min="12" max="12" width="10.2857142857143" style="11" customWidth="1"/>
    <col min="13" max="24" width="10.2857142857143" style="12" customWidth="1"/>
    <col min="26" max="26" width="0.990476190476191" customWidth="1"/>
    <col min="27" max="27" width="20.5714285714286" customWidth="1"/>
    <col min="28" max="28" width="29.7142857142857" style="8" customWidth="1"/>
    <col min="29" max="29" width="6.71428571428571" style="9" customWidth="1"/>
    <col min="30" max="30" width="19.1428571428571" style="10" customWidth="1"/>
    <col min="31" max="31" width="8.28571428571429" style="9" customWidth="1"/>
    <col min="32" max="32" width="7.42857142857143" style="9" customWidth="1"/>
    <col min="33" max="33" width="33.2857142857143" style="8" customWidth="1"/>
    <col min="34" max="34" width="9.28571428571429" style="9" customWidth="1"/>
    <col min="35" max="35" width="5.42857142857143" style="9" customWidth="1"/>
    <col min="36" max="36" width="3.85714285714286" style="9" customWidth="1"/>
    <col min="37" max="37" width="6.57142857142857" style="9" customWidth="1"/>
    <col min="38" max="38" width="36.2857142857143" style="11" customWidth="1"/>
    <col min="39" max="39" width="0.857142857142857" customWidth="1"/>
    <col min="40" max="40" width="9.14285714285714" style="12"/>
  </cols>
  <sheetData>
    <row r="1" ht="22.5" spans="1:40">
      <c r="A1" s="13" t="str">
        <f>Attraction_List!$Z$2</f>
        <v>Sheet Name</v>
      </c>
      <c r="B1" s="14" t="str">
        <f ca="1">MID(CELL("filename",B1),FIND("]",CELL("filename",B1))+1,255)</f>
        <v>Plutos_House</v>
      </c>
      <c r="C1" s="14"/>
      <c r="D1" s="15" t="str">
        <f ca="1">HYPERLINK("#"&amp;CELL("address",INDEX(Attraction_List!$A$3:$A$9999,MATCH($B$1,Attraction_List!$Z$3:$Z$9999,0),1)),"Back to Attraction List")</f>
        <v>Back to Attraction List</v>
      </c>
      <c r="E1" s="16"/>
      <c r="F1" s="17"/>
      <c r="G1" s="18"/>
      <c r="H1" s="18"/>
      <c r="I1" s="18"/>
      <c r="J1" s="18"/>
      <c r="K1" s="18"/>
      <c r="L1" s="25"/>
      <c r="AA1" s="30" t="str">
        <f ca="1">N($B$14)&amp;" Task(s) From "&amp;N($B$15)&amp;" Character(s) Use "&amp;CHAR(34)&amp;$B$2&amp;CHAR(34)&amp;" For "&amp;N($AN$1)&amp;" Token(s)"</f>
        <v>1 Task(s) From 1 Character(s) Use "Pluto's House" For 2 Token(s)</v>
      </c>
      <c r="AB1" s="31"/>
      <c r="AC1" s="31"/>
      <c r="AD1" s="31"/>
      <c r="AE1" s="31"/>
      <c r="AF1" s="31"/>
      <c r="AG1" s="31"/>
      <c r="AH1" s="31"/>
      <c r="AI1" s="31"/>
      <c r="AJ1" s="31"/>
      <c r="AK1" s="31"/>
      <c r="AL1" s="61"/>
      <c r="AN1" s="12">
        <f ca="1">SUM($AN$4:$AN$9999)</f>
        <v>2</v>
      </c>
    </row>
    <row r="2" ht="22.5" spans="1:40">
      <c r="A2" s="13" t="str">
        <f>Attraction_List!$A$2</f>
        <v>Name</v>
      </c>
      <c r="B2" s="19" t="str">
        <f ca="1">LOOKUP(B1,Attraction_List!$Z$3:$Z$9999,Attraction_List!$A$3:$A$9999)</f>
        <v>Pluto's House</v>
      </c>
      <c r="C2" s="19"/>
      <c r="D2" s="9"/>
      <c r="G2" s="20"/>
      <c r="AA2" s="32" t="str">
        <f>HYPERLINK("#$A$1","&lt;&lt;&lt; Attraction Info")</f>
        <v>&lt;&lt;&lt; Attraction Info</v>
      </c>
      <c r="AB2" s="33" t="s">
        <v>276</v>
      </c>
      <c r="AC2" s="34" t="s">
        <v>277</v>
      </c>
      <c r="AD2" s="35" t="s">
        <v>278</v>
      </c>
      <c r="AE2" s="34" t="s">
        <v>279</v>
      </c>
      <c r="AF2" s="34" t="s">
        <v>280</v>
      </c>
      <c r="AG2" s="33" t="s">
        <v>281</v>
      </c>
      <c r="AH2" s="62"/>
      <c r="AI2" s="63" t="s">
        <v>282</v>
      </c>
      <c r="AJ2" s="62" t="s">
        <v>283</v>
      </c>
      <c r="AK2" s="62"/>
      <c r="AL2" s="64" t="str">
        <f ca="1">HYPERLINK("#"&amp;CELL("address",INDEX(Attraction_List!$A$3:$A$9999,MATCH($B$1,Attraction_List!$Z$3:$Z$9999,0),1)),"Back to Attraction List")</f>
        <v>Back to Attraction List</v>
      </c>
      <c r="AN2" s="12">
        <f ca="1" t="shared" ref="AN2:AN66" si="0">IF(ISBLANK($AL2),0,1+LEN($AL2)-LEN(SUBSTITUTE($AL2,"●","")))</f>
        <v>1</v>
      </c>
    </row>
    <row r="3" ht="22.5" spans="1:38">
      <c r="A3" s="13" t="str">
        <f>Attraction_List!$C$2</f>
        <v>Cost</v>
      </c>
      <c r="B3" s="19">
        <f ca="1">LOOKUP(B1,Attraction_List!$Z$3:$Z$9999,Attraction_List!$C$3:$C$9999)</f>
        <v>60</v>
      </c>
      <c r="C3" s="19"/>
      <c r="D3" s="15" t="str">
        <f>IF($B$14&gt;0,HYPERLINK("#$AL$1","Task List &gt;&gt;&gt;"),HYPERLINK("#$A$1","No Tasks"))</f>
        <v>Task List &gt;&gt;&gt;</v>
      </c>
      <c r="E3" s="17"/>
      <c r="F3" s="17"/>
      <c r="G3" s="20"/>
      <c r="AA3" s="75" t="s">
        <v>284</v>
      </c>
      <c r="AB3" s="76"/>
      <c r="AC3" s="77"/>
      <c r="AD3" s="78"/>
      <c r="AE3" s="77"/>
      <c r="AF3" s="77"/>
      <c r="AG3" s="76"/>
      <c r="AH3" s="82" t="s">
        <v>285</v>
      </c>
      <c r="AI3" s="82" t="s">
        <v>286</v>
      </c>
      <c r="AJ3" s="82" t="s">
        <v>28</v>
      </c>
      <c r="AK3" s="82" t="s">
        <v>29</v>
      </c>
      <c r="AL3" s="83" t="s">
        <v>30</v>
      </c>
    </row>
    <row r="4" ht="22.5" spans="1:40">
      <c r="A4" s="13" t="str">
        <f>Attraction_List!$D$2</f>
        <v>Cost Units</v>
      </c>
      <c r="B4" s="19" t="str">
        <f ca="1">LOOKUP(B1,Attraction_List!$Z$3:$Z$9999,Attraction_List!$D$3:$D$9999)</f>
        <v>Gems</v>
      </c>
      <c r="C4" s="19"/>
      <c r="E4" s="21"/>
      <c r="G4" s="20"/>
      <c r="L4" s="26"/>
      <c r="AA4" s="84" t="s">
        <v>540</v>
      </c>
      <c r="AB4" s="88" t="s">
        <v>892</v>
      </c>
      <c r="AC4" s="89">
        <v>2</v>
      </c>
      <c r="AD4" s="90"/>
      <c r="AE4" s="89"/>
      <c r="AF4" s="89"/>
      <c r="AG4" s="88" t="s">
        <v>198</v>
      </c>
      <c r="AH4" s="89" t="s">
        <v>35</v>
      </c>
      <c r="AI4" s="89"/>
      <c r="AJ4" s="89">
        <v>13</v>
      </c>
      <c r="AK4" s="89">
        <v>110</v>
      </c>
      <c r="AL4" s="239" t="s">
        <v>893</v>
      </c>
      <c r="AN4" s="12">
        <f ca="1" t="shared" si="0"/>
        <v>2</v>
      </c>
    </row>
    <row r="5" ht="21" spans="1:40">
      <c r="A5" s="13" t="str">
        <f>Attraction_List!$E$2</f>
        <v>Limited Time</v>
      </c>
      <c r="B5" s="19" t="str">
        <f ca="1">IF(LOOKUP(B1,Attraction_List!$Z$3:$Z$9999,Attraction_List!$E$3:$E$9999)="Y","Yes","No")</f>
        <v>No</v>
      </c>
      <c r="C5" s="19"/>
      <c r="E5" s="21"/>
      <c r="G5" s="20"/>
      <c r="L5" s="26"/>
      <c r="AA5" s="44"/>
      <c r="AB5" s="45"/>
      <c r="AC5" s="45"/>
      <c r="AD5" s="45"/>
      <c r="AE5" s="45"/>
      <c r="AF5" s="45"/>
      <c r="AG5" s="45"/>
      <c r="AH5" s="45"/>
      <c r="AI5" s="45"/>
      <c r="AJ5" s="45"/>
      <c r="AK5" s="45"/>
      <c r="AL5" s="46"/>
      <c r="AN5" s="12">
        <f ca="1" t="shared" si="0"/>
        <v>0</v>
      </c>
    </row>
    <row r="6" ht="21" spans="1:40">
      <c r="A6" s="13" t="str">
        <f>Attraction_List!$F$2</f>
        <v>Build Time</v>
      </c>
      <c r="B6" s="19" t="str">
        <f ca="1">LOOKUP(B1,Attraction_List!$Z$3:$Z$9999,Attraction_List!$F$3:$F$9999)</f>
        <v>0s</v>
      </c>
      <c r="C6" s="19"/>
      <c r="E6" s="21"/>
      <c r="G6" s="20"/>
      <c r="L6" s="26"/>
      <c r="AA6" s="44"/>
      <c r="AB6" s="45"/>
      <c r="AC6" s="45"/>
      <c r="AD6" s="45"/>
      <c r="AE6" s="45"/>
      <c r="AF6" s="45"/>
      <c r="AG6" s="45"/>
      <c r="AH6" s="45"/>
      <c r="AI6" s="45"/>
      <c r="AJ6" s="45"/>
      <c r="AK6" s="45"/>
      <c r="AL6" s="46"/>
      <c r="AN6" s="12">
        <f ca="1" t="shared" si="0"/>
        <v>0</v>
      </c>
    </row>
    <row r="7" ht="21" spans="1:40">
      <c r="A7" s="13" t="str">
        <f>Attraction_List!$G$2</f>
        <v>Size</v>
      </c>
      <c r="B7" s="19" t="str">
        <f ca="1">LOOKUP(B1,Attraction_List!$Z$3:$Z$9999,Attraction_List!$G$3:$G$9999)</f>
        <v>9x9</v>
      </c>
      <c r="C7" s="19"/>
      <c r="E7" s="21"/>
      <c r="G7" s="20"/>
      <c r="L7" s="26"/>
      <c r="AA7" s="44"/>
      <c r="AB7" s="45"/>
      <c r="AC7" s="45"/>
      <c r="AD7" s="45"/>
      <c r="AE7" s="45"/>
      <c r="AF7" s="45"/>
      <c r="AG7" s="45"/>
      <c r="AH7" s="45"/>
      <c r="AI7" s="45"/>
      <c r="AJ7" s="45"/>
      <c r="AK7" s="45"/>
      <c r="AL7" s="46"/>
      <c r="AN7" s="12">
        <f ca="1" t="shared" si="0"/>
        <v>0</v>
      </c>
    </row>
    <row r="8" ht="21" spans="1:40">
      <c r="A8" s="13" t="str">
        <f>Attraction_List!$H$2</f>
        <v>Collect Time</v>
      </c>
      <c r="B8" s="19" t="str">
        <f ca="1">LOOKUP(B1,Attraction_List!$Z$3:$Z$9999,Attraction_List!$H$3:$H$9999)</f>
        <v>60m</v>
      </c>
      <c r="C8" s="19"/>
      <c r="E8" s="21"/>
      <c r="G8" s="20"/>
      <c r="L8" s="26"/>
      <c r="AA8" s="44"/>
      <c r="AB8" s="45"/>
      <c r="AC8" s="45"/>
      <c r="AD8" s="45"/>
      <c r="AE8" s="45"/>
      <c r="AF8" s="45"/>
      <c r="AG8" s="45"/>
      <c r="AH8" s="45"/>
      <c r="AI8" s="45"/>
      <c r="AJ8" s="45"/>
      <c r="AK8" s="45"/>
      <c r="AL8" s="46"/>
      <c r="AN8" s="12">
        <f ca="1" t="shared" si="0"/>
        <v>0</v>
      </c>
    </row>
    <row r="9" ht="21" spans="1:40">
      <c r="A9" s="13" t="str">
        <f>Attraction_List!$I$2</f>
        <v>Striking Gold</v>
      </c>
      <c r="B9" s="19" t="str">
        <f ca="1">IF(LOOKUP(B1,Attraction_List!$Z$3:$Z$9999,Attraction_List!$I$3:$I$9999)="Y","Yes","No")</f>
        <v>Yes</v>
      </c>
      <c r="C9" s="19"/>
      <c r="E9" s="21"/>
      <c r="G9" s="20"/>
      <c r="L9" s="26"/>
      <c r="AA9" s="44"/>
      <c r="AB9" s="45"/>
      <c r="AC9" s="45"/>
      <c r="AD9" s="45"/>
      <c r="AE9" s="45"/>
      <c r="AF9" s="45"/>
      <c r="AG9" s="45"/>
      <c r="AH9" s="45"/>
      <c r="AI9" s="45"/>
      <c r="AJ9" s="45"/>
      <c r="AK9" s="45"/>
      <c r="AL9" s="46"/>
      <c r="AN9" s="12">
        <f ca="1" t="shared" si="0"/>
        <v>0</v>
      </c>
    </row>
    <row r="10" ht="21" spans="1:40">
      <c r="A10" s="13" t="str">
        <f>Attraction_List!$J$2</f>
        <v>XP</v>
      </c>
      <c r="B10" s="19">
        <f ca="1">LOOKUP(B1,Attraction_List!$Z$3:$Z$9999,Attraction_List!$J$3:$J$9999)</f>
        <v>14</v>
      </c>
      <c r="C10" s="19"/>
      <c r="E10" s="21"/>
      <c r="G10" s="20"/>
      <c r="L10" s="26"/>
      <c r="AA10" s="44"/>
      <c r="AB10" s="45"/>
      <c r="AC10" s="45"/>
      <c r="AD10" s="45"/>
      <c r="AE10" s="45"/>
      <c r="AF10" s="45"/>
      <c r="AG10" s="45"/>
      <c r="AH10" s="45"/>
      <c r="AI10" s="45"/>
      <c r="AJ10" s="45"/>
      <c r="AK10" s="45"/>
      <c r="AL10" s="46"/>
      <c r="AN10" s="12">
        <f ca="1" t="shared" si="0"/>
        <v>0</v>
      </c>
    </row>
    <row r="11" ht="21" spans="1:40">
      <c r="A11" s="13" t="str">
        <f>Attraction_List!$K$2</f>
        <v>Magic</v>
      </c>
      <c r="B11" s="19">
        <f ca="1">LOOKUP(B1,Attraction_List!$Z$3:$Z$9999,Attraction_List!$K$3:$K$9999)</f>
        <v>65</v>
      </c>
      <c r="C11" s="19"/>
      <c r="D11" s="22"/>
      <c r="E11" s="23"/>
      <c r="F11" s="24"/>
      <c r="G11" s="22"/>
      <c r="H11" s="24"/>
      <c r="I11" s="24"/>
      <c r="J11" s="24"/>
      <c r="K11" s="24"/>
      <c r="L11" s="27"/>
      <c r="AA11" s="44"/>
      <c r="AB11" s="45"/>
      <c r="AC11" s="45"/>
      <c r="AD11" s="45"/>
      <c r="AE11" s="45"/>
      <c r="AF11" s="45"/>
      <c r="AG11" s="45"/>
      <c r="AH11" s="45"/>
      <c r="AI11" s="45"/>
      <c r="AJ11" s="45"/>
      <c r="AK11" s="45"/>
      <c r="AL11" s="46"/>
      <c r="AN11" s="12">
        <f ca="1" t="shared" si="0"/>
        <v>0</v>
      </c>
    </row>
    <row r="12" ht="21" spans="1:40">
      <c r="A12" s="13" t="str">
        <f>Attraction_List!$L$2</f>
        <v>Possible Tokens</v>
      </c>
      <c r="B12" s="19" t="str">
        <f ca="1">LOOKUP(B1,Attraction_List!$Z$3:$Z$9999,Attraction_List!$L$3:$L$9999)</f>
        <v>Pumpkin</v>
      </c>
      <c r="C12" s="19"/>
      <c r="E12" s="21"/>
      <c r="G12" s="20"/>
      <c r="L12" s="28"/>
      <c r="AA12" s="44"/>
      <c r="AB12" s="45"/>
      <c r="AC12" s="45"/>
      <c r="AD12" s="45"/>
      <c r="AE12" s="45"/>
      <c r="AF12" s="45"/>
      <c r="AG12" s="45"/>
      <c r="AH12" s="45"/>
      <c r="AI12" s="45"/>
      <c r="AJ12" s="45"/>
      <c r="AK12" s="45"/>
      <c r="AL12" s="46"/>
      <c r="AN12" s="12">
        <f ca="1" t="shared" si="0"/>
        <v>0</v>
      </c>
    </row>
    <row r="13" ht="21" spans="1:40">
      <c r="A13" s="13" t="str">
        <f>Attraction_List!$M$2</f>
        <v>Activity</v>
      </c>
      <c r="B13" s="19" t="str">
        <f ca="1">LOOKUP(B1,Attraction_List!$Z$3:$Z$9999,Attraction_List!$M$3:$M$9999)</f>
        <v>Hiding Bones</v>
      </c>
      <c r="C13" s="19"/>
      <c r="E13" s="21"/>
      <c r="G13" s="20"/>
      <c r="L13" s="29"/>
      <c r="AA13" s="44"/>
      <c r="AB13" s="45"/>
      <c r="AC13" s="45"/>
      <c r="AD13" s="45"/>
      <c r="AE13" s="45"/>
      <c r="AF13" s="45"/>
      <c r="AG13" s="45"/>
      <c r="AH13" s="45"/>
      <c r="AI13" s="45"/>
      <c r="AJ13" s="45"/>
      <c r="AK13" s="45"/>
      <c r="AL13" s="46"/>
      <c r="AN13" s="12">
        <f ca="1" t="shared" si="0"/>
        <v>0</v>
      </c>
    </row>
    <row r="14" ht="21" spans="1:40">
      <c r="A14" s="13" t="s">
        <v>308</v>
      </c>
      <c r="B14" s="22">
        <f>COUNTA($AB$4:$AB$9999)</f>
        <v>1</v>
      </c>
      <c r="C14" s="24"/>
      <c r="D14" s="22"/>
      <c r="E14" s="23"/>
      <c r="F14" s="24"/>
      <c r="G14" s="20"/>
      <c r="H14" s="24"/>
      <c r="I14" s="24"/>
      <c r="J14" s="24"/>
      <c r="K14" s="24"/>
      <c r="L14" s="28"/>
      <c r="AA14" s="44"/>
      <c r="AB14" s="45"/>
      <c r="AC14" s="45"/>
      <c r="AD14" s="45"/>
      <c r="AE14" s="45"/>
      <c r="AF14" s="45"/>
      <c r="AG14" s="45"/>
      <c r="AH14" s="45"/>
      <c r="AI14" s="45"/>
      <c r="AJ14" s="45"/>
      <c r="AK14" s="45"/>
      <c r="AL14" s="46"/>
      <c r="AN14" s="12">
        <f ca="1" t="shared" si="0"/>
        <v>0</v>
      </c>
    </row>
    <row r="15" ht="21" spans="1:40">
      <c r="A15" s="13" t="s">
        <v>311</v>
      </c>
      <c r="B15" s="22">
        <f>COUNTA($AA$4:$AA$9999)</f>
        <v>1</v>
      </c>
      <c r="C15" s="24"/>
      <c r="D15" s="22"/>
      <c r="E15" s="23"/>
      <c r="F15" s="24"/>
      <c r="G15" s="20"/>
      <c r="H15" s="24"/>
      <c r="I15" s="24"/>
      <c r="J15" s="24"/>
      <c r="K15" s="24"/>
      <c r="L15" s="28"/>
      <c r="AA15" s="44"/>
      <c r="AB15" s="45"/>
      <c r="AC15" s="45"/>
      <c r="AD15" s="45"/>
      <c r="AE15" s="45"/>
      <c r="AF15" s="45"/>
      <c r="AG15" s="45"/>
      <c r="AH15" s="45"/>
      <c r="AI15" s="45"/>
      <c r="AJ15" s="45"/>
      <c r="AK15" s="45"/>
      <c r="AL15" s="46"/>
      <c r="AN15" s="12">
        <f ca="1" t="shared" si="0"/>
        <v>0</v>
      </c>
    </row>
    <row r="16" spans="27:40">
      <c r="AA16" s="44"/>
      <c r="AB16" s="46"/>
      <c r="AC16" s="45"/>
      <c r="AD16" s="47"/>
      <c r="AE16" s="45"/>
      <c r="AF16" s="45"/>
      <c r="AG16" s="45"/>
      <c r="AH16" s="45"/>
      <c r="AI16" s="45"/>
      <c r="AJ16" s="45"/>
      <c r="AK16" s="45"/>
      <c r="AL16" s="46"/>
      <c r="AN16" s="12">
        <f ca="1" t="shared" si="0"/>
        <v>0</v>
      </c>
    </row>
    <row r="17" spans="27:40">
      <c r="AA17" s="44"/>
      <c r="AB17" s="46"/>
      <c r="AC17" s="45"/>
      <c r="AD17" s="45"/>
      <c r="AE17" s="45"/>
      <c r="AF17" s="45"/>
      <c r="AG17" s="45"/>
      <c r="AH17" s="45"/>
      <c r="AI17" s="45"/>
      <c r="AJ17" s="45"/>
      <c r="AK17" s="45"/>
      <c r="AL17" s="46"/>
      <c r="AN17" s="12">
        <f ca="1" t="shared" si="0"/>
        <v>0</v>
      </c>
    </row>
    <row r="18" spans="27:40">
      <c r="AA18" s="44"/>
      <c r="AB18" s="46"/>
      <c r="AC18" s="45"/>
      <c r="AD18" s="45"/>
      <c r="AE18" s="45"/>
      <c r="AF18" s="45"/>
      <c r="AG18" s="46"/>
      <c r="AH18" s="45"/>
      <c r="AI18" s="45"/>
      <c r="AJ18" s="45"/>
      <c r="AK18" s="45"/>
      <c r="AL18" s="46"/>
      <c r="AN18" s="12">
        <f ca="1" t="shared" si="0"/>
        <v>0</v>
      </c>
    </row>
    <row r="19" spans="27:40">
      <c r="AA19" s="44"/>
      <c r="AB19" s="46"/>
      <c r="AC19" s="45"/>
      <c r="AD19" s="45"/>
      <c r="AE19" s="45"/>
      <c r="AF19" s="45"/>
      <c r="AG19" s="46"/>
      <c r="AH19" s="45"/>
      <c r="AI19" s="45"/>
      <c r="AJ19" s="45"/>
      <c r="AK19" s="45"/>
      <c r="AL19" s="46"/>
      <c r="AN19" s="12">
        <f ca="1" t="shared" si="0"/>
        <v>0</v>
      </c>
    </row>
    <row r="20" spans="27:40">
      <c r="AA20" s="44"/>
      <c r="AB20" s="46"/>
      <c r="AC20" s="45"/>
      <c r="AD20" s="47"/>
      <c r="AE20" s="45"/>
      <c r="AF20" s="45"/>
      <c r="AG20" s="46"/>
      <c r="AH20" s="45"/>
      <c r="AI20" s="45"/>
      <c r="AJ20" s="45"/>
      <c r="AK20" s="45"/>
      <c r="AL20" s="46"/>
      <c r="AN20" s="12">
        <f ca="1" t="shared" si="0"/>
        <v>0</v>
      </c>
    </row>
    <row r="21" spans="27:40">
      <c r="AA21" s="44"/>
      <c r="AB21" s="46"/>
      <c r="AC21" s="45"/>
      <c r="AD21" s="45"/>
      <c r="AE21" s="45"/>
      <c r="AF21" s="45"/>
      <c r="AG21" s="46"/>
      <c r="AH21" s="45"/>
      <c r="AI21" s="45"/>
      <c r="AJ21" s="45"/>
      <c r="AK21" s="45"/>
      <c r="AL21" s="46"/>
      <c r="AN21" s="12">
        <f ca="1" t="shared" si="0"/>
        <v>0</v>
      </c>
    </row>
    <row r="22" spans="27:40">
      <c r="AA22" s="44"/>
      <c r="AB22" s="46"/>
      <c r="AC22" s="45"/>
      <c r="AD22" s="45"/>
      <c r="AE22" s="45"/>
      <c r="AF22" s="45"/>
      <c r="AG22" s="46"/>
      <c r="AH22" s="45"/>
      <c r="AI22" s="45"/>
      <c r="AJ22" s="45"/>
      <c r="AK22" s="45"/>
      <c r="AL22" s="46"/>
      <c r="AN22" s="12">
        <f ca="1" t="shared" si="0"/>
        <v>0</v>
      </c>
    </row>
    <row r="23" spans="27:40">
      <c r="AA23" s="44"/>
      <c r="AB23" s="46"/>
      <c r="AC23" s="45"/>
      <c r="AD23" s="45"/>
      <c r="AE23" s="45"/>
      <c r="AF23" s="45"/>
      <c r="AG23" s="46"/>
      <c r="AH23" s="45"/>
      <c r="AI23" s="45"/>
      <c r="AJ23" s="45"/>
      <c r="AK23" s="45"/>
      <c r="AL23" s="46"/>
      <c r="AN23" s="12">
        <f ca="1" t="shared" si="0"/>
        <v>0</v>
      </c>
    </row>
    <row r="24" spans="27:40">
      <c r="AA24" s="44"/>
      <c r="AB24" s="45"/>
      <c r="AC24" s="45"/>
      <c r="AD24" s="45"/>
      <c r="AE24" s="45"/>
      <c r="AF24" s="45"/>
      <c r="AG24" s="45"/>
      <c r="AH24" s="45"/>
      <c r="AI24" s="45"/>
      <c r="AJ24" s="45"/>
      <c r="AK24" s="45"/>
      <c r="AL24" s="46"/>
      <c r="AN24" s="12">
        <f ca="1" t="shared" si="0"/>
        <v>0</v>
      </c>
    </row>
    <row r="25" spans="27:40">
      <c r="AA25" s="44"/>
      <c r="AB25" s="45"/>
      <c r="AC25" s="45"/>
      <c r="AD25" s="47"/>
      <c r="AE25" s="45"/>
      <c r="AF25" s="45"/>
      <c r="AG25" s="45"/>
      <c r="AH25" s="45"/>
      <c r="AI25" s="45"/>
      <c r="AJ25" s="45"/>
      <c r="AK25" s="45"/>
      <c r="AL25" s="46"/>
      <c r="AN25" s="12">
        <f ca="1" t="shared" si="0"/>
        <v>0</v>
      </c>
    </row>
    <row r="26" spans="27:40">
      <c r="AA26" s="44"/>
      <c r="AB26" s="45"/>
      <c r="AC26" s="45"/>
      <c r="AD26" s="45"/>
      <c r="AE26" s="45"/>
      <c r="AF26" s="45"/>
      <c r="AG26" s="45"/>
      <c r="AH26" s="45"/>
      <c r="AI26" s="45"/>
      <c r="AJ26" s="45"/>
      <c r="AK26" s="45"/>
      <c r="AL26" s="46"/>
      <c r="AN26" s="12">
        <f ca="1" t="shared" si="0"/>
        <v>0</v>
      </c>
    </row>
    <row r="27" spans="27:40">
      <c r="AA27" s="44"/>
      <c r="AB27" s="45"/>
      <c r="AC27" s="45"/>
      <c r="AD27" s="45"/>
      <c r="AE27" s="45"/>
      <c r="AF27" s="45"/>
      <c r="AG27" s="45"/>
      <c r="AH27" s="45"/>
      <c r="AI27" s="45"/>
      <c r="AJ27" s="45"/>
      <c r="AK27" s="45"/>
      <c r="AL27" s="46"/>
      <c r="AN27" s="12">
        <f ca="1" t="shared" si="0"/>
        <v>0</v>
      </c>
    </row>
    <row r="28" spans="27:40">
      <c r="AA28" s="44"/>
      <c r="AB28" s="45"/>
      <c r="AC28" s="45"/>
      <c r="AD28" s="45"/>
      <c r="AE28" s="45"/>
      <c r="AF28" s="45"/>
      <c r="AG28" s="45"/>
      <c r="AH28" s="45"/>
      <c r="AI28" s="45"/>
      <c r="AJ28" s="45"/>
      <c r="AK28" s="45"/>
      <c r="AL28" s="46"/>
      <c r="AN28" s="12">
        <f ca="1" t="shared" si="0"/>
        <v>0</v>
      </c>
    </row>
    <row r="29" spans="27:40">
      <c r="AA29" s="44"/>
      <c r="AB29" s="45"/>
      <c r="AC29" s="45"/>
      <c r="AD29" s="45"/>
      <c r="AE29" s="45"/>
      <c r="AF29" s="45"/>
      <c r="AG29" s="45"/>
      <c r="AH29" s="45"/>
      <c r="AI29" s="45"/>
      <c r="AJ29" s="45"/>
      <c r="AK29" s="45"/>
      <c r="AL29" s="46"/>
      <c r="AN29" s="12">
        <f ca="1" t="shared" si="0"/>
        <v>0</v>
      </c>
    </row>
    <row r="30" spans="27:40">
      <c r="AA30" s="44"/>
      <c r="AB30" s="45"/>
      <c r="AC30" s="45"/>
      <c r="AD30" s="45"/>
      <c r="AE30" s="45"/>
      <c r="AF30" s="45"/>
      <c r="AG30" s="45"/>
      <c r="AH30" s="45"/>
      <c r="AI30" s="45"/>
      <c r="AJ30" s="45"/>
      <c r="AK30" s="45"/>
      <c r="AL30" s="46"/>
      <c r="AN30" s="12">
        <f ca="1" t="shared" si="0"/>
        <v>0</v>
      </c>
    </row>
    <row r="31" spans="27:40">
      <c r="AA31" s="44"/>
      <c r="AB31" s="45"/>
      <c r="AC31" s="45"/>
      <c r="AD31" s="45"/>
      <c r="AE31" s="45"/>
      <c r="AF31" s="45"/>
      <c r="AG31" s="45"/>
      <c r="AH31" s="45"/>
      <c r="AI31" s="45"/>
      <c r="AJ31" s="45"/>
      <c r="AK31" s="45"/>
      <c r="AL31" s="46"/>
      <c r="AN31" s="12">
        <f ca="1" t="shared" si="0"/>
        <v>0</v>
      </c>
    </row>
    <row r="32" spans="27:40">
      <c r="AA32" s="44"/>
      <c r="AB32" s="45"/>
      <c r="AC32" s="45"/>
      <c r="AD32" s="45"/>
      <c r="AE32" s="45"/>
      <c r="AF32" s="45"/>
      <c r="AG32" s="45"/>
      <c r="AH32" s="45"/>
      <c r="AI32" s="45"/>
      <c r="AJ32" s="45"/>
      <c r="AK32" s="45"/>
      <c r="AL32" s="46"/>
      <c r="AN32" s="12">
        <f ca="1" t="shared" si="0"/>
        <v>0</v>
      </c>
    </row>
    <row r="33" spans="27:40">
      <c r="AA33" s="44"/>
      <c r="AB33" s="45"/>
      <c r="AC33" s="45"/>
      <c r="AD33" s="47"/>
      <c r="AE33" s="45"/>
      <c r="AF33" s="45"/>
      <c r="AG33" s="45"/>
      <c r="AH33" s="45"/>
      <c r="AI33" s="45"/>
      <c r="AJ33" s="45"/>
      <c r="AK33" s="45"/>
      <c r="AL33" s="46"/>
      <c r="AN33" s="12">
        <f ca="1" t="shared" si="0"/>
        <v>0</v>
      </c>
    </row>
    <row r="34" spans="27:40">
      <c r="AA34" s="44"/>
      <c r="AB34" s="46"/>
      <c r="AC34" s="45"/>
      <c r="AD34" s="45"/>
      <c r="AE34" s="45"/>
      <c r="AF34" s="45"/>
      <c r="AG34" s="46"/>
      <c r="AH34" s="45"/>
      <c r="AI34" s="45"/>
      <c r="AJ34" s="45"/>
      <c r="AK34" s="45"/>
      <c r="AL34" s="70"/>
      <c r="AN34" s="12">
        <f ca="1" t="shared" si="0"/>
        <v>0</v>
      </c>
    </row>
    <row r="35" spans="27:40">
      <c r="AA35" s="48"/>
      <c r="AB35" s="49"/>
      <c r="AC35" s="50"/>
      <c r="AD35" s="50"/>
      <c r="AE35" s="50"/>
      <c r="AF35" s="50"/>
      <c r="AG35" s="49"/>
      <c r="AH35" s="50"/>
      <c r="AI35" s="50"/>
      <c r="AJ35" s="50"/>
      <c r="AK35" s="50"/>
      <c r="AL35" s="71"/>
      <c r="AN35" s="12">
        <f ca="1" t="shared" si="0"/>
        <v>0</v>
      </c>
    </row>
    <row r="36" spans="27:40">
      <c r="AA36" s="48"/>
      <c r="AB36" s="49"/>
      <c r="AC36" s="50"/>
      <c r="AD36" s="50"/>
      <c r="AE36" s="50"/>
      <c r="AF36" s="50"/>
      <c r="AG36" s="49"/>
      <c r="AH36" s="50"/>
      <c r="AI36" s="50"/>
      <c r="AJ36" s="50"/>
      <c r="AK36" s="50"/>
      <c r="AL36" s="71"/>
      <c r="AN36" s="12">
        <f ca="1" t="shared" si="0"/>
        <v>0</v>
      </c>
    </row>
    <row r="37" spans="27:40">
      <c r="AA37" s="48"/>
      <c r="AB37" s="49"/>
      <c r="AC37" s="50"/>
      <c r="AD37" s="50"/>
      <c r="AE37" s="50"/>
      <c r="AF37" s="50"/>
      <c r="AG37" s="49"/>
      <c r="AH37" s="50"/>
      <c r="AI37" s="50"/>
      <c r="AJ37" s="50"/>
      <c r="AK37" s="50"/>
      <c r="AL37" s="71"/>
      <c r="AN37" s="12">
        <f ca="1" t="shared" si="0"/>
        <v>0</v>
      </c>
    </row>
    <row r="38" spans="27:40">
      <c r="AA38" s="51"/>
      <c r="AB38" s="29"/>
      <c r="AC38" s="10"/>
      <c r="AE38" s="10"/>
      <c r="AF38" s="10"/>
      <c r="AG38" s="29"/>
      <c r="AH38" s="10"/>
      <c r="AI38" s="10"/>
      <c r="AJ38" s="10"/>
      <c r="AK38" s="10"/>
      <c r="AL38" s="28"/>
      <c r="AN38" s="12">
        <f ca="1" t="shared" si="0"/>
        <v>0</v>
      </c>
    </row>
    <row r="39" spans="27:40">
      <c r="AA39" s="51"/>
      <c r="AB39" s="29"/>
      <c r="AC39" s="10"/>
      <c r="AE39" s="10"/>
      <c r="AF39" s="10"/>
      <c r="AG39" s="29"/>
      <c r="AH39" s="10"/>
      <c r="AI39" s="10"/>
      <c r="AJ39" s="10"/>
      <c r="AK39" s="10"/>
      <c r="AL39" s="28"/>
      <c r="AN39" s="12">
        <f ca="1" t="shared" si="0"/>
        <v>0</v>
      </c>
    </row>
    <row r="40" spans="27:40">
      <c r="AA40" s="51"/>
      <c r="AB40" s="29"/>
      <c r="AC40" s="10"/>
      <c r="AE40" s="10"/>
      <c r="AF40" s="10"/>
      <c r="AG40" s="29"/>
      <c r="AH40" s="10"/>
      <c r="AI40" s="10"/>
      <c r="AJ40" s="10"/>
      <c r="AK40" s="10"/>
      <c r="AL40" s="28"/>
      <c r="AN40" s="12">
        <f ca="1" t="shared" si="0"/>
        <v>0</v>
      </c>
    </row>
    <row r="41" spans="27:40">
      <c r="AA41" s="51"/>
      <c r="AB41" s="29"/>
      <c r="AC41" s="10"/>
      <c r="AE41" s="10"/>
      <c r="AF41" s="10"/>
      <c r="AG41" s="29"/>
      <c r="AH41" s="10"/>
      <c r="AI41" s="10"/>
      <c r="AJ41" s="10"/>
      <c r="AK41" s="10"/>
      <c r="AL41" s="28"/>
      <c r="AN41" s="12">
        <f ca="1" t="shared" si="0"/>
        <v>0</v>
      </c>
    </row>
    <row r="42" spans="27:40">
      <c r="AA42" s="51"/>
      <c r="AB42" s="29"/>
      <c r="AC42" s="10"/>
      <c r="AE42" s="10"/>
      <c r="AF42" s="10"/>
      <c r="AG42" s="29"/>
      <c r="AH42" s="10"/>
      <c r="AI42" s="10"/>
      <c r="AJ42" s="10"/>
      <c r="AK42" s="10"/>
      <c r="AL42" s="28"/>
      <c r="AN42" s="12">
        <f ca="1" t="shared" si="0"/>
        <v>0</v>
      </c>
    </row>
    <row r="43" spans="27:40">
      <c r="AA43" s="51"/>
      <c r="AB43" s="29"/>
      <c r="AC43" s="10"/>
      <c r="AE43" s="10"/>
      <c r="AF43" s="10"/>
      <c r="AG43" s="29"/>
      <c r="AH43" s="10"/>
      <c r="AI43" s="10"/>
      <c r="AJ43" s="10"/>
      <c r="AK43" s="10"/>
      <c r="AL43" s="28"/>
      <c r="AN43" s="12">
        <f ca="1" t="shared" si="0"/>
        <v>0</v>
      </c>
    </row>
    <row r="44" spans="40:40">
      <c r="AN44" s="12">
        <f ca="1" t="shared" si="0"/>
        <v>0</v>
      </c>
    </row>
    <row r="45" spans="27:40">
      <c r="AA45" s="52"/>
      <c r="AB45" s="53"/>
      <c r="AC45" s="54"/>
      <c r="AD45" s="50"/>
      <c r="AE45" s="54"/>
      <c r="AF45" s="54"/>
      <c r="AG45" s="53"/>
      <c r="AH45" s="54"/>
      <c r="AI45" s="54"/>
      <c r="AJ45" s="54"/>
      <c r="AK45" s="54"/>
      <c r="AL45" s="72"/>
      <c r="AM45" s="52"/>
      <c r="AN45" s="12">
        <f ca="1" t="shared" si="0"/>
        <v>0</v>
      </c>
    </row>
    <row r="46" spans="27:40">
      <c r="AA46" s="44"/>
      <c r="AB46" s="55"/>
      <c r="AC46" s="56"/>
      <c r="AD46" s="45"/>
      <c r="AE46" s="56"/>
      <c r="AF46" s="56"/>
      <c r="AG46" s="55"/>
      <c r="AH46" s="56"/>
      <c r="AI46" s="56"/>
      <c r="AJ46" s="56"/>
      <c r="AK46" s="56"/>
      <c r="AL46" s="73"/>
      <c r="AM46" s="52"/>
      <c r="AN46" s="12">
        <f ca="1" t="shared" si="0"/>
        <v>0</v>
      </c>
    </row>
    <row r="47" spans="27:40">
      <c r="AA47" s="44"/>
      <c r="AB47" s="55"/>
      <c r="AC47" s="56"/>
      <c r="AD47" s="45"/>
      <c r="AE47" s="56"/>
      <c r="AF47" s="56"/>
      <c r="AG47" s="55"/>
      <c r="AH47" s="56"/>
      <c r="AI47" s="56"/>
      <c r="AJ47" s="56"/>
      <c r="AK47" s="56"/>
      <c r="AL47" s="46"/>
      <c r="AM47" s="52"/>
      <c r="AN47" s="12">
        <f ca="1" t="shared" si="0"/>
        <v>0</v>
      </c>
    </row>
    <row r="48" spans="27:40">
      <c r="AA48" s="44"/>
      <c r="AB48" s="55"/>
      <c r="AC48" s="56"/>
      <c r="AD48" s="57"/>
      <c r="AE48" s="56"/>
      <c r="AF48" s="56"/>
      <c r="AG48" s="55"/>
      <c r="AH48" s="56"/>
      <c r="AI48" s="56"/>
      <c r="AJ48" s="56"/>
      <c r="AK48" s="56"/>
      <c r="AL48" s="46"/>
      <c r="AM48" s="52"/>
      <c r="AN48" s="12">
        <f ca="1" t="shared" si="0"/>
        <v>0</v>
      </c>
    </row>
    <row r="49" spans="27:40">
      <c r="AA49" s="58"/>
      <c r="AB49" s="59"/>
      <c r="AC49" s="21"/>
      <c r="AD49" s="60"/>
      <c r="AE49" s="21"/>
      <c r="AF49" s="21"/>
      <c r="AG49" s="59"/>
      <c r="AH49" s="21"/>
      <c r="AI49" s="21"/>
      <c r="AJ49" s="21"/>
      <c r="AK49" s="21"/>
      <c r="AL49" s="74"/>
      <c r="AN49" s="12">
        <f ca="1" t="shared" si="0"/>
        <v>0</v>
      </c>
    </row>
    <row r="50" spans="40:40">
      <c r="AN50" s="12">
        <f ca="1" t="shared" si="0"/>
        <v>0</v>
      </c>
    </row>
    <row r="51" spans="40:40">
      <c r="AN51" s="12">
        <f ca="1" t="shared" si="0"/>
        <v>0</v>
      </c>
    </row>
    <row r="52" spans="40:40">
      <c r="AN52" s="12">
        <f ca="1" t="shared" si="0"/>
        <v>0</v>
      </c>
    </row>
    <row r="53" spans="40:40">
      <c r="AN53" s="12">
        <f ca="1" t="shared" si="0"/>
        <v>0</v>
      </c>
    </row>
    <row r="54" spans="40:40">
      <c r="AN54" s="12">
        <f ca="1" t="shared" si="0"/>
        <v>0</v>
      </c>
    </row>
    <row r="55" spans="40:40">
      <c r="AN55" s="12">
        <f ca="1" t="shared" si="0"/>
        <v>0</v>
      </c>
    </row>
    <row r="56" spans="40:40">
      <c r="AN56" s="12">
        <f ca="1" t="shared" si="0"/>
        <v>0</v>
      </c>
    </row>
    <row r="57" spans="40:40">
      <c r="AN57" s="12">
        <f ca="1" t="shared" si="0"/>
        <v>0</v>
      </c>
    </row>
    <row r="58" spans="40:40">
      <c r="AN58" s="12">
        <f ca="1" t="shared" si="0"/>
        <v>0</v>
      </c>
    </row>
    <row r="59" spans="40:40">
      <c r="AN59" s="12">
        <f ca="1" t="shared" si="0"/>
        <v>0</v>
      </c>
    </row>
    <row r="60" spans="40:40">
      <c r="AN60" s="12">
        <f ca="1" t="shared" si="0"/>
        <v>0</v>
      </c>
    </row>
    <row r="61" spans="40:40">
      <c r="AN61" s="12">
        <f ca="1" t="shared" si="0"/>
        <v>0</v>
      </c>
    </row>
    <row r="62" spans="40:40">
      <c r="AN62" s="12">
        <f ca="1" t="shared" si="0"/>
        <v>0</v>
      </c>
    </row>
    <row r="63" spans="40:40">
      <c r="AN63" s="12">
        <f ca="1" t="shared" si="0"/>
        <v>0</v>
      </c>
    </row>
    <row r="64" spans="40:40">
      <c r="AN64" s="12">
        <f ca="1" t="shared" si="0"/>
        <v>0</v>
      </c>
    </row>
    <row r="65" spans="40:40">
      <c r="AN65" s="12">
        <f ca="1" t="shared" si="0"/>
        <v>0</v>
      </c>
    </row>
    <row r="66" spans="40:40">
      <c r="AN66" s="12">
        <f ca="1" t="shared" si="0"/>
        <v>0</v>
      </c>
    </row>
    <row r="67" spans="40:40">
      <c r="AN67" s="12">
        <f t="shared" ref="AN67:AN99" si="1">IF(ISBLANK($AL67),0,1+LEN($AL67)-LEN(SUBSTITUTE($AL67,"●","")))</f>
        <v>0</v>
      </c>
    </row>
    <row r="68" spans="40:40">
      <c r="AN68" s="12">
        <f t="shared" si="1"/>
        <v>0</v>
      </c>
    </row>
    <row r="69" spans="40:40">
      <c r="AN69" s="12">
        <f t="shared" si="1"/>
        <v>0</v>
      </c>
    </row>
    <row r="70" spans="40:40">
      <c r="AN70" s="12">
        <f t="shared" si="1"/>
        <v>0</v>
      </c>
    </row>
    <row r="71" spans="40:40">
      <c r="AN71" s="12">
        <f t="shared" si="1"/>
        <v>0</v>
      </c>
    </row>
    <row r="72" spans="40:40">
      <c r="AN72" s="12">
        <f t="shared" si="1"/>
        <v>0</v>
      </c>
    </row>
    <row r="73" spans="40:40">
      <c r="AN73" s="12">
        <f t="shared" si="1"/>
        <v>0</v>
      </c>
    </row>
    <row r="74" spans="40:40">
      <c r="AN74" s="12">
        <f t="shared" si="1"/>
        <v>0</v>
      </c>
    </row>
    <row r="75" spans="40:40">
      <c r="AN75" s="12">
        <f t="shared" si="1"/>
        <v>0</v>
      </c>
    </row>
    <row r="76" spans="40:40">
      <c r="AN76" s="12">
        <f t="shared" si="1"/>
        <v>0</v>
      </c>
    </row>
    <row r="77" spans="40:40">
      <c r="AN77" s="12">
        <f t="shared" si="1"/>
        <v>0</v>
      </c>
    </row>
    <row r="78" spans="40:40">
      <c r="AN78" s="12">
        <f t="shared" si="1"/>
        <v>0</v>
      </c>
    </row>
    <row r="79" spans="40:40">
      <c r="AN79" s="12">
        <f t="shared" si="1"/>
        <v>0</v>
      </c>
    </row>
    <row r="80" spans="40:40">
      <c r="AN80" s="12">
        <f t="shared" si="1"/>
        <v>0</v>
      </c>
    </row>
    <row r="81" spans="40:40">
      <c r="AN81" s="12">
        <f t="shared" si="1"/>
        <v>0</v>
      </c>
    </row>
    <row r="82" spans="40:40">
      <c r="AN82" s="12">
        <f t="shared" si="1"/>
        <v>0</v>
      </c>
    </row>
    <row r="83" spans="40:40">
      <c r="AN83" s="12">
        <f t="shared" si="1"/>
        <v>0</v>
      </c>
    </row>
    <row r="84" spans="40:40">
      <c r="AN84" s="12">
        <f t="shared" si="1"/>
        <v>0</v>
      </c>
    </row>
    <row r="85" spans="40:40">
      <c r="AN85" s="12">
        <f t="shared" si="1"/>
        <v>0</v>
      </c>
    </row>
    <row r="86" spans="40:40">
      <c r="AN86" s="12">
        <f t="shared" si="1"/>
        <v>0</v>
      </c>
    </row>
    <row r="87" spans="40:40">
      <c r="AN87" s="12">
        <f t="shared" si="1"/>
        <v>0</v>
      </c>
    </row>
    <row r="88" spans="40:40">
      <c r="AN88" s="12">
        <f t="shared" si="1"/>
        <v>0</v>
      </c>
    </row>
    <row r="89" spans="40:40">
      <c r="AN89" s="12">
        <f t="shared" si="1"/>
        <v>0</v>
      </c>
    </row>
    <row r="90" spans="40:40">
      <c r="AN90" s="12">
        <f t="shared" si="1"/>
        <v>0</v>
      </c>
    </row>
    <row r="91" spans="40:40">
      <c r="AN91" s="12">
        <f t="shared" si="1"/>
        <v>0</v>
      </c>
    </row>
    <row r="92" spans="40:40">
      <c r="AN92" s="12">
        <f t="shared" si="1"/>
        <v>0</v>
      </c>
    </row>
    <row r="93" spans="40:40">
      <c r="AN93" s="12">
        <f t="shared" si="1"/>
        <v>0</v>
      </c>
    </row>
    <row r="94" spans="40:40">
      <c r="AN94" s="12">
        <f t="shared" si="1"/>
        <v>0</v>
      </c>
    </row>
    <row r="95" spans="40:40">
      <c r="AN95" s="12">
        <f t="shared" si="1"/>
        <v>0</v>
      </c>
    </row>
    <row r="96" spans="40:40">
      <c r="AN96" s="12">
        <f t="shared" si="1"/>
        <v>0</v>
      </c>
    </row>
    <row r="97" spans="40:40">
      <c r="AN97" s="12">
        <f t="shared" si="1"/>
        <v>0</v>
      </c>
    </row>
    <row r="98" spans="40:40">
      <c r="AN98" s="12">
        <f t="shared" si="1"/>
        <v>0</v>
      </c>
    </row>
    <row r="99" spans="40:40">
      <c r="AN99" s="12">
        <f t="shared" si="1"/>
        <v>0</v>
      </c>
    </row>
  </sheetData>
  <sheetProtection sheet="1" objects="1"/>
  <mergeCells count="11">
    <mergeCell ref="D1:F1"/>
    <mergeCell ref="AA1:AL1"/>
    <mergeCell ref="D2:F2"/>
    <mergeCell ref="AJ2:AK2"/>
    <mergeCell ref="D3:F3"/>
    <mergeCell ref="AB2:AB3"/>
    <mergeCell ref="AC2:AC3"/>
    <mergeCell ref="AD2:AD3"/>
    <mergeCell ref="AE2:AE3"/>
    <mergeCell ref="AF2:AF3"/>
    <mergeCell ref="AG2:AG3"/>
  </mergeCells>
  <pageMargins left="0.75" right="0.75" top="1" bottom="1" header="0.511805555555556" footer="0.511805555555556"/>
  <headerFooter/>
  <drawing r:id="rId1"/>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sheetPr>
    <pageSetUpPr autoPageBreaks="0"/>
  </sheetPr>
  <dimension ref="A1:AN99"/>
  <sheetViews>
    <sheetView showZeros="0" workbookViewId="0">
      <selection activeCell="A1" sqref="A1"/>
    </sheetView>
  </sheetViews>
  <sheetFormatPr defaultColWidth="9.14285714285714" defaultRowHeight="15"/>
  <cols>
    <col min="1" max="1" width="20.5714285714286" customWidth="1"/>
    <col min="2" max="2" width="29.7142857142857" style="8" customWidth="1"/>
    <col min="3" max="3" width="10.2857142857143" style="9" customWidth="1"/>
    <col min="4" max="4" width="10.2857142857143" style="10" customWidth="1"/>
    <col min="5" max="6" width="10.2857142857143" style="9" customWidth="1"/>
    <col min="7" max="7" width="10.2857142857143" style="8" customWidth="1"/>
    <col min="8" max="11" width="10.2857142857143" style="9" customWidth="1"/>
    <col min="12" max="12" width="10.2857142857143" style="11" customWidth="1"/>
    <col min="13" max="24" width="10.2857142857143" style="12" customWidth="1"/>
    <col min="26" max="26" width="0.990476190476191" customWidth="1"/>
    <col min="27" max="27" width="20.5714285714286" customWidth="1"/>
    <col min="28" max="28" width="29.7142857142857" style="8" customWidth="1"/>
    <col min="29" max="29" width="6.71428571428571" style="9" customWidth="1"/>
    <col min="30" max="30" width="19.1428571428571" style="10" customWidth="1"/>
    <col min="31" max="31" width="8.28571428571429" style="9" customWidth="1"/>
    <col min="32" max="32" width="7.42857142857143" style="9" customWidth="1"/>
    <col min="33" max="33" width="33.2857142857143" style="8" customWidth="1"/>
    <col min="34" max="34" width="9.28571428571429" style="9" customWidth="1"/>
    <col min="35" max="35" width="5.42857142857143" style="9" customWidth="1"/>
    <col min="36" max="36" width="3.85714285714286" style="9" customWidth="1"/>
    <col min="37" max="37" width="6.57142857142857" style="9" customWidth="1"/>
    <col min="38" max="38" width="36.2857142857143" style="11" customWidth="1"/>
    <col min="39" max="39" width="0.857142857142857" customWidth="1"/>
    <col min="40" max="40" width="9.14285714285714" style="12"/>
  </cols>
  <sheetData>
    <row r="1" ht="22.5" spans="1:40">
      <c r="A1" s="13" t="str">
        <f>Attraction_List!$Z$2</f>
        <v>Sheet Name</v>
      </c>
      <c r="B1" s="14" t="str">
        <f ca="1">MID(CELL("filename",B1),FIND("]",CELL("filename",B1))+1,255)</f>
        <v>Prince_Charmings_Regal_Carrous</v>
      </c>
      <c r="C1" s="14"/>
      <c r="D1" s="15" t="str">
        <f ca="1">HYPERLINK("#"&amp;CELL("address",INDEX(Attraction_List!$A$3:$A$9999,MATCH($B$1,Attraction_List!$Z$3:$Z$9999,0),1)),"Back to Attraction List")</f>
        <v>Back to Attraction List</v>
      </c>
      <c r="E1" s="16"/>
      <c r="F1" s="17"/>
      <c r="G1" s="18"/>
      <c r="H1" s="18"/>
      <c r="I1" s="18"/>
      <c r="J1" s="18"/>
      <c r="K1" s="18"/>
      <c r="L1" s="25"/>
      <c r="AA1" s="30" t="str">
        <f ca="1">N($B$14)&amp;" Task(s) From "&amp;N($B$15)&amp;" Character(s) Use "&amp;CHAR(34)&amp;$B$2&amp;CHAR(34)&amp;" For "&amp;N($AN$1)&amp;" Token(s)"</f>
        <v>4 Task(s) From 2 Character(s) Use "Prince Charming's Regal Carrousel" For 12 Token(s)</v>
      </c>
      <c r="AB1" s="31"/>
      <c r="AC1" s="31"/>
      <c r="AD1" s="31"/>
      <c r="AE1" s="31"/>
      <c r="AF1" s="31"/>
      <c r="AG1" s="31"/>
      <c r="AH1" s="31"/>
      <c r="AI1" s="31"/>
      <c r="AJ1" s="31"/>
      <c r="AK1" s="31"/>
      <c r="AL1" s="61"/>
      <c r="AN1" s="12">
        <f ca="1">SUM($AN$4:$AN$9999)</f>
        <v>12</v>
      </c>
    </row>
    <row r="2" ht="22.5" spans="1:40">
      <c r="A2" s="13" t="str">
        <f>Attraction_List!$A$2</f>
        <v>Name</v>
      </c>
      <c r="B2" s="19" t="str">
        <f ca="1">LOOKUP(B1,Attraction_List!$Z$3:$Z$9999,Attraction_List!$A$3:$A$9999)</f>
        <v>Prince Charming's Regal Carrousel</v>
      </c>
      <c r="C2" s="19"/>
      <c r="D2" s="9"/>
      <c r="G2" s="20"/>
      <c r="AA2" s="32" t="str">
        <f>HYPERLINK("#$A$1","&lt;&lt;&lt; Attraction Info")</f>
        <v>&lt;&lt;&lt; Attraction Info</v>
      </c>
      <c r="AB2" s="33" t="s">
        <v>276</v>
      </c>
      <c r="AC2" s="34" t="s">
        <v>277</v>
      </c>
      <c r="AD2" s="35" t="s">
        <v>278</v>
      </c>
      <c r="AE2" s="34" t="s">
        <v>279</v>
      </c>
      <c r="AF2" s="34" t="s">
        <v>280</v>
      </c>
      <c r="AG2" s="33" t="s">
        <v>281</v>
      </c>
      <c r="AH2" s="62"/>
      <c r="AI2" s="63" t="s">
        <v>282</v>
      </c>
      <c r="AJ2" s="62" t="s">
        <v>283</v>
      </c>
      <c r="AK2" s="62"/>
      <c r="AL2" s="64" t="str">
        <f ca="1">HYPERLINK("#"&amp;CELL("address",INDEX(Attraction_List!$A$3:$A$9999,MATCH($B$1,Attraction_List!$Z$3:$Z$9999,0),1)),"Back to Attraction List")</f>
        <v>Back to Attraction List</v>
      </c>
      <c r="AN2" s="12">
        <f ca="1" t="shared" ref="AN2:AN66" si="0">IF(ISBLANK($AL2),0,1+LEN($AL2)-LEN(SUBSTITUTE($AL2,"●","")))</f>
        <v>1</v>
      </c>
    </row>
    <row r="3" ht="22.5" spans="1:38">
      <c r="A3" s="13" t="str">
        <f>Attraction_List!$C$2</f>
        <v>Cost</v>
      </c>
      <c r="B3" s="19">
        <f ca="1">LOOKUP(B1,Attraction_List!$Z$3:$Z$9999,Attraction_List!$C$3:$C$9999)</f>
        <v>8000</v>
      </c>
      <c r="C3" s="19"/>
      <c r="D3" s="15" t="str">
        <f>IF($B$14&gt;0,HYPERLINK("#$AL$1","Task List &gt;&gt;&gt;"),HYPERLINK("#$A$1","No Tasks"))</f>
        <v>Task List &gt;&gt;&gt;</v>
      </c>
      <c r="E3" s="17"/>
      <c r="F3" s="17"/>
      <c r="G3" s="20"/>
      <c r="AA3" s="75" t="s">
        <v>284</v>
      </c>
      <c r="AB3" s="76"/>
      <c r="AC3" s="77"/>
      <c r="AD3" s="78"/>
      <c r="AE3" s="77"/>
      <c r="AF3" s="77"/>
      <c r="AG3" s="76"/>
      <c r="AH3" s="82" t="s">
        <v>285</v>
      </c>
      <c r="AI3" s="82" t="s">
        <v>286</v>
      </c>
      <c r="AJ3" s="82" t="s">
        <v>28</v>
      </c>
      <c r="AK3" s="82" t="s">
        <v>29</v>
      </c>
      <c r="AL3" s="83" t="s">
        <v>30</v>
      </c>
    </row>
    <row r="4" ht="26.25" spans="1:40">
      <c r="A4" s="13" t="str">
        <f>Attraction_List!$D$2</f>
        <v>Cost Units</v>
      </c>
      <c r="B4" s="19" t="str">
        <f ca="1">LOOKUP(B1,Attraction_List!$Z$3:$Z$9999,Attraction_List!$D$3:$D$9999)</f>
        <v>Magic</v>
      </c>
      <c r="C4" s="19"/>
      <c r="E4" s="21"/>
      <c r="G4" s="20"/>
      <c r="L4" s="26"/>
      <c r="AA4" s="79" t="s">
        <v>638</v>
      </c>
      <c r="AB4" s="182" t="s">
        <v>894</v>
      </c>
      <c r="AC4" s="183">
        <v>1</v>
      </c>
      <c r="AD4" s="43" t="s">
        <v>642</v>
      </c>
      <c r="AE4" s="183">
        <v>3</v>
      </c>
      <c r="AF4" s="183"/>
      <c r="AG4" s="182" t="s">
        <v>201</v>
      </c>
      <c r="AH4" s="183" t="s">
        <v>33</v>
      </c>
      <c r="AI4" s="183"/>
      <c r="AJ4" s="183">
        <v>13</v>
      </c>
      <c r="AK4" s="183">
        <v>100</v>
      </c>
      <c r="AL4" s="106" t="s">
        <v>895</v>
      </c>
      <c r="AN4" s="12">
        <f ca="1" t="shared" si="0"/>
        <v>3</v>
      </c>
    </row>
    <row r="5" ht="26.25" spans="1:40">
      <c r="A5" s="13" t="str">
        <f>Attraction_List!$E$2</f>
        <v>Limited Time</v>
      </c>
      <c r="B5" s="19" t="str">
        <f ca="1">IF(LOOKUP(B1,Attraction_List!$Z$3:$Z$9999,Attraction_List!$E$3:$E$9999)="Y","Yes","No")</f>
        <v>No</v>
      </c>
      <c r="C5" s="19"/>
      <c r="E5" s="21"/>
      <c r="G5" s="20"/>
      <c r="L5" s="26"/>
      <c r="AA5" s="80"/>
      <c r="AB5" s="184" t="s">
        <v>896</v>
      </c>
      <c r="AC5" s="185">
        <v>4</v>
      </c>
      <c r="AD5" s="41"/>
      <c r="AE5" s="185"/>
      <c r="AF5" s="185"/>
      <c r="AG5" s="184" t="s">
        <v>201</v>
      </c>
      <c r="AH5" s="185" t="s">
        <v>35</v>
      </c>
      <c r="AI5" s="185"/>
      <c r="AJ5" s="185">
        <v>13</v>
      </c>
      <c r="AK5" s="185">
        <v>110</v>
      </c>
      <c r="AL5" s="238" t="s">
        <v>897</v>
      </c>
      <c r="AN5" s="12">
        <f ca="1" t="shared" si="0"/>
        <v>3</v>
      </c>
    </row>
    <row r="6" ht="25.5" spans="1:40">
      <c r="A6" s="13" t="str">
        <f>Attraction_List!$F$2</f>
        <v>Build Time</v>
      </c>
      <c r="B6" s="19" t="str">
        <f ca="1">LOOKUP(B1,Attraction_List!$Z$3:$Z$9999,Attraction_List!$F$3:$F$9999)</f>
        <v>12h</v>
      </c>
      <c r="C6" s="19"/>
      <c r="E6" s="21"/>
      <c r="G6" s="20"/>
      <c r="L6" s="26"/>
      <c r="AA6" s="124" t="s">
        <v>642</v>
      </c>
      <c r="AB6" s="220" t="s">
        <v>898</v>
      </c>
      <c r="AC6" s="214">
        <v>4</v>
      </c>
      <c r="AD6" s="221"/>
      <c r="AE6" s="214"/>
      <c r="AF6" s="214"/>
      <c r="AG6" s="220" t="s">
        <v>201</v>
      </c>
      <c r="AH6" s="214" t="s">
        <v>33</v>
      </c>
      <c r="AI6" s="214"/>
      <c r="AJ6" s="214">
        <v>10</v>
      </c>
      <c r="AK6" s="214">
        <v>75</v>
      </c>
      <c r="AL6" s="109" t="s">
        <v>899</v>
      </c>
      <c r="AN6" s="12">
        <f ca="1" t="shared" si="0"/>
        <v>3</v>
      </c>
    </row>
    <row r="7" ht="26.25" spans="1:40">
      <c r="A7" s="13" t="str">
        <f>Attraction_List!$G$2</f>
        <v>Size</v>
      </c>
      <c r="B7" s="19" t="str">
        <f ca="1">LOOKUP(B1,Attraction_List!$Z$3:$Z$9999,Attraction_List!$G$3:$G$9999)</f>
        <v>13x13</v>
      </c>
      <c r="C7" s="19"/>
      <c r="E7" s="21"/>
      <c r="G7" s="20"/>
      <c r="L7" s="26"/>
      <c r="AA7" s="80"/>
      <c r="AB7" s="184" t="s">
        <v>894</v>
      </c>
      <c r="AC7" s="185">
        <v>3</v>
      </c>
      <c r="AD7" s="41" t="s">
        <v>638</v>
      </c>
      <c r="AE7" s="185">
        <v>1</v>
      </c>
      <c r="AF7" s="185"/>
      <c r="AG7" s="184" t="s">
        <v>201</v>
      </c>
      <c r="AH7" s="185" t="s">
        <v>33</v>
      </c>
      <c r="AI7" s="185"/>
      <c r="AJ7" s="185">
        <v>13</v>
      </c>
      <c r="AK7" s="185">
        <v>100</v>
      </c>
      <c r="AL7" s="108" t="s">
        <v>895</v>
      </c>
      <c r="AN7" s="12">
        <f ca="1" t="shared" si="0"/>
        <v>3</v>
      </c>
    </row>
    <row r="8" ht="21" spans="1:40">
      <c r="A8" s="13" t="str">
        <f>Attraction_List!$H$2</f>
        <v>Collect Time</v>
      </c>
      <c r="B8" s="19" t="str">
        <f ca="1">LOOKUP(B1,Attraction_List!$Z$3:$Z$9999,Attraction_List!$H$3:$H$9999)</f>
        <v>12h</v>
      </c>
      <c r="C8" s="19"/>
      <c r="E8" s="21"/>
      <c r="G8" s="20"/>
      <c r="L8" s="26"/>
      <c r="AA8" s="44"/>
      <c r="AB8" s="45"/>
      <c r="AC8" s="45"/>
      <c r="AD8" s="45"/>
      <c r="AE8" s="45"/>
      <c r="AF8" s="45"/>
      <c r="AG8" s="45"/>
      <c r="AH8" s="45"/>
      <c r="AI8" s="45"/>
      <c r="AJ8" s="45"/>
      <c r="AK8" s="45"/>
      <c r="AL8" s="46"/>
      <c r="AN8" s="12">
        <f ca="1" t="shared" si="0"/>
        <v>0</v>
      </c>
    </row>
    <row r="9" ht="21" spans="1:40">
      <c r="A9" s="13" t="str">
        <f>Attraction_List!$I$2</f>
        <v>Striking Gold</v>
      </c>
      <c r="B9" s="19" t="str">
        <f ca="1">IF(LOOKUP(B1,Attraction_List!$Z$3:$Z$9999,Attraction_List!$I$3:$I$9999)="Y","Yes","No")</f>
        <v>No</v>
      </c>
      <c r="C9" s="19"/>
      <c r="E9" s="21"/>
      <c r="G9" s="20"/>
      <c r="L9" s="26"/>
      <c r="AA9" s="44"/>
      <c r="AB9" s="45"/>
      <c r="AC9" s="45"/>
      <c r="AD9" s="45"/>
      <c r="AE9" s="45"/>
      <c r="AF9" s="45"/>
      <c r="AG9" s="45"/>
      <c r="AH9" s="45"/>
      <c r="AI9" s="45"/>
      <c r="AJ9" s="45"/>
      <c r="AK9" s="45"/>
      <c r="AL9" s="46"/>
      <c r="AN9" s="12">
        <f ca="1" t="shared" si="0"/>
        <v>0</v>
      </c>
    </row>
    <row r="10" ht="21" spans="1:40">
      <c r="A10" s="13" t="str">
        <f>Attraction_List!$J$2</f>
        <v>XP</v>
      </c>
      <c r="B10" s="19">
        <f ca="1">LOOKUP(B1,Attraction_List!$Z$3:$Z$9999,Attraction_List!$J$3:$J$9999)</f>
        <v>30</v>
      </c>
      <c r="C10" s="19"/>
      <c r="E10" s="21"/>
      <c r="G10" s="20"/>
      <c r="L10" s="26"/>
      <c r="AA10" s="44"/>
      <c r="AB10" s="45"/>
      <c r="AC10" s="45"/>
      <c r="AD10" s="45"/>
      <c r="AE10" s="45"/>
      <c r="AF10" s="45"/>
      <c r="AG10" s="45"/>
      <c r="AH10" s="45"/>
      <c r="AI10" s="45"/>
      <c r="AJ10" s="45"/>
      <c r="AK10" s="45"/>
      <c r="AL10" s="46"/>
      <c r="AN10" s="12">
        <f ca="1" t="shared" si="0"/>
        <v>0</v>
      </c>
    </row>
    <row r="11" ht="21" spans="1:40">
      <c r="A11" s="13" t="str">
        <f>Attraction_List!$K$2</f>
        <v>Magic</v>
      </c>
      <c r="B11" s="19">
        <f ca="1">LOOKUP(B1,Attraction_List!$Z$3:$Z$9999,Attraction_List!$K$3:$K$9999)</f>
        <v>180</v>
      </c>
      <c r="C11" s="19"/>
      <c r="D11" s="22"/>
      <c r="E11" s="23"/>
      <c r="F11" s="24"/>
      <c r="G11" s="22"/>
      <c r="H11" s="24"/>
      <c r="I11" s="24"/>
      <c r="J11" s="24"/>
      <c r="K11" s="24"/>
      <c r="L11" s="27"/>
      <c r="AA11" s="44"/>
      <c r="AB11" s="45"/>
      <c r="AC11" s="45"/>
      <c r="AD11" s="45"/>
      <c r="AE11" s="45"/>
      <c r="AF11" s="45"/>
      <c r="AG11" s="45"/>
      <c r="AH11" s="45"/>
      <c r="AI11" s="45"/>
      <c r="AJ11" s="45"/>
      <c r="AK11" s="45"/>
      <c r="AL11" s="46"/>
      <c r="AN11" s="12">
        <f ca="1" t="shared" si="0"/>
        <v>0</v>
      </c>
    </row>
    <row r="12" ht="21" spans="1:40">
      <c r="A12" s="13" t="str">
        <f>Attraction_List!$L$2</f>
        <v>Possible Tokens</v>
      </c>
      <c r="B12" s="19" t="str">
        <f ca="1">LOOKUP(B1,Attraction_List!$Z$3:$Z$9999,Attraction_List!$L$3:$L$9999)</f>
        <v>Pumpkin ● Charming Gloves ● Charming Ears</v>
      </c>
      <c r="C12" s="19"/>
      <c r="E12" s="21"/>
      <c r="G12" s="20"/>
      <c r="L12" s="28"/>
      <c r="AA12" s="44"/>
      <c r="AB12" s="45"/>
      <c r="AC12" s="45"/>
      <c r="AD12" s="45"/>
      <c r="AE12" s="45"/>
      <c r="AF12" s="45"/>
      <c r="AG12" s="45"/>
      <c r="AH12" s="45"/>
      <c r="AI12" s="45"/>
      <c r="AJ12" s="45"/>
      <c r="AK12" s="45"/>
      <c r="AL12" s="46"/>
      <c r="AN12" s="12">
        <f ca="1" t="shared" si="0"/>
        <v>0</v>
      </c>
    </row>
    <row r="13" ht="21" spans="1:40">
      <c r="A13" s="13" t="str">
        <f>Attraction_List!$M$2</f>
        <v>Activity</v>
      </c>
      <c r="B13" s="19" t="str">
        <f ca="1">LOOKUP(B1,Attraction_List!$Z$3:$Z$9999,Attraction_List!$M$3:$M$9999)</f>
        <v>Grooming the Horses</v>
      </c>
      <c r="C13" s="19"/>
      <c r="E13" s="21"/>
      <c r="G13" s="20"/>
      <c r="L13" s="29"/>
      <c r="AA13" s="44"/>
      <c r="AB13" s="45"/>
      <c r="AC13" s="45"/>
      <c r="AD13" s="45"/>
      <c r="AE13" s="45"/>
      <c r="AF13" s="45"/>
      <c r="AG13" s="45"/>
      <c r="AH13" s="45"/>
      <c r="AI13" s="45"/>
      <c r="AJ13" s="45"/>
      <c r="AK13" s="45"/>
      <c r="AL13" s="46"/>
      <c r="AN13" s="12">
        <f ca="1" t="shared" si="0"/>
        <v>0</v>
      </c>
    </row>
    <row r="14" ht="21" spans="1:40">
      <c r="A14" s="13" t="s">
        <v>308</v>
      </c>
      <c r="B14" s="22">
        <f>COUNTA($AB$4:$AB$9999)</f>
        <v>4</v>
      </c>
      <c r="C14" s="24"/>
      <c r="D14" s="22"/>
      <c r="E14" s="23"/>
      <c r="F14" s="24"/>
      <c r="G14" s="20"/>
      <c r="H14" s="24"/>
      <c r="I14" s="24"/>
      <c r="J14" s="24"/>
      <c r="K14" s="24"/>
      <c r="L14" s="28"/>
      <c r="AA14" s="44"/>
      <c r="AB14" s="45"/>
      <c r="AC14" s="45"/>
      <c r="AD14" s="45"/>
      <c r="AE14" s="45"/>
      <c r="AF14" s="45"/>
      <c r="AG14" s="45"/>
      <c r="AH14" s="45"/>
      <c r="AI14" s="45"/>
      <c r="AJ14" s="45"/>
      <c r="AK14" s="45"/>
      <c r="AL14" s="46"/>
      <c r="AN14" s="12">
        <f ca="1" t="shared" si="0"/>
        <v>0</v>
      </c>
    </row>
    <row r="15" ht="21" spans="1:40">
      <c r="A15" s="13" t="s">
        <v>311</v>
      </c>
      <c r="B15" s="22">
        <f>COUNTA($AA$4:$AA$9999)</f>
        <v>2</v>
      </c>
      <c r="C15" s="24"/>
      <c r="D15" s="22"/>
      <c r="E15" s="23"/>
      <c r="F15" s="24"/>
      <c r="G15" s="20"/>
      <c r="H15" s="24"/>
      <c r="I15" s="24"/>
      <c r="J15" s="24"/>
      <c r="K15" s="24"/>
      <c r="L15" s="28"/>
      <c r="AA15" s="44"/>
      <c r="AB15" s="45"/>
      <c r="AC15" s="45"/>
      <c r="AD15" s="45"/>
      <c r="AE15" s="45"/>
      <c r="AF15" s="45"/>
      <c r="AG15" s="45"/>
      <c r="AH15" s="45"/>
      <c r="AI15" s="45"/>
      <c r="AJ15" s="45"/>
      <c r="AK15" s="45"/>
      <c r="AL15" s="46"/>
      <c r="AN15" s="12">
        <f ca="1" t="shared" si="0"/>
        <v>0</v>
      </c>
    </row>
    <row r="16" spans="27:40">
      <c r="AA16" s="44"/>
      <c r="AB16" s="46"/>
      <c r="AC16" s="45"/>
      <c r="AD16" s="47"/>
      <c r="AE16" s="45"/>
      <c r="AF16" s="45"/>
      <c r="AG16" s="45"/>
      <c r="AH16" s="45"/>
      <c r="AI16" s="45"/>
      <c r="AJ16" s="45"/>
      <c r="AK16" s="45"/>
      <c r="AL16" s="46"/>
      <c r="AN16" s="12">
        <f ca="1" t="shared" si="0"/>
        <v>0</v>
      </c>
    </row>
    <row r="17" spans="27:40">
      <c r="AA17" s="44"/>
      <c r="AB17" s="46"/>
      <c r="AC17" s="45"/>
      <c r="AD17" s="45"/>
      <c r="AE17" s="45"/>
      <c r="AF17" s="45"/>
      <c r="AG17" s="45"/>
      <c r="AH17" s="45"/>
      <c r="AI17" s="45"/>
      <c r="AJ17" s="45"/>
      <c r="AK17" s="45"/>
      <c r="AL17" s="46"/>
      <c r="AN17" s="12">
        <f ca="1" t="shared" si="0"/>
        <v>0</v>
      </c>
    </row>
    <row r="18" spans="27:40">
      <c r="AA18" s="44"/>
      <c r="AB18" s="46"/>
      <c r="AC18" s="45"/>
      <c r="AD18" s="45"/>
      <c r="AE18" s="45"/>
      <c r="AF18" s="45"/>
      <c r="AG18" s="46"/>
      <c r="AH18" s="45"/>
      <c r="AI18" s="45"/>
      <c r="AJ18" s="45"/>
      <c r="AK18" s="45"/>
      <c r="AL18" s="46"/>
      <c r="AN18" s="12">
        <f ca="1" t="shared" si="0"/>
        <v>0</v>
      </c>
    </row>
    <row r="19" spans="27:40">
      <c r="AA19" s="44"/>
      <c r="AB19" s="46"/>
      <c r="AC19" s="45"/>
      <c r="AD19" s="45"/>
      <c r="AE19" s="45"/>
      <c r="AF19" s="45"/>
      <c r="AG19" s="46"/>
      <c r="AH19" s="45"/>
      <c r="AI19" s="45"/>
      <c r="AJ19" s="45"/>
      <c r="AK19" s="45"/>
      <c r="AL19" s="46"/>
      <c r="AN19" s="12">
        <f ca="1" t="shared" si="0"/>
        <v>0</v>
      </c>
    </row>
    <row r="20" spans="27:40">
      <c r="AA20" s="44"/>
      <c r="AB20" s="46"/>
      <c r="AC20" s="45"/>
      <c r="AD20" s="47"/>
      <c r="AE20" s="45"/>
      <c r="AF20" s="45"/>
      <c r="AG20" s="46"/>
      <c r="AH20" s="45"/>
      <c r="AI20" s="45"/>
      <c r="AJ20" s="45"/>
      <c r="AK20" s="45"/>
      <c r="AL20" s="46"/>
      <c r="AN20" s="12">
        <f ca="1" t="shared" si="0"/>
        <v>0</v>
      </c>
    </row>
    <row r="21" spans="27:40">
      <c r="AA21" s="44"/>
      <c r="AB21" s="46"/>
      <c r="AC21" s="45"/>
      <c r="AD21" s="45"/>
      <c r="AE21" s="45"/>
      <c r="AF21" s="45"/>
      <c r="AG21" s="46"/>
      <c r="AH21" s="45"/>
      <c r="AI21" s="45"/>
      <c r="AJ21" s="45"/>
      <c r="AK21" s="45"/>
      <c r="AL21" s="46"/>
      <c r="AN21" s="12">
        <f ca="1" t="shared" si="0"/>
        <v>0</v>
      </c>
    </row>
    <row r="22" spans="27:40">
      <c r="AA22" s="44"/>
      <c r="AB22" s="46"/>
      <c r="AC22" s="45"/>
      <c r="AD22" s="45"/>
      <c r="AE22" s="45"/>
      <c r="AF22" s="45"/>
      <c r="AG22" s="46"/>
      <c r="AH22" s="45"/>
      <c r="AI22" s="45"/>
      <c r="AJ22" s="45"/>
      <c r="AK22" s="45"/>
      <c r="AL22" s="46"/>
      <c r="AN22" s="12">
        <f ca="1" t="shared" si="0"/>
        <v>0</v>
      </c>
    </row>
    <row r="23" spans="27:40">
      <c r="AA23" s="44"/>
      <c r="AB23" s="46"/>
      <c r="AC23" s="45"/>
      <c r="AD23" s="45"/>
      <c r="AE23" s="45"/>
      <c r="AF23" s="45"/>
      <c r="AG23" s="46"/>
      <c r="AH23" s="45"/>
      <c r="AI23" s="45"/>
      <c r="AJ23" s="45"/>
      <c r="AK23" s="45"/>
      <c r="AL23" s="46"/>
      <c r="AN23" s="12">
        <f ca="1" t="shared" si="0"/>
        <v>0</v>
      </c>
    </row>
    <row r="24" spans="27:40">
      <c r="AA24" s="44"/>
      <c r="AB24" s="45"/>
      <c r="AC24" s="45"/>
      <c r="AD24" s="45"/>
      <c r="AE24" s="45"/>
      <c r="AF24" s="45"/>
      <c r="AG24" s="45"/>
      <c r="AH24" s="45"/>
      <c r="AI24" s="45"/>
      <c r="AJ24" s="45"/>
      <c r="AK24" s="45"/>
      <c r="AL24" s="46"/>
      <c r="AN24" s="12">
        <f ca="1" t="shared" si="0"/>
        <v>0</v>
      </c>
    </row>
    <row r="25" spans="27:40">
      <c r="AA25" s="44"/>
      <c r="AB25" s="45"/>
      <c r="AC25" s="45"/>
      <c r="AD25" s="47"/>
      <c r="AE25" s="45"/>
      <c r="AF25" s="45"/>
      <c r="AG25" s="45"/>
      <c r="AH25" s="45"/>
      <c r="AI25" s="45"/>
      <c r="AJ25" s="45"/>
      <c r="AK25" s="45"/>
      <c r="AL25" s="46"/>
      <c r="AN25" s="12">
        <f ca="1" t="shared" si="0"/>
        <v>0</v>
      </c>
    </row>
    <row r="26" spans="27:40">
      <c r="AA26" s="44"/>
      <c r="AB26" s="45"/>
      <c r="AC26" s="45"/>
      <c r="AD26" s="45"/>
      <c r="AE26" s="45"/>
      <c r="AF26" s="45"/>
      <c r="AG26" s="45"/>
      <c r="AH26" s="45"/>
      <c r="AI26" s="45"/>
      <c r="AJ26" s="45"/>
      <c r="AK26" s="45"/>
      <c r="AL26" s="46"/>
      <c r="AN26" s="12">
        <f ca="1" t="shared" si="0"/>
        <v>0</v>
      </c>
    </row>
    <row r="27" spans="27:40">
      <c r="AA27" s="44"/>
      <c r="AB27" s="45"/>
      <c r="AC27" s="45"/>
      <c r="AD27" s="45"/>
      <c r="AE27" s="45"/>
      <c r="AF27" s="45"/>
      <c r="AG27" s="45"/>
      <c r="AH27" s="45"/>
      <c r="AI27" s="45"/>
      <c r="AJ27" s="45"/>
      <c r="AK27" s="45"/>
      <c r="AL27" s="46"/>
      <c r="AN27" s="12">
        <f ca="1" t="shared" si="0"/>
        <v>0</v>
      </c>
    </row>
    <row r="28" spans="27:40">
      <c r="AA28" s="44"/>
      <c r="AB28" s="45"/>
      <c r="AC28" s="45"/>
      <c r="AD28" s="45"/>
      <c r="AE28" s="45"/>
      <c r="AF28" s="45"/>
      <c r="AG28" s="45"/>
      <c r="AH28" s="45"/>
      <c r="AI28" s="45"/>
      <c r="AJ28" s="45"/>
      <c r="AK28" s="45"/>
      <c r="AL28" s="46"/>
      <c r="AN28" s="12">
        <f ca="1" t="shared" si="0"/>
        <v>0</v>
      </c>
    </row>
    <row r="29" spans="27:40">
      <c r="AA29" s="44"/>
      <c r="AB29" s="45"/>
      <c r="AC29" s="45"/>
      <c r="AD29" s="45"/>
      <c r="AE29" s="45"/>
      <c r="AF29" s="45"/>
      <c r="AG29" s="45"/>
      <c r="AH29" s="45"/>
      <c r="AI29" s="45"/>
      <c r="AJ29" s="45"/>
      <c r="AK29" s="45"/>
      <c r="AL29" s="46"/>
      <c r="AN29" s="12">
        <f ca="1" t="shared" si="0"/>
        <v>0</v>
      </c>
    </row>
    <row r="30" spans="27:40">
      <c r="AA30" s="44"/>
      <c r="AB30" s="45"/>
      <c r="AC30" s="45"/>
      <c r="AD30" s="45"/>
      <c r="AE30" s="45"/>
      <c r="AF30" s="45"/>
      <c r="AG30" s="45"/>
      <c r="AH30" s="45"/>
      <c r="AI30" s="45"/>
      <c r="AJ30" s="45"/>
      <c r="AK30" s="45"/>
      <c r="AL30" s="46"/>
      <c r="AN30" s="12">
        <f ca="1" t="shared" si="0"/>
        <v>0</v>
      </c>
    </row>
    <row r="31" spans="27:40">
      <c r="AA31" s="44"/>
      <c r="AB31" s="45"/>
      <c r="AC31" s="45"/>
      <c r="AD31" s="45"/>
      <c r="AE31" s="45"/>
      <c r="AF31" s="45"/>
      <c r="AG31" s="45"/>
      <c r="AH31" s="45"/>
      <c r="AI31" s="45"/>
      <c r="AJ31" s="45"/>
      <c r="AK31" s="45"/>
      <c r="AL31" s="46"/>
      <c r="AN31" s="12">
        <f ca="1" t="shared" si="0"/>
        <v>0</v>
      </c>
    </row>
    <row r="32" spans="27:40">
      <c r="AA32" s="44"/>
      <c r="AB32" s="45"/>
      <c r="AC32" s="45"/>
      <c r="AD32" s="45"/>
      <c r="AE32" s="45"/>
      <c r="AF32" s="45"/>
      <c r="AG32" s="45"/>
      <c r="AH32" s="45"/>
      <c r="AI32" s="45"/>
      <c r="AJ32" s="45"/>
      <c r="AK32" s="45"/>
      <c r="AL32" s="46"/>
      <c r="AN32" s="12">
        <f ca="1" t="shared" si="0"/>
        <v>0</v>
      </c>
    </row>
    <row r="33" spans="27:40">
      <c r="AA33" s="44"/>
      <c r="AB33" s="45"/>
      <c r="AC33" s="45"/>
      <c r="AD33" s="47"/>
      <c r="AE33" s="45"/>
      <c r="AF33" s="45"/>
      <c r="AG33" s="45"/>
      <c r="AH33" s="45"/>
      <c r="AI33" s="45"/>
      <c r="AJ33" s="45"/>
      <c r="AK33" s="45"/>
      <c r="AL33" s="46"/>
      <c r="AN33" s="12">
        <f ca="1" t="shared" si="0"/>
        <v>0</v>
      </c>
    </row>
    <row r="34" spans="27:40">
      <c r="AA34" s="44"/>
      <c r="AB34" s="46"/>
      <c r="AC34" s="45"/>
      <c r="AD34" s="45"/>
      <c r="AE34" s="45"/>
      <c r="AF34" s="45"/>
      <c r="AG34" s="46"/>
      <c r="AH34" s="45"/>
      <c r="AI34" s="45"/>
      <c r="AJ34" s="45"/>
      <c r="AK34" s="45"/>
      <c r="AL34" s="70"/>
      <c r="AN34" s="12">
        <f ca="1" t="shared" si="0"/>
        <v>0</v>
      </c>
    </row>
    <row r="35" spans="27:40">
      <c r="AA35" s="48"/>
      <c r="AB35" s="49"/>
      <c r="AC35" s="50"/>
      <c r="AD35" s="50"/>
      <c r="AE35" s="50"/>
      <c r="AF35" s="50"/>
      <c r="AG35" s="49"/>
      <c r="AH35" s="50"/>
      <c r="AI35" s="50"/>
      <c r="AJ35" s="50"/>
      <c r="AK35" s="50"/>
      <c r="AL35" s="71"/>
      <c r="AN35" s="12">
        <f ca="1" t="shared" si="0"/>
        <v>0</v>
      </c>
    </row>
    <row r="36" spans="27:40">
      <c r="AA36" s="48"/>
      <c r="AB36" s="49"/>
      <c r="AC36" s="50"/>
      <c r="AD36" s="50"/>
      <c r="AE36" s="50"/>
      <c r="AF36" s="50"/>
      <c r="AG36" s="49"/>
      <c r="AH36" s="50"/>
      <c r="AI36" s="50"/>
      <c r="AJ36" s="50"/>
      <c r="AK36" s="50"/>
      <c r="AL36" s="71"/>
      <c r="AN36" s="12">
        <f ca="1" t="shared" si="0"/>
        <v>0</v>
      </c>
    </row>
    <row r="37" spans="27:40">
      <c r="AA37" s="48"/>
      <c r="AB37" s="49"/>
      <c r="AC37" s="50"/>
      <c r="AD37" s="50"/>
      <c r="AE37" s="50"/>
      <c r="AF37" s="50"/>
      <c r="AG37" s="49"/>
      <c r="AH37" s="50"/>
      <c r="AI37" s="50"/>
      <c r="AJ37" s="50"/>
      <c r="AK37" s="50"/>
      <c r="AL37" s="71"/>
      <c r="AN37" s="12">
        <f ca="1" t="shared" si="0"/>
        <v>0</v>
      </c>
    </row>
    <row r="38" spans="27:40">
      <c r="AA38" s="51"/>
      <c r="AB38" s="29"/>
      <c r="AC38" s="10"/>
      <c r="AE38" s="10"/>
      <c r="AF38" s="10"/>
      <c r="AG38" s="29"/>
      <c r="AH38" s="10"/>
      <c r="AI38" s="10"/>
      <c r="AJ38" s="10"/>
      <c r="AK38" s="10"/>
      <c r="AL38" s="28"/>
      <c r="AN38" s="12">
        <f ca="1" t="shared" si="0"/>
        <v>0</v>
      </c>
    </row>
    <row r="39" spans="27:40">
      <c r="AA39" s="51"/>
      <c r="AB39" s="29"/>
      <c r="AC39" s="10"/>
      <c r="AE39" s="10"/>
      <c r="AF39" s="10"/>
      <c r="AG39" s="29"/>
      <c r="AH39" s="10"/>
      <c r="AI39" s="10"/>
      <c r="AJ39" s="10"/>
      <c r="AK39" s="10"/>
      <c r="AL39" s="28"/>
      <c r="AN39" s="12">
        <f ca="1" t="shared" si="0"/>
        <v>0</v>
      </c>
    </row>
    <row r="40" spans="27:40">
      <c r="AA40" s="51"/>
      <c r="AB40" s="29"/>
      <c r="AC40" s="10"/>
      <c r="AE40" s="10"/>
      <c r="AF40" s="10"/>
      <c r="AG40" s="29"/>
      <c r="AH40" s="10"/>
      <c r="AI40" s="10"/>
      <c r="AJ40" s="10"/>
      <c r="AK40" s="10"/>
      <c r="AL40" s="28"/>
      <c r="AN40" s="12">
        <f ca="1" t="shared" si="0"/>
        <v>0</v>
      </c>
    </row>
    <row r="41" spans="27:40">
      <c r="AA41" s="51"/>
      <c r="AB41" s="29"/>
      <c r="AC41" s="10"/>
      <c r="AE41" s="10"/>
      <c r="AF41" s="10"/>
      <c r="AG41" s="29"/>
      <c r="AH41" s="10"/>
      <c r="AI41" s="10"/>
      <c r="AJ41" s="10"/>
      <c r="AK41" s="10"/>
      <c r="AL41" s="28"/>
      <c r="AN41" s="12">
        <f ca="1" t="shared" si="0"/>
        <v>0</v>
      </c>
    </row>
    <row r="42" spans="27:40">
      <c r="AA42" s="51"/>
      <c r="AB42" s="29"/>
      <c r="AC42" s="10"/>
      <c r="AE42" s="10"/>
      <c r="AF42" s="10"/>
      <c r="AG42" s="29"/>
      <c r="AH42" s="10"/>
      <c r="AI42" s="10"/>
      <c r="AJ42" s="10"/>
      <c r="AK42" s="10"/>
      <c r="AL42" s="28"/>
      <c r="AN42" s="12">
        <f ca="1" t="shared" si="0"/>
        <v>0</v>
      </c>
    </row>
    <row r="43" spans="27:40">
      <c r="AA43" s="51"/>
      <c r="AB43" s="29"/>
      <c r="AC43" s="10"/>
      <c r="AE43" s="10"/>
      <c r="AF43" s="10"/>
      <c r="AG43" s="29"/>
      <c r="AH43" s="10"/>
      <c r="AI43" s="10"/>
      <c r="AJ43" s="10"/>
      <c r="AK43" s="10"/>
      <c r="AL43" s="28"/>
      <c r="AN43" s="12">
        <f ca="1" t="shared" si="0"/>
        <v>0</v>
      </c>
    </row>
    <row r="44" spans="40:40">
      <c r="AN44" s="12">
        <f ca="1" t="shared" si="0"/>
        <v>0</v>
      </c>
    </row>
    <row r="45" spans="27:40">
      <c r="AA45" s="52"/>
      <c r="AB45" s="53"/>
      <c r="AC45" s="54"/>
      <c r="AD45" s="50"/>
      <c r="AE45" s="54"/>
      <c r="AF45" s="54"/>
      <c r="AG45" s="53"/>
      <c r="AH45" s="54"/>
      <c r="AI45" s="54"/>
      <c r="AJ45" s="54"/>
      <c r="AK45" s="54"/>
      <c r="AL45" s="72"/>
      <c r="AM45" s="52"/>
      <c r="AN45" s="12">
        <f ca="1" t="shared" si="0"/>
        <v>0</v>
      </c>
    </row>
    <row r="46" spans="27:40">
      <c r="AA46" s="44"/>
      <c r="AB46" s="55"/>
      <c r="AC46" s="56"/>
      <c r="AD46" s="45"/>
      <c r="AE46" s="56"/>
      <c r="AF46" s="56"/>
      <c r="AG46" s="55"/>
      <c r="AH46" s="56"/>
      <c r="AI46" s="56"/>
      <c r="AJ46" s="56"/>
      <c r="AK46" s="56"/>
      <c r="AL46" s="73"/>
      <c r="AM46" s="52"/>
      <c r="AN46" s="12">
        <f ca="1" t="shared" si="0"/>
        <v>0</v>
      </c>
    </row>
    <row r="47" spans="27:40">
      <c r="AA47" s="44"/>
      <c r="AB47" s="55"/>
      <c r="AC47" s="56"/>
      <c r="AD47" s="45"/>
      <c r="AE47" s="56"/>
      <c r="AF47" s="56"/>
      <c r="AG47" s="55"/>
      <c r="AH47" s="56"/>
      <c r="AI47" s="56"/>
      <c r="AJ47" s="56"/>
      <c r="AK47" s="56"/>
      <c r="AL47" s="46"/>
      <c r="AM47" s="52"/>
      <c r="AN47" s="12">
        <f ca="1" t="shared" si="0"/>
        <v>0</v>
      </c>
    </row>
    <row r="48" spans="27:40">
      <c r="AA48" s="44"/>
      <c r="AB48" s="55"/>
      <c r="AC48" s="56"/>
      <c r="AD48" s="57"/>
      <c r="AE48" s="56"/>
      <c r="AF48" s="56"/>
      <c r="AG48" s="55"/>
      <c r="AH48" s="56"/>
      <c r="AI48" s="56"/>
      <c r="AJ48" s="56"/>
      <c r="AK48" s="56"/>
      <c r="AL48" s="46"/>
      <c r="AM48" s="52"/>
      <c r="AN48" s="12">
        <f ca="1" t="shared" si="0"/>
        <v>0</v>
      </c>
    </row>
    <row r="49" spans="27:40">
      <c r="AA49" s="58"/>
      <c r="AB49" s="59"/>
      <c r="AC49" s="21"/>
      <c r="AD49" s="60"/>
      <c r="AE49" s="21"/>
      <c r="AF49" s="21"/>
      <c r="AG49" s="59"/>
      <c r="AH49" s="21"/>
      <c r="AI49" s="21"/>
      <c r="AJ49" s="21"/>
      <c r="AK49" s="21"/>
      <c r="AL49" s="74"/>
      <c r="AN49" s="12">
        <f ca="1" t="shared" si="0"/>
        <v>0</v>
      </c>
    </row>
    <row r="50" spans="40:40">
      <c r="AN50" s="12">
        <f ca="1" t="shared" si="0"/>
        <v>0</v>
      </c>
    </row>
    <row r="51" spans="40:40">
      <c r="AN51" s="12">
        <f ca="1" t="shared" si="0"/>
        <v>0</v>
      </c>
    </row>
    <row r="52" spans="40:40">
      <c r="AN52" s="12">
        <f ca="1" t="shared" si="0"/>
        <v>0</v>
      </c>
    </row>
    <row r="53" spans="40:40">
      <c r="AN53" s="12">
        <f ca="1" t="shared" si="0"/>
        <v>0</v>
      </c>
    </row>
    <row r="54" spans="40:40">
      <c r="AN54" s="12">
        <f ca="1" t="shared" si="0"/>
        <v>0</v>
      </c>
    </row>
    <row r="55" spans="40:40">
      <c r="AN55" s="12">
        <f ca="1" t="shared" si="0"/>
        <v>0</v>
      </c>
    </row>
    <row r="56" spans="40:40">
      <c r="AN56" s="12">
        <f ca="1" t="shared" si="0"/>
        <v>0</v>
      </c>
    </row>
    <row r="57" spans="40:40">
      <c r="AN57" s="12">
        <f ca="1" t="shared" si="0"/>
        <v>0</v>
      </c>
    </row>
    <row r="58" spans="40:40">
      <c r="AN58" s="12">
        <f ca="1" t="shared" si="0"/>
        <v>0</v>
      </c>
    </row>
    <row r="59" spans="40:40">
      <c r="AN59" s="12">
        <f ca="1" t="shared" si="0"/>
        <v>0</v>
      </c>
    </row>
    <row r="60" spans="40:40">
      <c r="AN60" s="12">
        <f ca="1" t="shared" si="0"/>
        <v>0</v>
      </c>
    </row>
    <row r="61" spans="40:40">
      <c r="AN61" s="12">
        <f ca="1" t="shared" si="0"/>
        <v>0</v>
      </c>
    </row>
    <row r="62" spans="40:40">
      <c r="AN62" s="12">
        <f ca="1" t="shared" si="0"/>
        <v>0</v>
      </c>
    </row>
    <row r="63" spans="40:40">
      <c r="AN63" s="12">
        <f ca="1" t="shared" si="0"/>
        <v>0</v>
      </c>
    </row>
    <row r="64" spans="40:40">
      <c r="AN64" s="12">
        <f ca="1" t="shared" si="0"/>
        <v>0</v>
      </c>
    </row>
    <row r="65" spans="40:40">
      <c r="AN65" s="12">
        <f ca="1" t="shared" si="0"/>
        <v>0</v>
      </c>
    </row>
    <row r="66" spans="40:40">
      <c r="AN66" s="12">
        <f ca="1" t="shared" si="0"/>
        <v>0</v>
      </c>
    </row>
    <row r="67" spans="40:40">
      <c r="AN67" s="12">
        <f t="shared" ref="AN67:AN99" si="1">IF(ISBLANK($AL67),0,1+LEN($AL67)-LEN(SUBSTITUTE($AL67,"●","")))</f>
        <v>0</v>
      </c>
    </row>
    <row r="68" spans="40:40">
      <c r="AN68" s="12">
        <f t="shared" si="1"/>
        <v>0</v>
      </c>
    </row>
    <row r="69" spans="40:40">
      <c r="AN69" s="12">
        <f t="shared" si="1"/>
        <v>0</v>
      </c>
    </row>
    <row r="70" spans="40:40">
      <c r="AN70" s="12">
        <f t="shared" si="1"/>
        <v>0</v>
      </c>
    </row>
    <row r="71" spans="40:40">
      <c r="AN71" s="12">
        <f t="shared" si="1"/>
        <v>0</v>
      </c>
    </row>
    <row r="72" spans="40:40">
      <c r="AN72" s="12">
        <f t="shared" si="1"/>
        <v>0</v>
      </c>
    </row>
    <row r="73" spans="40:40">
      <c r="AN73" s="12">
        <f t="shared" si="1"/>
        <v>0</v>
      </c>
    </row>
    <row r="74" spans="40:40">
      <c r="AN74" s="12">
        <f t="shared" si="1"/>
        <v>0</v>
      </c>
    </row>
    <row r="75" spans="40:40">
      <c r="AN75" s="12">
        <f t="shared" si="1"/>
        <v>0</v>
      </c>
    </row>
    <row r="76" spans="40:40">
      <c r="AN76" s="12">
        <f t="shared" si="1"/>
        <v>0</v>
      </c>
    </row>
    <row r="77" spans="40:40">
      <c r="AN77" s="12">
        <f t="shared" si="1"/>
        <v>0</v>
      </c>
    </row>
    <row r="78" spans="40:40">
      <c r="AN78" s="12">
        <f t="shared" si="1"/>
        <v>0</v>
      </c>
    </row>
    <row r="79" spans="40:40">
      <c r="AN79" s="12">
        <f t="shared" si="1"/>
        <v>0</v>
      </c>
    </row>
    <row r="80" spans="40:40">
      <c r="AN80" s="12">
        <f t="shared" si="1"/>
        <v>0</v>
      </c>
    </row>
    <row r="81" spans="40:40">
      <c r="AN81" s="12">
        <f t="shared" si="1"/>
        <v>0</v>
      </c>
    </row>
    <row r="82" spans="40:40">
      <c r="AN82" s="12">
        <f t="shared" si="1"/>
        <v>0</v>
      </c>
    </row>
    <row r="83" spans="40:40">
      <c r="AN83" s="12">
        <f t="shared" si="1"/>
        <v>0</v>
      </c>
    </row>
    <row r="84" spans="40:40">
      <c r="AN84" s="12">
        <f t="shared" si="1"/>
        <v>0</v>
      </c>
    </row>
    <row r="85" spans="40:40">
      <c r="AN85" s="12">
        <f t="shared" si="1"/>
        <v>0</v>
      </c>
    </row>
    <row r="86" spans="40:40">
      <c r="AN86" s="12">
        <f t="shared" si="1"/>
        <v>0</v>
      </c>
    </row>
    <row r="87" spans="40:40">
      <c r="AN87" s="12">
        <f t="shared" si="1"/>
        <v>0</v>
      </c>
    </row>
    <row r="88" spans="40:40">
      <c r="AN88" s="12">
        <f t="shared" si="1"/>
        <v>0</v>
      </c>
    </row>
    <row r="89" spans="40:40">
      <c r="AN89" s="12">
        <f t="shared" si="1"/>
        <v>0</v>
      </c>
    </row>
    <row r="90" spans="40:40">
      <c r="AN90" s="12">
        <f t="shared" si="1"/>
        <v>0</v>
      </c>
    </row>
    <row r="91" spans="40:40">
      <c r="AN91" s="12">
        <f t="shared" si="1"/>
        <v>0</v>
      </c>
    </row>
    <row r="92" spans="40:40">
      <c r="AN92" s="12">
        <f t="shared" si="1"/>
        <v>0</v>
      </c>
    </row>
    <row r="93" spans="40:40">
      <c r="AN93" s="12">
        <f t="shared" si="1"/>
        <v>0</v>
      </c>
    </row>
    <row r="94" spans="40:40">
      <c r="AN94" s="12">
        <f t="shared" si="1"/>
        <v>0</v>
      </c>
    </row>
    <row r="95" spans="40:40">
      <c r="AN95" s="12">
        <f t="shared" si="1"/>
        <v>0</v>
      </c>
    </row>
    <row r="96" spans="40:40">
      <c r="AN96" s="12">
        <f t="shared" si="1"/>
        <v>0</v>
      </c>
    </row>
    <row r="97" spans="40:40">
      <c r="AN97" s="12">
        <f t="shared" si="1"/>
        <v>0</v>
      </c>
    </row>
    <row r="98" spans="40:40">
      <c r="AN98" s="12">
        <f t="shared" si="1"/>
        <v>0</v>
      </c>
    </row>
    <row r="99" spans="40:40">
      <c r="AN99" s="12">
        <f t="shared" si="1"/>
        <v>0</v>
      </c>
    </row>
  </sheetData>
  <sheetProtection sheet="1" objects="1"/>
  <mergeCells count="13">
    <mergeCell ref="D1:F1"/>
    <mergeCell ref="AA1:AL1"/>
    <mergeCell ref="D2:F2"/>
    <mergeCell ref="AJ2:AK2"/>
    <mergeCell ref="D3:F3"/>
    <mergeCell ref="AA4:AA5"/>
    <mergeCell ref="AA6:AA7"/>
    <mergeCell ref="AB2:AB3"/>
    <mergeCell ref="AC2:AC3"/>
    <mergeCell ref="AD2:AD3"/>
    <mergeCell ref="AE2:AE3"/>
    <mergeCell ref="AF2:AF3"/>
    <mergeCell ref="AG2:AG3"/>
  </mergeCells>
  <pageMargins left="0.75" right="0.75" top="1" bottom="1" header="0.511805555555556" footer="0.511805555555556"/>
  <headerFooter/>
  <drawing r:id="rId1"/>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sheetPr>
    <pageSetUpPr autoPageBreaks="0"/>
  </sheetPr>
  <dimension ref="A1:AN99"/>
  <sheetViews>
    <sheetView showZeros="0" workbookViewId="0">
      <selection activeCell="A1" sqref="A1"/>
    </sheetView>
  </sheetViews>
  <sheetFormatPr defaultColWidth="9.14285714285714" defaultRowHeight="15"/>
  <cols>
    <col min="1" max="1" width="20.5714285714286" customWidth="1"/>
    <col min="2" max="2" width="29.7142857142857" style="8" customWidth="1"/>
    <col min="3" max="3" width="10.2857142857143" style="9" customWidth="1"/>
    <col min="4" max="4" width="10.2857142857143" style="10" customWidth="1"/>
    <col min="5" max="6" width="10.2857142857143" style="9" customWidth="1"/>
    <col min="7" max="7" width="10.2857142857143" style="8" customWidth="1"/>
    <col min="8" max="11" width="10.2857142857143" style="9" customWidth="1"/>
    <col min="12" max="12" width="10.2857142857143" style="11" customWidth="1"/>
    <col min="13" max="24" width="10.2857142857143" style="12" customWidth="1"/>
    <col min="26" max="26" width="0.990476190476191" customWidth="1"/>
    <col min="27" max="27" width="20.5714285714286" customWidth="1"/>
    <col min="28" max="28" width="29.7142857142857" style="8" customWidth="1"/>
    <col min="29" max="29" width="6.71428571428571" style="9" customWidth="1"/>
    <col min="30" max="30" width="19.1428571428571" style="10" customWidth="1"/>
    <col min="31" max="31" width="8.28571428571429" style="9" customWidth="1"/>
    <col min="32" max="32" width="7.42857142857143" style="9" customWidth="1"/>
    <col min="33" max="33" width="33.2857142857143" style="8" customWidth="1"/>
    <col min="34" max="34" width="9.28571428571429" style="9" customWidth="1"/>
    <col min="35" max="35" width="5.42857142857143" style="9" customWidth="1"/>
    <col min="36" max="36" width="3.85714285714286" style="9" customWidth="1"/>
    <col min="37" max="37" width="6.57142857142857" style="9" customWidth="1"/>
    <col min="38" max="38" width="36.2857142857143" style="11" customWidth="1"/>
    <col min="39" max="39" width="0.857142857142857" customWidth="1"/>
    <col min="40" max="40" width="9.14285714285714" style="12"/>
  </cols>
  <sheetData>
    <row r="1" ht="22.5" spans="1:40">
      <c r="A1" s="13" t="str">
        <f>Attraction_List!$Z$2</f>
        <v>Sheet Name</v>
      </c>
      <c r="B1" s="14" t="str">
        <f ca="1">MID(CELL("filename",B1),FIND("]",CELL("filename",B1))+1,255)</f>
        <v>Princess_Fairytale_Hall</v>
      </c>
      <c r="C1" s="14"/>
      <c r="D1" s="15" t="str">
        <f ca="1">HYPERLINK("#"&amp;CELL("address",INDEX(Attraction_List!$A$3:$A$9999,MATCH($B$1,Attraction_List!$Z$3:$Z$9999,0),1)),"Back to Attraction List")</f>
        <v>Back to Attraction List</v>
      </c>
      <c r="E1" s="16"/>
      <c r="F1" s="17"/>
      <c r="G1" s="18"/>
      <c r="H1" s="18"/>
      <c r="I1" s="18"/>
      <c r="J1" s="18"/>
      <c r="K1" s="18"/>
      <c r="L1" s="25"/>
      <c r="AA1" s="30" t="str">
        <f ca="1">N($B$14)&amp;" Task(s) From "&amp;N($B$15)&amp;" Character(s) Use "&amp;CHAR(34)&amp;$B$2&amp;CHAR(34)&amp;" For "&amp;N($AN$1)&amp;" Token(s)"</f>
        <v>14 Task(s) From 12 Character(s) Use "Princess Fairytale Hall" For 6 Token(s)</v>
      </c>
      <c r="AB1" s="31"/>
      <c r="AC1" s="31"/>
      <c r="AD1" s="31"/>
      <c r="AE1" s="31"/>
      <c r="AF1" s="31"/>
      <c r="AG1" s="31"/>
      <c r="AH1" s="31"/>
      <c r="AI1" s="31"/>
      <c r="AJ1" s="31"/>
      <c r="AK1" s="31"/>
      <c r="AL1" s="61"/>
      <c r="AN1" s="12">
        <f ca="1">SUM($AN$4:$AN$9999)</f>
        <v>6</v>
      </c>
    </row>
    <row r="2" ht="22.5" spans="1:40">
      <c r="A2" s="13" t="str">
        <f>Attraction_List!$A$2</f>
        <v>Name</v>
      </c>
      <c r="B2" s="19" t="str">
        <f ca="1">LOOKUP(B1,Attraction_List!$Z$3:$Z$9999,Attraction_List!$A$3:$A$9999)</f>
        <v>Princess Fairytale Hall</v>
      </c>
      <c r="C2" s="19"/>
      <c r="D2" s="9"/>
      <c r="G2" s="20"/>
      <c r="AA2" s="32" t="str">
        <f>HYPERLINK("#$A$1","&lt;&lt;&lt; Attraction Info")</f>
        <v>&lt;&lt;&lt; Attraction Info</v>
      </c>
      <c r="AB2" s="33" t="s">
        <v>276</v>
      </c>
      <c r="AC2" s="34" t="s">
        <v>277</v>
      </c>
      <c r="AD2" s="35" t="s">
        <v>278</v>
      </c>
      <c r="AE2" s="34" t="s">
        <v>279</v>
      </c>
      <c r="AF2" s="34" t="s">
        <v>280</v>
      </c>
      <c r="AG2" s="33" t="s">
        <v>281</v>
      </c>
      <c r="AH2" s="62"/>
      <c r="AI2" s="63" t="s">
        <v>282</v>
      </c>
      <c r="AJ2" s="62" t="s">
        <v>283</v>
      </c>
      <c r="AK2" s="62"/>
      <c r="AL2" s="64" t="str">
        <f ca="1">HYPERLINK("#"&amp;CELL("address",INDEX(Attraction_List!$A$3:$A$9999,MATCH($B$1,Attraction_List!$Z$3:$Z$9999,0),1)),"Back to Attraction List")</f>
        <v>Back to Attraction List</v>
      </c>
      <c r="AN2" s="12">
        <f ca="1" t="shared" ref="AN2:AN66" si="0">IF(ISBLANK($AL2),0,1+LEN($AL2)-LEN(SUBSTITUTE($AL2,"●","")))</f>
        <v>1</v>
      </c>
    </row>
    <row r="3" ht="22.5" spans="1:38">
      <c r="A3" s="13" t="str">
        <f>Attraction_List!$C$2</f>
        <v>Cost</v>
      </c>
      <c r="B3" s="19">
        <f ca="1">LOOKUP(B1,Attraction_List!$Z$3:$Z$9999,Attraction_List!$C$3:$C$9999)</f>
        <v>60</v>
      </c>
      <c r="C3" s="19"/>
      <c r="D3" s="15" t="str">
        <f>IF($B$14&gt;0,HYPERLINK("#$AL$1","Task List &gt;&gt;&gt;"),HYPERLINK("#$A$1","No Tasks"))</f>
        <v>Task List &gt;&gt;&gt;</v>
      </c>
      <c r="E3" s="17"/>
      <c r="F3" s="17"/>
      <c r="G3" s="20"/>
      <c r="AA3" s="75" t="s">
        <v>284</v>
      </c>
      <c r="AB3" s="76"/>
      <c r="AC3" s="77"/>
      <c r="AD3" s="78"/>
      <c r="AE3" s="77"/>
      <c r="AF3" s="77"/>
      <c r="AG3" s="76"/>
      <c r="AH3" s="82" t="s">
        <v>285</v>
      </c>
      <c r="AI3" s="82" t="s">
        <v>286</v>
      </c>
      <c r="AJ3" s="82" t="s">
        <v>28</v>
      </c>
      <c r="AK3" s="82" t="s">
        <v>29</v>
      </c>
      <c r="AL3" s="83" t="s">
        <v>30</v>
      </c>
    </row>
    <row r="4" ht="21.75" spans="1:40">
      <c r="A4" s="13" t="str">
        <f>Attraction_List!$D$2</f>
        <v>Cost Units</v>
      </c>
      <c r="B4" s="19" t="str">
        <f ca="1">LOOKUP(B1,Attraction_List!$Z$3:$Z$9999,Attraction_List!$D$3:$D$9999)</f>
        <v>Days</v>
      </c>
      <c r="C4" s="19"/>
      <c r="E4" s="21"/>
      <c r="G4" s="20"/>
      <c r="L4" s="26"/>
      <c r="AA4" s="79" t="s">
        <v>638</v>
      </c>
      <c r="AB4" s="182" t="s">
        <v>900</v>
      </c>
      <c r="AC4" s="183">
        <v>7</v>
      </c>
      <c r="AD4" s="43" t="s">
        <v>642</v>
      </c>
      <c r="AE4" s="183">
        <v>7</v>
      </c>
      <c r="AF4" s="183"/>
      <c r="AG4" s="182" t="s">
        <v>203</v>
      </c>
      <c r="AH4" s="183" t="s">
        <v>46</v>
      </c>
      <c r="AI4" s="183"/>
      <c r="AJ4" s="183">
        <v>20</v>
      </c>
      <c r="AK4" s="183">
        <v>210</v>
      </c>
      <c r="AL4" s="69" t="s">
        <v>608</v>
      </c>
      <c r="AN4" s="12">
        <f ca="1" t="shared" si="0"/>
        <v>1</v>
      </c>
    </row>
    <row r="5" ht="21.75" spans="1:40">
      <c r="A5" s="13" t="str">
        <f>Attraction_List!$E$2</f>
        <v>Limited Time</v>
      </c>
      <c r="B5" s="19" t="str">
        <f ca="1">IF(LOOKUP(B1,Attraction_List!$Z$3:$Z$9999,Attraction_List!$E$3:$E$9999)="Y","Yes","No")</f>
        <v>No</v>
      </c>
      <c r="C5" s="19"/>
      <c r="E5" s="21"/>
      <c r="G5" s="20"/>
      <c r="L5" s="26"/>
      <c r="AA5" s="113"/>
      <c r="AB5" s="208" t="s">
        <v>901</v>
      </c>
      <c r="AC5" s="209">
        <v>10</v>
      </c>
      <c r="AD5" s="223"/>
      <c r="AE5" s="209"/>
      <c r="AF5" s="209"/>
      <c r="AG5" s="208" t="s">
        <v>203</v>
      </c>
      <c r="AH5" s="209" t="s">
        <v>41</v>
      </c>
      <c r="AI5" s="209"/>
      <c r="AJ5" s="209">
        <v>29</v>
      </c>
      <c r="AK5" s="209">
        <v>275</v>
      </c>
      <c r="AL5" s="216"/>
      <c r="AN5" s="12">
        <f ca="1" t="shared" si="0"/>
        <v>0</v>
      </c>
    </row>
    <row r="6" ht="21" spans="1:40">
      <c r="A6" s="13" t="str">
        <f>Attraction_List!$F$2</f>
        <v>Build Time</v>
      </c>
      <c r="B6" s="19" t="str">
        <f ca="1">LOOKUP(B1,Attraction_List!$Z$3:$Z$9999,Attraction_List!$F$3:$F$9999)</f>
        <v>0s</v>
      </c>
      <c r="C6" s="19"/>
      <c r="E6" s="21"/>
      <c r="G6" s="20"/>
      <c r="L6" s="26"/>
      <c r="AA6" s="79" t="s">
        <v>642</v>
      </c>
      <c r="AB6" s="182" t="s">
        <v>900</v>
      </c>
      <c r="AC6" s="183">
        <v>7</v>
      </c>
      <c r="AD6" s="43" t="s">
        <v>638</v>
      </c>
      <c r="AE6" s="183">
        <v>7</v>
      </c>
      <c r="AF6" s="183"/>
      <c r="AG6" s="182" t="s">
        <v>203</v>
      </c>
      <c r="AH6" s="183" t="s">
        <v>46</v>
      </c>
      <c r="AI6" s="183"/>
      <c r="AJ6" s="183">
        <v>20</v>
      </c>
      <c r="AK6" s="183">
        <v>210</v>
      </c>
      <c r="AL6" s="69" t="s">
        <v>608</v>
      </c>
      <c r="AN6" s="12">
        <f ca="1" t="shared" si="0"/>
        <v>1</v>
      </c>
    </row>
    <row r="7" ht="21.75" spans="1:40">
      <c r="A7" s="13" t="str">
        <f>Attraction_List!$G$2</f>
        <v>Size</v>
      </c>
      <c r="B7" s="19" t="str">
        <f ca="1">LOOKUP(B1,Attraction_List!$Z$3:$Z$9999,Attraction_List!$G$3:$G$9999)</f>
        <v>13x13</v>
      </c>
      <c r="C7" s="19"/>
      <c r="E7" s="21"/>
      <c r="G7" s="20"/>
      <c r="L7" s="26"/>
      <c r="AA7" s="80"/>
      <c r="AB7" s="184" t="s">
        <v>902</v>
      </c>
      <c r="AC7" s="185">
        <v>3</v>
      </c>
      <c r="AD7" s="41"/>
      <c r="AE7" s="185"/>
      <c r="AF7" s="185"/>
      <c r="AG7" s="184" t="s">
        <v>203</v>
      </c>
      <c r="AH7" s="185" t="s">
        <v>42</v>
      </c>
      <c r="AI7" s="185"/>
      <c r="AJ7" s="185">
        <v>20</v>
      </c>
      <c r="AK7" s="185">
        <v>200</v>
      </c>
      <c r="AL7" s="237"/>
      <c r="AN7" s="12">
        <f ca="1" t="shared" si="0"/>
        <v>0</v>
      </c>
    </row>
    <row r="8" ht="21.75" spans="1:40">
      <c r="A8" s="13" t="str">
        <f>Attraction_List!$H$2</f>
        <v>Collect Time</v>
      </c>
      <c r="B8" s="19" t="str">
        <f ca="1">LOOKUP(B1,Attraction_List!$Z$3:$Z$9999,Attraction_List!$H$3:$H$9999)</f>
        <v>24h</v>
      </c>
      <c r="C8" s="19"/>
      <c r="E8" s="21"/>
      <c r="G8" s="20"/>
      <c r="L8" s="26"/>
      <c r="AA8" s="84" t="s">
        <v>644</v>
      </c>
      <c r="AB8" s="88" t="s">
        <v>903</v>
      </c>
      <c r="AC8" s="89">
        <v>8</v>
      </c>
      <c r="AD8" s="90"/>
      <c r="AE8" s="89"/>
      <c r="AF8" s="89"/>
      <c r="AG8" s="88" t="s">
        <v>203</v>
      </c>
      <c r="AH8" s="89" t="s">
        <v>42</v>
      </c>
      <c r="AI8" s="89"/>
      <c r="AJ8" s="89">
        <v>20</v>
      </c>
      <c r="AK8" s="89">
        <v>200</v>
      </c>
      <c r="AL8" s="233"/>
      <c r="AN8" s="12">
        <f ca="1" t="shared" si="0"/>
        <v>0</v>
      </c>
    </row>
    <row r="9" ht="21.75" spans="1:40">
      <c r="A9" s="13" t="str">
        <f>Attraction_List!$I$2</f>
        <v>Striking Gold</v>
      </c>
      <c r="B9" s="19" t="str">
        <f ca="1">IF(LOOKUP(B1,Attraction_List!$Z$3:$Z$9999,Attraction_List!$I$3:$I$9999)="Y","Yes","No")</f>
        <v>No</v>
      </c>
      <c r="C9" s="19"/>
      <c r="E9" s="21"/>
      <c r="G9" s="20"/>
      <c r="L9" s="26"/>
      <c r="AA9" s="84" t="s">
        <v>904</v>
      </c>
      <c r="AB9" s="85" t="s">
        <v>905</v>
      </c>
      <c r="AC9" s="86"/>
      <c r="AD9" s="87"/>
      <c r="AE9" s="86"/>
      <c r="AF9" s="86"/>
      <c r="AG9" s="85" t="s">
        <v>203</v>
      </c>
      <c r="AH9" s="86" t="s">
        <v>46</v>
      </c>
      <c r="AI9" s="86"/>
      <c r="AJ9" s="86">
        <v>16</v>
      </c>
      <c r="AK9" s="86">
        <v>155</v>
      </c>
      <c r="AL9" s="233"/>
      <c r="AN9" s="12">
        <f ca="1" t="shared" si="0"/>
        <v>0</v>
      </c>
    </row>
    <row r="10" ht="21.75" spans="1:40">
      <c r="A10" s="13" t="str">
        <f>Attraction_List!$J$2</f>
        <v>XP</v>
      </c>
      <c r="B10" s="19">
        <f ca="1">LOOKUP(B1,Attraction_List!$Z$3:$Z$9999,Attraction_List!$J$3:$J$9999)</f>
        <v>61</v>
      </c>
      <c r="C10" s="19"/>
      <c r="E10" s="21"/>
      <c r="G10" s="20"/>
      <c r="L10" s="26"/>
      <c r="AA10" s="84" t="s">
        <v>646</v>
      </c>
      <c r="AB10" s="85" t="s">
        <v>906</v>
      </c>
      <c r="AC10" s="86">
        <v>5</v>
      </c>
      <c r="AD10" s="87"/>
      <c r="AE10" s="86"/>
      <c r="AF10" s="86"/>
      <c r="AG10" s="85" t="s">
        <v>203</v>
      </c>
      <c r="AH10" s="86" t="s">
        <v>100</v>
      </c>
      <c r="AI10" s="86"/>
      <c r="AJ10" s="86">
        <v>45</v>
      </c>
      <c r="AK10" s="86">
        <v>375</v>
      </c>
      <c r="AL10" s="233" t="s">
        <v>737</v>
      </c>
      <c r="AN10" s="12">
        <f ca="1" t="shared" si="0"/>
        <v>1</v>
      </c>
    </row>
    <row r="11" ht="21.75" spans="1:40">
      <c r="A11" s="13" t="str">
        <f>Attraction_List!$K$2</f>
        <v>Magic</v>
      </c>
      <c r="B11" s="19">
        <f ca="1">LOOKUP(B1,Attraction_List!$Z$3:$Z$9999,Attraction_List!$K$3:$K$9999)</f>
        <v>330</v>
      </c>
      <c r="C11" s="19"/>
      <c r="D11" s="22"/>
      <c r="E11" s="23"/>
      <c r="F11" s="24"/>
      <c r="G11" s="22"/>
      <c r="H11" s="24"/>
      <c r="I11" s="24"/>
      <c r="J11" s="24"/>
      <c r="K11" s="24"/>
      <c r="L11" s="27"/>
      <c r="AA11" s="84" t="s">
        <v>649</v>
      </c>
      <c r="AB11" s="85" t="s">
        <v>907</v>
      </c>
      <c r="AC11" s="86">
        <v>8</v>
      </c>
      <c r="AD11" s="87"/>
      <c r="AE11" s="86"/>
      <c r="AF11" s="86"/>
      <c r="AG11" s="85" t="s">
        <v>203</v>
      </c>
      <c r="AH11" s="86" t="s">
        <v>600</v>
      </c>
      <c r="AI11" s="86"/>
      <c r="AJ11" s="86">
        <v>43</v>
      </c>
      <c r="AK11" s="86">
        <v>350</v>
      </c>
      <c r="AL11" s="233"/>
      <c r="AN11" s="12">
        <f ca="1" t="shared" si="0"/>
        <v>0</v>
      </c>
    </row>
    <row r="12" ht="21.75" spans="1:40">
      <c r="A12" s="13" t="str">
        <f>Attraction_List!$L$2</f>
        <v>Possible Tokens</v>
      </c>
      <c r="B12" s="19">
        <f ca="1">LOOKUP(B1,Attraction_List!$Z$3:$Z$9999,Attraction_List!$L$3:$L$9999)</f>
        <v>0</v>
      </c>
      <c r="C12" s="19"/>
      <c r="E12" s="21"/>
      <c r="G12" s="20"/>
      <c r="L12" s="28"/>
      <c r="AA12" s="84" t="s">
        <v>908</v>
      </c>
      <c r="AB12" s="85" t="s">
        <v>909</v>
      </c>
      <c r="AC12" s="86"/>
      <c r="AD12" s="87"/>
      <c r="AE12" s="86"/>
      <c r="AF12" s="86"/>
      <c r="AG12" s="85" t="s">
        <v>203</v>
      </c>
      <c r="AH12" s="86" t="s">
        <v>33</v>
      </c>
      <c r="AI12" s="86"/>
      <c r="AJ12" s="86">
        <v>10</v>
      </c>
      <c r="AK12" s="86">
        <v>75</v>
      </c>
      <c r="AL12" s="233" t="s">
        <v>910</v>
      </c>
      <c r="AN12" s="12">
        <f ca="1" t="shared" si="0"/>
        <v>1</v>
      </c>
    </row>
    <row r="13" ht="21.75" spans="1:40">
      <c r="A13" s="13" t="str">
        <f>Attraction_List!$M$2</f>
        <v>Activity</v>
      </c>
      <c r="B13" s="19" t="str">
        <f ca="1">LOOKUP(B1,Attraction_List!$Z$3:$Z$9999,Attraction_List!$M$3:$M$9999)</f>
        <v>Dusting Chandeliers</v>
      </c>
      <c r="C13" s="19"/>
      <c r="E13" s="21"/>
      <c r="G13" s="20"/>
      <c r="L13" s="29"/>
      <c r="AA13" s="84" t="s">
        <v>384</v>
      </c>
      <c r="AB13" s="88" t="s">
        <v>911</v>
      </c>
      <c r="AC13" s="90"/>
      <c r="AD13" s="90"/>
      <c r="AE13" s="90"/>
      <c r="AF13" s="90"/>
      <c r="AG13" s="88" t="s">
        <v>203</v>
      </c>
      <c r="AH13" s="89" t="s">
        <v>35</v>
      </c>
      <c r="AI13" s="90"/>
      <c r="AJ13" s="89">
        <v>13</v>
      </c>
      <c r="AK13" s="89">
        <v>110</v>
      </c>
      <c r="AL13" s="91" t="s">
        <v>760</v>
      </c>
      <c r="AN13" s="12">
        <f ca="1" t="shared" si="0"/>
        <v>1</v>
      </c>
    </row>
    <row r="14" ht="21.75" spans="1:40">
      <c r="A14" s="13" t="s">
        <v>308</v>
      </c>
      <c r="B14" s="22">
        <f>COUNTA($AB$4:$AB$9999)</f>
        <v>14</v>
      </c>
      <c r="C14" s="24"/>
      <c r="D14" s="22"/>
      <c r="E14" s="23"/>
      <c r="F14" s="24"/>
      <c r="G14" s="20"/>
      <c r="H14" s="24"/>
      <c r="I14" s="24"/>
      <c r="J14" s="24"/>
      <c r="K14" s="24"/>
      <c r="L14" s="28"/>
      <c r="AA14" s="84" t="s">
        <v>387</v>
      </c>
      <c r="AB14" s="88" t="s">
        <v>912</v>
      </c>
      <c r="AC14" s="89">
        <v>7</v>
      </c>
      <c r="AD14" s="90"/>
      <c r="AE14" s="90"/>
      <c r="AF14" s="90"/>
      <c r="AG14" s="88" t="s">
        <v>203</v>
      </c>
      <c r="AH14" s="89" t="s">
        <v>35</v>
      </c>
      <c r="AI14" s="90"/>
      <c r="AJ14" s="89">
        <v>13</v>
      </c>
      <c r="AK14" s="89">
        <v>110</v>
      </c>
      <c r="AL14" s="91"/>
      <c r="AN14" s="12">
        <f ca="1" t="shared" si="0"/>
        <v>0</v>
      </c>
    </row>
    <row r="15" ht="21.75" spans="1:40">
      <c r="A15" s="13" t="s">
        <v>311</v>
      </c>
      <c r="B15" s="22">
        <f>COUNTA($AA$4:$AA$9999)</f>
        <v>12</v>
      </c>
      <c r="C15" s="24"/>
      <c r="D15" s="22"/>
      <c r="E15" s="23"/>
      <c r="F15" s="24"/>
      <c r="G15" s="20"/>
      <c r="H15" s="24"/>
      <c r="I15" s="24"/>
      <c r="J15" s="24"/>
      <c r="K15" s="24"/>
      <c r="L15" s="28"/>
      <c r="AA15" s="84" t="s">
        <v>389</v>
      </c>
      <c r="AB15" s="85" t="s">
        <v>913</v>
      </c>
      <c r="AC15" s="86">
        <v>10</v>
      </c>
      <c r="AD15" s="85"/>
      <c r="AE15" s="86"/>
      <c r="AF15" s="86"/>
      <c r="AG15" s="85" t="s">
        <v>203</v>
      </c>
      <c r="AH15" s="86" t="s">
        <v>41</v>
      </c>
      <c r="AI15" s="86"/>
      <c r="AJ15" s="86">
        <v>29</v>
      </c>
      <c r="AK15" s="86">
        <v>275</v>
      </c>
      <c r="AL15" s="91"/>
      <c r="AN15" s="12">
        <f ca="1" t="shared" si="0"/>
        <v>0</v>
      </c>
    </row>
    <row r="16" ht="15.75" spans="27:40">
      <c r="AA16" s="84" t="s">
        <v>393</v>
      </c>
      <c r="AB16" s="85" t="s">
        <v>914</v>
      </c>
      <c r="AC16" s="86">
        <v>10</v>
      </c>
      <c r="AD16" s="85"/>
      <c r="AE16" s="86"/>
      <c r="AF16" s="86"/>
      <c r="AG16" s="85" t="s">
        <v>203</v>
      </c>
      <c r="AH16" s="86" t="s">
        <v>41</v>
      </c>
      <c r="AI16" s="86"/>
      <c r="AJ16" s="86">
        <v>29</v>
      </c>
      <c r="AK16" s="86">
        <v>275</v>
      </c>
      <c r="AL16" s="91"/>
      <c r="AN16" s="12">
        <f ca="1" t="shared" si="0"/>
        <v>0</v>
      </c>
    </row>
    <row r="17" ht="15.75" spans="27:40">
      <c r="AA17" s="84" t="s">
        <v>391</v>
      </c>
      <c r="AB17" s="85" t="s">
        <v>915</v>
      </c>
      <c r="AC17" s="86">
        <v>4</v>
      </c>
      <c r="AD17" s="87"/>
      <c r="AE17" s="86"/>
      <c r="AF17" s="86"/>
      <c r="AG17" s="85" t="s">
        <v>203</v>
      </c>
      <c r="AH17" s="86" t="s">
        <v>46</v>
      </c>
      <c r="AI17" s="86"/>
      <c r="AJ17" s="89">
        <v>16</v>
      </c>
      <c r="AK17" s="89">
        <v>155</v>
      </c>
      <c r="AL17" s="233" t="s">
        <v>625</v>
      </c>
      <c r="AN17" s="12">
        <f ca="1" t="shared" si="0"/>
        <v>1</v>
      </c>
    </row>
    <row r="18" spans="27:40">
      <c r="AA18" s="44"/>
      <c r="AB18" s="46"/>
      <c r="AC18" s="45"/>
      <c r="AD18" s="45"/>
      <c r="AE18" s="45"/>
      <c r="AF18" s="45"/>
      <c r="AG18" s="46"/>
      <c r="AH18" s="45"/>
      <c r="AI18" s="45"/>
      <c r="AJ18" s="45"/>
      <c r="AK18" s="45"/>
      <c r="AL18" s="46"/>
      <c r="AN18" s="12">
        <f ca="1" t="shared" si="0"/>
        <v>0</v>
      </c>
    </row>
    <row r="19" spans="27:40">
      <c r="AA19" s="44"/>
      <c r="AB19" s="46"/>
      <c r="AC19" s="45"/>
      <c r="AD19" s="45"/>
      <c r="AE19" s="45"/>
      <c r="AF19" s="45"/>
      <c r="AG19" s="46"/>
      <c r="AH19" s="45"/>
      <c r="AI19" s="45"/>
      <c r="AJ19" s="45"/>
      <c r="AK19" s="45"/>
      <c r="AL19" s="46"/>
      <c r="AN19" s="12">
        <f ca="1" t="shared" si="0"/>
        <v>0</v>
      </c>
    </row>
    <row r="20" spans="27:40">
      <c r="AA20" s="44"/>
      <c r="AB20" s="46"/>
      <c r="AC20" s="45"/>
      <c r="AD20" s="47"/>
      <c r="AE20" s="45"/>
      <c r="AF20" s="45"/>
      <c r="AG20" s="46"/>
      <c r="AH20" s="45"/>
      <c r="AI20" s="45"/>
      <c r="AJ20" s="45"/>
      <c r="AK20" s="45"/>
      <c r="AL20" s="46"/>
      <c r="AN20" s="12">
        <f ca="1" t="shared" si="0"/>
        <v>0</v>
      </c>
    </row>
    <row r="21" spans="27:40">
      <c r="AA21" s="44"/>
      <c r="AB21" s="46"/>
      <c r="AC21" s="45"/>
      <c r="AD21" s="45"/>
      <c r="AE21" s="45"/>
      <c r="AF21" s="45"/>
      <c r="AG21" s="46"/>
      <c r="AH21" s="45"/>
      <c r="AI21" s="45"/>
      <c r="AJ21" s="45"/>
      <c r="AK21" s="45"/>
      <c r="AL21" s="46"/>
      <c r="AN21" s="12">
        <f ca="1" t="shared" si="0"/>
        <v>0</v>
      </c>
    </row>
    <row r="22" spans="27:40">
      <c r="AA22" s="44"/>
      <c r="AB22" s="46"/>
      <c r="AC22" s="45"/>
      <c r="AD22" s="45"/>
      <c r="AE22" s="45"/>
      <c r="AF22" s="45"/>
      <c r="AG22" s="46"/>
      <c r="AH22" s="45"/>
      <c r="AI22" s="45"/>
      <c r="AJ22" s="45"/>
      <c r="AK22" s="45"/>
      <c r="AL22" s="46"/>
      <c r="AN22" s="12">
        <f ca="1" t="shared" si="0"/>
        <v>0</v>
      </c>
    </row>
    <row r="23" spans="27:40">
      <c r="AA23" s="44"/>
      <c r="AB23" s="46"/>
      <c r="AC23" s="45"/>
      <c r="AD23" s="45"/>
      <c r="AE23" s="45"/>
      <c r="AF23" s="45"/>
      <c r="AG23" s="46"/>
      <c r="AH23" s="45"/>
      <c r="AI23" s="45"/>
      <c r="AJ23" s="45"/>
      <c r="AK23" s="45"/>
      <c r="AL23" s="46"/>
      <c r="AN23" s="12">
        <f ca="1" t="shared" si="0"/>
        <v>0</v>
      </c>
    </row>
    <row r="24" spans="27:40">
      <c r="AA24" s="44"/>
      <c r="AB24" s="45"/>
      <c r="AC24" s="45"/>
      <c r="AD24" s="45"/>
      <c r="AE24" s="45"/>
      <c r="AF24" s="45"/>
      <c r="AG24" s="45"/>
      <c r="AH24" s="45"/>
      <c r="AI24" s="45"/>
      <c r="AJ24" s="45"/>
      <c r="AK24" s="45"/>
      <c r="AL24" s="46"/>
      <c r="AN24" s="12">
        <f ca="1" t="shared" si="0"/>
        <v>0</v>
      </c>
    </row>
    <row r="25" spans="27:40">
      <c r="AA25" s="44"/>
      <c r="AB25" s="45"/>
      <c r="AC25" s="45"/>
      <c r="AD25" s="47"/>
      <c r="AE25" s="45"/>
      <c r="AF25" s="45"/>
      <c r="AG25" s="45"/>
      <c r="AH25" s="45"/>
      <c r="AI25" s="45"/>
      <c r="AJ25" s="45"/>
      <c r="AK25" s="45"/>
      <c r="AL25" s="46"/>
      <c r="AN25" s="12">
        <f ca="1" t="shared" si="0"/>
        <v>0</v>
      </c>
    </row>
    <row r="26" spans="27:40">
      <c r="AA26" s="44"/>
      <c r="AB26" s="45"/>
      <c r="AC26" s="45"/>
      <c r="AD26" s="45"/>
      <c r="AE26" s="45"/>
      <c r="AF26" s="45"/>
      <c r="AG26" s="45"/>
      <c r="AH26" s="45"/>
      <c r="AI26" s="45"/>
      <c r="AJ26" s="45"/>
      <c r="AK26" s="45"/>
      <c r="AL26" s="46"/>
      <c r="AN26" s="12">
        <f ca="1" t="shared" si="0"/>
        <v>0</v>
      </c>
    </row>
    <row r="27" spans="27:40">
      <c r="AA27" s="44"/>
      <c r="AB27" s="45"/>
      <c r="AC27" s="45"/>
      <c r="AD27" s="45"/>
      <c r="AE27" s="45"/>
      <c r="AF27" s="45"/>
      <c r="AG27" s="45"/>
      <c r="AH27" s="45"/>
      <c r="AI27" s="45"/>
      <c r="AJ27" s="45"/>
      <c r="AK27" s="45"/>
      <c r="AL27" s="46"/>
      <c r="AN27" s="12">
        <f ca="1" t="shared" si="0"/>
        <v>0</v>
      </c>
    </row>
    <row r="28" spans="27:40">
      <c r="AA28" s="44"/>
      <c r="AB28" s="45"/>
      <c r="AC28" s="45"/>
      <c r="AD28" s="45"/>
      <c r="AE28" s="45"/>
      <c r="AF28" s="45"/>
      <c r="AG28" s="45"/>
      <c r="AH28" s="45"/>
      <c r="AI28" s="45"/>
      <c r="AJ28" s="45"/>
      <c r="AK28" s="45"/>
      <c r="AL28" s="46"/>
      <c r="AN28" s="12">
        <f ca="1" t="shared" si="0"/>
        <v>0</v>
      </c>
    </row>
    <row r="29" spans="27:40">
      <c r="AA29" s="44"/>
      <c r="AB29" s="45"/>
      <c r="AC29" s="45"/>
      <c r="AD29" s="45"/>
      <c r="AE29" s="45"/>
      <c r="AF29" s="45"/>
      <c r="AG29" s="45"/>
      <c r="AH29" s="45"/>
      <c r="AI29" s="45"/>
      <c r="AJ29" s="45"/>
      <c r="AK29" s="45"/>
      <c r="AL29" s="46"/>
      <c r="AN29" s="12">
        <f ca="1" t="shared" si="0"/>
        <v>0</v>
      </c>
    </row>
    <row r="30" spans="27:40">
      <c r="AA30" s="44"/>
      <c r="AB30" s="45"/>
      <c r="AC30" s="45"/>
      <c r="AD30" s="45"/>
      <c r="AE30" s="45"/>
      <c r="AF30" s="45"/>
      <c r="AG30" s="45"/>
      <c r="AH30" s="45"/>
      <c r="AI30" s="45"/>
      <c r="AJ30" s="45"/>
      <c r="AK30" s="45"/>
      <c r="AL30" s="46"/>
      <c r="AN30" s="12">
        <f ca="1" t="shared" si="0"/>
        <v>0</v>
      </c>
    </row>
    <row r="31" spans="27:40">
      <c r="AA31" s="44"/>
      <c r="AB31" s="45"/>
      <c r="AC31" s="45"/>
      <c r="AD31" s="45"/>
      <c r="AE31" s="45"/>
      <c r="AF31" s="45"/>
      <c r="AG31" s="45"/>
      <c r="AH31" s="45"/>
      <c r="AI31" s="45"/>
      <c r="AJ31" s="45"/>
      <c r="AK31" s="45"/>
      <c r="AL31" s="46"/>
      <c r="AN31" s="12">
        <f ca="1" t="shared" si="0"/>
        <v>0</v>
      </c>
    </row>
    <row r="32" spans="27:40">
      <c r="AA32" s="44"/>
      <c r="AB32" s="45"/>
      <c r="AC32" s="45"/>
      <c r="AD32" s="45"/>
      <c r="AE32" s="45"/>
      <c r="AF32" s="45"/>
      <c r="AG32" s="45"/>
      <c r="AH32" s="45"/>
      <c r="AI32" s="45"/>
      <c r="AJ32" s="45"/>
      <c r="AK32" s="45"/>
      <c r="AL32" s="46"/>
      <c r="AN32" s="12">
        <f ca="1" t="shared" si="0"/>
        <v>0</v>
      </c>
    </row>
    <row r="33" spans="27:40">
      <c r="AA33" s="44"/>
      <c r="AB33" s="45"/>
      <c r="AC33" s="45"/>
      <c r="AD33" s="47"/>
      <c r="AE33" s="45"/>
      <c r="AF33" s="45"/>
      <c r="AG33" s="45"/>
      <c r="AH33" s="45"/>
      <c r="AI33" s="45"/>
      <c r="AJ33" s="45"/>
      <c r="AK33" s="45"/>
      <c r="AL33" s="46"/>
      <c r="AN33" s="12">
        <f ca="1" t="shared" si="0"/>
        <v>0</v>
      </c>
    </row>
    <row r="34" spans="27:40">
      <c r="AA34" s="44"/>
      <c r="AB34" s="46"/>
      <c r="AC34" s="45"/>
      <c r="AD34" s="45"/>
      <c r="AE34" s="45"/>
      <c r="AF34" s="45"/>
      <c r="AG34" s="46"/>
      <c r="AH34" s="45"/>
      <c r="AI34" s="45"/>
      <c r="AJ34" s="45"/>
      <c r="AK34" s="45"/>
      <c r="AL34" s="70"/>
      <c r="AN34" s="12">
        <f ca="1" t="shared" si="0"/>
        <v>0</v>
      </c>
    </row>
    <row r="35" spans="27:40">
      <c r="AA35" s="48"/>
      <c r="AB35" s="49"/>
      <c r="AC35" s="50"/>
      <c r="AD35" s="50"/>
      <c r="AE35" s="50"/>
      <c r="AF35" s="50"/>
      <c r="AG35" s="49"/>
      <c r="AH35" s="50"/>
      <c r="AI35" s="50"/>
      <c r="AJ35" s="50"/>
      <c r="AK35" s="50"/>
      <c r="AL35" s="71"/>
      <c r="AN35" s="12">
        <f ca="1" t="shared" si="0"/>
        <v>0</v>
      </c>
    </row>
    <row r="36" spans="27:40">
      <c r="AA36" s="48"/>
      <c r="AB36" s="49"/>
      <c r="AC36" s="50"/>
      <c r="AD36" s="50"/>
      <c r="AE36" s="50"/>
      <c r="AF36" s="50"/>
      <c r="AG36" s="49"/>
      <c r="AH36" s="50"/>
      <c r="AI36" s="50"/>
      <c r="AJ36" s="50"/>
      <c r="AK36" s="50"/>
      <c r="AL36" s="71"/>
      <c r="AN36" s="12">
        <f ca="1" t="shared" si="0"/>
        <v>0</v>
      </c>
    </row>
    <row r="37" spans="27:40">
      <c r="AA37" s="48"/>
      <c r="AB37" s="49"/>
      <c r="AC37" s="50"/>
      <c r="AD37" s="50"/>
      <c r="AE37" s="50"/>
      <c r="AF37" s="50"/>
      <c r="AG37" s="49"/>
      <c r="AH37" s="50"/>
      <c r="AI37" s="50"/>
      <c r="AJ37" s="50"/>
      <c r="AK37" s="50"/>
      <c r="AL37" s="71"/>
      <c r="AN37" s="12">
        <f ca="1" t="shared" si="0"/>
        <v>0</v>
      </c>
    </row>
    <row r="38" spans="27:40">
      <c r="AA38" s="51"/>
      <c r="AB38" s="29"/>
      <c r="AC38" s="10"/>
      <c r="AE38" s="10"/>
      <c r="AF38" s="10"/>
      <c r="AG38" s="29"/>
      <c r="AH38" s="10"/>
      <c r="AI38" s="10"/>
      <c r="AJ38" s="10"/>
      <c r="AK38" s="10"/>
      <c r="AL38" s="28"/>
      <c r="AN38" s="12">
        <f ca="1" t="shared" si="0"/>
        <v>0</v>
      </c>
    </row>
    <row r="39" spans="27:40">
      <c r="AA39" s="51"/>
      <c r="AB39" s="29"/>
      <c r="AC39" s="10"/>
      <c r="AE39" s="10"/>
      <c r="AF39" s="10"/>
      <c r="AG39" s="29"/>
      <c r="AH39" s="10"/>
      <c r="AI39" s="10"/>
      <c r="AJ39" s="10"/>
      <c r="AK39" s="10"/>
      <c r="AL39" s="28"/>
      <c r="AN39" s="12">
        <f ca="1" t="shared" si="0"/>
        <v>0</v>
      </c>
    </row>
    <row r="40" spans="27:40">
      <c r="AA40" s="51"/>
      <c r="AB40" s="29"/>
      <c r="AC40" s="10"/>
      <c r="AE40" s="10"/>
      <c r="AF40" s="10"/>
      <c r="AG40" s="29"/>
      <c r="AH40" s="10"/>
      <c r="AI40" s="10"/>
      <c r="AJ40" s="10"/>
      <c r="AK40" s="10"/>
      <c r="AL40" s="28"/>
      <c r="AN40" s="12">
        <f ca="1" t="shared" si="0"/>
        <v>0</v>
      </c>
    </row>
    <row r="41" spans="27:40">
      <c r="AA41" s="51"/>
      <c r="AB41" s="29"/>
      <c r="AC41" s="10"/>
      <c r="AE41" s="10"/>
      <c r="AF41" s="10"/>
      <c r="AG41" s="29"/>
      <c r="AH41" s="10"/>
      <c r="AI41" s="10"/>
      <c r="AJ41" s="10"/>
      <c r="AK41" s="10"/>
      <c r="AL41" s="28"/>
      <c r="AN41" s="12">
        <f ca="1" t="shared" si="0"/>
        <v>0</v>
      </c>
    </row>
    <row r="42" spans="27:40">
      <c r="AA42" s="51"/>
      <c r="AB42" s="29"/>
      <c r="AC42" s="10"/>
      <c r="AE42" s="10"/>
      <c r="AF42" s="10"/>
      <c r="AG42" s="29"/>
      <c r="AH42" s="10"/>
      <c r="AI42" s="10"/>
      <c r="AJ42" s="10"/>
      <c r="AK42" s="10"/>
      <c r="AL42" s="28"/>
      <c r="AN42" s="12">
        <f ca="1" t="shared" si="0"/>
        <v>0</v>
      </c>
    </row>
    <row r="43" spans="27:40">
      <c r="AA43" s="51"/>
      <c r="AB43" s="29"/>
      <c r="AC43" s="10"/>
      <c r="AE43" s="10"/>
      <c r="AF43" s="10"/>
      <c r="AG43" s="29"/>
      <c r="AH43" s="10"/>
      <c r="AI43" s="10"/>
      <c r="AJ43" s="10"/>
      <c r="AK43" s="10"/>
      <c r="AL43" s="28"/>
      <c r="AN43" s="12">
        <f ca="1" t="shared" si="0"/>
        <v>0</v>
      </c>
    </row>
    <row r="44" spans="40:40">
      <c r="AN44" s="12">
        <f ca="1" t="shared" si="0"/>
        <v>0</v>
      </c>
    </row>
    <row r="45" spans="27:40">
      <c r="AA45" s="52"/>
      <c r="AB45" s="53"/>
      <c r="AC45" s="54"/>
      <c r="AD45" s="50"/>
      <c r="AE45" s="54"/>
      <c r="AF45" s="54"/>
      <c r="AG45" s="53"/>
      <c r="AH45" s="54"/>
      <c r="AI45" s="54"/>
      <c r="AJ45" s="54"/>
      <c r="AK45" s="54"/>
      <c r="AL45" s="72"/>
      <c r="AM45" s="52"/>
      <c r="AN45" s="12">
        <f ca="1" t="shared" si="0"/>
        <v>0</v>
      </c>
    </row>
    <row r="46" spans="27:40">
      <c r="AA46" s="44"/>
      <c r="AB46" s="55"/>
      <c r="AC46" s="56"/>
      <c r="AD46" s="45"/>
      <c r="AE46" s="56"/>
      <c r="AF46" s="56"/>
      <c r="AG46" s="55"/>
      <c r="AH46" s="56"/>
      <c r="AI46" s="56"/>
      <c r="AJ46" s="56"/>
      <c r="AK46" s="56"/>
      <c r="AL46" s="73"/>
      <c r="AM46" s="52"/>
      <c r="AN46" s="12">
        <f ca="1" t="shared" si="0"/>
        <v>0</v>
      </c>
    </row>
    <row r="47" spans="27:40">
      <c r="AA47" s="44"/>
      <c r="AB47" s="55"/>
      <c r="AC47" s="56"/>
      <c r="AD47" s="45"/>
      <c r="AE47" s="56"/>
      <c r="AF47" s="56"/>
      <c r="AG47" s="55"/>
      <c r="AH47" s="56"/>
      <c r="AI47" s="56"/>
      <c r="AJ47" s="56"/>
      <c r="AK47" s="56"/>
      <c r="AL47" s="46"/>
      <c r="AM47" s="52"/>
      <c r="AN47" s="12">
        <f ca="1" t="shared" si="0"/>
        <v>0</v>
      </c>
    </row>
    <row r="48" spans="27:40">
      <c r="AA48" s="44"/>
      <c r="AB48" s="55"/>
      <c r="AC48" s="56"/>
      <c r="AD48" s="57"/>
      <c r="AE48" s="56"/>
      <c r="AF48" s="56"/>
      <c r="AG48" s="55"/>
      <c r="AH48" s="56"/>
      <c r="AI48" s="56"/>
      <c r="AJ48" s="56"/>
      <c r="AK48" s="56"/>
      <c r="AL48" s="46"/>
      <c r="AM48" s="52"/>
      <c r="AN48" s="12">
        <f ca="1" t="shared" si="0"/>
        <v>0</v>
      </c>
    </row>
    <row r="49" spans="27:40">
      <c r="AA49" s="58"/>
      <c r="AB49" s="59"/>
      <c r="AC49" s="21"/>
      <c r="AD49" s="60"/>
      <c r="AE49" s="21"/>
      <c r="AF49" s="21"/>
      <c r="AG49" s="59"/>
      <c r="AH49" s="21"/>
      <c r="AI49" s="21"/>
      <c r="AJ49" s="21"/>
      <c r="AK49" s="21"/>
      <c r="AL49" s="74"/>
      <c r="AN49" s="12">
        <f ca="1" t="shared" si="0"/>
        <v>0</v>
      </c>
    </row>
    <row r="50" spans="40:40">
      <c r="AN50" s="12">
        <f ca="1" t="shared" si="0"/>
        <v>0</v>
      </c>
    </row>
    <row r="51" spans="40:40">
      <c r="AN51" s="12">
        <f ca="1" t="shared" si="0"/>
        <v>0</v>
      </c>
    </row>
    <row r="52" spans="40:40">
      <c r="AN52" s="12">
        <f ca="1" t="shared" si="0"/>
        <v>0</v>
      </c>
    </row>
    <row r="53" spans="40:40">
      <c r="AN53" s="12">
        <f ca="1" t="shared" si="0"/>
        <v>0</v>
      </c>
    </row>
    <row r="54" spans="40:40">
      <c r="AN54" s="12">
        <f ca="1" t="shared" si="0"/>
        <v>0</v>
      </c>
    </row>
    <row r="55" spans="40:40">
      <c r="AN55" s="12">
        <f ca="1" t="shared" si="0"/>
        <v>0</v>
      </c>
    </row>
    <row r="56" spans="40:40">
      <c r="AN56" s="12">
        <f ca="1" t="shared" si="0"/>
        <v>0</v>
      </c>
    </row>
    <row r="57" spans="40:40">
      <c r="AN57" s="12">
        <f ca="1" t="shared" si="0"/>
        <v>0</v>
      </c>
    </row>
    <row r="58" spans="40:40">
      <c r="AN58" s="12">
        <f ca="1" t="shared" si="0"/>
        <v>0</v>
      </c>
    </row>
    <row r="59" spans="40:40">
      <c r="AN59" s="12">
        <f ca="1" t="shared" si="0"/>
        <v>0</v>
      </c>
    </row>
    <row r="60" spans="40:40">
      <c r="AN60" s="12">
        <f ca="1" t="shared" si="0"/>
        <v>0</v>
      </c>
    </row>
    <row r="61" spans="40:40">
      <c r="AN61" s="12">
        <f ca="1" t="shared" si="0"/>
        <v>0</v>
      </c>
    </row>
    <row r="62" spans="40:40">
      <c r="AN62" s="12">
        <f ca="1" t="shared" si="0"/>
        <v>0</v>
      </c>
    </row>
    <row r="63" spans="40:40">
      <c r="AN63" s="12">
        <f ca="1" t="shared" si="0"/>
        <v>0</v>
      </c>
    </row>
    <row r="64" spans="40:40">
      <c r="AN64" s="12">
        <f ca="1" t="shared" si="0"/>
        <v>0</v>
      </c>
    </row>
    <row r="65" spans="40:40">
      <c r="AN65" s="12">
        <f ca="1" t="shared" si="0"/>
        <v>0</v>
      </c>
    </row>
    <row r="66" spans="40:40">
      <c r="AN66" s="12">
        <f ca="1" t="shared" si="0"/>
        <v>0</v>
      </c>
    </row>
    <row r="67" spans="40:40">
      <c r="AN67" s="12">
        <f t="shared" ref="AN67:AN99" si="1">IF(ISBLANK($AL67),0,1+LEN($AL67)-LEN(SUBSTITUTE($AL67,"●","")))</f>
        <v>0</v>
      </c>
    </row>
    <row r="68" spans="40:40">
      <c r="AN68" s="12">
        <f t="shared" si="1"/>
        <v>0</v>
      </c>
    </row>
    <row r="69" spans="40:40">
      <c r="AN69" s="12">
        <f t="shared" si="1"/>
        <v>0</v>
      </c>
    </row>
    <row r="70" spans="40:40">
      <c r="AN70" s="12">
        <f t="shared" si="1"/>
        <v>0</v>
      </c>
    </row>
    <row r="71" spans="40:40">
      <c r="AN71" s="12">
        <f t="shared" si="1"/>
        <v>0</v>
      </c>
    </row>
    <row r="72" spans="40:40">
      <c r="AN72" s="12">
        <f t="shared" si="1"/>
        <v>0</v>
      </c>
    </row>
    <row r="73" spans="40:40">
      <c r="AN73" s="12">
        <f t="shared" si="1"/>
        <v>0</v>
      </c>
    </row>
    <row r="74" spans="40:40">
      <c r="AN74" s="12">
        <f t="shared" si="1"/>
        <v>0</v>
      </c>
    </row>
    <row r="75" spans="40:40">
      <c r="AN75" s="12">
        <f t="shared" si="1"/>
        <v>0</v>
      </c>
    </row>
    <row r="76" spans="40:40">
      <c r="AN76" s="12">
        <f t="shared" si="1"/>
        <v>0</v>
      </c>
    </row>
    <row r="77" spans="40:40">
      <c r="AN77" s="12">
        <f t="shared" si="1"/>
        <v>0</v>
      </c>
    </row>
    <row r="78" spans="40:40">
      <c r="AN78" s="12">
        <f t="shared" si="1"/>
        <v>0</v>
      </c>
    </row>
    <row r="79" spans="40:40">
      <c r="AN79" s="12">
        <f t="shared" si="1"/>
        <v>0</v>
      </c>
    </row>
    <row r="80" spans="40:40">
      <c r="AN80" s="12">
        <f t="shared" si="1"/>
        <v>0</v>
      </c>
    </row>
    <row r="81" spans="40:40">
      <c r="AN81" s="12">
        <f t="shared" si="1"/>
        <v>0</v>
      </c>
    </row>
    <row r="82" spans="40:40">
      <c r="AN82" s="12">
        <f t="shared" si="1"/>
        <v>0</v>
      </c>
    </row>
    <row r="83" spans="40:40">
      <c r="AN83" s="12">
        <f t="shared" si="1"/>
        <v>0</v>
      </c>
    </row>
    <row r="84" spans="40:40">
      <c r="AN84" s="12">
        <f t="shared" si="1"/>
        <v>0</v>
      </c>
    </row>
    <row r="85" spans="40:40">
      <c r="AN85" s="12">
        <f t="shared" si="1"/>
        <v>0</v>
      </c>
    </row>
    <row r="86" spans="40:40">
      <c r="AN86" s="12">
        <f t="shared" si="1"/>
        <v>0</v>
      </c>
    </row>
    <row r="87" spans="40:40">
      <c r="AN87" s="12">
        <f t="shared" si="1"/>
        <v>0</v>
      </c>
    </row>
    <row r="88" spans="40:40">
      <c r="AN88" s="12">
        <f t="shared" si="1"/>
        <v>0</v>
      </c>
    </row>
    <row r="89" spans="40:40">
      <c r="AN89" s="12">
        <f t="shared" si="1"/>
        <v>0</v>
      </c>
    </row>
    <row r="90" spans="40:40">
      <c r="AN90" s="12">
        <f t="shared" si="1"/>
        <v>0</v>
      </c>
    </row>
    <row r="91" spans="40:40">
      <c r="AN91" s="12">
        <f t="shared" si="1"/>
        <v>0</v>
      </c>
    </row>
    <row r="92" spans="40:40">
      <c r="AN92" s="12">
        <f t="shared" si="1"/>
        <v>0</v>
      </c>
    </row>
    <row r="93" spans="40:40">
      <c r="AN93" s="12">
        <f t="shared" si="1"/>
        <v>0</v>
      </c>
    </row>
    <row r="94" spans="40:40">
      <c r="AN94" s="12">
        <f t="shared" si="1"/>
        <v>0</v>
      </c>
    </row>
    <row r="95" spans="40:40">
      <c r="AN95" s="12">
        <f t="shared" si="1"/>
        <v>0</v>
      </c>
    </row>
    <row r="96" spans="40:40">
      <c r="AN96" s="12">
        <f t="shared" si="1"/>
        <v>0</v>
      </c>
    </row>
    <row r="97" spans="40:40">
      <c r="AN97" s="12">
        <f t="shared" si="1"/>
        <v>0</v>
      </c>
    </row>
    <row r="98" spans="40:40">
      <c r="AN98" s="12">
        <f t="shared" si="1"/>
        <v>0</v>
      </c>
    </row>
    <row r="99" spans="40:40">
      <c r="AN99" s="12">
        <f t="shared" si="1"/>
        <v>0</v>
      </c>
    </row>
  </sheetData>
  <sheetProtection sheet="1" objects="1"/>
  <mergeCells count="13">
    <mergeCell ref="D1:F1"/>
    <mergeCell ref="AA1:AL1"/>
    <mergeCell ref="D2:F2"/>
    <mergeCell ref="AJ2:AK2"/>
    <mergeCell ref="D3:F3"/>
    <mergeCell ref="AA4:AA5"/>
    <mergeCell ref="AA6:AA7"/>
    <mergeCell ref="AB2:AB3"/>
    <mergeCell ref="AC2:AC3"/>
    <mergeCell ref="AD2:AD3"/>
    <mergeCell ref="AE2:AE3"/>
    <mergeCell ref="AF2:AF3"/>
    <mergeCell ref="AG2:AG3"/>
  </mergeCells>
  <pageMargins left="0.75" right="0.75" top="1" bottom="1" header="0.511805555555556" footer="0.511805555555556"/>
  <headerFooter/>
  <drawing r:id="rId1"/>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sheetPr>
    <pageSetUpPr autoPageBreaks="0"/>
  </sheetPr>
  <dimension ref="A1:AN99"/>
  <sheetViews>
    <sheetView showZeros="0" workbookViewId="0">
      <selection activeCell="A1" sqref="A1"/>
    </sheetView>
  </sheetViews>
  <sheetFormatPr defaultColWidth="9.14285714285714" defaultRowHeight="15"/>
  <cols>
    <col min="1" max="1" width="20.5714285714286" customWidth="1"/>
    <col min="2" max="2" width="29.7142857142857" style="8" customWidth="1"/>
    <col min="3" max="3" width="10.2857142857143" style="9" customWidth="1"/>
    <col min="4" max="4" width="10.2857142857143" style="10" customWidth="1"/>
    <col min="5" max="6" width="10.2857142857143" style="9" customWidth="1"/>
    <col min="7" max="7" width="10.2857142857143" style="8" customWidth="1"/>
    <col min="8" max="11" width="10.2857142857143" style="9" customWidth="1"/>
    <col min="12" max="12" width="10.2857142857143" style="11" customWidth="1"/>
    <col min="13" max="24" width="10.2857142857143" style="12" customWidth="1"/>
    <col min="26" max="26" width="0.990476190476191" customWidth="1"/>
    <col min="27" max="27" width="20.5714285714286" customWidth="1"/>
    <col min="28" max="28" width="29.7142857142857" style="8" customWidth="1"/>
    <col min="29" max="29" width="6.71428571428571" style="9" customWidth="1"/>
    <col min="30" max="30" width="19.1428571428571" style="10" customWidth="1"/>
    <col min="31" max="31" width="8.28571428571429" style="9" customWidth="1"/>
    <col min="32" max="32" width="7.42857142857143" style="9" customWidth="1"/>
    <col min="33" max="33" width="33.2857142857143" style="8" customWidth="1"/>
    <col min="34" max="34" width="9.28571428571429" style="9" customWidth="1"/>
    <col min="35" max="35" width="5.42857142857143" style="9" customWidth="1"/>
    <col min="36" max="36" width="3.85714285714286" style="9" customWidth="1"/>
    <col min="37" max="37" width="6.57142857142857" style="9" customWidth="1"/>
    <col min="38" max="38" width="36.2857142857143" style="11" customWidth="1"/>
    <col min="39" max="39" width="0.857142857142857" customWidth="1"/>
    <col min="40" max="40" width="9.14285714285714" style="12"/>
  </cols>
  <sheetData>
    <row r="1" ht="22.5" spans="1:40">
      <c r="A1" s="13" t="str">
        <f>Attraction_List!$Z$2</f>
        <v>Sheet Name</v>
      </c>
      <c r="B1" s="14" t="str">
        <f ca="1">MID(CELL("filename",B1),FIND("]",CELL("filename",B1))+1,255)</f>
        <v>Rapunzels_Tower</v>
      </c>
      <c r="C1" s="14"/>
      <c r="D1" s="15" t="str">
        <f ca="1">HYPERLINK("#"&amp;CELL("address",INDEX(Attraction_List!$A$3:$A$9999,MATCH($B$1,Attraction_List!$Z$3:$Z$9999,0),1)),"Back to Attraction List")</f>
        <v>Back to Attraction List</v>
      </c>
      <c r="E1" s="16"/>
      <c r="F1" s="17"/>
      <c r="G1" s="18"/>
      <c r="H1" s="18"/>
      <c r="I1" s="18"/>
      <c r="J1" s="18"/>
      <c r="K1" s="18"/>
      <c r="L1" s="25"/>
      <c r="AA1" s="30" t="str">
        <f ca="1">N($B$14)&amp;" Task(s) From "&amp;N($B$15)&amp;" Character(s) Use "&amp;CHAR(34)&amp;$B$2&amp;CHAR(34)&amp;" For "&amp;N($AN$1)&amp;" Token(s)"</f>
        <v>8 Task(s) From 4 Character(s) Use "Rapunzel's Tower" For 5 Token(s)</v>
      </c>
      <c r="AB1" s="31"/>
      <c r="AC1" s="31"/>
      <c r="AD1" s="31"/>
      <c r="AE1" s="31"/>
      <c r="AF1" s="31"/>
      <c r="AG1" s="31"/>
      <c r="AH1" s="31"/>
      <c r="AI1" s="31"/>
      <c r="AJ1" s="31"/>
      <c r="AK1" s="31"/>
      <c r="AL1" s="61"/>
      <c r="AN1" s="12">
        <f ca="1">SUM($AN$4:$AN$9999)</f>
        <v>5</v>
      </c>
    </row>
    <row r="2" ht="22.5" spans="1:40">
      <c r="A2" s="13" t="str">
        <f>Attraction_List!$A$2</f>
        <v>Name</v>
      </c>
      <c r="B2" s="19" t="str">
        <f ca="1">LOOKUP(B1,Attraction_List!$Z$3:$Z$9999,Attraction_List!$A$3:$A$9999)</f>
        <v>Rapunzel's Tower</v>
      </c>
      <c r="C2" s="19"/>
      <c r="D2" s="9"/>
      <c r="G2" s="20"/>
      <c r="AA2" s="32" t="str">
        <f>HYPERLINK("#$A$1","&lt;&lt;&lt; Attraction Info")</f>
        <v>&lt;&lt;&lt; Attraction Info</v>
      </c>
      <c r="AB2" s="33" t="s">
        <v>276</v>
      </c>
      <c r="AC2" s="34" t="s">
        <v>277</v>
      </c>
      <c r="AD2" s="35" t="s">
        <v>278</v>
      </c>
      <c r="AE2" s="34" t="s">
        <v>279</v>
      </c>
      <c r="AF2" s="34" t="s">
        <v>280</v>
      </c>
      <c r="AG2" s="33" t="s">
        <v>281</v>
      </c>
      <c r="AH2" s="62"/>
      <c r="AI2" s="63" t="s">
        <v>282</v>
      </c>
      <c r="AJ2" s="62" t="s">
        <v>283</v>
      </c>
      <c r="AK2" s="62"/>
      <c r="AL2" s="64" t="str">
        <f ca="1">HYPERLINK("#"&amp;CELL("address",INDEX(Attraction_List!$A$3:$A$9999,MATCH($B$1,Attraction_List!$Z$3:$Z$9999,0),1)),"Back to Attraction List")</f>
        <v>Back to Attraction List</v>
      </c>
      <c r="AN2" s="12">
        <f ca="1" t="shared" ref="AN2:AN66" si="0">IF(ISBLANK($AL2),0,1+LEN($AL2)-LEN(SUBSTITUTE($AL2,"●","")))</f>
        <v>1</v>
      </c>
    </row>
    <row r="3" ht="22.5" spans="1:38">
      <c r="A3" s="13" t="str">
        <f>Attraction_List!$C$2</f>
        <v>Cost</v>
      </c>
      <c r="B3" s="19">
        <f ca="1">LOOKUP(B1,Attraction_List!$Z$3:$Z$9999,Attraction_List!$C$3:$C$9999)</f>
        <v>40000</v>
      </c>
      <c r="C3" s="19"/>
      <c r="D3" s="15" t="str">
        <f>IF($B$14&gt;0,HYPERLINK("#$AL$1","Task List &gt;&gt;&gt;"),HYPERLINK("#$A$1","No Tasks"))</f>
        <v>Task List &gt;&gt;&gt;</v>
      </c>
      <c r="E3" s="17"/>
      <c r="F3" s="17"/>
      <c r="G3" s="20"/>
      <c r="AA3" s="75" t="s">
        <v>284</v>
      </c>
      <c r="AB3" s="76"/>
      <c r="AC3" s="77"/>
      <c r="AD3" s="78"/>
      <c r="AE3" s="77"/>
      <c r="AF3" s="77"/>
      <c r="AG3" s="76"/>
      <c r="AH3" s="82" t="s">
        <v>285</v>
      </c>
      <c r="AI3" s="82" t="s">
        <v>286</v>
      </c>
      <c r="AJ3" s="82" t="s">
        <v>28</v>
      </c>
      <c r="AK3" s="82" t="s">
        <v>29</v>
      </c>
      <c r="AL3" s="83" t="s">
        <v>30</v>
      </c>
    </row>
    <row r="4" ht="21.75" spans="1:40">
      <c r="A4" s="13" t="str">
        <f>Attraction_List!$D$2</f>
        <v>Cost Units</v>
      </c>
      <c r="B4" s="19" t="str">
        <f ca="1">LOOKUP(B1,Attraction_List!$Z$3:$Z$9999,Attraction_List!$D$3:$D$9999)</f>
        <v>Magic</v>
      </c>
      <c r="C4" s="19"/>
      <c r="E4" s="21"/>
      <c r="G4" s="20"/>
      <c r="L4" s="26"/>
      <c r="AA4" s="79" t="s">
        <v>904</v>
      </c>
      <c r="AB4" s="92" t="s">
        <v>916</v>
      </c>
      <c r="AC4" s="93"/>
      <c r="AD4" s="94" t="s">
        <v>649</v>
      </c>
      <c r="AE4" s="93"/>
      <c r="AF4" s="93"/>
      <c r="AG4" s="92" t="s">
        <v>206</v>
      </c>
      <c r="AH4" s="93" t="s">
        <v>33</v>
      </c>
      <c r="AI4" s="93"/>
      <c r="AJ4" s="93">
        <v>13</v>
      </c>
      <c r="AK4" s="93">
        <v>100</v>
      </c>
      <c r="AL4" s="106"/>
      <c r="AN4" s="12">
        <f ca="1" t="shared" si="0"/>
        <v>0</v>
      </c>
    </row>
    <row r="5" ht="21.75" spans="1:40">
      <c r="A5" s="13" t="str">
        <f>Attraction_List!$E$2</f>
        <v>Limited Time</v>
      </c>
      <c r="B5" s="19" t="str">
        <f ca="1">IF(LOOKUP(B1,Attraction_List!$Z$3:$Z$9999,Attraction_List!$E$3:$E$9999)="Y","Yes","No")</f>
        <v>No</v>
      </c>
      <c r="C5" s="19"/>
      <c r="E5" s="21"/>
      <c r="G5" s="20"/>
      <c r="L5" s="26"/>
      <c r="AA5" s="80"/>
      <c r="AB5" s="98" t="s">
        <v>917</v>
      </c>
      <c r="AC5" s="99">
        <v>3</v>
      </c>
      <c r="AD5" s="98"/>
      <c r="AE5" s="99"/>
      <c r="AF5" s="99"/>
      <c r="AG5" s="184" t="s">
        <v>206</v>
      </c>
      <c r="AH5" s="99" t="s">
        <v>41</v>
      </c>
      <c r="AI5" s="99"/>
      <c r="AJ5" s="99">
        <v>29</v>
      </c>
      <c r="AK5" s="99">
        <v>275</v>
      </c>
      <c r="AL5" s="108" t="s">
        <v>514</v>
      </c>
      <c r="AN5" s="12">
        <f ca="1" t="shared" si="0"/>
        <v>1</v>
      </c>
    </row>
    <row r="6" ht="21" spans="1:40">
      <c r="A6" s="13" t="str">
        <f>Attraction_List!$F$2</f>
        <v>Build Time</v>
      </c>
      <c r="B6" s="19" t="str">
        <f ca="1">LOOKUP(B1,Attraction_List!$Z$3:$Z$9999,Attraction_List!$F$3:$F$9999)</f>
        <v>24h</v>
      </c>
      <c r="C6" s="19"/>
      <c r="E6" s="21"/>
      <c r="G6" s="20"/>
      <c r="L6" s="26"/>
      <c r="AA6" s="79" t="s">
        <v>646</v>
      </c>
      <c r="AB6" s="92" t="s">
        <v>918</v>
      </c>
      <c r="AC6" s="93">
        <v>10</v>
      </c>
      <c r="AD6" s="94" t="s">
        <v>649</v>
      </c>
      <c r="AE6" s="93"/>
      <c r="AF6" s="93"/>
      <c r="AG6" s="92" t="s">
        <v>206</v>
      </c>
      <c r="AH6" s="93" t="s">
        <v>33</v>
      </c>
      <c r="AI6" s="93"/>
      <c r="AJ6" s="93">
        <v>13</v>
      </c>
      <c r="AK6" s="93">
        <v>100</v>
      </c>
      <c r="AL6" s="106"/>
      <c r="AN6" s="12">
        <f ca="1" t="shared" si="0"/>
        <v>0</v>
      </c>
    </row>
    <row r="7" ht="21.75" spans="1:40">
      <c r="A7" s="13" t="str">
        <f>Attraction_List!$G$2</f>
        <v>Size</v>
      </c>
      <c r="B7" s="19" t="str">
        <f ca="1">LOOKUP(B1,Attraction_List!$Z$3:$Z$9999,Attraction_List!$G$3:$G$9999)</f>
        <v>9x9</v>
      </c>
      <c r="C7" s="19"/>
      <c r="E7" s="21"/>
      <c r="G7" s="20"/>
      <c r="L7" s="26"/>
      <c r="AA7" s="80"/>
      <c r="AB7" s="98" t="s">
        <v>919</v>
      </c>
      <c r="AC7" s="99">
        <v>2</v>
      </c>
      <c r="AD7" s="100"/>
      <c r="AE7" s="99"/>
      <c r="AF7" s="99"/>
      <c r="AG7" s="98" t="s">
        <v>206</v>
      </c>
      <c r="AH7" s="99" t="s">
        <v>41</v>
      </c>
      <c r="AI7" s="99"/>
      <c r="AJ7" s="99">
        <v>29</v>
      </c>
      <c r="AK7" s="99">
        <v>275</v>
      </c>
      <c r="AL7" s="108" t="s">
        <v>920</v>
      </c>
      <c r="AN7" s="12">
        <f ca="1" t="shared" si="0"/>
        <v>2</v>
      </c>
    </row>
    <row r="8" ht="21" spans="1:40">
      <c r="A8" s="13" t="str">
        <f>Attraction_List!$H$2</f>
        <v>Collect Time</v>
      </c>
      <c r="B8" s="19" t="str">
        <f ca="1">LOOKUP(B1,Attraction_List!$Z$3:$Z$9999,Attraction_List!$H$3:$H$9999)</f>
        <v>12h</v>
      </c>
      <c r="C8" s="19"/>
      <c r="E8" s="21"/>
      <c r="G8" s="20"/>
      <c r="L8" s="26"/>
      <c r="AA8" s="79" t="s">
        <v>649</v>
      </c>
      <c r="AB8" s="92" t="s">
        <v>918</v>
      </c>
      <c r="AC8" s="93"/>
      <c r="AD8" s="94" t="s">
        <v>646</v>
      </c>
      <c r="AE8" s="93">
        <v>10</v>
      </c>
      <c r="AF8" s="93"/>
      <c r="AG8" s="92" t="s">
        <v>206</v>
      </c>
      <c r="AH8" s="93" t="s">
        <v>33</v>
      </c>
      <c r="AI8" s="93"/>
      <c r="AJ8" s="93">
        <v>13</v>
      </c>
      <c r="AK8" s="93">
        <v>100</v>
      </c>
      <c r="AL8" s="106"/>
      <c r="AN8" s="12">
        <f ca="1" t="shared" si="0"/>
        <v>0</v>
      </c>
    </row>
    <row r="9" ht="21" spans="1:40">
      <c r="A9" s="13" t="str">
        <f>Attraction_List!$I$2</f>
        <v>Striking Gold</v>
      </c>
      <c r="B9" s="19" t="str">
        <f ca="1">IF(LOOKUP(B1,Attraction_List!$Z$3:$Z$9999,Attraction_List!$I$3:$I$9999)="Y","Yes","No")</f>
        <v>No</v>
      </c>
      <c r="C9" s="19"/>
      <c r="E9" s="21"/>
      <c r="G9" s="20"/>
      <c r="L9" s="26"/>
      <c r="AA9" s="81"/>
      <c r="AB9" s="95" t="s">
        <v>916</v>
      </c>
      <c r="AC9" s="96"/>
      <c r="AD9" s="97" t="s">
        <v>904</v>
      </c>
      <c r="AE9" s="96">
        <v>2</v>
      </c>
      <c r="AF9" s="96"/>
      <c r="AG9" s="95" t="s">
        <v>206</v>
      </c>
      <c r="AH9" s="96" t="s">
        <v>33</v>
      </c>
      <c r="AI9" s="96"/>
      <c r="AJ9" s="96">
        <v>13</v>
      </c>
      <c r="AK9" s="96">
        <v>100</v>
      </c>
      <c r="AL9" s="107"/>
      <c r="AN9" s="12">
        <f ca="1" t="shared" si="0"/>
        <v>0</v>
      </c>
    </row>
    <row r="10" ht="21.75" spans="1:40">
      <c r="A10" s="13" t="str">
        <f>Attraction_List!$J$2</f>
        <v>XP</v>
      </c>
      <c r="B10" s="19">
        <f ca="1">LOOKUP(B1,Attraction_List!$Z$3:$Z$9999,Attraction_List!$J$3:$J$9999)</f>
        <v>37</v>
      </c>
      <c r="C10" s="19"/>
      <c r="E10" s="21"/>
      <c r="G10" s="20"/>
      <c r="L10" s="26"/>
      <c r="AA10" s="80"/>
      <c r="AB10" s="98" t="s">
        <v>921</v>
      </c>
      <c r="AC10" s="99"/>
      <c r="AD10" s="100"/>
      <c r="AE10" s="99"/>
      <c r="AF10" s="99"/>
      <c r="AG10" s="98" t="s">
        <v>206</v>
      </c>
      <c r="AH10" s="99" t="s">
        <v>100</v>
      </c>
      <c r="AI10" s="99"/>
      <c r="AJ10" s="99">
        <v>45</v>
      </c>
      <c r="AK10" s="99">
        <v>375</v>
      </c>
      <c r="AL10" s="108"/>
      <c r="AN10" s="12">
        <f ca="1" t="shared" si="0"/>
        <v>0</v>
      </c>
    </row>
    <row r="11" ht="21.75" spans="1:40">
      <c r="A11" s="13" t="str">
        <f>Attraction_List!$K$2</f>
        <v>Magic</v>
      </c>
      <c r="B11" s="19">
        <f ca="1">LOOKUP(B1,Attraction_List!$Z$3:$Z$9999,Attraction_List!$K$3:$K$9999)</f>
        <v>200</v>
      </c>
      <c r="C11" s="19"/>
      <c r="D11" s="22"/>
      <c r="E11" s="23"/>
      <c r="F11" s="24"/>
      <c r="G11" s="22"/>
      <c r="H11" s="24"/>
      <c r="I11" s="24"/>
      <c r="J11" s="24"/>
      <c r="K11" s="24"/>
      <c r="L11" s="27"/>
      <c r="AA11" s="84" t="s">
        <v>908</v>
      </c>
      <c r="AB11" s="85" t="s">
        <v>922</v>
      </c>
      <c r="AC11" s="86"/>
      <c r="AD11" s="87"/>
      <c r="AE11" s="86"/>
      <c r="AF11" s="86"/>
      <c r="AG11" s="85" t="s">
        <v>206</v>
      </c>
      <c r="AH11" s="86" t="s">
        <v>35</v>
      </c>
      <c r="AI11" s="86"/>
      <c r="AJ11" s="86">
        <v>13</v>
      </c>
      <c r="AK11" s="86">
        <v>110</v>
      </c>
      <c r="AL11" s="233" t="s">
        <v>923</v>
      </c>
      <c r="AN11" s="12">
        <f ca="1" t="shared" si="0"/>
        <v>2</v>
      </c>
    </row>
    <row r="12" ht="21" spans="1:40">
      <c r="A12" s="13" t="str">
        <f>Attraction_List!$L$2</f>
        <v>Possible Tokens</v>
      </c>
      <c r="B12" s="19" t="str">
        <f ca="1">LOOKUP(B1,Attraction_List!$Z$3:$Z$9999,Attraction_List!$L$3:$L$9999)</f>
        <v>Corona Kingdom Flag ● Maximus Ears</v>
      </c>
      <c r="C12" s="19"/>
      <c r="E12" s="21"/>
      <c r="G12" s="20"/>
      <c r="L12" s="28"/>
      <c r="AA12" s="44"/>
      <c r="AB12" s="45"/>
      <c r="AC12" s="45"/>
      <c r="AD12" s="45"/>
      <c r="AE12" s="45"/>
      <c r="AF12" s="45"/>
      <c r="AG12" s="45"/>
      <c r="AH12" s="45"/>
      <c r="AI12" s="45"/>
      <c r="AJ12" s="45"/>
      <c r="AK12" s="45"/>
      <c r="AL12" s="46"/>
      <c r="AN12" s="12">
        <f ca="1" t="shared" si="0"/>
        <v>0</v>
      </c>
    </row>
    <row r="13" ht="21" spans="1:40">
      <c r="A13" s="13" t="str">
        <f>Attraction_List!$M$2</f>
        <v>Activity</v>
      </c>
      <c r="B13" s="19" t="str">
        <f ca="1">LOOKUP(B1,Attraction_List!$Z$3:$Z$9999,Attraction_List!$M$3:$M$9999)</f>
        <v>Letting Down Locks</v>
      </c>
      <c r="C13" s="19"/>
      <c r="E13" s="21"/>
      <c r="G13" s="20"/>
      <c r="L13" s="29"/>
      <c r="AA13" s="44"/>
      <c r="AB13" s="45"/>
      <c r="AC13" s="45"/>
      <c r="AD13" s="45"/>
      <c r="AE13" s="45"/>
      <c r="AF13" s="45"/>
      <c r="AG13" s="45"/>
      <c r="AH13" s="45"/>
      <c r="AI13" s="45"/>
      <c r="AJ13" s="45"/>
      <c r="AK13" s="45"/>
      <c r="AL13" s="46"/>
      <c r="AN13" s="12">
        <f ca="1" t="shared" si="0"/>
        <v>0</v>
      </c>
    </row>
    <row r="14" ht="21" spans="1:40">
      <c r="A14" s="13" t="s">
        <v>308</v>
      </c>
      <c r="B14" s="22">
        <f>COUNTA($AB$4:$AB$9999)</f>
        <v>8</v>
      </c>
      <c r="C14" s="24"/>
      <c r="D14" s="22"/>
      <c r="E14" s="23"/>
      <c r="F14" s="24"/>
      <c r="G14" s="20"/>
      <c r="H14" s="24"/>
      <c r="I14" s="24"/>
      <c r="J14" s="24"/>
      <c r="K14" s="24"/>
      <c r="L14" s="28"/>
      <c r="AA14" s="44"/>
      <c r="AB14" s="45"/>
      <c r="AC14" s="45"/>
      <c r="AD14" s="45"/>
      <c r="AE14" s="45"/>
      <c r="AF14" s="45"/>
      <c r="AG14" s="45"/>
      <c r="AH14" s="45"/>
      <c r="AI14" s="45"/>
      <c r="AJ14" s="45"/>
      <c r="AK14" s="45"/>
      <c r="AL14" s="46"/>
      <c r="AN14" s="12">
        <f ca="1" t="shared" si="0"/>
        <v>0</v>
      </c>
    </row>
    <row r="15" ht="21" spans="1:40">
      <c r="A15" s="13" t="s">
        <v>311</v>
      </c>
      <c r="B15" s="22">
        <f>COUNTA($AA$4:$AA$9999)</f>
        <v>4</v>
      </c>
      <c r="C15" s="24"/>
      <c r="D15" s="22"/>
      <c r="E15" s="23"/>
      <c r="F15" s="24"/>
      <c r="G15" s="20"/>
      <c r="H15" s="24"/>
      <c r="I15" s="24"/>
      <c r="J15" s="24"/>
      <c r="K15" s="24"/>
      <c r="L15" s="28"/>
      <c r="AA15" s="44"/>
      <c r="AB15" s="45"/>
      <c r="AC15" s="45"/>
      <c r="AD15" s="45"/>
      <c r="AE15" s="45"/>
      <c r="AF15" s="45"/>
      <c r="AG15" s="45"/>
      <c r="AH15" s="45"/>
      <c r="AI15" s="45"/>
      <c r="AJ15" s="45"/>
      <c r="AK15" s="45"/>
      <c r="AL15" s="46"/>
      <c r="AN15" s="12">
        <f ca="1" t="shared" si="0"/>
        <v>0</v>
      </c>
    </row>
    <row r="16" spans="27:40">
      <c r="AA16" s="44"/>
      <c r="AB16" s="46"/>
      <c r="AC16" s="45"/>
      <c r="AD16" s="47"/>
      <c r="AE16" s="45"/>
      <c r="AF16" s="45"/>
      <c r="AG16" s="45"/>
      <c r="AH16" s="45"/>
      <c r="AI16" s="45"/>
      <c r="AJ16" s="45"/>
      <c r="AK16" s="45"/>
      <c r="AL16" s="46"/>
      <c r="AN16" s="12">
        <f ca="1" t="shared" si="0"/>
        <v>0</v>
      </c>
    </row>
    <row r="17" spans="27:40">
      <c r="AA17" s="44"/>
      <c r="AB17" s="46"/>
      <c r="AC17" s="45"/>
      <c r="AD17" s="45"/>
      <c r="AE17" s="45"/>
      <c r="AF17" s="45"/>
      <c r="AG17" s="45"/>
      <c r="AH17" s="45"/>
      <c r="AI17" s="45"/>
      <c r="AJ17" s="45"/>
      <c r="AK17" s="45"/>
      <c r="AL17" s="46"/>
      <c r="AN17" s="12">
        <f ca="1" t="shared" si="0"/>
        <v>0</v>
      </c>
    </row>
    <row r="18" spans="27:40">
      <c r="AA18" s="44"/>
      <c r="AB18" s="46"/>
      <c r="AC18" s="45"/>
      <c r="AD18" s="45"/>
      <c r="AE18" s="45"/>
      <c r="AF18" s="45"/>
      <c r="AG18" s="46"/>
      <c r="AH18" s="45"/>
      <c r="AI18" s="45"/>
      <c r="AJ18" s="45"/>
      <c r="AK18" s="45"/>
      <c r="AL18" s="46"/>
      <c r="AN18" s="12">
        <f ca="1" t="shared" si="0"/>
        <v>0</v>
      </c>
    </row>
    <row r="19" spans="27:40">
      <c r="AA19" s="44"/>
      <c r="AB19" s="46"/>
      <c r="AC19" s="45"/>
      <c r="AD19" s="45"/>
      <c r="AE19" s="45"/>
      <c r="AF19" s="45"/>
      <c r="AG19" s="46"/>
      <c r="AH19" s="45"/>
      <c r="AI19" s="45"/>
      <c r="AJ19" s="45"/>
      <c r="AK19" s="45"/>
      <c r="AL19" s="46"/>
      <c r="AN19" s="12">
        <f ca="1" t="shared" si="0"/>
        <v>0</v>
      </c>
    </row>
    <row r="20" spans="27:40">
      <c r="AA20" s="44"/>
      <c r="AB20" s="46"/>
      <c r="AC20" s="45"/>
      <c r="AD20" s="47"/>
      <c r="AE20" s="45"/>
      <c r="AF20" s="45"/>
      <c r="AG20" s="46"/>
      <c r="AH20" s="45"/>
      <c r="AI20" s="45"/>
      <c r="AJ20" s="45"/>
      <c r="AK20" s="45"/>
      <c r="AL20" s="46"/>
      <c r="AN20" s="12">
        <f ca="1" t="shared" si="0"/>
        <v>0</v>
      </c>
    </row>
    <row r="21" spans="27:40">
      <c r="AA21" s="44"/>
      <c r="AB21" s="46"/>
      <c r="AC21" s="45"/>
      <c r="AD21" s="45"/>
      <c r="AE21" s="45"/>
      <c r="AF21" s="45"/>
      <c r="AG21" s="46"/>
      <c r="AH21" s="45"/>
      <c r="AI21" s="45"/>
      <c r="AJ21" s="45"/>
      <c r="AK21" s="45"/>
      <c r="AL21" s="46"/>
      <c r="AN21" s="12">
        <f ca="1" t="shared" si="0"/>
        <v>0</v>
      </c>
    </row>
    <row r="22" spans="27:40">
      <c r="AA22" s="44"/>
      <c r="AB22" s="46"/>
      <c r="AC22" s="45"/>
      <c r="AD22" s="45"/>
      <c r="AE22" s="45"/>
      <c r="AF22" s="45"/>
      <c r="AG22" s="46"/>
      <c r="AH22" s="45"/>
      <c r="AI22" s="45"/>
      <c r="AJ22" s="45"/>
      <c r="AK22" s="45"/>
      <c r="AL22" s="46"/>
      <c r="AN22" s="12">
        <f ca="1" t="shared" si="0"/>
        <v>0</v>
      </c>
    </row>
    <row r="23" spans="27:40">
      <c r="AA23" s="44"/>
      <c r="AB23" s="46"/>
      <c r="AC23" s="45"/>
      <c r="AD23" s="45"/>
      <c r="AE23" s="45"/>
      <c r="AF23" s="45"/>
      <c r="AG23" s="46"/>
      <c r="AH23" s="45"/>
      <c r="AI23" s="45"/>
      <c r="AJ23" s="45"/>
      <c r="AK23" s="45"/>
      <c r="AL23" s="46"/>
      <c r="AN23" s="12">
        <f ca="1" t="shared" si="0"/>
        <v>0</v>
      </c>
    </row>
    <row r="24" spans="27:40">
      <c r="AA24" s="44"/>
      <c r="AB24" s="45"/>
      <c r="AC24" s="45"/>
      <c r="AD24" s="45"/>
      <c r="AE24" s="45"/>
      <c r="AF24" s="45"/>
      <c r="AG24" s="45"/>
      <c r="AH24" s="45"/>
      <c r="AI24" s="45"/>
      <c r="AJ24" s="45"/>
      <c r="AK24" s="45"/>
      <c r="AL24" s="46"/>
      <c r="AN24" s="12">
        <f ca="1" t="shared" si="0"/>
        <v>0</v>
      </c>
    </row>
    <row r="25" spans="27:40">
      <c r="AA25" s="44"/>
      <c r="AB25" s="45"/>
      <c r="AC25" s="45"/>
      <c r="AD25" s="47"/>
      <c r="AE25" s="45"/>
      <c r="AF25" s="45"/>
      <c r="AG25" s="45"/>
      <c r="AH25" s="45"/>
      <c r="AI25" s="45"/>
      <c r="AJ25" s="45"/>
      <c r="AK25" s="45"/>
      <c r="AL25" s="46"/>
      <c r="AN25" s="12">
        <f ca="1" t="shared" si="0"/>
        <v>0</v>
      </c>
    </row>
    <row r="26" spans="27:40">
      <c r="AA26" s="44"/>
      <c r="AB26" s="45"/>
      <c r="AC26" s="45"/>
      <c r="AD26" s="45"/>
      <c r="AE26" s="45"/>
      <c r="AF26" s="45"/>
      <c r="AG26" s="45"/>
      <c r="AH26" s="45"/>
      <c r="AI26" s="45"/>
      <c r="AJ26" s="45"/>
      <c r="AK26" s="45"/>
      <c r="AL26" s="46"/>
      <c r="AN26" s="12">
        <f ca="1" t="shared" si="0"/>
        <v>0</v>
      </c>
    </row>
    <row r="27" spans="27:40">
      <c r="AA27" s="44"/>
      <c r="AB27" s="45"/>
      <c r="AC27" s="45"/>
      <c r="AD27" s="45"/>
      <c r="AE27" s="45"/>
      <c r="AF27" s="45"/>
      <c r="AG27" s="45"/>
      <c r="AH27" s="45"/>
      <c r="AI27" s="45"/>
      <c r="AJ27" s="45"/>
      <c r="AK27" s="45"/>
      <c r="AL27" s="46"/>
      <c r="AN27" s="12">
        <f ca="1" t="shared" si="0"/>
        <v>0</v>
      </c>
    </row>
    <row r="28" spans="27:40">
      <c r="AA28" s="44"/>
      <c r="AB28" s="45"/>
      <c r="AC28" s="45"/>
      <c r="AD28" s="45"/>
      <c r="AE28" s="45"/>
      <c r="AF28" s="45"/>
      <c r="AG28" s="45"/>
      <c r="AH28" s="45"/>
      <c r="AI28" s="45"/>
      <c r="AJ28" s="45"/>
      <c r="AK28" s="45"/>
      <c r="AL28" s="46"/>
      <c r="AN28" s="12">
        <f ca="1" t="shared" si="0"/>
        <v>0</v>
      </c>
    </row>
    <row r="29" spans="27:40">
      <c r="AA29" s="44"/>
      <c r="AB29" s="45"/>
      <c r="AC29" s="45"/>
      <c r="AD29" s="45"/>
      <c r="AE29" s="45"/>
      <c r="AF29" s="45"/>
      <c r="AG29" s="45"/>
      <c r="AH29" s="45"/>
      <c r="AI29" s="45"/>
      <c r="AJ29" s="45"/>
      <c r="AK29" s="45"/>
      <c r="AL29" s="46"/>
      <c r="AN29" s="12">
        <f ca="1" t="shared" si="0"/>
        <v>0</v>
      </c>
    </row>
    <row r="30" spans="27:40">
      <c r="AA30" s="44"/>
      <c r="AB30" s="45"/>
      <c r="AC30" s="45"/>
      <c r="AD30" s="45"/>
      <c r="AE30" s="45"/>
      <c r="AF30" s="45"/>
      <c r="AG30" s="45"/>
      <c r="AH30" s="45"/>
      <c r="AI30" s="45"/>
      <c r="AJ30" s="45"/>
      <c r="AK30" s="45"/>
      <c r="AL30" s="46"/>
      <c r="AN30" s="12">
        <f ca="1" t="shared" si="0"/>
        <v>0</v>
      </c>
    </row>
    <row r="31" spans="27:40">
      <c r="AA31" s="44"/>
      <c r="AB31" s="45"/>
      <c r="AC31" s="45"/>
      <c r="AD31" s="45"/>
      <c r="AE31" s="45"/>
      <c r="AF31" s="45"/>
      <c r="AG31" s="45"/>
      <c r="AH31" s="45"/>
      <c r="AI31" s="45"/>
      <c r="AJ31" s="45"/>
      <c r="AK31" s="45"/>
      <c r="AL31" s="46"/>
      <c r="AN31" s="12">
        <f ca="1" t="shared" si="0"/>
        <v>0</v>
      </c>
    </row>
    <row r="32" spans="27:40">
      <c r="AA32" s="44"/>
      <c r="AB32" s="45"/>
      <c r="AC32" s="45"/>
      <c r="AD32" s="45"/>
      <c r="AE32" s="45"/>
      <c r="AF32" s="45"/>
      <c r="AG32" s="45"/>
      <c r="AH32" s="45"/>
      <c r="AI32" s="45"/>
      <c r="AJ32" s="45"/>
      <c r="AK32" s="45"/>
      <c r="AL32" s="46"/>
      <c r="AN32" s="12">
        <f ca="1" t="shared" si="0"/>
        <v>0</v>
      </c>
    </row>
    <row r="33" spans="27:40">
      <c r="AA33" s="44"/>
      <c r="AB33" s="45"/>
      <c r="AC33" s="45"/>
      <c r="AD33" s="47"/>
      <c r="AE33" s="45"/>
      <c r="AF33" s="45"/>
      <c r="AG33" s="45"/>
      <c r="AH33" s="45"/>
      <c r="AI33" s="45"/>
      <c r="AJ33" s="45"/>
      <c r="AK33" s="45"/>
      <c r="AL33" s="46"/>
      <c r="AN33" s="12">
        <f ca="1" t="shared" si="0"/>
        <v>0</v>
      </c>
    </row>
    <row r="34" spans="27:40">
      <c r="AA34" s="44"/>
      <c r="AB34" s="46"/>
      <c r="AC34" s="45"/>
      <c r="AD34" s="45"/>
      <c r="AE34" s="45"/>
      <c r="AF34" s="45"/>
      <c r="AG34" s="46"/>
      <c r="AH34" s="45"/>
      <c r="AI34" s="45"/>
      <c r="AJ34" s="45"/>
      <c r="AK34" s="45"/>
      <c r="AL34" s="70"/>
      <c r="AN34" s="12">
        <f ca="1" t="shared" si="0"/>
        <v>0</v>
      </c>
    </row>
    <row r="35" spans="27:40">
      <c r="AA35" s="48"/>
      <c r="AB35" s="49"/>
      <c r="AC35" s="50"/>
      <c r="AD35" s="50"/>
      <c r="AE35" s="50"/>
      <c r="AF35" s="50"/>
      <c r="AG35" s="49"/>
      <c r="AH35" s="50"/>
      <c r="AI35" s="50"/>
      <c r="AJ35" s="50"/>
      <c r="AK35" s="50"/>
      <c r="AL35" s="71"/>
      <c r="AN35" s="12">
        <f ca="1" t="shared" si="0"/>
        <v>0</v>
      </c>
    </row>
    <row r="36" spans="27:40">
      <c r="AA36" s="48"/>
      <c r="AB36" s="49"/>
      <c r="AC36" s="50"/>
      <c r="AD36" s="50"/>
      <c r="AE36" s="50"/>
      <c r="AF36" s="50"/>
      <c r="AG36" s="49"/>
      <c r="AH36" s="50"/>
      <c r="AI36" s="50"/>
      <c r="AJ36" s="50"/>
      <c r="AK36" s="50"/>
      <c r="AL36" s="71"/>
      <c r="AN36" s="12">
        <f ca="1" t="shared" si="0"/>
        <v>0</v>
      </c>
    </row>
    <row r="37" spans="27:40">
      <c r="AA37" s="48"/>
      <c r="AB37" s="49"/>
      <c r="AC37" s="50"/>
      <c r="AD37" s="50"/>
      <c r="AE37" s="50"/>
      <c r="AF37" s="50"/>
      <c r="AG37" s="49"/>
      <c r="AH37" s="50"/>
      <c r="AI37" s="50"/>
      <c r="AJ37" s="50"/>
      <c r="AK37" s="50"/>
      <c r="AL37" s="71"/>
      <c r="AN37" s="12">
        <f ca="1" t="shared" si="0"/>
        <v>0</v>
      </c>
    </row>
    <row r="38" spans="27:40">
      <c r="AA38" s="51"/>
      <c r="AB38" s="29"/>
      <c r="AC38" s="10"/>
      <c r="AE38" s="10"/>
      <c r="AF38" s="10"/>
      <c r="AG38" s="29"/>
      <c r="AH38" s="10"/>
      <c r="AI38" s="10"/>
      <c r="AJ38" s="10"/>
      <c r="AK38" s="10"/>
      <c r="AL38" s="28"/>
      <c r="AN38" s="12">
        <f ca="1" t="shared" si="0"/>
        <v>0</v>
      </c>
    </row>
    <row r="39" spans="27:40">
      <c r="AA39" s="51"/>
      <c r="AB39" s="29"/>
      <c r="AC39" s="10"/>
      <c r="AE39" s="10"/>
      <c r="AF39" s="10"/>
      <c r="AG39" s="29"/>
      <c r="AH39" s="10"/>
      <c r="AI39" s="10"/>
      <c r="AJ39" s="10"/>
      <c r="AK39" s="10"/>
      <c r="AL39" s="28"/>
      <c r="AN39" s="12">
        <f ca="1" t="shared" si="0"/>
        <v>0</v>
      </c>
    </row>
    <row r="40" spans="27:40">
      <c r="AA40" s="51"/>
      <c r="AB40" s="29"/>
      <c r="AC40" s="10"/>
      <c r="AE40" s="10"/>
      <c r="AF40" s="10"/>
      <c r="AG40" s="29"/>
      <c r="AH40" s="10"/>
      <c r="AI40" s="10"/>
      <c r="AJ40" s="10"/>
      <c r="AK40" s="10"/>
      <c r="AL40" s="28"/>
      <c r="AN40" s="12">
        <f ca="1" t="shared" si="0"/>
        <v>0</v>
      </c>
    </row>
    <row r="41" spans="27:40">
      <c r="AA41" s="51"/>
      <c r="AB41" s="29"/>
      <c r="AC41" s="10"/>
      <c r="AE41" s="10"/>
      <c r="AF41" s="10"/>
      <c r="AG41" s="29"/>
      <c r="AH41" s="10"/>
      <c r="AI41" s="10"/>
      <c r="AJ41" s="10"/>
      <c r="AK41" s="10"/>
      <c r="AL41" s="28"/>
      <c r="AN41" s="12">
        <f ca="1" t="shared" si="0"/>
        <v>0</v>
      </c>
    </row>
    <row r="42" spans="27:40">
      <c r="AA42" s="51"/>
      <c r="AB42" s="29"/>
      <c r="AC42" s="10"/>
      <c r="AE42" s="10"/>
      <c r="AF42" s="10"/>
      <c r="AG42" s="29"/>
      <c r="AH42" s="10"/>
      <c r="AI42" s="10"/>
      <c r="AJ42" s="10"/>
      <c r="AK42" s="10"/>
      <c r="AL42" s="28"/>
      <c r="AN42" s="12">
        <f ca="1" t="shared" si="0"/>
        <v>0</v>
      </c>
    </row>
    <row r="43" spans="27:40">
      <c r="AA43" s="51"/>
      <c r="AB43" s="29"/>
      <c r="AC43" s="10"/>
      <c r="AE43" s="10"/>
      <c r="AF43" s="10"/>
      <c r="AG43" s="29"/>
      <c r="AH43" s="10"/>
      <c r="AI43" s="10"/>
      <c r="AJ43" s="10"/>
      <c r="AK43" s="10"/>
      <c r="AL43" s="28"/>
      <c r="AN43" s="12">
        <f ca="1" t="shared" si="0"/>
        <v>0</v>
      </c>
    </row>
    <row r="44" spans="40:40">
      <c r="AN44" s="12">
        <f ca="1" t="shared" si="0"/>
        <v>0</v>
      </c>
    </row>
    <row r="45" spans="27:40">
      <c r="AA45" s="52"/>
      <c r="AB45" s="53"/>
      <c r="AC45" s="54"/>
      <c r="AD45" s="50"/>
      <c r="AE45" s="54"/>
      <c r="AF45" s="54"/>
      <c r="AG45" s="53"/>
      <c r="AH45" s="54"/>
      <c r="AI45" s="54"/>
      <c r="AJ45" s="54"/>
      <c r="AK45" s="54"/>
      <c r="AL45" s="72"/>
      <c r="AM45" s="52"/>
      <c r="AN45" s="12">
        <f ca="1" t="shared" si="0"/>
        <v>0</v>
      </c>
    </row>
    <row r="46" spans="27:40">
      <c r="AA46" s="44"/>
      <c r="AB46" s="55"/>
      <c r="AC46" s="56"/>
      <c r="AD46" s="45"/>
      <c r="AE46" s="56"/>
      <c r="AF46" s="56"/>
      <c r="AG46" s="55"/>
      <c r="AH46" s="56"/>
      <c r="AI46" s="56"/>
      <c r="AJ46" s="56"/>
      <c r="AK46" s="56"/>
      <c r="AL46" s="73"/>
      <c r="AM46" s="52"/>
      <c r="AN46" s="12">
        <f ca="1" t="shared" si="0"/>
        <v>0</v>
      </c>
    </row>
    <row r="47" spans="27:40">
      <c r="AA47" s="44"/>
      <c r="AB47" s="55"/>
      <c r="AC47" s="56"/>
      <c r="AD47" s="45"/>
      <c r="AE47" s="56"/>
      <c r="AF47" s="56"/>
      <c r="AG47" s="55"/>
      <c r="AH47" s="56"/>
      <c r="AI47" s="56"/>
      <c r="AJ47" s="56"/>
      <c r="AK47" s="56"/>
      <c r="AL47" s="46"/>
      <c r="AM47" s="52"/>
      <c r="AN47" s="12">
        <f ca="1" t="shared" si="0"/>
        <v>0</v>
      </c>
    </row>
    <row r="48" spans="27:40">
      <c r="AA48" s="44"/>
      <c r="AB48" s="55"/>
      <c r="AC48" s="56"/>
      <c r="AD48" s="57"/>
      <c r="AE48" s="56"/>
      <c r="AF48" s="56"/>
      <c r="AG48" s="55"/>
      <c r="AH48" s="56"/>
      <c r="AI48" s="56"/>
      <c r="AJ48" s="56"/>
      <c r="AK48" s="56"/>
      <c r="AL48" s="46"/>
      <c r="AM48" s="52"/>
      <c r="AN48" s="12">
        <f ca="1" t="shared" si="0"/>
        <v>0</v>
      </c>
    </row>
    <row r="49" spans="27:40">
      <c r="AA49" s="58"/>
      <c r="AB49" s="59"/>
      <c r="AC49" s="21"/>
      <c r="AD49" s="60"/>
      <c r="AE49" s="21"/>
      <c r="AF49" s="21"/>
      <c r="AG49" s="59"/>
      <c r="AH49" s="21"/>
      <c r="AI49" s="21"/>
      <c r="AJ49" s="21"/>
      <c r="AK49" s="21"/>
      <c r="AL49" s="74"/>
      <c r="AN49" s="12">
        <f ca="1" t="shared" si="0"/>
        <v>0</v>
      </c>
    </row>
    <row r="50" spans="40:40">
      <c r="AN50" s="12">
        <f ca="1" t="shared" si="0"/>
        <v>0</v>
      </c>
    </row>
    <row r="51" spans="40:40">
      <c r="AN51" s="12">
        <f ca="1" t="shared" si="0"/>
        <v>0</v>
      </c>
    </row>
    <row r="52" spans="40:40">
      <c r="AN52" s="12">
        <f ca="1" t="shared" si="0"/>
        <v>0</v>
      </c>
    </row>
    <row r="53" spans="40:40">
      <c r="AN53" s="12">
        <f ca="1" t="shared" si="0"/>
        <v>0</v>
      </c>
    </row>
    <row r="54" spans="40:40">
      <c r="AN54" s="12">
        <f ca="1" t="shared" si="0"/>
        <v>0</v>
      </c>
    </row>
    <row r="55" spans="40:40">
      <c r="AN55" s="12">
        <f ca="1" t="shared" si="0"/>
        <v>0</v>
      </c>
    </row>
    <row r="56" spans="40:40">
      <c r="AN56" s="12">
        <f ca="1" t="shared" si="0"/>
        <v>0</v>
      </c>
    </row>
    <row r="57" spans="40:40">
      <c r="AN57" s="12">
        <f ca="1" t="shared" si="0"/>
        <v>0</v>
      </c>
    </row>
    <row r="58" spans="40:40">
      <c r="AN58" s="12">
        <f ca="1" t="shared" si="0"/>
        <v>0</v>
      </c>
    </row>
    <row r="59" spans="40:40">
      <c r="AN59" s="12">
        <f ca="1" t="shared" si="0"/>
        <v>0</v>
      </c>
    </row>
    <row r="60" spans="40:40">
      <c r="AN60" s="12">
        <f ca="1" t="shared" si="0"/>
        <v>0</v>
      </c>
    </row>
    <row r="61" spans="40:40">
      <c r="AN61" s="12">
        <f ca="1" t="shared" si="0"/>
        <v>0</v>
      </c>
    </row>
    <row r="62" spans="40:40">
      <c r="AN62" s="12">
        <f ca="1" t="shared" si="0"/>
        <v>0</v>
      </c>
    </row>
    <row r="63" spans="40:40">
      <c r="AN63" s="12">
        <f ca="1" t="shared" si="0"/>
        <v>0</v>
      </c>
    </row>
    <row r="64" spans="40:40">
      <c r="AN64" s="12">
        <f ca="1" t="shared" si="0"/>
        <v>0</v>
      </c>
    </row>
    <row r="65" spans="40:40">
      <c r="AN65" s="12">
        <f ca="1" t="shared" si="0"/>
        <v>0</v>
      </c>
    </row>
    <row r="66" spans="40:40">
      <c r="AN66" s="12">
        <f ca="1" t="shared" si="0"/>
        <v>0</v>
      </c>
    </row>
    <row r="67" spans="40:40">
      <c r="AN67" s="12">
        <f t="shared" ref="AN67:AN99" si="1">IF(ISBLANK($AL67),0,1+LEN($AL67)-LEN(SUBSTITUTE($AL67,"●","")))</f>
        <v>0</v>
      </c>
    </row>
    <row r="68" spans="40:40">
      <c r="AN68" s="12">
        <f t="shared" si="1"/>
        <v>0</v>
      </c>
    </row>
    <row r="69" spans="40:40">
      <c r="AN69" s="12">
        <f t="shared" si="1"/>
        <v>0</v>
      </c>
    </row>
    <row r="70" spans="40:40">
      <c r="AN70" s="12">
        <f t="shared" si="1"/>
        <v>0</v>
      </c>
    </row>
    <row r="71" spans="40:40">
      <c r="AN71" s="12">
        <f t="shared" si="1"/>
        <v>0</v>
      </c>
    </row>
    <row r="72" spans="40:40">
      <c r="AN72" s="12">
        <f t="shared" si="1"/>
        <v>0</v>
      </c>
    </row>
    <row r="73" spans="40:40">
      <c r="AN73" s="12">
        <f t="shared" si="1"/>
        <v>0</v>
      </c>
    </row>
    <row r="74" spans="40:40">
      <c r="AN74" s="12">
        <f t="shared" si="1"/>
        <v>0</v>
      </c>
    </row>
    <row r="75" spans="40:40">
      <c r="AN75" s="12">
        <f t="shared" si="1"/>
        <v>0</v>
      </c>
    </row>
    <row r="76" spans="40:40">
      <c r="AN76" s="12">
        <f t="shared" si="1"/>
        <v>0</v>
      </c>
    </row>
    <row r="77" spans="40:40">
      <c r="AN77" s="12">
        <f t="shared" si="1"/>
        <v>0</v>
      </c>
    </row>
    <row r="78" spans="40:40">
      <c r="AN78" s="12">
        <f t="shared" si="1"/>
        <v>0</v>
      </c>
    </row>
    <row r="79" spans="40:40">
      <c r="AN79" s="12">
        <f t="shared" si="1"/>
        <v>0</v>
      </c>
    </row>
    <row r="80" spans="40:40">
      <c r="AN80" s="12">
        <f t="shared" si="1"/>
        <v>0</v>
      </c>
    </row>
    <row r="81" spans="40:40">
      <c r="AN81" s="12">
        <f t="shared" si="1"/>
        <v>0</v>
      </c>
    </row>
    <row r="82" spans="40:40">
      <c r="AN82" s="12">
        <f t="shared" si="1"/>
        <v>0</v>
      </c>
    </row>
    <row r="83" spans="40:40">
      <c r="AN83" s="12">
        <f t="shared" si="1"/>
        <v>0</v>
      </c>
    </row>
    <row r="84" spans="40:40">
      <c r="AN84" s="12">
        <f t="shared" si="1"/>
        <v>0</v>
      </c>
    </row>
    <row r="85" spans="40:40">
      <c r="AN85" s="12">
        <f t="shared" si="1"/>
        <v>0</v>
      </c>
    </row>
    <row r="86" spans="40:40">
      <c r="AN86" s="12">
        <f t="shared" si="1"/>
        <v>0</v>
      </c>
    </row>
    <row r="87" spans="40:40">
      <c r="AN87" s="12">
        <f t="shared" si="1"/>
        <v>0</v>
      </c>
    </row>
    <row r="88" spans="40:40">
      <c r="AN88" s="12">
        <f t="shared" si="1"/>
        <v>0</v>
      </c>
    </row>
    <row r="89" spans="40:40">
      <c r="AN89" s="12">
        <f t="shared" si="1"/>
        <v>0</v>
      </c>
    </row>
    <row r="90" spans="40:40">
      <c r="AN90" s="12">
        <f t="shared" si="1"/>
        <v>0</v>
      </c>
    </row>
    <row r="91" spans="40:40">
      <c r="AN91" s="12">
        <f t="shared" si="1"/>
        <v>0</v>
      </c>
    </row>
    <row r="92" spans="40:40">
      <c r="AN92" s="12">
        <f t="shared" si="1"/>
        <v>0</v>
      </c>
    </row>
    <row r="93" spans="40:40">
      <c r="AN93" s="12">
        <f t="shared" si="1"/>
        <v>0</v>
      </c>
    </row>
    <row r="94" spans="40:40">
      <c r="AN94" s="12">
        <f t="shared" si="1"/>
        <v>0</v>
      </c>
    </row>
    <row r="95" spans="40:40">
      <c r="AN95" s="12">
        <f t="shared" si="1"/>
        <v>0</v>
      </c>
    </row>
    <row r="96" spans="40:40">
      <c r="AN96" s="12">
        <f t="shared" si="1"/>
        <v>0</v>
      </c>
    </row>
    <row r="97" spans="40:40">
      <c r="AN97" s="12">
        <f t="shared" si="1"/>
        <v>0</v>
      </c>
    </row>
    <row r="98" spans="40:40">
      <c r="AN98" s="12">
        <f t="shared" si="1"/>
        <v>0</v>
      </c>
    </row>
    <row r="99" spans="40:40">
      <c r="AN99" s="12">
        <f t="shared" si="1"/>
        <v>0</v>
      </c>
    </row>
  </sheetData>
  <sheetProtection sheet="1" objects="1"/>
  <mergeCells count="14">
    <mergeCell ref="D1:F1"/>
    <mergeCell ref="AA1:AL1"/>
    <mergeCell ref="D2:F2"/>
    <mergeCell ref="AJ2:AK2"/>
    <mergeCell ref="D3:F3"/>
    <mergeCell ref="AA4:AA5"/>
    <mergeCell ref="AA6:AA7"/>
    <mergeCell ref="AA8:AA10"/>
    <mergeCell ref="AB2:AB3"/>
    <mergeCell ref="AC2:AC3"/>
    <mergeCell ref="AD2:AD3"/>
    <mergeCell ref="AE2:AE3"/>
    <mergeCell ref="AF2:AF3"/>
    <mergeCell ref="AG2:AG3"/>
  </mergeCells>
  <pageMargins left="0.75" right="0.75" top="1" bottom="1" header="0.511805555555556" footer="0.511805555555556"/>
  <headerFooter/>
  <drawing r:id="rId1"/>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sheetPr>
    <pageSetUpPr autoPageBreaks="0"/>
  </sheetPr>
  <dimension ref="A1:AN99"/>
  <sheetViews>
    <sheetView showZeros="0" workbookViewId="0">
      <selection activeCell="A1" sqref="A1"/>
    </sheetView>
  </sheetViews>
  <sheetFormatPr defaultColWidth="9.14285714285714" defaultRowHeight="15"/>
  <cols>
    <col min="1" max="1" width="20.5714285714286" customWidth="1"/>
    <col min="2" max="2" width="29.7142857142857" style="8" customWidth="1"/>
    <col min="3" max="3" width="10.2857142857143" style="9" customWidth="1"/>
    <col min="4" max="4" width="10.2857142857143" style="10" customWidth="1"/>
    <col min="5" max="6" width="10.2857142857143" style="9" customWidth="1"/>
    <col min="7" max="7" width="10.2857142857143" style="8" customWidth="1"/>
    <col min="8" max="11" width="10.2857142857143" style="9" customWidth="1"/>
    <col min="12" max="12" width="10.2857142857143" style="11" customWidth="1"/>
    <col min="13" max="24" width="10.2857142857143" style="12" customWidth="1"/>
    <col min="26" max="26" width="0.990476190476191" customWidth="1"/>
    <col min="27" max="27" width="20.5714285714286" customWidth="1"/>
    <col min="28" max="28" width="29.7142857142857" style="8" customWidth="1"/>
    <col min="29" max="29" width="6.71428571428571" style="9" customWidth="1"/>
    <col min="30" max="30" width="19.1428571428571" style="10" customWidth="1"/>
    <col min="31" max="31" width="8.28571428571429" style="9" customWidth="1"/>
    <col min="32" max="32" width="7.42857142857143" style="9" customWidth="1"/>
    <col min="33" max="33" width="33.2857142857143" style="8" customWidth="1"/>
    <col min="34" max="34" width="9.28571428571429" style="9" customWidth="1"/>
    <col min="35" max="35" width="5.42857142857143" style="9" customWidth="1"/>
    <col min="36" max="36" width="3.85714285714286" style="9" customWidth="1"/>
    <col min="37" max="37" width="6.57142857142857" style="9" customWidth="1"/>
    <col min="38" max="38" width="36.2857142857143" style="11" customWidth="1"/>
    <col min="39" max="39" width="0.857142857142857" customWidth="1"/>
    <col min="40" max="40" width="9.14285714285714" style="12"/>
  </cols>
  <sheetData>
    <row r="1" ht="22.5" spans="1:40">
      <c r="A1" s="13" t="str">
        <f>Attraction_List!$Z$2</f>
        <v>Sheet Name</v>
      </c>
      <c r="B1" s="14" t="str">
        <f ca="1">MID(CELL("filename",B1),FIND("]",CELL("filename",B1))+1,255)</f>
        <v>RC_Racers</v>
      </c>
      <c r="C1" s="14"/>
      <c r="D1" s="15" t="str">
        <f ca="1">HYPERLINK("#"&amp;CELL("address",INDEX(Attraction_List!$A$3:$A$9999,MATCH($B$1,Attraction_List!$Z$3:$Z$9999,0),1)),"Back to Attraction List")</f>
        <v>Back to Attraction List</v>
      </c>
      <c r="E1" s="16"/>
      <c r="F1" s="17"/>
      <c r="G1" s="18"/>
      <c r="H1" s="18"/>
      <c r="I1" s="18"/>
      <c r="J1" s="18"/>
      <c r="K1" s="18"/>
      <c r="L1" s="25"/>
      <c r="AA1" s="30" t="str">
        <f ca="1">N($B$14)&amp;" Task(s) From "&amp;N($B$15)&amp;" Character(s) Use "&amp;CHAR(34)&amp;$B$2&amp;CHAR(34)&amp;" For "&amp;N($AN$1)&amp;" Token(s)"</f>
        <v>9 Task(s) From 7 Character(s) Use "RC Racers" For 3 Token(s)</v>
      </c>
      <c r="AB1" s="31"/>
      <c r="AC1" s="31"/>
      <c r="AD1" s="31"/>
      <c r="AE1" s="31"/>
      <c r="AF1" s="31"/>
      <c r="AG1" s="31"/>
      <c r="AH1" s="31"/>
      <c r="AI1" s="31"/>
      <c r="AJ1" s="31"/>
      <c r="AK1" s="31"/>
      <c r="AL1" s="61"/>
      <c r="AN1" s="12">
        <f ca="1">SUM($AN$4:$AN$9999)</f>
        <v>3</v>
      </c>
    </row>
    <row r="2" ht="22.5" spans="1:40">
      <c r="A2" s="13" t="str">
        <f>Attraction_List!$A$2</f>
        <v>Name</v>
      </c>
      <c r="B2" s="19" t="str">
        <f ca="1">LOOKUP(B1,Attraction_List!$Z$3:$Z$9999,Attraction_List!$A$3:$A$9999)</f>
        <v>RC Racers</v>
      </c>
      <c r="C2" s="19"/>
      <c r="D2" s="9"/>
      <c r="G2" s="20"/>
      <c r="AA2" s="32" t="str">
        <f>HYPERLINK("#$A$1","&lt;&lt;&lt; Attraction Info")</f>
        <v>&lt;&lt;&lt; Attraction Info</v>
      </c>
      <c r="AB2" s="33" t="s">
        <v>276</v>
      </c>
      <c r="AC2" s="34" t="s">
        <v>277</v>
      </c>
      <c r="AD2" s="35" t="s">
        <v>278</v>
      </c>
      <c r="AE2" s="34" t="s">
        <v>279</v>
      </c>
      <c r="AF2" s="34" t="s">
        <v>280</v>
      </c>
      <c r="AG2" s="33" t="s">
        <v>281</v>
      </c>
      <c r="AH2" s="62"/>
      <c r="AI2" s="63" t="s">
        <v>282</v>
      </c>
      <c r="AJ2" s="62" t="s">
        <v>283</v>
      </c>
      <c r="AK2" s="62"/>
      <c r="AL2" s="64" t="str">
        <f ca="1">HYPERLINK("#"&amp;CELL("address",INDEX(Attraction_List!$A$3:$A$9999,MATCH($B$1,Attraction_List!$Z$3:$Z$9999,0),1)),"Back to Attraction List")</f>
        <v>Back to Attraction List</v>
      </c>
      <c r="AN2" s="12">
        <f ca="1" t="shared" ref="AN2:AN66" si="0">IF(ISBLANK($AL2),0,1+LEN($AL2)-LEN(SUBSTITUTE($AL2,"●","")))</f>
        <v>1</v>
      </c>
    </row>
    <row r="3" ht="22.5" spans="1:38">
      <c r="A3" s="13" t="str">
        <f>Attraction_List!$C$2</f>
        <v>Cost</v>
      </c>
      <c r="B3" s="19">
        <f ca="1">LOOKUP(B1,Attraction_List!$Z$3:$Z$9999,Attraction_List!$C$3:$C$9999)</f>
        <v>125</v>
      </c>
      <c r="C3" s="19"/>
      <c r="D3" s="15" t="str">
        <f>IF($B$14&gt;0,HYPERLINK("#$AL$1","Task List &gt;&gt;&gt;"),HYPERLINK("#$A$1","No Tasks"))</f>
        <v>Task List &gt;&gt;&gt;</v>
      </c>
      <c r="E3" s="17"/>
      <c r="F3" s="17"/>
      <c r="G3" s="20"/>
      <c r="AA3" s="75" t="s">
        <v>284</v>
      </c>
      <c r="AB3" s="76"/>
      <c r="AC3" s="77"/>
      <c r="AD3" s="78"/>
      <c r="AE3" s="77"/>
      <c r="AF3" s="77"/>
      <c r="AG3" s="76"/>
      <c r="AH3" s="82" t="s">
        <v>285</v>
      </c>
      <c r="AI3" s="82" t="s">
        <v>286</v>
      </c>
      <c r="AJ3" s="82" t="s">
        <v>28</v>
      </c>
      <c r="AK3" s="82" t="s">
        <v>29</v>
      </c>
      <c r="AL3" s="83" t="s">
        <v>30</v>
      </c>
    </row>
    <row r="4" ht="22.5" spans="1:40">
      <c r="A4" s="13" t="str">
        <f>Attraction_List!$D$2</f>
        <v>Cost Units</v>
      </c>
      <c r="B4" s="19" t="str">
        <f ca="1">LOOKUP(B1,Attraction_List!$Z$3:$Z$9999,Attraction_List!$D$3:$D$9999)</f>
        <v>Gems</v>
      </c>
      <c r="C4" s="19"/>
      <c r="E4" s="21"/>
      <c r="G4" s="20"/>
      <c r="L4" s="26"/>
      <c r="AA4" s="84" t="s">
        <v>287</v>
      </c>
      <c r="AB4" s="90" t="s">
        <v>924</v>
      </c>
      <c r="AC4" s="89">
        <v>1</v>
      </c>
      <c r="AD4" s="90"/>
      <c r="AE4" s="90"/>
      <c r="AF4" s="90"/>
      <c r="AG4" s="90" t="s">
        <v>209</v>
      </c>
      <c r="AH4" s="89" t="s">
        <v>42</v>
      </c>
      <c r="AI4" s="90"/>
      <c r="AJ4" s="89">
        <v>20</v>
      </c>
      <c r="AK4" s="89">
        <v>200</v>
      </c>
      <c r="AL4" s="91"/>
      <c r="AN4" s="12">
        <f ca="1" t="shared" si="0"/>
        <v>0</v>
      </c>
    </row>
    <row r="5" ht="21.75" spans="1:40">
      <c r="A5" s="13" t="str">
        <f>Attraction_List!$E$2</f>
        <v>Limited Time</v>
      </c>
      <c r="B5" s="19" t="str">
        <f ca="1">IF(LOOKUP(B1,Attraction_List!$Z$3:$Z$9999,Attraction_List!$E$3:$E$9999)="Y","Yes","No")</f>
        <v>No</v>
      </c>
      <c r="C5" s="19"/>
      <c r="E5" s="21"/>
      <c r="G5" s="20"/>
      <c r="L5" s="26"/>
      <c r="AA5" s="84" t="s">
        <v>294</v>
      </c>
      <c r="AB5" s="88" t="s">
        <v>925</v>
      </c>
      <c r="AC5" s="89">
        <v>2</v>
      </c>
      <c r="AD5" s="85"/>
      <c r="AE5" s="89"/>
      <c r="AF5" s="89"/>
      <c r="AG5" s="88" t="s">
        <v>209</v>
      </c>
      <c r="AH5" s="89" t="s">
        <v>35</v>
      </c>
      <c r="AI5" s="89"/>
      <c r="AJ5" s="89">
        <v>13</v>
      </c>
      <c r="AK5" s="89">
        <v>110</v>
      </c>
      <c r="AL5" s="91" t="s">
        <v>926</v>
      </c>
      <c r="AN5" s="12">
        <f ca="1" t="shared" si="0"/>
        <v>2</v>
      </c>
    </row>
    <row r="6" ht="21.75" spans="1:40">
      <c r="A6" s="13" t="str">
        <f>Attraction_List!$F$2</f>
        <v>Build Time</v>
      </c>
      <c r="B6" s="19" t="str">
        <f ca="1">LOOKUP(B1,Attraction_List!$Z$3:$Z$9999,Attraction_List!$F$3:$F$9999)</f>
        <v>0s</v>
      </c>
      <c r="C6" s="19"/>
      <c r="E6" s="21"/>
      <c r="G6" s="20"/>
      <c r="L6" s="26"/>
      <c r="AA6" s="84" t="s">
        <v>298</v>
      </c>
      <c r="AB6" s="88" t="s">
        <v>927</v>
      </c>
      <c r="AC6" s="89">
        <v>1</v>
      </c>
      <c r="AD6" s="90"/>
      <c r="AE6" s="89"/>
      <c r="AF6" s="89"/>
      <c r="AG6" s="88" t="s">
        <v>209</v>
      </c>
      <c r="AH6" s="89" t="s">
        <v>91</v>
      </c>
      <c r="AI6" s="89"/>
      <c r="AJ6" s="89">
        <v>34</v>
      </c>
      <c r="AK6" s="89">
        <v>300</v>
      </c>
      <c r="AL6" s="91"/>
      <c r="AN6" s="12">
        <f ca="1" t="shared" si="0"/>
        <v>0</v>
      </c>
    </row>
    <row r="7" ht="21.75" spans="1:40">
      <c r="A7" s="13" t="str">
        <f>Attraction_List!$G$2</f>
        <v>Size</v>
      </c>
      <c r="B7" s="19" t="str">
        <f ca="1">LOOKUP(B1,Attraction_List!$Z$3:$Z$9999,Attraction_List!$G$3:$G$9999)</f>
        <v>11x11</v>
      </c>
      <c r="C7" s="19"/>
      <c r="E7" s="21"/>
      <c r="G7" s="20"/>
      <c r="L7" s="26"/>
      <c r="AA7" s="84" t="s">
        <v>291</v>
      </c>
      <c r="AB7" s="193" t="s">
        <v>928</v>
      </c>
      <c r="AC7" s="89"/>
      <c r="AD7" s="90"/>
      <c r="AE7" s="89"/>
      <c r="AF7" s="89"/>
      <c r="AG7" s="193" t="s">
        <v>209</v>
      </c>
      <c r="AH7" s="89" t="s">
        <v>46</v>
      </c>
      <c r="AI7" s="89"/>
      <c r="AJ7" s="89">
        <v>16</v>
      </c>
      <c r="AK7" s="89">
        <v>155</v>
      </c>
      <c r="AL7" s="194"/>
      <c r="AN7" s="12">
        <f ca="1" t="shared" si="0"/>
        <v>0</v>
      </c>
    </row>
    <row r="8" ht="21" spans="1:40">
      <c r="A8" s="13" t="str">
        <f>Attraction_List!$H$2</f>
        <v>Collect Time</v>
      </c>
      <c r="B8" s="19" t="str">
        <f ca="1">LOOKUP(B1,Attraction_List!$Z$3:$Z$9999,Attraction_List!$H$3:$H$9999)</f>
        <v>6h</v>
      </c>
      <c r="C8" s="19"/>
      <c r="E8" s="21"/>
      <c r="G8" s="20"/>
      <c r="L8" s="26"/>
      <c r="AA8" s="79" t="s">
        <v>289</v>
      </c>
      <c r="AB8" s="182" t="s">
        <v>929</v>
      </c>
      <c r="AC8" s="183">
        <v>1</v>
      </c>
      <c r="AD8" s="43"/>
      <c r="AE8" s="183"/>
      <c r="AF8" s="183"/>
      <c r="AG8" s="182" t="s">
        <v>209</v>
      </c>
      <c r="AH8" s="183" t="s">
        <v>35</v>
      </c>
      <c r="AI8" s="183"/>
      <c r="AJ8" s="183">
        <v>13</v>
      </c>
      <c r="AK8" s="183">
        <v>110</v>
      </c>
      <c r="AL8" s="236" t="s">
        <v>180</v>
      </c>
      <c r="AN8" s="12">
        <f ca="1" t="shared" si="0"/>
        <v>1</v>
      </c>
    </row>
    <row r="9" ht="21.75" spans="1:40">
      <c r="A9" s="13" t="str">
        <f>Attraction_List!$I$2</f>
        <v>Striking Gold</v>
      </c>
      <c r="B9" s="19" t="str">
        <f ca="1">IF(LOOKUP(B1,Attraction_List!$Z$3:$Z$9999,Attraction_List!$I$3:$I$9999)="Y","Yes","No")</f>
        <v>No</v>
      </c>
      <c r="C9" s="19"/>
      <c r="E9" s="21"/>
      <c r="G9" s="20"/>
      <c r="L9" s="26"/>
      <c r="AA9" s="80"/>
      <c r="AB9" s="184" t="s">
        <v>930</v>
      </c>
      <c r="AC9" s="185">
        <v>1</v>
      </c>
      <c r="AD9" s="41" t="s">
        <v>303</v>
      </c>
      <c r="AE9" s="185">
        <v>1</v>
      </c>
      <c r="AF9" s="185"/>
      <c r="AG9" s="184" t="s">
        <v>209</v>
      </c>
      <c r="AH9" s="185" t="s">
        <v>42</v>
      </c>
      <c r="AI9" s="185"/>
      <c r="AJ9" s="185">
        <v>25</v>
      </c>
      <c r="AK9" s="185">
        <v>270</v>
      </c>
      <c r="AL9" s="68"/>
      <c r="AN9" s="12">
        <f ca="1" t="shared" si="0"/>
        <v>0</v>
      </c>
    </row>
    <row r="10" ht="21.75" spans="1:40">
      <c r="A10" s="13" t="str">
        <f>Attraction_List!$J$2</f>
        <v>XP</v>
      </c>
      <c r="B10" s="19">
        <f ca="1">LOOKUP(B1,Attraction_List!$Z$3:$Z$9999,Attraction_List!$J$3:$J$9999)</f>
        <v>27</v>
      </c>
      <c r="C10" s="19"/>
      <c r="E10" s="21"/>
      <c r="G10" s="20"/>
      <c r="L10" s="26"/>
      <c r="AA10" s="84" t="s">
        <v>327</v>
      </c>
      <c r="AB10" s="88" t="s">
        <v>931</v>
      </c>
      <c r="AC10" s="89"/>
      <c r="AD10" s="90"/>
      <c r="AE10" s="89"/>
      <c r="AF10" s="89"/>
      <c r="AG10" s="88" t="s">
        <v>209</v>
      </c>
      <c r="AH10" s="89" t="s">
        <v>41</v>
      </c>
      <c r="AI10" s="89"/>
      <c r="AJ10" s="89">
        <v>29</v>
      </c>
      <c r="AK10" s="89">
        <v>275</v>
      </c>
      <c r="AL10" s="91"/>
      <c r="AN10" s="12">
        <f ca="1" t="shared" si="0"/>
        <v>0</v>
      </c>
    </row>
    <row r="11" ht="21" spans="1:40">
      <c r="A11" s="13" t="str">
        <f>Attraction_List!$K$2</f>
        <v>Magic</v>
      </c>
      <c r="B11" s="19">
        <f ca="1">LOOKUP(B1,Attraction_List!$Z$3:$Z$9999,Attraction_List!$K$3:$K$9999)</f>
        <v>140</v>
      </c>
      <c r="C11" s="19"/>
      <c r="D11" s="22"/>
      <c r="E11" s="23"/>
      <c r="F11" s="24"/>
      <c r="G11" s="22"/>
      <c r="H11" s="24"/>
      <c r="I11" s="24"/>
      <c r="J11" s="24"/>
      <c r="K11" s="24"/>
      <c r="L11" s="27"/>
      <c r="AA11" s="124" t="s">
        <v>303</v>
      </c>
      <c r="AB11" s="220" t="s">
        <v>932</v>
      </c>
      <c r="AC11" s="214">
        <v>1</v>
      </c>
      <c r="AD11" s="221" t="s">
        <v>289</v>
      </c>
      <c r="AE11" s="214">
        <v>1</v>
      </c>
      <c r="AF11" s="214"/>
      <c r="AG11" s="220" t="s">
        <v>209</v>
      </c>
      <c r="AH11" s="214" t="s">
        <v>42</v>
      </c>
      <c r="AI11" s="214"/>
      <c r="AJ11" s="214">
        <v>25</v>
      </c>
      <c r="AK11" s="214">
        <v>270</v>
      </c>
      <c r="AL11" s="215"/>
      <c r="AN11" s="12">
        <f ca="1" t="shared" si="0"/>
        <v>0</v>
      </c>
    </row>
    <row r="12" ht="21.75" spans="1:40">
      <c r="A12" s="13" t="str">
        <f>Attraction_List!$L$2</f>
        <v>Possible Tokens</v>
      </c>
      <c r="B12" s="19" t="str">
        <f ca="1">LOOKUP(B1,Attraction_List!$Z$3:$Z$9999,Attraction_List!$L$3:$L$9999)</f>
        <v>Hamm Ears ● Brown Bowler Hat</v>
      </c>
      <c r="C12" s="19"/>
      <c r="E12" s="21"/>
      <c r="G12" s="20"/>
      <c r="L12" s="28"/>
      <c r="AA12" s="80"/>
      <c r="AB12" s="184" t="s">
        <v>933</v>
      </c>
      <c r="AC12" s="185"/>
      <c r="AD12" s="41"/>
      <c r="AE12" s="185"/>
      <c r="AF12" s="185"/>
      <c r="AG12" s="184" t="s">
        <v>209</v>
      </c>
      <c r="AH12" s="185" t="s">
        <v>41</v>
      </c>
      <c r="AI12" s="185"/>
      <c r="AJ12" s="185">
        <v>29</v>
      </c>
      <c r="AK12" s="185">
        <v>275</v>
      </c>
      <c r="AL12" s="68"/>
      <c r="AN12" s="12">
        <f ca="1" t="shared" si="0"/>
        <v>0</v>
      </c>
    </row>
    <row r="13" ht="21" spans="1:40">
      <c r="A13" s="13" t="str">
        <f>Attraction_List!$M$2</f>
        <v>Activity</v>
      </c>
      <c r="B13" s="19" t="str">
        <f ca="1">LOOKUP(B1,Attraction_List!$Z$3:$Z$9999,Attraction_List!$M$3:$M$9999)</f>
        <v>Performing the Perfect Curve</v>
      </c>
      <c r="C13" s="19"/>
      <c r="E13" s="21"/>
      <c r="G13" s="20"/>
      <c r="L13" s="29"/>
      <c r="AA13" s="44"/>
      <c r="AB13" s="45"/>
      <c r="AC13" s="45"/>
      <c r="AD13" s="45"/>
      <c r="AE13" s="45"/>
      <c r="AF13" s="45"/>
      <c r="AG13" s="45"/>
      <c r="AH13" s="45"/>
      <c r="AI13" s="45"/>
      <c r="AJ13" s="45"/>
      <c r="AK13" s="45"/>
      <c r="AL13" s="46"/>
      <c r="AN13" s="12">
        <f ca="1" t="shared" si="0"/>
        <v>0</v>
      </c>
    </row>
    <row r="14" ht="21" spans="1:40">
      <c r="A14" s="13" t="s">
        <v>308</v>
      </c>
      <c r="B14" s="22">
        <f>COUNTA($AB$4:$AB$9999)</f>
        <v>9</v>
      </c>
      <c r="C14" s="24"/>
      <c r="D14" s="22"/>
      <c r="E14" s="23"/>
      <c r="F14" s="24"/>
      <c r="G14" s="20"/>
      <c r="H14" s="24"/>
      <c r="I14" s="24"/>
      <c r="J14" s="24"/>
      <c r="K14" s="24"/>
      <c r="L14" s="28"/>
      <c r="AA14" s="44"/>
      <c r="AB14" s="45"/>
      <c r="AC14" s="45"/>
      <c r="AD14" s="45"/>
      <c r="AE14" s="45"/>
      <c r="AF14" s="45"/>
      <c r="AG14" s="45"/>
      <c r="AH14" s="45"/>
      <c r="AI14" s="45"/>
      <c r="AJ14" s="45"/>
      <c r="AK14" s="45"/>
      <c r="AL14" s="46"/>
      <c r="AN14" s="12">
        <f ca="1" t="shared" si="0"/>
        <v>0</v>
      </c>
    </row>
    <row r="15" ht="21" spans="1:40">
      <c r="A15" s="13" t="s">
        <v>311</v>
      </c>
      <c r="B15" s="22">
        <f>COUNTA($AA$4:$AA$9999)</f>
        <v>7</v>
      </c>
      <c r="C15" s="24"/>
      <c r="D15" s="22"/>
      <c r="E15" s="23"/>
      <c r="F15" s="24"/>
      <c r="G15" s="20"/>
      <c r="H15" s="24"/>
      <c r="I15" s="24"/>
      <c r="J15" s="24"/>
      <c r="K15" s="24"/>
      <c r="L15" s="28"/>
      <c r="AA15" s="44"/>
      <c r="AB15" s="45"/>
      <c r="AC15" s="45"/>
      <c r="AD15" s="45"/>
      <c r="AE15" s="45"/>
      <c r="AF15" s="45"/>
      <c r="AG15" s="45"/>
      <c r="AH15" s="45"/>
      <c r="AI15" s="45"/>
      <c r="AJ15" s="45"/>
      <c r="AK15" s="45"/>
      <c r="AL15" s="46"/>
      <c r="AN15" s="12">
        <f ca="1" t="shared" si="0"/>
        <v>0</v>
      </c>
    </row>
    <row r="16" spans="27:40">
      <c r="AA16" s="44"/>
      <c r="AB16" s="46"/>
      <c r="AC16" s="45"/>
      <c r="AD16" s="47"/>
      <c r="AE16" s="45"/>
      <c r="AF16" s="45"/>
      <c r="AG16" s="45"/>
      <c r="AH16" s="45"/>
      <c r="AI16" s="45"/>
      <c r="AJ16" s="45"/>
      <c r="AK16" s="45"/>
      <c r="AL16" s="46"/>
      <c r="AN16" s="12">
        <f ca="1" t="shared" si="0"/>
        <v>0</v>
      </c>
    </row>
    <row r="17" spans="27:40">
      <c r="AA17" s="44"/>
      <c r="AB17" s="46"/>
      <c r="AC17" s="45"/>
      <c r="AD17" s="45"/>
      <c r="AE17" s="45"/>
      <c r="AF17" s="45"/>
      <c r="AG17" s="45"/>
      <c r="AH17" s="45"/>
      <c r="AI17" s="45"/>
      <c r="AJ17" s="45"/>
      <c r="AK17" s="45"/>
      <c r="AL17" s="46"/>
      <c r="AN17" s="12">
        <f ca="1" t="shared" si="0"/>
        <v>0</v>
      </c>
    </row>
    <row r="18" spans="27:40">
      <c r="AA18" s="44"/>
      <c r="AB18" s="46"/>
      <c r="AC18" s="45"/>
      <c r="AD18" s="45"/>
      <c r="AE18" s="45"/>
      <c r="AF18" s="45"/>
      <c r="AG18" s="46"/>
      <c r="AH18" s="45"/>
      <c r="AI18" s="45"/>
      <c r="AJ18" s="45"/>
      <c r="AK18" s="45"/>
      <c r="AL18" s="46"/>
      <c r="AN18" s="12">
        <f ca="1" t="shared" si="0"/>
        <v>0</v>
      </c>
    </row>
    <row r="19" spans="27:40">
      <c r="AA19" s="44"/>
      <c r="AB19" s="46"/>
      <c r="AC19" s="45"/>
      <c r="AD19" s="45"/>
      <c r="AE19" s="45"/>
      <c r="AF19" s="45"/>
      <c r="AG19" s="46"/>
      <c r="AH19" s="45"/>
      <c r="AI19" s="45"/>
      <c r="AJ19" s="45"/>
      <c r="AK19" s="45"/>
      <c r="AL19" s="46"/>
      <c r="AN19" s="12">
        <f ca="1" t="shared" si="0"/>
        <v>0</v>
      </c>
    </row>
    <row r="20" spans="27:40">
      <c r="AA20" s="44"/>
      <c r="AB20" s="46"/>
      <c r="AC20" s="45"/>
      <c r="AD20" s="47"/>
      <c r="AE20" s="45"/>
      <c r="AF20" s="45"/>
      <c r="AG20" s="46"/>
      <c r="AH20" s="45"/>
      <c r="AI20" s="45"/>
      <c r="AJ20" s="45"/>
      <c r="AK20" s="45"/>
      <c r="AL20" s="46"/>
      <c r="AN20" s="12">
        <f ca="1" t="shared" si="0"/>
        <v>0</v>
      </c>
    </row>
    <row r="21" spans="27:40">
      <c r="AA21" s="44"/>
      <c r="AB21" s="46"/>
      <c r="AC21" s="45"/>
      <c r="AD21" s="45"/>
      <c r="AE21" s="45"/>
      <c r="AF21" s="45"/>
      <c r="AG21" s="46"/>
      <c r="AH21" s="45"/>
      <c r="AI21" s="45"/>
      <c r="AJ21" s="45"/>
      <c r="AK21" s="45"/>
      <c r="AL21" s="46"/>
      <c r="AN21" s="12">
        <f ca="1" t="shared" si="0"/>
        <v>0</v>
      </c>
    </row>
    <row r="22" spans="27:40">
      <c r="AA22" s="44"/>
      <c r="AB22" s="46"/>
      <c r="AC22" s="45"/>
      <c r="AD22" s="45"/>
      <c r="AE22" s="45"/>
      <c r="AF22" s="45"/>
      <c r="AG22" s="46"/>
      <c r="AH22" s="45"/>
      <c r="AI22" s="45"/>
      <c r="AJ22" s="45"/>
      <c r="AK22" s="45"/>
      <c r="AL22" s="46"/>
      <c r="AN22" s="12">
        <f ca="1" t="shared" si="0"/>
        <v>0</v>
      </c>
    </row>
    <row r="23" spans="27:40">
      <c r="AA23" s="44"/>
      <c r="AB23" s="46"/>
      <c r="AC23" s="45"/>
      <c r="AD23" s="45"/>
      <c r="AE23" s="45"/>
      <c r="AF23" s="45"/>
      <c r="AG23" s="46"/>
      <c r="AH23" s="45"/>
      <c r="AI23" s="45"/>
      <c r="AJ23" s="45"/>
      <c r="AK23" s="45"/>
      <c r="AL23" s="46"/>
      <c r="AN23" s="12">
        <f ca="1" t="shared" si="0"/>
        <v>0</v>
      </c>
    </row>
    <row r="24" spans="27:40">
      <c r="AA24" s="44"/>
      <c r="AB24" s="45"/>
      <c r="AC24" s="45"/>
      <c r="AD24" s="45"/>
      <c r="AE24" s="45"/>
      <c r="AF24" s="45"/>
      <c r="AG24" s="45"/>
      <c r="AH24" s="45"/>
      <c r="AI24" s="45"/>
      <c r="AJ24" s="45"/>
      <c r="AK24" s="45"/>
      <c r="AL24" s="46"/>
      <c r="AN24" s="12">
        <f ca="1" t="shared" si="0"/>
        <v>0</v>
      </c>
    </row>
    <row r="25" spans="27:40">
      <c r="AA25" s="44"/>
      <c r="AB25" s="45"/>
      <c r="AC25" s="45"/>
      <c r="AD25" s="47"/>
      <c r="AE25" s="45"/>
      <c r="AF25" s="45"/>
      <c r="AG25" s="45"/>
      <c r="AH25" s="45"/>
      <c r="AI25" s="45"/>
      <c r="AJ25" s="45"/>
      <c r="AK25" s="45"/>
      <c r="AL25" s="46"/>
      <c r="AN25" s="12">
        <f ca="1" t="shared" si="0"/>
        <v>0</v>
      </c>
    </row>
    <row r="26" spans="27:40">
      <c r="AA26" s="44"/>
      <c r="AB26" s="45"/>
      <c r="AC26" s="45"/>
      <c r="AD26" s="45"/>
      <c r="AE26" s="45"/>
      <c r="AF26" s="45"/>
      <c r="AG26" s="45"/>
      <c r="AH26" s="45"/>
      <c r="AI26" s="45"/>
      <c r="AJ26" s="45"/>
      <c r="AK26" s="45"/>
      <c r="AL26" s="46"/>
      <c r="AN26" s="12">
        <f ca="1" t="shared" si="0"/>
        <v>0</v>
      </c>
    </row>
    <row r="27" spans="27:40">
      <c r="AA27" s="44"/>
      <c r="AB27" s="45"/>
      <c r="AC27" s="45"/>
      <c r="AD27" s="45"/>
      <c r="AE27" s="45"/>
      <c r="AF27" s="45"/>
      <c r="AG27" s="45"/>
      <c r="AH27" s="45"/>
      <c r="AI27" s="45"/>
      <c r="AJ27" s="45"/>
      <c r="AK27" s="45"/>
      <c r="AL27" s="46"/>
      <c r="AN27" s="12">
        <f ca="1" t="shared" si="0"/>
        <v>0</v>
      </c>
    </row>
    <row r="28" spans="27:40">
      <c r="AA28" s="44"/>
      <c r="AB28" s="45"/>
      <c r="AC28" s="45"/>
      <c r="AD28" s="45"/>
      <c r="AE28" s="45"/>
      <c r="AF28" s="45"/>
      <c r="AG28" s="45"/>
      <c r="AH28" s="45"/>
      <c r="AI28" s="45"/>
      <c r="AJ28" s="45"/>
      <c r="AK28" s="45"/>
      <c r="AL28" s="46"/>
      <c r="AN28" s="12">
        <f ca="1" t="shared" si="0"/>
        <v>0</v>
      </c>
    </row>
    <row r="29" spans="27:40">
      <c r="AA29" s="44"/>
      <c r="AB29" s="45"/>
      <c r="AC29" s="45"/>
      <c r="AD29" s="45"/>
      <c r="AE29" s="45"/>
      <c r="AF29" s="45"/>
      <c r="AG29" s="45"/>
      <c r="AH29" s="45"/>
      <c r="AI29" s="45"/>
      <c r="AJ29" s="45"/>
      <c r="AK29" s="45"/>
      <c r="AL29" s="46"/>
      <c r="AN29" s="12">
        <f ca="1" t="shared" si="0"/>
        <v>0</v>
      </c>
    </row>
    <row r="30" spans="27:40">
      <c r="AA30" s="44"/>
      <c r="AB30" s="45"/>
      <c r="AC30" s="45"/>
      <c r="AD30" s="45"/>
      <c r="AE30" s="45"/>
      <c r="AF30" s="45"/>
      <c r="AG30" s="45"/>
      <c r="AH30" s="45"/>
      <c r="AI30" s="45"/>
      <c r="AJ30" s="45"/>
      <c r="AK30" s="45"/>
      <c r="AL30" s="46"/>
      <c r="AN30" s="12">
        <f ca="1" t="shared" si="0"/>
        <v>0</v>
      </c>
    </row>
    <row r="31" spans="27:40">
      <c r="AA31" s="44"/>
      <c r="AB31" s="45"/>
      <c r="AC31" s="45"/>
      <c r="AD31" s="45"/>
      <c r="AE31" s="45"/>
      <c r="AF31" s="45"/>
      <c r="AG31" s="45"/>
      <c r="AH31" s="45"/>
      <c r="AI31" s="45"/>
      <c r="AJ31" s="45"/>
      <c r="AK31" s="45"/>
      <c r="AL31" s="46"/>
      <c r="AN31" s="12">
        <f ca="1" t="shared" si="0"/>
        <v>0</v>
      </c>
    </row>
    <row r="32" spans="27:40">
      <c r="AA32" s="44"/>
      <c r="AB32" s="45"/>
      <c r="AC32" s="45"/>
      <c r="AD32" s="45"/>
      <c r="AE32" s="45"/>
      <c r="AF32" s="45"/>
      <c r="AG32" s="45"/>
      <c r="AH32" s="45"/>
      <c r="AI32" s="45"/>
      <c r="AJ32" s="45"/>
      <c r="AK32" s="45"/>
      <c r="AL32" s="46"/>
      <c r="AN32" s="12">
        <f ca="1" t="shared" si="0"/>
        <v>0</v>
      </c>
    </row>
    <row r="33" spans="27:40">
      <c r="AA33" s="44"/>
      <c r="AB33" s="45"/>
      <c r="AC33" s="45"/>
      <c r="AD33" s="47"/>
      <c r="AE33" s="45"/>
      <c r="AF33" s="45"/>
      <c r="AG33" s="45"/>
      <c r="AH33" s="45"/>
      <c r="AI33" s="45"/>
      <c r="AJ33" s="45"/>
      <c r="AK33" s="45"/>
      <c r="AL33" s="46"/>
      <c r="AN33" s="12">
        <f ca="1" t="shared" si="0"/>
        <v>0</v>
      </c>
    </row>
    <row r="34" spans="27:40">
      <c r="AA34" s="44"/>
      <c r="AB34" s="46"/>
      <c r="AC34" s="45"/>
      <c r="AD34" s="45"/>
      <c r="AE34" s="45"/>
      <c r="AF34" s="45"/>
      <c r="AG34" s="46"/>
      <c r="AH34" s="45"/>
      <c r="AI34" s="45"/>
      <c r="AJ34" s="45"/>
      <c r="AK34" s="45"/>
      <c r="AL34" s="70"/>
      <c r="AN34" s="12">
        <f ca="1" t="shared" si="0"/>
        <v>0</v>
      </c>
    </row>
    <row r="35" spans="27:40">
      <c r="AA35" s="48"/>
      <c r="AB35" s="49"/>
      <c r="AC35" s="50"/>
      <c r="AD35" s="50"/>
      <c r="AE35" s="50"/>
      <c r="AF35" s="50"/>
      <c r="AG35" s="49"/>
      <c r="AH35" s="50"/>
      <c r="AI35" s="50"/>
      <c r="AJ35" s="50"/>
      <c r="AK35" s="50"/>
      <c r="AL35" s="71"/>
      <c r="AN35" s="12">
        <f ca="1" t="shared" si="0"/>
        <v>0</v>
      </c>
    </row>
    <row r="36" spans="27:40">
      <c r="AA36" s="48"/>
      <c r="AB36" s="49"/>
      <c r="AC36" s="50"/>
      <c r="AD36" s="50"/>
      <c r="AE36" s="50"/>
      <c r="AF36" s="50"/>
      <c r="AG36" s="49"/>
      <c r="AH36" s="50"/>
      <c r="AI36" s="50"/>
      <c r="AJ36" s="50"/>
      <c r="AK36" s="50"/>
      <c r="AL36" s="71"/>
      <c r="AN36" s="12">
        <f ca="1" t="shared" si="0"/>
        <v>0</v>
      </c>
    </row>
    <row r="37" spans="27:40">
      <c r="AA37" s="48"/>
      <c r="AB37" s="49"/>
      <c r="AC37" s="50"/>
      <c r="AD37" s="50"/>
      <c r="AE37" s="50"/>
      <c r="AF37" s="50"/>
      <c r="AG37" s="49"/>
      <c r="AH37" s="50"/>
      <c r="AI37" s="50"/>
      <c r="AJ37" s="50"/>
      <c r="AK37" s="50"/>
      <c r="AL37" s="71"/>
      <c r="AN37" s="12">
        <f ca="1" t="shared" si="0"/>
        <v>0</v>
      </c>
    </row>
    <row r="38" spans="27:40">
      <c r="AA38" s="51"/>
      <c r="AB38" s="29"/>
      <c r="AC38" s="10"/>
      <c r="AE38" s="10"/>
      <c r="AF38" s="10"/>
      <c r="AG38" s="29"/>
      <c r="AH38" s="10"/>
      <c r="AI38" s="10"/>
      <c r="AJ38" s="10"/>
      <c r="AK38" s="10"/>
      <c r="AL38" s="28"/>
      <c r="AN38" s="12">
        <f ca="1" t="shared" si="0"/>
        <v>0</v>
      </c>
    </row>
    <row r="39" spans="27:40">
      <c r="AA39" s="51"/>
      <c r="AB39" s="29"/>
      <c r="AC39" s="10"/>
      <c r="AE39" s="10"/>
      <c r="AF39" s="10"/>
      <c r="AG39" s="29"/>
      <c r="AH39" s="10"/>
      <c r="AI39" s="10"/>
      <c r="AJ39" s="10"/>
      <c r="AK39" s="10"/>
      <c r="AL39" s="28"/>
      <c r="AN39" s="12">
        <f ca="1" t="shared" si="0"/>
        <v>0</v>
      </c>
    </row>
    <row r="40" spans="27:40">
      <c r="AA40" s="51"/>
      <c r="AB40" s="29"/>
      <c r="AC40" s="10"/>
      <c r="AE40" s="10"/>
      <c r="AF40" s="10"/>
      <c r="AG40" s="29"/>
      <c r="AH40" s="10"/>
      <c r="AI40" s="10"/>
      <c r="AJ40" s="10"/>
      <c r="AK40" s="10"/>
      <c r="AL40" s="28"/>
      <c r="AN40" s="12">
        <f ca="1" t="shared" si="0"/>
        <v>0</v>
      </c>
    </row>
    <row r="41" spans="27:40">
      <c r="AA41" s="51"/>
      <c r="AB41" s="29"/>
      <c r="AC41" s="10"/>
      <c r="AE41" s="10"/>
      <c r="AF41" s="10"/>
      <c r="AG41" s="29"/>
      <c r="AH41" s="10"/>
      <c r="AI41" s="10"/>
      <c r="AJ41" s="10"/>
      <c r="AK41" s="10"/>
      <c r="AL41" s="28"/>
      <c r="AN41" s="12">
        <f ca="1" t="shared" si="0"/>
        <v>0</v>
      </c>
    </row>
    <row r="42" spans="27:40">
      <c r="AA42" s="51"/>
      <c r="AB42" s="29"/>
      <c r="AC42" s="10"/>
      <c r="AE42" s="10"/>
      <c r="AF42" s="10"/>
      <c r="AG42" s="29"/>
      <c r="AH42" s="10"/>
      <c r="AI42" s="10"/>
      <c r="AJ42" s="10"/>
      <c r="AK42" s="10"/>
      <c r="AL42" s="28"/>
      <c r="AN42" s="12">
        <f ca="1" t="shared" si="0"/>
        <v>0</v>
      </c>
    </row>
    <row r="43" spans="27:40">
      <c r="AA43" s="51"/>
      <c r="AB43" s="29"/>
      <c r="AC43" s="10"/>
      <c r="AE43" s="10"/>
      <c r="AF43" s="10"/>
      <c r="AG43" s="29"/>
      <c r="AH43" s="10"/>
      <c r="AI43" s="10"/>
      <c r="AJ43" s="10"/>
      <c r="AK43" s="10"/>
      <c r="AL43" s="28"/>
      <c r="AN43" s="12">
        <f ca="1" t="shared" si="0"/>
        <v>0</v>
      </c>
    </row>
    <row r="44" spans="40:40">
      <c r="AN44" s="12">
        <f ca="1" t="shared" si="0"/>
        <v>0</v>
      </c>
    </row>
    <row r="45" spans="27:40">
      <c r="AA45" s="52"/>
      <c r="AB45" s="53"/>
      <c r="AC45" s="54"/>
      <c r="AD45" s="50"/>
      <c r="AE45" s="54"/>
      <c r="AF45" s="54"/>
      <c r="AG45" s="53"/>
      <c r="AH45" s="54"/>
      <c r="AI45" s="54"/>
      <c r="AJ45" s="54"/>
      <c r="AK45" s="54"/>
      <c r="AL45" s="72"/>
      <c r="AM45" s="52"/>
      <c r="AN45" s="12">
        <f ca="1" t="shared" si="0"/>
        <v>0</v>
      </c>
    </row>
    <row r="46" spans="27:40">
      <c r="AA46" s="44"/>
      <c r="AB46" s="55"/>
      <c r="AC46" s="56"/>
      <c r="AD46" s="45"/>
      <c r="AE46" s="56"/>
      <c r="AF46" s="56"/>
      <c r="AG46" s="55"/>
      <c r="AH46" s="56"/>
      <c r="AI46" s="56"/>
      <c r="AJ46" s="56"/>
      <c r="AK46" s="56"/>
      <c r="AL46" s="73"/>
      <c r="AM46" s="52"/>
      <c r="AN46" s="12">
        <f ca="1" t="shared" si="0"/>
        <v>0</v>
      </c>
    </row>
    <row r="47" spans="27:40">
      <c r="AA47" s="44"/>
      <c r="AB47" s="55"/>
      <c r="AC47" s="56"/>
      <c r="AD47" s="45"/>
      <c r="AE47" s="56"/>
      <c r="AF47" s="56"/>
      <c r="AG47" s="55"/>
      <c r="AH47" s="56"/>
      <c r="AI47" s="56"/>
      <c r="AJ47" s="56"/>
      <c r="AK47" s="56"/>
      <c r="AL47" s="46"/>
      <c r="AM47" s="52"/>
      <c r="AN47" s="12">
        <f ca="1" t="shared" si="0"/>
        <v>0</v>
      </c>
    </row>
    <row r="48" spans="27:40">
      <c r="AA48" s="44"/>
      <c r="AB48" s="55"/>
      <c r="AC48" s="56"/>
      <c r="AD48" s="57"/>
      <c r="AE48" s="56"/>
      <c r="AF48" s="56"/>
      <c r="AG48" s="55"/>
      <c r="AH48" s="56"/>
      <c r="AI48" s="56"/>
      <c r="AJ48" s="56"/>
      <c r="AK48" s="56"/>
      <c r="AL48" s="46"/>
      <c r="AM48" s="52"/>
      <c r="AN48" s="12">
        <f ca="1" t="shared" si="0"/>
        <v>0</v>
      </c>
    </row>
    <row r="49" spans="27:40">
      <c r="AA49" s="58"/>
      <c r="AB49" s="59"/>
      <c r="AC49" s="21"/>
      <c r="AD49" s="60"/>
      <c r="AE49" s="21"/>
      <c r="AF49" s="21"/>
      <c r="AG49" s="59"/>
      <c r="AH49" s="21"/>
      <c r="AI49" s="21"/>
      <c r="AJ49" s="21"/>
      <c r="AK49" s="21"/>
      <c r="AL49" s="74"/>
      <c r="AN49" s="12">
        <f ca="1" t="shared" si="0"/>
        <v>0</v>
      </c>
    </row>
    <row r="50" spans="40:40">
      <c r="AN50" s="12">
        <f ca="1" t="shared" si="0"/>
        <v>0</v>
      </c>
    </row>
    <row r="51" spans="40:40">
      <c r="AN51" s="12">
        <f ca="1" t="shared" si="0"/>
        <v>0</v>
      </c>
    </row>
    <row r="52" spans="40:40">
      <c r="AN52" s="12">
        <f ca="1" t="shared" si="0"/>
        <v>0</v>
      </c>
    </row>
    <row r="53" spans="40:40">
      <c r="AN53" s="12">
        <f ca="1" t="shared" si="0"/>
        <v>0</v>
      </c>
    </row>
    <row r="54" spans="40:40">
      <c r="AN54" s="12">
        <f ca="1" t="shared" si="0"/>
        <v>0</v>
      </c>
    </row>
    <row r="55" spans="40:40">
      <c r="AN55" s="12">
        <f ca="1" t="shared" si="0"/>
        <v>0</v>
      </c>
    </row>
    <row r="56" spans="40:40">
      <c r="AN56" s="12">
        <f ca="1" t="shared" si="0"/>
        <v>0</v>
      </c>
    </row>
    <row r="57" spans="40:40">
      <c r="AN57" s="12">
        <f ca="1" t="shared" si="0"/>
        <v>0</v>
      </c>
    </row>
    <row r="58" spans="40:40">
      <c r="AN58" s="12">
        <f ca="1" t="shared" si="0"/>
        <v>0</v>
      </c>
    </row>
    <row r="59" spans="40:40">
      <c r="AN59" s="12">
        <f ca="1" t="shared" si="0"/>
        <v>0</v>
      </c>
    </row>
    <row r="60" spans="40:40">
      <c r="AN60" s="12">
        <f ca="1" t="shared" si="0"/>
        <v>0</v>
      </c>
    </row>
    <row r="61" spans="40:40">
      <c r="AN61" s="12">
        <f ca="1" t="shared" si="0"/>
        <v>0</v>
      </c>
    </row>
    <row r="62" spans="40:40">
      <c r="AN62" s="12">
        <f ca="1" t="shared" si="0"/>
        <v>0</v>
      </c>
    </row>
    <row r="63" spans="40:40">
      <c r="AN63" s="12">
        <f ca="1" t="shared" si="0"/>
        <v>0</v>
      </c>
    </row>
    <row r="64" spans="40:40">
      <c r="AN64" s="12">
        <f ca="1" t="shared" si="0"/>
        <v>0</v>
      </c>
    </row>
    <row r="65" spans="40:40">
      <c r="AN65" s="12">
        <f ca="1" t="shared" si="0"/>
        <v>0</v>
      </c>
    </row>
    <row r="66" spans="40:40">
      <c r="AN66" s="12">
        <f ca="1" t="shared" si="0"/>
        <v>0</v>
      </c>
    </row>
    <row r="67" spans="40:40">
      <c r="AN67" s="12">
        <f t="shared" ref="AN67:AN99" si="1">IF(ISBLANK($AL67),0,1+LEN($AL67)-LEN(SUBSTITUTE($AL67,"●","")))</f>
        <v>0</v>
      </c>
    </row>
    <row r="68" spans="40:40">
      <c r="AN68" s="12">
        <f t="shared" si="1"/>
        <v>0</v>
      </c>
    </row>
    <row r="69" spans="40:40">
      <c r="AN69" s="12">
        <f t="shared" si="1"/>
        <v>0</v>
      </c>
    </row>
    <row r="70" spans="40:40">
      <c r="AN70" s="12">
        <f t="shared" si="1"/>
        <v>0</v>
      </c>
    </row>
    <row r="71" spans="40:40">
      <c r="AN71" s="12">
        <f t="shared" si="1"/>
        <v>0</v>
      </c>
    </row>
    <row r="72" spans="40:40">
      <c r="AN72" s="12">
        <f t="shared" si="1"/>
        <v>0</v>
      </c>
    </row>
    <row r="73" spans="40:40">
      <c r="AN73" s="12">
        <f t="shared" si="1"/>
        <v>0</v>
      </c>
    </row>
    <row r="74" spans="40:40">
      <c r="AN74" s="12">
        <f t="shared" si="1"/>
        <v>0</v>
      </c>
    </row>
    <row r="75" spans="40:40">
      <c r="AN75" s="12">
        <f t="shared" si="1"/>
        <v>0</v>
      </c>
    </row>
    <row r="76" spans="40:40">
      <c r="AN76" s="12">
        <f t="shared" si="1"/>
        <v>0</v>
      </c>
    </row>
    <row r="77" spans="40:40">
      <c r="AN77" s="12">
        <f t="shared" si="1"/>
        <v>0</v>
      </c>
    </row>
    <row r="78" spans="40:40">
      <c r="AN78" s="12">
        <f t="shared" si="1"/>
        <v>0</v>
      </c>
    </row>
    <row r="79" spans="40:40">
      <c r="AN79" s="12">
        <f t="shared" si="1"/>
        <v>0</v>
      </c>
    </row>
    <row r="80" spans="40:40">
      <c r="AN80" s="12">
        <f t="shared" si="1"/>
        <v>0</v>
      </c>
    </row>
    <row r="81" spans="40:40">
      <c r="AN81" s="12">
        <f t="shared" si="1"/>
        <v>0</v>
      </c>
    </row>
    <row r="82" spans="40:40">
      <c r="AN82" s="12">
        <f t="shared" si="1"/>
        <v>0</v>
      </c>
    </row>
    <row r="83" spans="40:40">
      <c r="AN83" s="12">
        <f t="shared" si="1"/>
        <v>0</v>
      </c>
    </row>
    <row r="84" spans="40:40">
      <c r="AN84" s="12">
        <f t="shared" si="1"/>
        <v>0</v>
      </c>
    </row>
    <row r="85" spans="40:40">
      <c r="AN85" s="12">
        <f t="shared" si="1"/>
        <v>0</v>
      </c>
    </row>
    <row r="86" spans="40:40">
      <c r="AN86" s="12">
        <f t="shared" si="1"/>
        <v>0</v>
      </c>
    </row>
    <row r="87" spans="40:40">
      <c r="AN87" s="12">
        <f t="shared" si="1"/>
        <v>0</v>
      </c>
    </row>
    <row r="88" spans="40:40">
      <c r="AN88" s="12">
        <f t="shared" si="1"/>
        <v>0</v>
      </c>
    </row>
    <row r="89" spans="40:40">
      <c r="AN89" s="12">
        <f t="shared" si="1"/>
        <v>0</v>
      </c>
    </row>
    <row r="90" spans="40:40">
      <c r="AN90" s="12">
        <f t="shared" si="1"/>
        <v>0</v>
      </c>
    </row>
    <row r="91" spans="40:40">
      <c r="AN91" s="12">
        <f t="shared" si="1"/>
        <v>0</v>
      </c>
    </row>
    <row r="92" spans="40:40">
      <c r="AN92" s="12">
        <f t="shared" si="1"/>
        <v>0</v>
      </c>
    </row>
    <row r="93" spans="40:40">
      <c r="AN93" s="12">
        <f t="shared" si="1"/>
        <v>0</v>
      </c>
    </row>
    <row r="94" spans="40:40">
      <c r="AN94" s="12">
        <f t="shared" si="1"/>
        <v>0</v>
      </c>
    </row>
    <row r="95" spans="40:40">
      <c r="AN95" s="12">
        <f t="shared" si="1"/>
        <v>0</v>
      </c>
    </row>
    <row r="96" spans="40:40">
      <c r="AN96" s="12">
        <f t="shared" si="1"/>
        <v>0</v>
      </c>
    </row>
    <row r="97" spans="40:40">
      <c r="AN97" s="12">
        <f t="shared" si="1"/>
        <v>0</v>
      </c>
    </row>
    <row r="98" spans="40:40">
      <c r="AN98" s="12">
        <f t="shared" si="1"/>
        <v>0</v>
      </c>
    </row>
    <row r="99" spans="40:40">
      <c r="AN99" s="12">
        <f t="shared" si="1"/>
        <v>0</v>
      </c>
    </row>
  </sheetData>
  <sheetProtection sheet="1" objects="1"/>
  <mergeCells count="13">
    <mergeCell ref="D1:F1"/>
    <mergeCell ref="AA1:AL1"/>
    <mergeCell ref="D2:F2"/>
    <mergeCell ref="AJ2:AK2"/>
    <mergeCell ref="D3:F3"/>
    <mergeCell ref="AA8:AA9"/>
    <mergeCell ref="AA11:AA12"/>
    <mergeCell ref="AB2:AB3"/>
    <mergeCell ref="AC2:AC3"/>
    <mergeCell ref="AD2:AD3"/>
    <mergeCell ref="AE2:AE3"/>
    <mergeCell ref="AF2:AF3"/>
    <mergeCell ref="AG2:AG3"/>
  </mergeCells>
  <pageMargins left="0.75" right="0.75" top="1" bottom="1" header="0.511805555555556" footer="0.511805555555556"/>
  <headerFooter/>
  <drawing r:id="rId1"/>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sheetPr>
    <pageSetUpPr autoPageBreaks="0"/>
  </sheetPr>
  <dimension ref="A1:AN99"/>
  <sheetViews>
    <sheetView showZeros="0" workbookViewId="0">
      <selection activeCell="A1" sqref="A1"/>
    </sheetView>
  </sheetViews>
  <sheetFormatPr defaultColWidth="9.14285714285714" defaultRowHeight="15"/>
  <cols>
    <col min="1" max="1" width="20.5714285714286" customWidth="1"/>
    <col min="2" max="2" width="29.7142857142857" style="8" customWidth="1"/>
    <col min="3" max="3" width="10.2857142857143" style="9" customWidth="1"/>
    <col min="4" max="4" width="10.2857142857143" style="10" customWidth="1"/>
    <col min="5" max="6" width="10.2857142857143" style="9" customWidth="1"/>
    <col min="7" max="7" width="10.2857142857143" style="8" customWidth="1"/>
    <col min="8" max="11" width="10.2857142857143" style="9" customWidth="1"/>
    <col min="12" max="12" width="10.2857142857143" style="11" customWidth="1"/>
    <col min="13" max="24" width="10.2857142857143" style="12" customWidth="1"/>
    <col min="26" max="26" width="0.990476190476191" customWidth="1"/>
    <col min="27" max="27" width="20.5714285714286" customWidth="1"/>
    <col min="28" max="28" width="29.7142857142857" style="8" customWidth="1"/>
    <col min="29" max="29" width="6.71428571428571" style="9" customWidth="1"/>
    <col min="30" max="30" width="19.1428571428571" style="10" customWidth="1"/>
    <col min="31" max="31" width="8.28571428571429" style="9" customWidth="1"/>
    <col min="32" max="32" width="7.42857142857143" style="9" customWidth="1"/>
    <col min="33" max="33" width="33.2857142857143" style="8" customWidth="1"/>
    <col min="34" max="34" width="9.28571428571429" style="9" customWidth="1"/>
    <col min="35" max="35" width="5.42857142857143" style="9" customWidth="1"/>
    <col min="36" max="36" width="3.85714285714286" style="9" customWidth="1"/>
    <col min="37" max="37" width="6.57142857142857" style="9" customWidth="1"/>
    <col min="38" max="38" width="36.2857142857143" style="11" customWidth="1"/>
    <col min="39" max="39" width="0.857142857142857" customWidth="1"/>
    <col min="40" max="40" width="9.14285714285714" style="12"/>
  </cols>
  <sheetData>
    <row r="1" ht="22.5" spans="1:40">
      <c r="A1" s="13" t="str">
        <f>Attraction_List!$Z$2</f>
        <v>Sheet Name</v>
      </c>
      <c r="B1" s="14" t="str">
        <f ca="1">MID(CELL("filename",B1),FIND("]",CELL("filename",B1))+1,255)</f>
        <v>Sea_Serpent_Swing</v>
      </c>
      <c r="C1" s="14"/>
      <c r="D1" s="15" t="str">
        <f ca="1">HYPERLINK("#"&amp;CELL("address",INDEX(Attraction_List!$A$3:$A$9999,MATCH($B$1,Attraction_List!$Z$3:$Z$9999,0),1)),"Back to Attraction List")</f>
        <v>Back to Attraction List</v>
      </c>
      <c r="E1" s="16"/>
      <c r="F1" s="17"/>
      <c r="G1" s="18"/>
      <c r="H1" s="18"/>
      <c r="I1" s="18"/>
      <c r="J1" s="18"/>
      <c r="K1" s="18"/>
      <c r="L1" s="25"/>
      <c r="AA1" s="30" t="str">
        <f ca="1">N($B$14)&amp;" Task(s) From "&amp;N($B$15)&amp;" Character(s) Use "&amp;CHAR(34)&amp;$B$2&amp;CHAR(34)&amp;" For "&amp;N($AN$1)&amp;" Token(s)"</f>
        <v>0 Task(s) From 0 Character(s) Use "Sea Serpent Swing" For 0 Token(s)</v>
      </c>
      <c r="AB1" s="31"/>
      <c r="AC1" s="31"/>
      <c r="AD1" s="31"/>
      <c r="AE1" s="31"/>
      <c r="AF1" s="31"/>
      <c r="AG1" s="31"/>
      <c r="AH1" s="31"/>
      <c r="AI1" s="31"/>
      <c r="AJ1" s="31"/>
      <c r="AK1" s="31"/>
      <c r="AL1" s="61"/>
      <c r="AN1" s="12">
        <f ca="1">SUM($AN$4:$AN$9999)</f>
        <v>0</v>
      </c>
    </row>
    <row r="2" ht="22.5" spans="1:40">
      <c r="A2" s="13" t="str">
        <f>Attraction_List!$A$2</f>
        <v>Name</v>
      </c>
      <c r="B2" s="19" t="str">
        <f ca="1">LOOKUP(B1,Attraction_List!$Z$3:$Z$9999,Attraction_List!$A$3:$A$9999)</f>
        <v>Sea Serpent Swing</v>
      </c>
      <c r="C2" s="19"/>
      <c r="D2" s="9"/>
      <c r="G2" s="20"/>
      <c r="AA2" s="32" t="str">
        <f>HYPERLINK("#$A$1","&lt;&lt;&lt; Attraction Info")</f>
        <v>&lt;&lt;&lt; Attraction Info</v>
      </c>
      <c r="AB2" s="33" t="s">
        <v>276</v>
      </c>
      <c r="AC2" s="34" t="s">
        <v>277</v>
      </c>
      <c r="AD2" s="35" t="s">
        <v>278</v>
      </c>
      <c r="AE2" s="34" t="s">
        <v>279</v>
      </c>
      <c r="AF2" s="34" t="s">
        <v>280</v>
      </c>
      <c r="AG2" s="33" t="s">
        <v>281</v>
      </c>
      <c r="AH2" s="62"/>
      <c r="AI2" s="63" t="s">
        <v>282</v>
      </c>
      <c r="AJ2" s="62" t="s">
        <v>283</v>
      </c>
      <c r="AK2" s="62"/>
      <c r="AL2" s="64" t="str">
        <f ca="1">HYPERLINK("#"&amp;CELL("address",INDEX(Attraction_List!$A$3:$A$9999,MATCH($B$1,Attraction_List!$Z$3:$Z$9999,0),1)),"Back to Attraction List")</f>
        <v>Back to Attraction List</v>
      </c>
      <c r="AN2" s="12">
        <f ca="1" t="shared" ref="AN2:AN66" si="0">IF(ISBLANK($AL2),0,1+LEN($AL2)-LEN(SUBSTITUTE($AL2,"●","")))</f>
        <v>1</v>
      </c>
    </row>
    <row r="3" ht="22.5" spans="1:38">
      <c r="A3" s="13" t="str">
        <f>Attraction_List!$C$2</f>
        <v>Cost</v>
      </c>
      <c r="B3" s="19" t="str">
        <f ca="1">LOOKUP(B1,Attraction_List!$Z$3:$Z$9999,Attraction_List!$C$3:$C$9999)</f>
        <v>Free</v>
      </c>
      <c r="C3" s="19"/>
      <c r="D3" s="15" t="str">
        <f>IF($B$14&gt;0,HYPERLINK("#$AL$1","Task List &gt;&gt;&gt;"),HYPERLINK("#$A$1","No Tasks"))</f>
        <v>No Tasks</v>
      </c>
      <c r="E3" s="17"/>
      <c r="F3" s="17"/>
      <c r="G3" s="20"/>
      <c r="AA3" s="75" t="s">
        <v>284</v>
      </c>
      <c r="AB3" s="76"/>
      <c r="AC3" s="77"/>
      <c r="AD3" s="78"/>
      <c r="AE3" s="77"/>
      <c r="AF3" s="77"/>
      <c r="AG3" s="76"/>
      <c r="AH3" s="82" t="s">
        <v>285</v>
      </c>
      <c r="AI3" s="82" t="s">
        <v>286</v>
      </c>
      <c r="AJ3" s="82" t="s">
        <v>28</v>
      </c>
      <c r="AK3" s="82" t="s">
        <v>29</v>
      </c>
      <c r="AL3" s="83" t="s">
        <v>30</v>
      </c>
    </row>
    <row r="4" ht="21.75" spans="1:40">
      <c r="A4" s="13" t="str">
        <f>Attraction_List!$D$2</f>
        <v>Cost Units</v>
      </c>
      <c r="B4" s="19" t="str">
        <f ca="1">LOOKUP(B1,Attraction_List!$Z$3:$Z$9999,Attraction_List!$D$3:$D$9999)</f>
        <v>Chest</v>
      </c>
      <c r="C4" s="19"/>
      <c r="E4" s="21"/>
      <c r="G4" s="20"/>
      <c r="L4" s="26"/>
      <c r="AA4" s="44"/>
      <c r="AB4" s="45"/>
      <c r="AC4" s="45"/>
      <c r="AD4" s="45"/>
      <c r="AE4" s="45"/>
      <c r="AF4" s="45"/>
      <c r="AG4" s="45"/>
      <c r="AH4" s="45"/>
      <c r="AI4" s="45"/>
      <c r="AJ4" s="45"/>
      <c r="AK4" s="45"/>
      <c r="AL4" s="46"/>
      <c r="AN4" s="12">
        <f ca="1" t="shared" si="0"/>
        <v>0</v>
      </c>
    </row>
    <row r="5" ht="21" spans="1:40">
      <c r="A5" s="13" t="str">
        <f>Attraction_List!$E$2</f>
        <v>Limited Time</v>
      </c>
      <c r="B5" s="19" t="str">
        <f ca="1">IF(LOOKUP(B1,Attraction_List!$Z$3:$Z$9999,Attraction_List!$E$3:$E$9999)="Y","Yes","No")</f>
        <v>No</v>
      </c>
      <c r="C5" s="19"/>
      <c r="E5" s="21"/>
      <c r="G5" s="20"/>
      <c r="L5" s="26"/>
      <c r="AA5" s="44"/>
      <c r="AB5" s="45"/>
      <c r="AC5" s="45"/>
      <c r="AD5" s="45"/>
      <c r="AE5" s="45"/>
      <c r="AF5" s="45"/>
      <c r="AG5" s="45"/>
      <c r="AH5" s="45"/>
      <c r="AI5" s="45"/>
      <c r="AJ5" s="45"/>
      <c r="AK5" s="45"/>
      <c r="AL5" s="46"/>
      <c r="AN5" s="12">
        <f ca="1" t="shared" si="0"/>
        <v>0</v>
      </c>
    </row>
    <row r="6" ht="21" spans="1:40">
      <c r="A6" s="13" t="str">
        <f>Attraction_List!$F$2</f>
        <v>Build Time</v>
      </c>
      <c r="B6" s="19" t="str">
        <f ca="1">LOOKUP(B1,Attraction_List!$Z$3:$Z$9999,Attraction_List!$F$3:$F$9999)</f>
        <v>0s</v>
      </c>
      <c r="C6" s="19"/>
      <c r="E6" s="21"/>
      <c r="G6" s="20"/>
      <c r="L6" s="26"/>
      <c r="AA6" s="44"/>
      <c r="AB6" s="45"/>
      <c r="AC6" s="45"/>
      <c r="AD6" s="45"/>
      <c r="AE6" s="45"/>
      <c r="AF6" s="45"/>
      <c r="AG6" s="45"/>
      <c r="AH6" s="45"/>
      <c r="AI6" s="45"/>
      <c r="AJ6" s="45"/>
      <c r="AK6" s="45"/>
      <c r="AL6" s="46"/>
      <c r="AN6" s="12">
        <f ca="1" t="shared" si="0"/>
        <v>0</v>
      </c>
    </row>
    <row r="7" ht="21" spans="1:40">
      <c r="A7" s="13" t="str">
        <f>Attraction_List!$G$2</f>
        <v>Size</v>
      </c>
      <c r="B7" s="19" t="str">
        <f ca="1">LOOKUP(B1,Attraction_List!$Z$3:$Z$9999,Attraction_List!$G$3:$G$9999)</f>
        <v>12x10</v>
      </c>
      <c r="C7" s="19"/>
      <c r="E7" s="21"/>
      <c r="G7" s="20"/>
      <c r="L7" s="26"/>
      <c r="AA7" s="44"/>
      <c r="AB7" s="45"/>
      <c r="AC7" s="45"/>
      <c r="AD7" s="45"/>
      <c r="AE7" s="45"/>
      <c r="AF7" s="45"/>
      <c r="AG7" s="45"/>
      <c r="AH7" s="45"/>
      <c r="AI7" s="45"/>
      <c r="AJ7" s="45"/>
      <c r="AK7" s="45"/>
      <c r="AL7" s="46"/>
      <c r="AN7" s="12">
        <f ca="1" t="shared" si="0"/>
        <v>0</v>
      </c>
    </row>
    <row r="8" ht="21" spans="1:40">
      <c r="A8" s="13" t="str">
        <f>Attraction_List!$H$2</f>
        <v>Collect Time</v>
      </c>
      <c r="B8" s="19" t="str">
        <f ca="1">LOOKUP(B1,Attraction_List!$Z$3:$Z$9999,Attraction_List!$H$3:$H$9999)</f>
        <v>6h</v>
      </c>
      <c r="C8" s="19"/>
      <c r="E8" s="21"/>
      <c r="G8" s="20"/>
      <c r="L8" s="26"/>
      <c r="AA8" s="44"/>
      <c r="AB8" s="45"/>
      <c r="AC8" s="45"/>
      <c r="AD8" s="45"/>
      <c r="AE8" s="45"/>
      <c r="AF8" s="45"/>
      <c r="AG8" s="45"/>
      <c r="AH8" s="45"/>
      <c r="AI8" s="45"/>
      <c r="AJ8" s="45"/>
      <c r="AK8" s="45"/>
      <c r="AL8" s="46"/>
      <c r="AN8" s="12">
        <f ca="1" t="shared" si="0"/>
        <v>0</v>
      </c>
    </row>
    <row r="9" ht="21" spans="1:40">
      <c r="A9" s="13" t="str">
        <f>Attraction_List!$I$2</f>
        <v>Striking Gold</v>
      </c>
      <c r="B9" s="19" t="str">
        <f ca="1">IF(LOOKUP(B1,Attraction_List!$Z$3:$Z$9999,Attraction_List!$I$3:$I$9999)="Y","Yes","No")</f>
        <v>No</v>
      </c>
      <c r="C9" s="19"/>
      <c r="E9" s="21"/>
      <c r="G9" s="20"/>
      <c r="L9" s="26"/>
      <c r="AA9" s="44"/>
      <c r="AB9" s="45"/>
      <c r="AC9" s="45"/>
      <c r="AD9" s="45"/>
      <c r="AE9" s="45"/>
      <c r="AF9" s="45"/>
      <c r="AG9" s="45"/>
      <c r="AH9" s="45"/>
      <c r="AI9" s="45"/>
      <c r="AJ9" s="45"/>
      <c r="AK9" s="45"/>
      <c r="AL9" s="46"/>
      <c r="AN9" s="12">
        <f ca="1" t="shared" si="0"/>
        <v>0</v>
      </c>
    </row>
    <row r="10" ht="21" spans="1:40">
      <c r="A10" s="13" t="str">
        <f>Attraction_List!$J$2</f>
        <v>XP</v>
      </c>
      <c r="B10" s="19">
        <f ca="1">LOOKUP(B1,Attraction_List!$Z$3:$Z$9999,Attraction_List!$J$3:$J$9999)</f>
        <v>21</v>
      </c>
      <c r="C10" s="19"/>
      <c r="E10" s="21"/>
      <c r="G10" s="20"/>
      <c r="L10" s="26"/>
      <c r="AA10" s="44"/>
      <c r="AB10" s="45"/>
      <c r="AC10" s="45"/>
      <c r="AD10" s="45"/>
      <c r="AE10" s="45"/>
      <c r="AF10" s="45"/>
      <c r="AG10" s="45"/>
      <c r="AH10" s="45"/>
      <c r="AI10" s="45"/>
      <c r="AJ10" s="45"/>
      <c r="AK10" s="45"/>
      <c r="AL10" s="46"/>
      <c r="AN10" s="12">
        <f ca="1" t="shared" si="0"/>
        <v>0</v>
      </c>
    </row>
    <row r="11" ht="21" spans="1:40">
      <c r="A11" s="13" t="str">
        <f>Attraction_List!$K$2</f>
        <v>Magic</v>
      </c>
      <c r="B11" s="19">
        <f ca="1">LOOKUP(B1,Attraction_List!$Z$3:$Z$9999,Attraction_List!$K$3:$K$9999)</f>
        <v>115</v>
      </c>
      <c r="C11" s="19"/>
      <c r="D11" s="22"/>
      <c r="E11" s="23"/>
      <c r="F11" s="24"/>
      <c r="G11" s="22"/>
      <c r="H11" s="24"/>
      <c r="I11" s="24"/>
      <c r="J11" s="24"/>
      <c r="K11" s="24"/>
      <c r="L11" s="27"/>
      <c r="AA11" s="44"/>
      <c r="AB11" s="45"/>
      <c r="AC11" s="45"/>
      <c r="AD11" s="45"/>
      <c r="AE11" s="45"/>
      <c r="AF11" s="45"/>
      <c r="AG11" s="45"/>
      <c r="AH11" s="45"/>
      <c r="AI11" s="45"/>
      <c r="AJ11" s="45"/>
      <c r="AK11" s="45"/>
      <c r="AL11" s="46"/>
      <c r="AN11" s="12">
        <f ca="1" t="shared" si="0"/>
        <v>0</v>
      </c>
    </row>
    <row r="12" ht="21" spans="1:40">
      <c r="A12" s="13" t="str">
        <f>Attraction_List!$L$2</f>
        <v>Possible Tokens</v>
      </c>
      <c r="B12" s="19" t="str">
        <f ca="1">LOOKUP(B1,Attraction_List!$Z$3:$Z$9999,Attraction_List!$L$3:$L$9999)</f>
        <v>Jack Ears ● Elizabeth Ears</v>
      </c>
      <c r="C12" s="19"/>
      <c r="E12" s="21"/>
      <c r="G12" s="20"/>
      <c r="L12" s="28"/>
      <c r="AA12" s="44"/>
      <c r="AB12" s="45"/>
      <c r="AC12" s="45"/>
      <c r="AD12" s="45"/>
      <c r="AE12" s="45"/>
      <c r="AF12" s="45"/>
      <c r="AG12" s="45"/>
      <c r="AH12" s="45"/>
      <c r="AI12" s="45"/>
      <c r="AJ12" s="45"/>
      <c r="AK12" s="45"/>
      <c r="AL12" s="46"/>
      <c r="AN12" s="12">
        <f ca="1" t="shared" si="0"/>
        <v>0</v>
      </c>
    </row>
    <row r="13" ht="21" spans="1:40">
      <c r="A13" s="13" t="str">
        <f>Attraction_List!$M$2</f>
        <v>Activity</v>
      </c>
      <c r="B13" s="19" t="str">
        <f ca="1">LOOKUP(B1,Attraction_List!$Z$3:$Z$9999,Attraction_List!$M$3:$M$9999)</f>
        <v>Swinging for Fun</v>
      </c>
      <c r="C13" s="19"/>
      <c r="E13" s="21"/>
      <c r="G13" s="20"/>
      <c r="L13" s="29"/>
      <c r="AA13" s="44"/>
      <c r="AB13" s="45"/>
      <c r="AC13" s="45"/>
      <c r="AD13" s="45"/>
      <c r="AE13" s="45"/>
      <c r="AF13" s="45"/>
      <c r="AG13" s="45"/>
      <c r="AH13" s="45"/>
      <c r="AI13" s="45"/>
      <c r="AJ13" s="45"/>
      <c r="AK13" s="45"/>
      <c r="AL13" s="46"/>
      <c r="AN13" s="12">
        <f ca="1" t="shared" si="0"/>
        <v>0</v>
      </c>
    </row>
    <row r="14" ht="21" spans="1:40">
      <c r="A14" s="13" t="s">
        <v>308</v>
      </c>
      <c r="B14" s="22">
        <f>COUNTA($AB$4:$AB$9999)</f>
        <v>0</v>
      </c>
      <c r="C14" s="24"/>
      <c r="D14" s="22"/>
      <c r="E14" s="23"/>
      <c r="F14" s="24"/>
      <c r="G14" s="20"/>
      <c r="H14" s="24"/>
      <c r="I14" s="24"/>
      <c r="J14" s="24"/>
      <c r="K14" s="24"/>
      <c r="L14" s="28"/>
      <c r="AA14" s="44"/>
      <c r="AB14" s="45"/>
      <c r="AC14" s="45"/>
      <c r="AD14" s="45"/>
      <c r="AE14" s="45"/>
      <c r="AF14" s="45"/>
      <c r="AG14" s="45"/>
      <c r="AH14" s="45"/>
      <c r="AI14" s="45"/>
      <c r="AJ14" s="45"/>
      <c r="AK14" s="45"/>
      <c r="AL14" s="46"/>
      <c r="AN14" s="12">
        <f ca="1" t="shared" si="0"/>
        <v>0</v>
      </c>
    </row>
    <row r="15" ht="21" spans="1:40">
      <c r="A15" s="13" t="s">
        <v>311</v>
      </c>
      <c r="B15" s="22">
        <f>COUNTA($AA$4:$AA$9999)</f>
        <v>0</v>
      </c>
      <c r="C15" s="24"/>
      <c r="D15" s="22"/>
      <c r="E15" s="23"/>
      <c r="F15" s="24"/>
      <c r="G15" s="20"/>
      <c r="H15" s="24"/>
      <c r="I15" s="24"/>
      <c r="J15" s="24"/>
      <c r="K15" s="24"/>
      <c r="L15" s="28"/>
      <c r="AA15" s="44"/>
      <c r="AB15" s="45"/>
      <c r="AC15" s="45"/>
      <c r="AD15" s="45"/>
      <c r="AE15" s="45"/>
      <c r="AF15" s="45"/>
      <c r="AG15" s="45"/>
      <c r="AH15" s="45"/>
      <c r="AI15" s="45"/>
      <c r="AJ15" s="45"/>
      <c r="AK15" s="45"/>
      <c r="AL15" s="46"/>
      <c r="AN15" s="12">
        <f ca="1" t="shared" si="0"/>
        <v>0</v>
      </c>
    </row>
    <row r="16" spans="27:40">
      <c r="AA16" s="44"/>
      <c r="AB16" s="46"/>
      <c r="AC16" s="45"/>
      <c r="AD16" s="47"/>
      <c r="AE16" s="45"/>
      <c r="AF16" s="45"/>
      <c r="AG16" s="45"/>
      <c r="AH16" s="45"/>
      <c r="AI16" s="45"/>
      <c r="AJ16" s="45"/>
      <c r="AK16" s="45"/>
      <c r="AL16" s="46"/>
      <c r="AN16" s="12">
        <f ca="1" t="shared" si="0"/>
        <v>0</v>
      </c>
    </row>
    <row r="17" spans="27:40">
      <c r="AA17" s="44"/>
      <c r="AB17" s="46"/>
      <c r="AC17" s="45"/>
      <c r="AD17" s="45"/>
      <c r="AE17" s="45"/>
      <c r="AF17" s="45"/>
      <c r="AG17" s="45"/>
      <c r="AH17" s="45"/>
      <c r="AI17" s="45"/>
      <c r="AJ17" s="45"/>
      <c r="AK17" s="45"/>
      <c r="AL17" s="46"/>
      <c r="AN17" s="12">
        <f ca="1" t="shared" si="0"/>
        <v>0</v>
      </c>
    </row>
    <row r="18" spans="27:40">
      <c r="AA18" s="44"/>
      <c r="AB18" s="46"/>
      <c r="AC18" s="45"/>
      <c r="AD18" s="45"/>
      <c r="AE18" s="45"/>
      <c r="AF18" s="45"/>
      <c r="AG18" s="46"/>
      <c r="AH18" s="45"/>
      <c r="AI18" s="45"/>
      <c r="AJ18" s="45"/>
      <c r="AK18" s="45"/>
      <c r="AL18" s="46"/>
      <c r="AN18" s="12">
        <f ca="1" t="shared" si="0"/>
        <v>0</v>
      </c>
    </row>
    <row r="19" spans="27:40">
      <c r="AA19" s="44"/>
      <c r="AB19" s="46"/>
      <c r="AC19" s="45"/>
      <c r="AD19" s="45"/>
      <c r="AE19" s="45"/>
      <c r="AF19" s="45"/>
      <c r="AG19" s="46"/>
      <c r="AH19" s="45"/>
      <c r="AI19" s="45"/>
      <c r="AJ19" s="45"/>
      <c r="AK19" s="45"/>
      <c r="AL19" s="46"/>
      <c r="AN19" s="12">
        <f ca="1" t="shared" si="0"/>
        <v>0</v>
      </c>
    </row>
    <row r="20" spans="27:40">
      <c r="AA20" s="44"/>
      <c r="AB20" s="46"/>
      <c r="AC20" s="45"/>
      <c r="AD20" s="47"/>
      <c r="AE20" s="45"/>
      <c r="AF20" s="45"/>
      <c r="AG20" s="46"/>
      <c r="AH20" s="45"/>
      <c r="AI20" s="45"/>
      <c r="AJ20" s="45"/>
      <c r="AK20" s="45"/>
      <c r="AL20" s="46"/>
      <c r="AN20" s="12">
        <f ca="1" t="shared" si="0"/>
        <v>0</v>
      </c>
    </row>
    <row r="21" spans="27:40">
      <c r="AA21" s="44"/>
      <c r="AB21" s="46"/>
      <c r="AC21" s="45"/>
      <c r="AD21" s="45"/>
      <c r="AE21" s="45"/>
      <c r="AF21" s="45"/>
      <c r="AG21" s="46"/>
      <c r="AH21" s="45"/>
      <c r="AI21" s="45"/>
      <c r="AJ21" s="45"/>
      <c r="AK21" s="45"/>
      <c r="AL21" s="46"/>
      <c r="AN21" s="12">
        <f ca="1" t="shared" si="0"/>
        <v>0</v>
      </c>
    </row>
    <row r="22" spans="27:40">
      <c r="AA22" s="44"/>
      <c r="AB22" s="46"/>
      <c r="AC22" s="45"/>
      <c r="AD22" s="45"/>
      <c r="AE22" s="45"/>
      <c r="AF22" s="45"/>
      <c r="AG22" s="46"/>
      <c r="AH22" s="45"/>
      <c r="AI22" s="45"/>
      <c r="AJ22" s="45"/>
      <c r="AK22" s="45"/>
      <c r="AL22" s="46"/>
      <c r="AN22" s="12">
        <f ca="1" t="shared" si="0"/>
        <v>0</v>
      </c>
    </row>
    <row r="23" spans="27:40">
      <c r="AA23" s="44"/>
      <c r="AB23" s="46"/>
      <c r="AC23" s="45"/>
      <c r="AD23" s="45"/>
      <c r="AE23" s="45"/>
      <c r="AF23" s="45"/>
      <c r="AG23" s="46"/>
      <c r="AH23" s="45"/>
      <c r="AI23" s="45"/>
      <c r="AJ23" s="45"/>
      <c r="AK23" s="45"/>
      <c r="AL23" s="46"/>
      <c r="AN23" s="12">
        <f ca="1" t="shared" si="0"/>
        <v>0</v>
      </c>
    </row>
    <row r="24" spans="27:40">
      <c r="AA24" s="44"/>
      <c r="AB24" s="45"/>
      <c r="AC24" s="45"/>
      <c r="AD24" s="45"/>
      <c r="AE24" s="45"/>
      <c r="AF24" s="45"/>
      <c r="AG24" s="45"/>
      <c r="AH24" s="45"/>
      <c r="AI24" s="45"/>
      <c r="AJ24" s="45"/>
      <c r="AK24" s="45"/>
      <c r="AL24" s="46"/>
      <c r="AN24" s="12">
        <f ca="1" t="shared" si="0"/>
        <v>0</v>
      </c>
    </row>
    <row r="25" spans="27:40">
      <c r="AA25" s="44"/>
      <c r="AB25" s="45"/>
      <c r="AC25" s="45"/>
      <c r="AD25" s="47"/>
      <c r="AE25" s="45"/>
      <c r="AF25" s="45"/>
      <c r="AG25" s="45"/>
      <c r="AH25" s="45"/>
      <c r="AI25" s="45"/>
      <c r="AJ25" s="45"/>
      <c r="AK25" s="45"/>
      <c r="AL25" s="46"/>
      <c r="AN25" s="12">
        <f ca="1" t="shared" si="0"/>
        <v>0</v>
      </c>
    </row>
    <row r="26" spans="27:40">
      <c r="AA26" s="44"/>
      <c r="AB26" s="45"/>
      <c r="AC26" s="45"/>
      <c r="AD26" s="45"/>
      <c r="AE26" s="45"/>
      <c r="AF26" s="45"/>
      <c r="AG26" s="45"/>
      <c r="AH26" s="45"/>
      <c r="AI26" s="45"/>
      <c r="AJ26" s="45"/>
      <c r="AK26" s="45"/>
      <c r="AL26" s="46"/>
      <c r="AN26" s="12">
        <f ca="1" t="shared" si="0"/>
        <v>0</v>
      </c>
    </row>
    <row r="27" spans="27:40">
      <c r="AA27" s="44"/>
      <c r="AB27" s="45"/>
      <c r="AC27" s="45"/>
      <c r="AD27" s="45"/>
      <c r="AE27" s="45"/>
      <c r="AF27" s="45"/>
      <c r="AG27" s="45"/>
      <c r="AH27" s="45"/>
      <c r="AI27" s="45"/>
      <c r="AJ27" s="45"/>
      <c r="AK27" s="45"/>
      <c r="AL27" s="46"/>
      <c r="AN27" s="12">
        <f ca="1" t="shared" si="0"/>
        <v>0</v>
      </c>
    </row>
    <row r="28" spans="27:40">
      <c r="AA28" s="44"/>
      <c r="AB28" s="45"/>
      <c r="AC28" s="45"/>
      <c r="AD28" s="45"/>
      <c r="AE28" s="45"/>
      <c r="AF28" s="45"/>
      <c r="AG28" s="45"/>
      <c r="AH28" s="45"/>
      <c r="AI28" s="45"/>
      <c r="AJ28" s="45"/>
      <c r="AK28" s="45"/>
      <c r="AL28" s="46"/>
      <c r="AN28" s="12">
        <f ca="1" t="shared" si="0"/>
        <v>0</v>
      </c>
    </row>
    <row r="29" spans="27:40">
      <c r="AA29" s="44"/>
      <c r="AB29" s="45"/>
      <c r="AC29" s="45"/>
      <c r="AD29" s="45"/>
      <c r="AE29" s="45"/>
      <c r="AF29" s="45"/>
      <c r="AG29" s="45"/>
      <c r="AH29" s="45"/>
      <c r="AI29" s="45"/>
      <c r="AJ29" s="45"/>
      <c r="AK29" s="45"/>
      <c r="AL29" s="46"/>
      <c r="AN29" s="12">
        <f ca="1" t="shared" si="0"/>
        <v>0</v>
      </c>
    </row>
    <row r="30" spans="27:40">
      <c r="AA30" s="44"/>
      <c r="AB30" s="45"/>
      <c r="AC30" s="45"/>
      <c r="AD30" s="45"/>
      <c r="AE30" s="45"/>
      <c r="AF30" s="45"/>
      <c r="AG30" s="45"/>
      <c r="AH30" s="45"/>
      <c r="AI30" s="45"/>
      <c r="AJ30" s="45"/>
      <c r="AK30" s="45"/>
      <c r="AL30" s="46"/>
      <c r="AN30" s="12">
        <f ca="1" t="shared" si="0"/>
        <v>0</v>
      </c>
    </row>
    <row r="31" spans="27:40">
      <c r="AA31" s="44"/>
      <c r="AB31" s="45"/>
      <c r="AC31" s="45"/>
      <c r="AD31" s="45"/>
      <c r="AE31" s="45"/>
      <c r="AF31" s="45"/>
      <c r="AG31" s="45"/>
      <c r="AH31" s="45"/>
      <c r="AI31" s="45"/>
      <c r="AJ31" s="45"/>
      <c r="AK31" s="45"/>
      <c r="AL31" s="46"/>
      <c r="AN31" s="12">
        <f ca="1" t="shared" si="0"/>
        <v>0</v>
      </c>
    </row>
    <row r="32" spans="27:40">
      <c r="AA32" s="44"/>
      <c r="AB32" s="45"/>
      <c r="AC32" s="45"/>
      <c r="AD32" s="45"/>
      <c r="AE32" s="45"/>
      <c r="AF32" s="45"/>
      <c r="AG32" s="45"/>
      <c r="AH32" s="45"/>
      <c r="AI32" s="45"/>
      <c r="AJ32" s="45"/>
      <c r="AK32" s="45"/>
      <c r="AL32" s="46"/>
      <c r="AN32" s="12">
        <f ca="1" t="shared" si="0"/>
        <v>0</v>
      </c>
    </row>
    <row r="33" spans="27:40">
      <c r="AA33" s="44"/>
      <c r="AB33" s="45"/>
      <c r="AC33" s="45"/>
      <c r="AD33" s="47"/>
      <c r="AE33" s="45"/>
      <c r="AF33" s="45"/>
      <c r="AG33" s="45"/>
      <c r="AH33" s="45"/>
      <c r="AI33" s="45"/>
      <c r="AJ33" s="45"/>
      <c r="AK33" s="45"/>
      <c r="AL33" s="46"/>
      <c r="AN33" s="12">
        <f ca="1" t="shared" si="0"/>
        <v>0</v>
      </c>
    </row>
    <row r="34" spans="27:40">
      <c r="AA34" s="44"/>
      <c r="AB34" s="46"/>
      <c r="AC34" s="45"/>
      <c r="AD34" s="45"/>
      <c r="AE34" s="45"/>
      <c r="AF34" s="45"/>
      <c r="AG34" s="46"/>
      <c r="AH34" s="45"/>
      <c r="AI34" s="45"/>
      <c r="AJ34" s="45"/>
      <c r="AK34" s="45"/>
      <c r="AL34" s="70"/>
      <c r="AN34" s="12">
        <f ca="1" t="shared" si="0"/>
        <v>0</v>
      </c>
    </row>
    <row r="35" spans="27:40">
      <c r="AA35" s="48"/>
      <c r="AB35" s="49"/>
      <c r="AC35" s="50"/>
      <c r="AD35" s="50"/>
      <c r="AE35" s="50"/>
      <c r="AF35" s="50"/>
      <c r="AG35" s="49"/>
      <c r="AH35" s="50"/>
      <c r="AI35" s="50"/>
      <c r="AJ35" s="50"/>
      <c r="AK35" s="50"/>
      <c r="AL35" s="71"/>
      <c r="AN35" s="12">
        <f ca="1" t="shared" si="0"/>
        <v>0</v>
      </c>
    </row>
    <row r="36" spans="27:40">
      <c r="AA36" s="48"/>
      <c r="AB36" s="49"/>
      <c r="AC36" s="50"/>
      <c r="AD36" s="50"/>
      <c r="AE36" s="50"/>
      <c r="AF36" s="50"/>
      <c r="AG36" s="49"/>
      <c r="AH36" s="50"/>
      <c r="AI36" s="50"/>
      <c r="AJ36" s="50"/>
      <c r="AK36" s="50"/>
      <c r="AL36" s="71"/>
      <c r="AN36" s="12">
        <f ca="1" t="shared" si="0"/>
        <v>0</v>
      </c>
    </row>
    <row r="37" spans="27:40">
      <c r="AA37" s="48"/>
      <c r="AB37" s="49"/>
      <c r="AC37" s="50"/>
      <c r="AD37" s="50"/>
      <c r="AE37" s="50"/>
      <c r="AF37" s="50"/>
      <c r="AG37" s="49"/>
      <c r="AH37" s="50"/>
      <c r="AI37" s="50"/>
      <c r="AJ37" s="50"/>
      <c r="AK37" s="50"/>
      <c r="AL37" s="71"/>
      <c r="AN37" s="12">
        <f ca="1" t="shared" si="0"/>
        <v>0</v>
      </c>
    </row>
    <row r="38" spans="27:40">
      <c r="AA38" s="51"/>
      <c r="AB38" s="29"/>
      <c r="AC38" s="10"/>
      <c r="AE38" s="10"/>
      <c r="AF38" s="10"/>
      <c r="AG38" s="29"/>
      <c r="AH38" s="10"/>
      <c r="AI38" s="10"/>
      <c r="AJ38" s="10"/>
      <c r="AK38" s="10"/>
      <c r="AL38" s="28"/>
      <c r="AN38" s="12">
        <f ca="1" t="shared" si="0"/>
        <v>0</v>
      </c>
    </row>
    <row r="39" spans="27:40">
      <c r="AA39" s="51"/>
      <c r="AB39" s="29"/>
      <c r="AC39" s="10"/>
      <c r="AE39" s="10"/>
      <c r="AF39" s="10"/>
      <c r="AG39" s="29"/>
      <c r="AH39" s="10"/>
      <c r="AI39" s="10"/>
      <c r="AJ39" s="10"/>
      <c r="AK39" s="10"/>
      <c r="AL39" s="28"/>
      <c r="AN39" s="12">
        <f ca="1" t="shared" si="0"/>
        <v>0</v>
      </c>
    </row>
    <row r="40" spans="27:40">
      <c r="AA40" s="51"/>
      <c r="AB40" s="29"/>
      <c r="AC40" s="10"/>
      <c r="AE40" s="10"/>
      <c r="AF40" s="10"/>
      <c r="AG40" s="29"/>
      <c r="AH40" s="10"/>
      <c r="AI40" s="10"/>
      <c r="AJ40" s="10"/>
      <c r="AK40" s="10"/>
      <c r="AL40" s="28"/>
      <c r="AN40" s="12">
        <f ca="1" t="shared" si="0"/>
        <v>0</v>
      </c>
    </row>
    <row r="41" spans="27:40">
      <c r="AA41" s="51"/>
      <c r="AB41" s="29"/>
      <c r="AC41" s="10"/>
      <c r="AE41" s="10"/>
      <c r="AF41" s="10"/>
      <c r="AG41" s="29"/>
      <c r="AH41" s="10"/>
      <c r="AI41" s="10"/>
      <c r="AJ41" s="10"/>
      <c r="AK41" s="10"/>
      <c r="AL41" s="28"/>
      <c r="AN41" s="12">
        <f ca="1" t="shared" si="0"/>
        <v>0</v>
      </c>
    </row>
    <row r="42" spans="27:40">
      <c r="AA42" s="51"/>
      <c r="AB42" s="29"/>
      <c r="AC42" s="10"/>
      <c r="AE42" s="10"/>
      <c r="AF42" s="10"/>
      <c r="AG42" s="29"/>
      <c r="AH42" s="10"/>
      <c r="AI42" s="10"/>
      <c r="AJ42" s="10"/>
      <c r="AK42" s="10"/>
      <c r="AL42" s="28"/>
      <c r="AN42" s="12">
        <f ca="1" t="shared" si="0"/>
        <v>0</v>
      </c>
    </row>
    <row r="43" spans="27:40">
      <c r="AA43" s="51"/>
      <c r="AB43" s="29"/>
      <c r="AC43" s="10"/>
      <c r="AE43" s="10"/>
      <c r="AF43" s="10"/>
      <c r="AG43" s="29"/>
      <c r="AH43" s="10"/>
      <c r="AI43" s="10"/>
      <c r="AJ43" s="10"/>
      <c r="AK43" s="10"/>
      <c r="AL43" s="28"/>
      <c r="AN43" s="12">
        <f ca="1" t="shared" si="0"/>
        <v>0</v>
      </c>
    </row>
    <row r="44" spans="40:40">
      <c r="AN44" s="12">
        <f ca="1" t="shared" si="0"/>
        <v>0</v>
      </c>
    </row>
    <row r="45" spans="27:40">
      <c r="AA45" s="52"/>
      <c r="AB45" s="53"/>
      <c r="AC45" s="54"/>
      <c r="AD45" s="50"/>
      <c r="AE45" s="54"/>
      <c r="AF45" s="54"/>
      <c r="AG45" s="53"/>
      <c r="AH45" s="54"/>
      <c r="AI45" s="54"/>
      <c r="AJ45" s="54"/>
      <c r="AK45" s="54"/>
      <c r="AL45" s="72"/>
      <c r="AM45" s="52"/>
      <c r="AN45" s="12">
        <f ca="1" t="shared" si="0"/>
        <v>0</v>
      </c>
    </row>
    <row r="46" spans="27:40">
      <c r="AA46" s="44"/>
      <c r="AB46" s="55"/>
      <c r="AC46" s="56"/>
      <c r="AD46" s="45"/>
      <c r="AE46" s="56"/>
      <c r="AF46" s="56"/>
      <c r="AG46" s="55"/>
      <c r="AH46" s="56"/>
      <c r="AI46" s="56"/>
      <c r="AJ46" s="56"/>
      <c r="AK46" s="56"/>
      <c r="AL46" s="73"/>
      <c r="AM46" s="52"/>
      <c r="AN46" s="12">
        <f ca="1" t="shared" si="0"/>
        <v>0</v>
      </c>
    </row>
    <row r="47" spans="27:40">
      <c r="AA47" s="44"/>
      <c r="AB47" s="55"/>
      <c r="AC47" s="56"/>
      <c r="AD47" s="45"/>
      <c r="AE47" s="56"/>
      <c r="AF47" s="56"/>
      <c r="AG47" s="55"/>
      <c r="AH47" s="56"/>
      <c r="AI47" s="56"/>
      <c r="AJ47" s="56"/>
      <c r="AK47" s="56"/>
      <c r="AL47" s="46"/>
      <c r="AM47" s="52"/>
      <c r="AN47" s="12">
        <f ca="1" t="shared" si="0"/>
        <v>0</v>
      </c>
    </row>
    <row r="48" spans="27:40">
      <c r="AA48" s="44"/>
      <c r="AB48" s="55"/>
      <c r="AC48" s="56"/>
      <c r="AD48" s="57"/>
      <c r="AE48" s="56"/>
      <c r="AF48" s="56"/>
      <c r="AG48" s="55"/>
      <c r="AH48" s="56"/>
      <c r="AI48" s="56"/>
      <c r="AJ48" s="56"/>
      <c r="AK48" s="56"/>
      <c r="AL48" s="46"/>
      <c r="AM48" s="52"/>
      <c r="AN48" s="12">
        <f ca="1" t="shared" si="0"/>
        <v>0</v>
      </c>
    </row>
    <row r="49" spans="27:40">
      <c r="AA49" s="58"/>
      <c r="AB49" s="59"/>
      <c r="AC49" s="21"/>
      <c r="AD49" s="60"/>
      <c r="AE49" s="21"/>
      <c r="AF49" s="21"/>
      <c r="AG49" s="59"/>
      <c r="AH49" s="21"/>
      <c r="AI49" s="21"/>
      <c r="AJ49" s="21"/>
      <c r="AK49" s="21"/>
      <c r="AL49" s="74"/>
      <c r="AN49" s="12">
        <f ca="1" t="shared" si="0"/>
        <v>0</v>
      </c>
    </row>
    <row r="50" spans="40:40">
      <c r="AN50" s="12">
        <f ca="1" t="shared" si="0"/>
        <v>0</v>
      </c>
    </row>
    <row r="51" spans="40:40">
      <c r="AN51" s="12">
        <f ca="1" t="shared" si="0"/>
        <v>0</v>
      </c>
    </row>
    <row r="52" spans="40:40">
      <c r="AN52" s="12">
        <f ca="1" t="shared" si="0"/>
        <v>0</v>
      </c>
    </row>
    <row r="53" spans="40:40">
      <c r="AN53" s="12">
        <f ca="1" t="shared" si="0"/>
        <v>0</v>
      </c>
    </row>
    <row r="54" spans="40:40">
      <c r="AN54" s="12">
        <f ca="1" t="shared" si="0"/>
        <v>0</v>
      </c>
    </row>
    <row r="55" spans="40:40">
      <c r="AN55" s="12">
        <f ca="1" t="shared" si="0"/>
        <v>0</v>
      </c>
    </row>
    <row r="56" spans="40:40">
      <c r="AN56" s="12">
        <f ca="1" t="shared" si="0"/>
        <v>0</v>
      </c>
    </row>
    <row r="57" spans="40:40">
      <c r="AN57" s="12">
        <f ca="1" t="shared" si="0"/>
        <v>0</v>
      </c>
    </row>
    <row r="58" spans="40:40">
      <c r="AN58" s="12">
        <f ca="1" t="shared" si="0"/>
        <v>0</v>
      </c>
    </row>
    <row r="59" spans="40:40">
      <c r="AN59" s="12">
        <f ca="1" t="shared" si="0"/>
        <v>0</v>
      </c>
    </row>
    <row r="60" spans="40:40">
      <c r="AN60" s="12">
        <f ca="1" t="shared" si="0"/>
        <v>0</v>
      </c>
    </row>
    <row r="61" spans="40:40">
      <c r="AN61" s="12">
        <f ca="1" t="shared" si="0"/>
        <v>0</v>
      </c>
    </row>
    <row r="62" spans="40:40">
      <c r="AN62" s="12">
        <f ca="1" t="shared" si="0"/>
        <v>0</v>
      </c>
    </row>
    <row r="63" spans="40:40">
      <c r="AN63" s="12">
        <f ca="1" t="shared" si="0"/>
        <v>0</v>
      </c>
    </row>
    <row r="64" spans="40:40">
      <c r="AN64" s="12">
        <f ca="1" t="shared" si="0"/>
        <v>0</v>
      </c>
    </row>
    <row r="65" spans="40:40">
      <c r="AN65" s="12">
        <f ca="1" t="shared" si="0"/>
        <v>0</v>
      </c>
    </row>
    <row r="66" spans="40:40">
      <c r="AN66" s="12">
        <f ca="1" t="shared" si="0"/>
        <v>0</v>
      </c>
    </row>
    <row r="67" spans="40:40">
      <c r="AN67" s="12">
        <f t="shared" ref="AN67:AN99" si="1">IF(ISBLANK($AL67),0,1+LEN($AL67)-LEN(SUBSTITUTE($AL67,"●","")))</f>
        <v>0</v>
      </c>
    </row>
    <row r="68" spans="40:40">
      <c r="AN68" s="12">
        <f t="shared" si="1"/>
        <v>0</v>
      </c>
    </row>
    <row r="69" spans="40:40">
      <c r="AN69" s="12">
        <f t="shared" si="1"/>
        <v>0</v>
      </c>
    </row>
    <row r="70" spans="40:40">
      <c r="AN70" s="12">
        <f t="shared" si="1"/>
        <v>0</v>
      </c>
    </row>
    <row r="71" spans="40:40">
      <c r="AN71" s="12">
        <f t="shared" si="1"/>
        <v>0</v>
      </c>
    </row>
    <row r="72" spans="40:40">
      <c r="AN72" s="12">
        <f t="shared" si="1"/>
        <v>0</v>
      </c>
    </row>
    <row r="73" spans="40:40">
      <c r="AN73" s="12">
        <f t="shared" si="1"/>
        <v>0</v>
      </c>
    </row>
    <row r="74" spans="40:40">
      <c r="AN74" s="12">
        <f t="shared" si="1"/>
        <v>0</v>
      </c>
    </row>
    <row r="75" spans="40:40">
      <c r="AN75" s="12">
        <f t="shared" si="1"/>
        <v>0</v>
      </c>
    </row>
    <row r="76" spans="40:40">
      <c r="AN76" s="12">
        <f t="shared" si="1"/>
        <v>0</v>
      </c>
    </row>
    <row r="77" spans="40:40">
      <c r="AN77" s="12">
        <f t="shared" si="1"/>
        <v>0</v>
      </c>
    </row>
    <row r="78" spans="40:40">
      <c r="AN78" s="12">
        <f t="shared" si="1"/>
        <v>0</v>
      </c>
    </row>
    <row r="79" spans="40:40">
      <c r="AN79" s="12">
        <f t="shared" si="1"/>
        <v>0</v>
      </c>
    </row>
    <row r="80" spans="40:40">
      <c r="AN80" s="12">
        <f t="shared" si="1"/>
        <v>0</v>
      </c>
    </row>
    <row r="81" spans="40:40">
      <c r="AN81" s="12">
        <f t="shared" si="1"/>
        <v>0</v>
      </c>
    </row>
    <row r="82" spans="40:40">
      <c r="AN82" s="12">
        <f t="shared" si="1"/>
        <v>0</v>
      </c>
    </row>
    <row r="83" spans="40:40">
      <c r="AN83" s="12">
        <f t="shared" si="1"/>
        <v>0</v>
      </c>
    </row>
    <row r="84" spans="40:40">
      <c r="AN84" s="12">
        <f t="shared" si="1"/>
        <v>0</v>
      </c>
    </row>
    <row r="85" spans="40:40">
      <c r="AN85" s="12">
        <f t="shared" si="1"/>
        <v>0</v>
      </c>
    </row>
    <row r="86" spans="40:40">
      <c r="AN86" s="12">
        <f t="shared" si="1"/>
        <v>0</v>
      </c>
    </row>
    <row r="87" spans="40:40">
      <c r="AN87" s="12">
        <f t="shared" si="1"/>
        <v>0</v>
      </c>
    </row>
    <row r="88" spans="40:40">
      <c r="AN88" s="12">
        <f t="shared" si="1"/>
        <v>0</v>
      </c>
    </row>
    <row r="89" spans="40:40">
      <c r="AN89" s="12">
        <f t="shared" si="1"/>
        <v>0</v>
      </c>
    </row>
    <row r="90" spans="40:40">
      <c r="AN90" s="12">
        <f t="shared" si="1"/>
        <v>0</v>
      </c>
    </row>
    <row r="91" spans="40:40">
      <c r="AN91" s="12">
        <f t="shared" si="1"/>
        <v>0</v>
      </c>
    </row>
    <row r="92" spans="40:40">
      <c r="AN92" s="12">
        <f t="shared" si="1"/>
        <v>0</v>
      </c>
    </row>
    <row r="93" spans="40:40">
      <c r="AN93" s="12">
        <f t="shared" si="1"/>
        <v>0</v>
      </c>
    </row>
    <row r="94" spans="40:40">
      <c r="AN94" s="12">
        <f t="shared" si="1"/>
        <v>0</v>
      </c>
    </row>
    <row r="95" spans="40:40">
      <c r="AN95" s="12">
        <f t="shared" si="1"/>
        <v>0</v>
      </c>
    </row>
    <row r="96" spans="40:40">
      <c r="AN96" s="12">
        <f t="shared" si="1"/>
        <v>0</v>
      </c>
    </row>
    <row r="97" spans="40:40">
      <c r="AN97" s="12">
        <f t="shared" si="1"/>
        <v>0</v>
      </c>
    </row>
    <row r="98" spans="40:40">
      <c r="AN98" s="12">
        <f t="shared" si="1"/>
        <v>0</v>
      </c>
    </row>
    <row r="99" spans="40:40">
      <c r="AN99" s="12">
        <f t="shared" si="1"/>
        <v>0</v>
      </c>
    </row>
  </sheetData>
  <sheetProtection sheet="1" objects="1"/>
  <mergeCells count="11">
    <mergeCell ref="D1:F1"/>
    <mergeCell ref="AA1:AL1"/>
    <mergeCell ref="D2:F2"/>
    <mergeCell ref="AJ2:AK2"/>
    <mergeCell ref="D3:F3"/>
    <mergeCell ref="AB2:AB3"/>
    <mergeCell ref="AC2:AC3"/>
    <mergeCell ref="AD2:AD3"/>
    <mergeCell ref="AE2:AE3"/>
    <mergeCell ref="AF2:AF3"/>
    <mergeCell ref="AG2:AG3"/>
  </mergeCells>
  <pageMargins left="0.75" right="0.75" top="1" bottom="1" header="0.511805555555556" footer="0.511805555555556"/>
  <headerFooter/>
  <drawing r:id="rId1"/>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sheetPr>
    <pageSetUpPr autoPageBreaks="0"/>
  </sheetPr>
  <dimension ref="A1:AN99"/>
  <sheetViews>
    <sheetView showZeros="0" workbookViewId="0">
      <selection activeCell="A1" sqref="A1"/>
    </sheetView>
  </sheetViews>
  <sheetFormatPr defaultColWidth="9.14285714285714" defaultRowHeight="15"/>
  <cols>
    <col min="1" max="1" width="20.5714285714286" customWidth="1"/>
    <col min="2" max="2" width="29.7142857142857" style="8" customWidth="1"/>
    <col min="3" max="3" width="10.2857142857143" style="9" customWidth="1"/>
    <col min="4" max="4" width="10.2857142857143" style="10" customWidth="1"/>
    <col min="5" max="6" width="10.2857142857143" style="9" customWidth="1"/>
    <col min="7" max="7" width="10.2857142857143" style="8" customWidth="1"/>
    <col min="8" max="11" width="10.2857142857143" style="9" customWidth="1"/>
    <col min="12" max="12" width="10.2857142857143" style="11" customWidth="1"/>
    <col min="13" max="24" width="10.2857142857143" style="12" customWidth="1"/>
    <col min="26" max="26" width="0.990476190476191" customWidth="1"/>
    <col min="27" max="27" width="20.5714285714286" customWidth="1"/>
    <col min="28" max="28" width="29.7142857142857" style="8" customWidth="1"/>
    <col min="29" max="29" width="6.71428571428571" style="9" customWidth="1"/>
    <col min="30" max="30" width="19.1428571428571" style="10" customWidth="1"/>
    <col min="31" max="31" width="8.28571428571429" style="9" customWidth="1"/>
    <col min="32" max="32" width="7.42857142857143" style="9" customWidth="1"/>
    <col min="33" max="33" width="33.2857142857143" style="8" customWidth="1"/>
    <col min="34" max="34" width="9.28571428571429" style="9" customWidth="1"/>
    <col min="35" max="35" width="5.42857142857143" style="9" customWidth="1"/>
    <col min="36" max="36" width="3.85714285714286" style="9" customWidth="1"/>
    <col min="37" max="37" width="6.57142857142857" style="9" customWidth="1"/>
    <col min="38" max="38" width="36.2857142857143" style="11" customWidth="1"/>
    <col min="39" max="39" width="0.857142857142857" customWidth="1"/>
    <col min="40" max="40" width="9.14285714285714" style="12"/>
  </cols>
  <sheetData>
    <row r="1" ht="22.5" spans="1:40">
      <c r="A1" s="13" t="str">
        <f>Attraction_List!$Z$2</f>
        <v>Sheet Name</v>
      </c>
      <c r="B1" s="14" t="str">
        <f ca="1">MID(CELL("filename",B1),FIND("]",CELL("filename",B1))+1,255)</f>
        <v>Snuggly_Duckling</v>
      </c>
      <c r="C1" s="14"/>
      <c r="D1" s="15" t="str">
        <f ca="1">HYPERLINK("#"&amp;CELL("address",INDEX(Attraction_List!$A$3:$A$9999,MATCH($B$1,Attraction_List!$Z$3:$Z$9999,0),1)),"Back to Attraction List")</f>
        <v>Back to Attraction List</v>
      </c>
      <c r="E1" s="16"/>
      <c r="F1" s="17"/>
      <c r="G1" s="18"/>
      <c r="H1" s="18"/>
      <c r="I1" s="18"/>
      <c r="J1" s="18"/>
      <c r="K1" s="18"/>
      <c r="L1" s="25"/>
      <c r="AA1" s="30" t="str">
        <f ca="1">N($B$14)&amp;" Task(s) From "&amp;N($B$15)&amp;" Character(s) Use "&amp;CHAR(34)&amp;$B$2&amp;CHAR(34)&amp;" For "&amp;N($AN$1)&amp;" Token(s)"</f>
        <v>10 Task(s) From 4 Character(s) Use "Snuggly Duckling" For 5 Token(s)</v>
      </c>
      <c r="AB1" s="31"/>
      <c r="AC1" s="31"/>
      <c r="AD1" s="31"/>
      <c r="AE1" s="31"/>
      <c r="AF1" s="31"/>
      <c r="AG1" s="31"/>
      <c r="AH1" s="31"/>
      <c r="AI1" s="31"/>
      <c r="AJ1" s="31"/>
      <c r="AK1" s="31"/>
      <c r="AL1" s="61"/>
      <c r="AN1" s="12">
        <f ca="1">SUM($AN$4:$AN$9999)</f>
        <v>5</v>
      </c>
    </row>
    <row r="2" ht="22.5" spans="1:40">
      <c r="A2" s="13" t="str">
        <f>Attraction_List!$A$2</f>
        <v>Name</v>
      </c>
      <c r="B2" s="19" t="str">
        <f ca="1">LOOKUP(B1,Attraction_List!$Z$3:$Z$9999,Attraction_List!$A$3:$A$9999)</f>
        <v>Snuggly Duckling</v>
      </c>
      <c r="C2" s="19"/>
      <c r="D2" s="9"/>
      <c r="G2" s="20"/>
      <c r="AA2" s="32" t="str">
        <f>HYPERLINK("#$A$1","&lt;&lt;&lt; Attraction Info")</f>
        <v>&lt;&lt;&lt; Attraction Info</v>
      </c>
      <c r="AB2" s="33" t="s">
        <v>276</v>
      </c>
      <c r="AC2" s="34" t="s">
        <v>277</v>
      </c>
      <c r="AD2" s="35" t="s">
        <v>278</v>
      </c>
      <c r="AE2" s="34" t="s">
        <v>279</v>
      </c>
      <c r="AF2" s="34" t="s">
        <v>280</v>
      </c>
      <c r="AG2" s="33" t="s">
        <v>281</v>
      </c>
      <c r="AH2" s="62"/>
      <c r="AI2" s="63" t="s">
        <v>282</v>
      </c>
      <c r="AJ2" s="62" t="s">
        <v>283</v>
      </c>
      <c r="AK2" s="62"/>
      <c r="AL2" s="64" t="str">
        <f ca="1">HYPERLINK("#"&amp;CELL("address",INDEX(Attraction_List!$A$3:$A$9999,MATCH($B$1,Attraction_List!$Z$3:$Z$9999,0),1)),"Back to Attraction List")</f>
        <v>Back to Attraction List</v>
      </c>
      <c r="AN2" s="12">
        <f ca="1" t="shared" ref="AN2:AN66" si="0">IF(ISBLANK($AL2),0,1+LEN($AL2)-LEN(SUBSTITUTE($AL2,"●","")))</f>
        <v>1</v>
      </c>
    </row>
    <row r="3" ht="22.5" spans="1:38">
      <c r="A3" s="13" t="str">
        <f>Attraction_List!$C$2</f>
        <v>Cost</v>
      </c>
      <c r="B3" s="19">
        <f ca="1">LOOKUP(B1,Attraction_List!$Z$3:$Z$9999,Attraction_List!$C$3:$C$9999)</f>
        <v>29500</v>
      </c>
      <c r="C3" s="19"/>
      <c r="D3" s="15" t="str">
        <f>IF($B$14&gt;0,HYPERLINK("#$AL$1","Task List &gt;&gt;&gt;"),HYPERLINK("#$A$1","No Tasks"))</f>
        <v>Task List &gt;&gt;&gt;</v>
      </c>
      <c r="E3" s="17"/>
      <c r="F3" s="17"/>
      <c r="G3" s="20"/>
      <c r="AA3" s="75" t="s">
        <v>284</v>
      </c>
      <c r="AB3" s="76"/>
      <c r="AC3" s="77"/>
      <c r="AD3" s="78"/>
      <c r="AE3" s="77"/>
      <c r="AF3" s="77"/>
      <c r="AG3" s="76"/>
      <c r="AH3" s="82" t="s">
        <v>285</v>
      </c>
      <c r="AI3" s="82" t="s">
        <v>286</v>
      </c>
      <c r="AJ3" s="82" t="s">
        <v>28</v>
      </c>
      <c r="AK3" s="82" t="s">
        <v>29</v>
      </c>
      <c r="AL3" s="83" t="s">
        <v>30</v>
      </c>
    </row>
    <row r="4" ht="22.5" spans="1:40">
      <c r="A4" s="13" t="str">
        <f>Attraction_List!$D$2</f>
        <v>Cost Units</v>
      </c>
      <c r="B4" s="19" t="str">
        <f ca="1">LOOKUP(B1,Attraction_List!$Z$3:$Z$9999,Attraction_List!$D$3:$D$9999)</f>
        <v>Magic</v>
      </c>
      <c r="C4" s="19"/>
      <c r="E4" s="21"/>
      <c r="G4" s="20"/>
      <c r="L4" s="26"/>
      <c r="AA4" s="178" t="s">
        <v>904</v>
      </c>
      <c r="AB4" s="179" t="s">
        <v>934</v>
      </c>
      <c r="AC4" s="180"/>
      <c r="AD4" s="181"/>
      <c r="AE4" s="180"/>
      <c r="AF4" s="180"/>
      <c r="AG4" s="179" t="s">
        <v>216</v>
      </c>
      <c r="AH4" s="180" t="s">
        <v>42</v>
      </c>
      <c r="AI4" s="180"/>
      <c r="AJ4" s="180">
        <v>20</v>
      </c>
      <c r="AK4" s="180">
        <v>200</v>
      </c>
      <c r="AL4" s="234" t="s">
        <v>706</v>
      </c>
      <c r="AN4" s="12">
        <f ca="1" t="shared" si="0"/>
        <v>1</v>
      </c>
    </row>
    <row r="5" ht="21" spans="1:40">
      <c r="A5" s="13" t="str">
        <f>Attraction_List!$E$2</f>
        <v>Limited Time</v>
      </c>
      <c r="B5" s="19" t="str">
        <f ca="1">IF(LOOKUP(B1,Attraction_List!$Z$3:$Z$9999,Attraction_List!$E$3:$E$9999)="Y","Yes","No")</f>
        <v>No</v>
      </c>
      <c r="C5" s="19"/>
      <c r="E5" s="21"/>
      <c r="G5" s="20"/>
      <c r="L5" s="26"/>
      <c r="AA5" s="79" t="s">
        <v>646</v>
      </c>
      <c r="AB5" s="92" t="s">
        <v>935</v>
      </c>
      <c r="AC5" s="93">
        <v>3</v>
      </c>
      <c r="AD5" s="94" t="s">
        <v>649</v>
      </c>
      <c r="AE5" s="93"/>
      <c r="AF5" s="93"/>
      <c r="AG5" s="92" t="s">
        <v>216</v>
      </c>
      <c r="AH5" s="93" t="s">
        <v>35</v>
      </c>
      <c r="AI5" s="93"/>
      <c r="AJ5" s="93">
        <v>17</v>
      </c>
      <c r="AK5" s="93">
        <v>150</v>
      </c>
      <c r="AL5" s="106" t="s">
        <v>469</v>
      </c>
      <c r="AN5" s="12">
        <f ca="1" t="shared" si="0"/>
        <v>1</v>
      </c>
    </row>
    <row r="6" ht="21" spans="1:40">
      <c r="A6" s="13" t="str">
        <f>Attraction_List!$F$2</f>
        <v>Build Time</v>
      </c>
      <c r="B6" s="19" t="str">
        <f ca="1">LOOKUP(B1,Attraction_List!$Z$3:$Z$9999,Attraction_List!$F$3:$F$9999)</f>
        <v>8h</v>
      </c>
      <c r="C6" s="19"/>
      <c r="E6" s="21"/>
      <c r="G6" s="20"/>
      <c r="L6" s="26"/>
      <c r="AA6" s="81"/>
      <c r="AB6" s="95" t="s">
        <v>936</v>
      </c>
      <c r="AC6" s="96"/>
      <c r="AD6" s="97" t="s">
        <v>908</v>
      </c>
      <c r="AE6" s="96"/>
      <c r="AF6" s="96"/>
      <c r="AG6" s="95" t="s">
        <v>216</v>
      </c>
      <c r="AH6" s="96" t="s">
        <v>46</v>
      </c>
      <c r="AI6" s="96"/>
      <c r="AJ6" s="96">
        <v>20</v>
      </c>
      <c r="AK6" s="96">
        <v>210</v>
      </c>
      <c r="AL6" s="107"/>
      <c r="AN6" s="12">
        <f ca="1" t="shared" si="0"/>
        <v>0</v>
      </c>
    </row>
    <row r="7" ht="21.75" spans="1:40">
      <c r="A7" s="13" t="str">
        <f>Attraction_List!$G$2</f>
        <v>Size</v>
      </c>
      <c r="B7" s="19" t="str">
        <f ca="1">LOOKUP(B1,Attraction_List!$Z$3:$Z$9999,Attraction_List!$G$3:$G$9999)</f>
        <v>9x9</v>
      </c>
      <c r="C7" s="19"/>
      <c r="E7" s="21"/>
      <c r="G7" s="20"/>
      <c r="L7" s="26"/>
      <c r="AA7" s="80"/>
      <c r="AB7" s="98" t="s">
        <v>937</v>
      </c>
      <c r="AC7" s="99">
        <v>3</v>
      </c>
      <c r="AD7" s="100"/>
      <c r="AE7" s="99"/>
      <c r="AF7" s="99"/>
      <c r="AG7" s="98" t="s">
        <v>216</v>
      </c>
      <c r="AH7" s="99" t="s">
        <v>41</v>
      </c>
      <c r="AI7" s="99"/>
      <c r="AJ7" s="99">
        <v>29</v>
      </c>
      <c r="AK7" s="99">
        <v>275</v>
      </c>
      <c r="AL7" s="108"/>
      <c r="AN7" s="12">
        <f ca="1" t="shared" si="0"/>
        <v>0</v>
      </c>
    </row>
    <row r="8" ht="21" spans="1:40">
      <c r="A8" s="13" t="str">
        <f>Attraction_List!$H$2</f>
        <v>Collect Time</v>
      </c>
      <c r="B8" s="19" t="str">
        <f ca="1">LOOKUP(B1,Attraction_List!$Z$3:$Z$9999,Attraction_List!$H$3:$H$9999)</f>
        <v>24h</v>
      </c>
      <c r="C8" s="19"/>
      <c r="E8" s="21"/>
      <c r="G8" s="20"/>
      <c r="L8" s="26"/>
      <c r="AA8" s="124" t="s">
        <v>649</v>
      </c>
      <c r="AB8" s="102" t="s">
        <v>935</v>
      </c>
      <c r="AC8" s="103"/>
      <c r="AD8" s="102" t="s">
        <v>646</v>
      </c>
      <c r="AE8" s="103">
        <v>3</v>
      </c>
      <c r="AF8" s="103"/>
      <c r="AG8" s="220" t="s">
        <v>216</v>
      </c>
      <c r="AH8" s="103" t="s">
        <v>35</v>
      </c>
      <c r="AI8" s="103"/>
      <c r="AJ8" s="103">
        <v>17</v>
      </c>
      <c r="AK8" s="103">
        <v>150</v>
      </c>
      <c r="AL8" s="109" t="s">
        <v>469</v>
      </c>
      <c r="AN8" s="12">
        <f ca="1" t="shared" si="0"/>
        <v>1</v>
      </c>
    </row>
    <row r="9" ht="21" spans="1:40">
      <c r="A9" s="13" t="str">
        <f>Attraction_List!$I$2</f>
        <v>Striking Gold</v>
      </c>
      <c r="B9" s="19" t="str">
        <f ca="1">IF(LOOKUP(B1,Attraction_List!$Z$3:$Z$9999,Attraction_List!$I$3:$I$9999)="Y","Yes","No")</f>
        <v>No</v>
      </c>
      <c r="C9" s="19"/>
      <c r="E9" s="21"/>
      <c r="G9" s="20"/>
      <c r="L9" s="26"/>
      <c r="AA9" s="81"/>
      <c r="AB9" s="95" t="s">
        <v>938</v>
      </c>
      <c r="AC9" s="96">
        <v>7</v>
      </c>
      <c r="AD9" s="97"/>
      <c r="AE9" s="96"/>
      <c r="AF9" s="96"/>
      <c r="AG9" s="95" t="s">
        <v>216</v>
      </c>
      <c r="AH9" s="96" t="s">
        <v>41</v>
      </c>
      <c r="AI9" s="96"/>
      <c r="AJ9" s="96">
        <v>29</v>
      </c>
      <c r="AK9" s="96">
        <v>275</v>
      </c>
      <c r="AL9" s="107" t="s">
        <v>687</v>
      </c>
      <c r="AN9" s="12">
        <f ca="1" t="shared" si="0"/>
        <v>1</v>
      </c>
    </row>
    <row r="10" ht="21.75" spans="1:40">
      <c r="A10" s="13" t="str">
        <f>Attraction_List!$J$2</f>
        <v>XP</v>
      </c>
      <c r="B10" s="19">
        <f ca="1">LOOKUP(B1,Attraction_List!$Z$3:$Z$9999,Attraction_List!$J$3:$J$9999)</f>
        <v>61</v>
      </c>
      <c r="C10" s="19"/>
      <c r="E10" s="21"/>
      <c r="G10" s="20"/>
      <c r="L10" s="26"/>
      <c r="AA10" s="113"/>
      <c r="AB10" s="223" t="s">
        <v>939</v>
      </c>
      <c r="AC10" s="224">
        <v>8</v>
      </c>
      <c r="AD10" s="226" t="s">
        <v>908</v>
      </c>
      <c r="AE10" s="224">
        <v>10</v>
      </c>
      <c r="AF10" s="224"/>
      <c r="AG10" s="223" t="s">
        <v>216</v>
      </c>
      <c r="AH10" s="224" t="s">
        <v>100</v>
      </c>
      <c r="AI10" s="224"/>
      <c r="AJ10" s="224">
        <v>57</v>
      </c>
      <c r="AK10" s="224">
        <v>500</v>
      </c>
      <c r="AL10" s="235"/>
      <c r="AN10" s="12">
        <f ca="1" t="shared" si="0"/>
        <v>0</v>
      </c>
    </row>
    <row r="11" ht="21" spans="1:40">
      <c r="A11" s="13" t="str">
        <f>Attraction_List!$K$2</f>
        <v>Magic</v>
      </c>
      <c r="B11" s="19">
        <f ca="1">LOOKUP(B1,Attraction_List!$Z$3:$Z$9999,Attraction_List!$K$3:$K$9999)</f>
        <v>330</v>
      </c>
      <c r="C11" s="19"/>
      <c r="D11" s="22"/>
      <c r="E11" s="23"/>
      <c r="F11" s="24"/>
      <c r="G11" s="22"/>
      <c r="H11" s="24"/>
      <c r="I11" s="24"/>
      <c r="J11" s="24"/>
      <c r="K11" s="24"/>
      <c r="L11" s="27"/>
      <c r="AA11" s="79" t="s">
        <v>908</v>
      </c>
      <c r="AB11" s="92" t="s">
        <v>940</v>
      </c>
      <c r="AC11" s="93">
        <v>8</v>
      </c>
      <c r="AD11" s="94"/>
      <c r="AE11" s="93"/>
      <c r="AF11" s="93"/>
      <c r="AG11" s="92" t="s">
        <v>216</v>
      </c>
      <c r="AH11" s="93" t="s">
        <v>35</v>
      </c>
      <c r="AI11" s="93"/>
      <c r="AJ11" s="93">
        <v>13</v>
      </c>
      <c r="AK11" s="93">
        <v>110</v>
      </c>
      <c r="AL11" s="106" t="s">
        <v>687</v>
      </c>
      <c r="AN11" s="12">
        <f ca="1" t="shared" si="0"/>
        <v>1</v>
      </c>
    </row>
    <row r="12" ht="21" spans="1:40">
      <c r="A12" s="13" t="str">
        <f>Attraction_List!$L$2</f>
        <v>Possible Tokens</v>
      </c>
      <c r="B12" s="19" t="str">
        <f ca="1">LOOKUP(B1,Attraction_List!$Z$3:$Z$9999,Attraction_List!$L$3:$L$9999)</f>
        <v>Mother Gothel Ears</v>
      </c>
      <c r="C12" s="19"/>
      <c r="E12" s="21"/>
      <c r="G12" s="20"/>
      <c r="L12" s="28"/>
      <c r="AA12" s="81"/>
      <c r="AB12" s="95" t="s">
        <v>936</v>
      </c>
      <c r="AC12" s="96"/>
      <c r="AD12" s="95" t="s">
        <v>646</v>
      </c>
      <c r="AE12" s="96"/>
      <c r="AF12" s="96"/>
      <c r="AG12" s="218" t="s">
        <v>216</v>
      </c>
      <c r="AH12" s="96" t="s">
        <v>46</v>
      </c>
      <c r="AI12" s="96"/>
      <c r="AJ12" s="96">
        <v>20</v>
      </c>
      <c r="AK12" s="96">
        <v>210</v>
      </c>
      <c r="AL12" s="107"/>
      <c r="AN12" s="12">
        <f ca="1" t="shared" si="0"/>
        <v>0</v>
      </c>
    </row>
    <row r="13" ht="21.75" spans="1:40">
      <c r="A13" s="13" t="str">
        <f>Attraction_List!$M$2</f>
        <v>Activity</v>
      </c>
      <c r="B13" s="19" t="str">
        <f ca="1">LOOKUP(B1,Attraction_List!$Z$3:$Z$9999,Attraction_List!$M$3:$M$9999)</f>
        <v>Pouring a Drink</v>
      </c>
      <c r="C13" s="19"/>
      <c r="E13" s="21"/>
      <c r="G13" s="20"/>
      <c r="L13" s="29"/>
      <c r="AA13" s="80"/>
      <c r="AB13" s="184" t="s">
        <v>941</v>
      </c>
      <c r="AC13" s="185">
        <v>10</v>
      </c>
      <c r="AD13" s="41" t="s">
        <v>649</v>
      </c>
      <c r="AE13" s="185">
        <v>8</v>
      </c>
      <c r="AF13" s="41"/>
      <c r="AG13" s="184" t="s">
        <v>216</v>
      </c>
      <c r="AH13" s="185" t="s">
        <v>100</v>
      </c>
      <c r="AI13" s="41"/>
      <c r="AJ13" s="185">
        <v>57</v>
      </c>
      <c r="AK13" s="185">
        <v>500</v>
      </c>
      <c r="AL13" s="68"/>
      <c r="AN13" s="12">
        <f ca="1" t="shared" si="0"/>
        <v>0</v>
      </c>
    </row>
    <row r="14" ht="21" spans="1:40">
      <c r="A14" s="13" t="s">
        <v>308</v>
      </c>
      <c r="B14" s="22">
        <f>COUNTA($AB$4:$AB$9999)</f>
        <v>10</v>
      </c>
      <c r="C14" s="24"/>
      <c r="D14" s="22"/>
      <c r="E14" s="23"/>
      <c r="F14" s="24"/>
      <c r="G14" s="20"/>
      <c r="H14" s="24"/>
      <c r="I14" s="24"/>
      <c r="J14" s="24"/>
      <c r="K14" s="24"/>
      <c r="L14" s="28"/>
      <c r="AA14" s="44"/>
      <c r="AB14" s="45"/>
      <c r="AC14" s="45"/>
      <c r="AD14" s="45"/>
      <c r="AE14" s="45"/>
      <c r="AF14" s="45"/>
      <c r="AG14" s="45"/>
      <c r="AH14" s="45"/>
      <c r="AI14" s="45"/>
      <c r="AJ14" s="45"/>
      <c r="AK14" s="45"/>
      <c r="AL14" s="46"/>
      <c r="AN14" s="12">
        <f ca="1" t="shared" si="0"/>
        <v>0</v>
      </c>
    </row>
    <row r="15" ht="21" spans="1:40">
      <c r="A15" s="13" t="s">
        <v>311</v>
      </c>
      <c r="B15" s="22">
        <f>COUNTA($AA$4:$AA$9999)</f>
        <v>4</v>
      </c>
      <c r="C15" s="24"/>
      <c r="D15" s="22"/>
      <c r="E15" s="23"/>
      <c r="F15" s="24"/>
      <c r="G15" s="20"/>
      <c r="H15" s="24"/>
      <c r="I15" s="24"/>
      <c r="J15" s="24"/>
      <c r="K15" s="24"/>
      <c r="L15" s="28"/>
      <c r="AA15" s="44"/>
      <c r="AB15" s="45"/>
      <c r="AC15" s="45"/>
      <c r="AD15" s="45"/>
      <c r="AE15" s="45"/>
      <c r="AF15" s="45"/>
      <c r="AG15" s="45"/>
      <c r="AH15" s="45"/>
      <c r="AI15" s="45"/>
      <c r="AJ15" s="45"/>
      <c r="AK15" s="45"/>
      <c r="AL15" s="46"/>
      <c r="AN15" s="12">
        <f ca="1" t="shared" si="0"/>
        <v>0</v>
      </c>
    </row>
    <row r="16" spans="27:40">
      <c r="AA16" s="44"/>
      <c r="AB16" s="46"/>
      <c r="AC16" s="45"/>
      <c r="AD16" s="47"/>
      <c r="AE16" s="45"/>
      <c r="AF16" s="45"/>
      <c r="AG16" s="45"/>
      <c r="AH16" s="45"/>
      <c r="AI16" s="45"/>
      <c r="AJ16" s="45"/>
      <c r="AK16" s="45"/>
      <c r="AL16" s="46"/>
      <c r="AN16" s="12">
        <f ca="1" t="shared" si="0"/>
        <v>0</v>
      </c>
    </row>
    <row r="17" spans="27:40">
      <c r="AA17" s="44"/>
      <c r="AB17" s="46"/>
      <c r="AC17" s="45"/>
      <c r="AD17" s="45"/>
      <c r="AE17" s="45"/>
      <c r="AF17" s="45"/>
      <c r="AG17" s="45"/>
      <c r="AH17" s="45"/>
      <c r="AI17" s="45"/>
      <c r="AJ17" s="45"/>
      <c r="AK17" s="45"/>
      <c r="AL17" s="46"/>
      <c r="AN17" s="12">
        <f ca="1" t="shared" si="0"/>
        <v>0</v>
      </c>
    </row>
    <row r="18" spans="27:40">
      <c r="AA18" s="44"/>
      <c r="AB18" s="46"/>
      <c r="AC18" s="45"/>
      <c r="AD18" s="45"/>
      <c r="AE18" s="45"/>
      <c r="AF18" s="45"/>
      <c r="AG18" s="46"/>
      <c r="AH18" s="45"/>
      <c r="AI18" s="45"/>
      <c r="AJ18" s="45"/>
      <c r="AK18" s="45"/>
      <c r="AL18" s="46"/>
      <c r="AN18" s="12">
        <f ca="1" t="shared" si="0"/>
        <v>0</v>
      </c>
    </row>
    <row r="19" spans="27:40">
      <c r="AA19" s="44"/>
      <c r="AB19" s="46"/>
      <c r="AC19" s="45"/>
      <c r="AD19" s="45"/>
      <c r="AE19" s="45"/>
      <c r="AF19" s="45"/>
      <c r="AG19" s="46"/>
      <c r="AH19" s="45"/>
      <c r="AI19" s="45"/>
      <c r="AJ19" s="45"/>
      <c r="AK19" s="45"/>
      <c r="AL19" s="46"/>
      <c r="AN19" s="12">
        <f ca="1" t="shared" si="0"/>
        <v>0</v>
      </c>
    </row>
    <row r="20" spans="27:40">
      <c r="AA20" s="44"/>
      <c r="AB20" s="46"/>
      <c r="AC20" s="45"/>
      <c r="AD20" s="47"/>
      <c r="AE20" s="45"/>
      <c r="AF20" s="45"/>
      <c r="AG20" s="46"/>
      <c r="AH20" s="45"/>
      <c r="AI20" s="45"/>
      <c r="AJ20" s="45"/>
      <c r="AK20" s="45"/>
      <c r="AL20" s="46"/>
      <c r="AN20" s="12">
        <f ca="1" t="shared" si="0"/>
        <v>0</v>
      </c>
    </row>
    <row r="21" spans="27:40">
      <c r="AA21" s="44"/>
      <c r="AB21" s="46"/>
      <c r="AC21" s="45"/>
      <c r="AD21" s="45"/>
      <c r="AE21" s="45"/>
      <c r="AF21" s="45"/>
      <c r="AG21" s="46"/>
      <c r="AH21" s="45"/>
      <c r="AI21" s="45"/>
      <c r="AJ21" s="45"/>
      <c r="AK21" s="45"/>
      <c r="AL21" s="46"/>
      <c r="AN21" s="12">
        <f ca="1" t="shared" si="0"/>
        <v>0</v>
      </c>
    </row>
    <row r="22" spans="27:40">
      <c r="AA22" s="44"/>
      <c r="AB22" s="46"/>
      <c r="AC22" s="45"/>
      <c r="AD22" s="45"/>
      <c r="AE22" s="45"/>
      <c r="AF22" s="45"/>
      <c r="AG22" s="46"/>
      <c r="AH22" s="45"/>
      <c r="AI22" s="45"/>
      <c r="AJ22" s="45"/>
      <c r="AK22" s="45"/>
      <c r="AL22" s="46"/>
      <c r="AN22" s="12">
        <f ca="1" t="shared" si="0"/>
        <v>0</v>
      </c>
    </row>
    <row r="23" spans="27:40">
      <c r="AA23" s="44"/>
      <c r="AB23" s="46"/>
      <c r="AC23" s="45"/>
      <c r="AD23" s="45"/>
      <c r="AE23" s="45"/>
      <c r="AF23" s="45"/>
      <c r="AG23" s="46"/>
      <c r="AH23" s="45"/>
      <c r="AI23" s="45"/>
      <c r="AJ23" s="45"/>
      <c r="AK23" s="45"/>
      <c r="AL23" s="46"/>
      <c r="AN23" s="12">
        <f ca="1" t="shared" si="0"/>
        <v>0</v>
      </c>
    </row>
    <row r="24" spans="27:40">
      <c r="AA24" s="44"/>
      <c r="AB24" s="45"/>
      <c r="AC24" s="45"/>
      <c r="AD24" s="45"/>
      <c r="AE24" s="45"/>
      <c r="AF24" s="45"/>
      <c r="AG24" s="45"/>
      <c r="AH24" s="45"/>
      <c r="AI24" s="45"/>
      <c r="AJ24" s="45"/>
      <c r="AK24" s="45"/>
      <c r="AL24" s="46"/>
      <c r="AN24" s="12">
        <f ca="1" t="shared" si="0"/>
        <v>0</v>
      </c>
    </row>
    <row r="25" spans="27:40">
      <c r="AA25" s="44"/>
      <c r="AB25" s="45"/>
      <c r="AC25" s="45"/>
      <c r="AD25" s="47"/>
      <c r="AE25" s="45"/>
      <c r="AF25" s="45"/>
      <c r="AG25" s="45"/>
      <c r="AH25" s="45"/>
      <c r="AI25" s="45"/>
      <c r="AJ25" s="45"/>
      <c r="AK25" s="45"/>
      <c r="AL25" s="46"/>
      <c r="AN25" s="12">
        <f ca="1" t="shared" si="0"/>
        <v>0</v>
      </c>
    </row>
    <row r="26" spans="27:40">
      <c r="AA26" s="44"/>
      <c r="AB26" s="45"/>
      <c r="AC26" s="45"/>
      <c r="AD26" s="45"/>
      <c r="AE26" s="45"/>
      <c r="AF26" s="45"/>
      <c r="AG26" s="45"/>
      <c r="AH26" s="45"/>
      <c r="AI26" s="45"/>
      <c r="AJ26" s="45"/>
      <c r="AK26" s="45"/>
      <c r="AL26" s="46"/>
      <c r="AN26" s="12">
        <f ca="1" t="shared" si="0"/>
        <v>0</v>
      </c>
    </row>
    <row r="27" spans="27:40">
      <c r="AA27" s="44"/>
      <c r="AB27" s="45"/>
      <c r="AC27" s="45"/>
      <c r="AD27" s="45"/>
      <c r="AE27" s="45"/>
      <c r="AF27" s="45"/>
      <c r="AG27" s="45"/>
      <c r="AH27" s="45"/>
      <c r="AI27" s="45"/>
      <c r="AJ27" s="45"/>
      <c r="AK27" s="45"/>
      <c r="AL27" s="46"/>
      <c r="AN27" s="12">
        <f ca="1" t="shared" si="0"/>
        <v>0</v>
      </c>
    </row>
    <row r="28" spans="27:40">
      <c r="AA28" s="44"/>
      <c r="AB28" s="45"/>
      <c r="AC28" s="45"/>
      <c r="AD28" s="45"/>
      <c r="AE28" s="45"/>
      <c r="AF28" s="45"/>
      <c r="AG28" s="45"/>
      <c r="AH28" s="45"/>
      <c r="AI28" s="45"/>
      <c r="AJ28" s="45"/>
      <c r="AK28" s="45"/>
      <c r="AL28" s="46"/>
      <c r="AN28" s="12">
        <f ca="1" t="shared" si="0"/>
        <v>0</v>
      </c>
    </row>
    <row r="29" spans="27:40">
      <c r="AA29" s="44"/>
      <c r="AB29" s="45"/>
      <c r="AC29" s="45"/>
      <c r="AD29" s="45"/>
      <c r="AE29" s="45"/>
      <c r="AF29" s="45"/>
      <c r="AG29" s="45"/>
      <c r="AH29" s="45"/>
      <c r="AI29" s="45"/>
      <c r="AJ29" s="45"/>
      <c r="AK29" s="45"/>
      <c r="AL29" s="46"/>
      <c r="AN29" s="12">
        <f ca="1" t="shared" si="0"/>
        <v>0</v>
      </c>
    </row>
    <row r="30" spans="27:40">
      <c r="AA30" s="44"/>
      <c r="AB30" s="45"/>
      <c r="AC30" s="45"/>
      <c r="AD30" s="45"/>
      <c r="AE30" s="45"/>
      <c r="AF30" s="45"/>
      <c r="AG30" s="45"/>
      <c r="AH30" s="45"/>
      <c r="AI30" s="45"/>
      <c r="AJ30" s="45"/>
      <c r="AK30" s="45"/>
      <c r="AL30" s="46"/>
      <c r="AN30" s="12">
        <f ca="1" t="shared" si="0"/>
        <v>0</v>
      </c>
    </row>
    <row r="31" spans="27:40">
      <c r="AA31" s="44"/>
      <c r="AB31" s="45"/>
      <c r="AC31" s="45"/>
      <c r="AD31" s="45"/>
      <c r="AE31" s="45"/>
      <c r="AF31" s="45"/>
      <c r="AG31" s="45"/>
      <c r="AH31" s="45"/>
      <c r="AI31" s="45"/>
      <c r="AJ31" s="45"/>
      <c r="AK31" s="45"/>
      <c r="AL31" s="46"/>
      <c r="AN31" s="12">
        <f ca="1" t="shared" si="0"/>
        <v>0</v>
      </c>
    </row>
    <row r="32" spans="27:40">
      <c r="AA32" s="44"/>
      <c r="AB32" s="45"/>
      <c r="AC32" s="45"/>
      <c r="AD32" s="45"/>
      <c r="AE32" s="45"/>
      <c r="AF32" s="45"/>
      <c r="AG32" s="45"/>
      <c r="AH32" s="45"/>
      <c r="AI32" s="45"/>
      <c r="AJ32" s="45"/>
      <c r="AK32" s="45"/>
      <c r="AL32" s="46"/>
      <c r="AN32" s="12">
        <f ca="1" t="shared" si="0"/>
        <v>0</v>
      </c>
    </row>
    <row r="33" spans="27:40">
      <c r="AA33" s="44"/>
      <c r="AB33" s="45"/>
      <c r="AC33" s="45"/>
      <c r="AD33" s="47"/>
      <c r="AE33" s="45"/>
      <c r="AF33" s="45"/>
      <c r="AG33" s="45"/>
      <c r="AH33" s="45"/>
      <c r="AI33" s="45"/>
      <c r="AJ33" s="45"/>
      <c r="AK33" s="45"/>
      <c r="AL33" s="46"/>
      <c r="AN33" s="12">
        <f ca="1" t="shared" si="0"/>
        <v>0</v>
      </c>
    </row>
    <row r="34" spans="27:40">
      <c r="AA34" s="44"/>
      <c r="AB34" s="46"/>
      <c r="AC34" s="45"/>
      <c r="AD34" s="45"/>
      <c r="AE34" s="45"/>
      <c r="AF34" s="45"/>
      <c r="AG34" s="46"/>
      <c r="AH34" s="45"/>
      <c r="AI34" s="45"/>
      <c r="AJ34" s="45"/>
      <c r="AK34" s="45"/>
      <c r="AL34" s="70"/>
      <c r="AN34" s="12">
        <f ca="1" t="shared" si="0"/>
        <v>0</v>
      </c>
    </row>
    <row r="35" spans="27:40">
      <c r="AA35" s="48"/>
      <c r="AB35" s="49"/>
      <c r="AC35" s="50"/>
      <c r="AD35" s="50"/>
      <c r="AE35" s="50"/>
      <c r="AF35" s="50"/>
      <c r="AG35" s="49"/>
      <c r="AH35" s="50"/>
      <c r="AI35" s="50"/>
      <c r="AJ35" s="50"/>
      <c r="AK35" s="50"/>
      <c r="AL35" s="71"/>
      <c r="AN35" s="12">
        <f ca="1" t="shared" si="0"/>
        <v>0</v>
      </c>
    </row>
    <row r="36" spans="27:40">
      <c r="AA36" s="48"/>
      <c r="AB36" s="49"/>
      <c r="AC36" s="50"/>
      <c r="AD36" s="50"/>
      <c r="AE36" s="50"/>
      <c r="AF36" s="50"/>
      <c r="AG36" s="49"/>
      <c r="AH36" s="50"/>
      <c r="AI36" s="50"/>
      <c r="AJ36" s="50"/>
      <c r="AK36" s="50"/>
      <c r="AL36" s="71"/>
      <c r="AN36" s="12">
        <f ca="1" t="shared" si="0"/>
        <v>0</v>
      </c>
    </row>
    <row r="37" spans="27:40">
      <c r="AA37" s="48"/>
      <c r="AB37" s="49"/>
      <c r="AC37" s="50"/>
      <c r="AD37" s="50"/>
      <c r="AE37" s="50"/>
      <c r="AF37" s="50"/>
      <c r="AG37" s="49"/>
      <c r="AH37" s="50"/>
      <c r="AI37" s="50"/>
      <c r="AJ37" s="50"/>
      <c r="AK37" s="50"/>
      <c r="AL37" s="71"/>
      <c r="AN37" s="12">
        <f ca="1" t="shared" si="0"/>
        <v>0</v>
      </c>
    </row>
    <row r="38" spans="27:40">
      <c r="AA38" s="51"/>
      <c r="AB38" s="29"/>
      <c r="AC38" s="10"/>
      <c r="AE38" s="10"/>
      <c r="AF38" s="10"/>
      <c r="AG38" s="29"/>
      <c r="AH38" s="10"/>
      <c r="AI38" s="10"/>
      <c r="AJ38" s="10"/>
      <c r="AK38" s="10"/>
      <c r="AL38" s="28"/>
      <c r="AN38" s="12">
        <f ca="1" t="shared" si="0"/>
        <v>0</v>
      </c>
    </row>
    <row r="39" spans="27:40">
      <c r="AA39" s="51"/>
      <c r="AB39" s="29"/>
      <c r="AC39" s="10"/>
      <c r="AE39" s="10"/>
      <c r="AF39" s="10"/>
      <c r="AG39" s="29"/>
      <c r="AH39" s="10"/>
      <c r="AI39" s="10"/>
      <c r="AJ39" s="10"/>
      <c r="AK39" s="10"/>
      <c r="AL39" s="28"/>
      <c r="AN39" s="12">
        <f ca="1" t="shared" si="0"/>
        <v>0</v>
      </c>
    </row>
    <row r="40" spans="27:40">
      <c r="AA40" s="51"/>
      <c r="AB40" s="29"/>
      <c r="AC40" s="10"/>
      <c r="AE40" s="10"/>
      <c r="AF40" s="10"/>
      <c r="AG40" s="29"/>
      <c r="AH40" s="10"/>
      <c r="AI40" s="10"/>
      <c r="AJ40" s="10"/>
      <c r="AK40" s="10"/>
      <c r="AL40" s="28"/>
      <c r="AN40" s="12">
        <f ca="1" t="shared" si="0"/>
        <v>0</v>
      </c>
    </row>
    <row r="41" spans="27:40">
      <c r="AA41" s="51"/>
      <c r="AB41" s="29"/>
      <c r="AC41" s="10"/>
      <c r="AE41" s="10"/>
      <c r="AF41" s="10"/>
      <c r="AG41" s="29"/>
      <c r="AH41" s="10"/>
      <c r="AI41" s="10"/>
      <c r="AJ41" s="10"/>
      <c r="AK41" s="10"/>
      <c r="AL41" s="28"/>
      <c r="AN41" s="12">
        <f ca="1" t="shared" si="0"/>
        <v>0</v>
      </c>
    </row>
    <row r="42" spans="27:40">
      <c r="AA42" s="51"/>
      <c r="AB42" s="29"/>
      <c r="AC42" s="10"/>
      <c r="AE42" s="10"/>
      <c r="AF42" s="10"/>
      <c r="AG42" s="29"/>
      <c r="AH42" s="10"/>
      <c r="AI42" s="10"/>
      <c r="AJ42" s="10"/>
      <c r="AK42" s="10"/>
      <c r="AL42" s="28"/>
      <c r="AN42" s="12">
        <f ca="1" t="shared" si="0"/>
        <v>0</v>
      </c>
    </row>
    <row r="43" spans="27:40">
      <c r="AA43" s="51"/>
      <c r="AB43" s="29"/>
      <c r="AC43" s="10"/>
      <c r="AE43" s="10"/>
      <c r="AF43" s="10"/>
      <c r="AG43" s="29"/>
      <c r="AH43" s="10"/>
      <c r="AI43" s="10"/>
      <c r="AJ43" s="10"/>
      <c r="AK43" s="10"/>
      <c r="AL43" s="28"/>
      <c r="AN43" s="12">
        <f ca="1" t="shared" si="0"/>
        <v>0</v>
      </c>
    </row>
    <row r="44" spans="40:40">
      <c r="AN44" s="12">
        <f ca="1" t="shared" si="0"/>
        <v>0</v>
      </c>
    </row>
    <row r="45" spans="27:40">
      <c r="AA45" s="52"/>
      <c r="AB45" s="53"/>
      <c r="AC45" s="54"/>
      <c r="AD45" s="50"/>
      <c r="AE45" s="54"/>
      <c r="AF45" s="54"/>
      <c r="AG45" s="53"/>
      <c r="AH45" s="54"/>
      <c r="AI45" s="54"/>
      <c r="AJ45" s="54"/>
      <c r="AK45" s="54"/>
      <c r="AL45" s="72"/>
      <c r="AM45" s="52"/>
      <c r="AN45" s="12">
        <f ca="1" t="shared" si="0"/>
        <v>0</v>
      </c>
    </row>
    <row r="46" spans="27:40">
      <c r="AA46" s="44"/>
      <c r="AB46" s="55"/>
      <c r="AC46" s="56"/>
      <c r="AD46" s="45"/>
      <c r="AE46" s="56"/>
      <c r="AF46" s="56"/>
      <c r="AG46" s="55"/>
      <c r="AH46" s="56"/>
      <c r="AI46" s="56"/>
      <c r="AJ46" s="56"/>
      <c r="AK46" s="56"/>
      <c r="AL46" s="73"/>
      <c r="AM46" s="52"/>
      <c r="AN46" s="12">
        <f ca="1" t="shared" si="0"/>
        <v>0</v>
      </c>
    </row>
    <row r="47" spans="27:40">
      <c r="AA47" s="44"/>
      <c r="AB47" s="55"/>
      <c r="AC47" s="56"/>
      <c r="AD47" s="45"/>
      <c r="AE47" s="56"/>
      <c r="AF47" s="56"/>
      <c r="AG47" s="55"/>
      <c r="AH47" s="56"/>
      <c r="AI47" s="56"/>
      <c r="AJ47" s="56"/>
      <c r="AK47" s="56"/>
      <c r="AL47" s="46"/>
      <c r="AM47" s="52"/>
      <c r="AN47" s="12">
        <f ca="1" t="shared" si="0"/>
        <v>0</v>
      </c>
    </row>
    <row r="48" spans="27:40">
      <c r="AA48" s="44"/>
      <c r="AB48" s="55"/>
      <c r="AC48" s="56"/>
      <c r="AD48" s="57"/>
      <c r="AE48" s="56"/>
      <c r="AF48" s="56"/>
      <c r="AG48" s="55"/>
      <c r="AH48" s="56"/>
      <c r="AI48" s="56"/>
      <c r="AJ48" s="56"/>
      <c r="AK48" s="56"/>
      <c r="AL48" s="46"/>
      <c r="AM48" s="52"/>
      <c r="AN48" s="12">
        <f ca="1" t="shared" si="0"/>
        <v>0</v>
      </c>
    </row>
    <row r="49" spans="27:40">
      <c r="AA49" s="58"/>
      <c r="AB49" s="59"/>
      <c r="AC49" s="21"/>
      <c r="AD49" s="60"/>
      <c r="AE49" s="21"/>
      <c r="AF49" s="21"/>
      <c r="AG49" s="59"/>
      <c r="AH49" s="21"/>
      <c r="AI49" s="21"/>
      <c r="AJ49" s="21"/>
      <c r="AK49" s="21"/>
      <c r="AL49" s="74"/>
      <c r="AN49" s="12">
        <f ca="1" t="shared" si="0"/>
        <v>0</v>
      </c>
    </row>
    <row r="50" spans="40:40">
      <c r="AN50" s="12">
        <f ca="1" t="shared" si="0"/>
        <v>0</v>
      </c>
    </row>
    <row r="51" spans="40:40">
      <c r="AN51" s="12">
        <f ca="1" t="shared" si="0"/>
        <v>0</v>
      </c>
    </row>
    <row r="52" spans="40:40">
      <c r="AN52" s="12">
        <f ca="1" t="shared" si="0"/>
        <v>0</v>
      </c>
    </row>
    <row r="53" spans="40:40">
      <c r="AN53" s="12">
        <f ca="1" t="shared" si="0"/>
        <v>0</v>
      </c>
    </row>
    <row r="54" spans="40:40">
      <c r="AN54" s="12">
        <f ca="1" t="shared" si="0"/>
        <v>0</v>
      </c>
    </row>
    <row r="55" spans="40:40">
      <c r="AN55" s="12">
        <f ca="1" t="shared" si="0"/>
        <v>0</v>
      </c>
    </row>
    <row r="56" spans="40:40">
      <c r="AN56" s="12">
        <f ca="1" t="shared" si="0"/>
        <v>0</v>
      </c>
    </row>
    <row r="57" spans="40:40">
      <c r="AN57" s="12">
        <f ca="1" t="shared" si="0"/>
        <v>0</v>
      </c>
    </row>
    <row r="58" spans="40:40">
      <c r="AN58" s="12">
        <f ca="1" t="shared" si="0"/>
        <v>0</v>
      </c>
    </row>
    <row r="59" spans="40:40">
      <c r="AN59" s="12">
        <f ca="1" t="shared" si="0"/>
        <v>0</v>
      </c>
    </row>
    <row r="60" spans="40:40">
      <c r="AN60" s="12">
        <f ca="1" t="shared" si="0"/>
        <v>0</v>
      </c>
    </row>
    <row r="61" spans="40:40">
      <c r="AN61" s="12">
        <f ca="1" t="shared" si="0"/>
        <v>0</v>
      </c>
    </row>
    <row r="62" spans="40:40">
      <c r="AN62" s="12">
        <f ca="1" t="shared" si="0"/>
        <v>0</v>
      </c>
    </row>
    <row r="63" spans="40:40">
      <c r="AN63" s="12">
        <f ca="1" t="shared" si="0"/>
        <v>0</v>
      </c>
    </row>
    <row r="64" spans="40:40">
      <c r="AN64" s="12">
        <f ca="1" t="shared" si="0"/>
        <v>0</v>
      </c>
    </row>
    <row r="65" spans="40:40">
      <c r="AN65" s="12">
        <f ca="1" t="shared" si="0"/>
        <v>0</v>
      </c>
    </row>
    <row r="66" spans="40:40">
      <c r="AN66" s="12">
        <f ca="1" t="shared" si="0"/>
        <v>0</v>
      </c>
    </row>
    <row r="67" spans="40:40">
      <c r="AN67" s="12">
        <f t="shared" ref="AN67:AN99" si="1">IF(ISBLANK($AL67),0,1+LEN($AL67)-LEN(SUBSTITUTE($AL67,"●","")))</f>
        <v>0</v>
      </c>
    </row>
    <row r="68" spans="40:40">
      <c r="AN68" s="12">
        <f t="shared" si="1"/>
        <v>0</v>
      </c>
    </row>
    <row r="69" spans="40:40">
      <c r="AN69" s="12">
        <f t="shared" si="1"/>
        <v>0</v>
      </c>
    </row>
    <row r="70" spans="40:40">
      <c r="AN70" s="12">
        <f t="shared" si="1"/>
        <v>0</v>
      </c>
    </row>
    <row r="71" spans="40:40">
      <c r="AN71" s="12">
        <f t="shared" si="1"/>
        <v>0</v>
      </c>
    </row>
    <row r="72" spans="40:40">
      <c r="AN72" s="12">
        <f t="shared" si="1"/>
        <v>0</v>
      </c>
    </row>
    <row r="73" spans="40:40">
      <c r="AN73" s="12">
        <f t="shared" si="1"/>
        <v>0</v>
      </c>
    </row>
    <row r="74" spans="40:40">
      <c r="AN74" s="12">
        <f t="shared" si="1"/>
        <v>0</v>
      </c>
    </row>
    <row r="75" spans="40:40">
      <c r="AN75" s="12">
        <f t="shared" si="1"/>
        <v>0</v>
      </c>
    </row>
    <row r="76" spans="40:40">
      <c r="AN76" s="12">
        <f t="shared" si="1"/>
        <v>0</v>
      </c>
    </row>
    <row r="77" spans="40:40">
      <c r="AN77" s="12">
        <f t="shared" si="1"/>
        <v>0</v>
      </c>
    </row>
    <row r="78" spans="40:40">
      <c r="AN78" s="12">
        <f t="shared" si="1"/>
        <v>0</v>
      </c>
    </row>
    <row r="79" spans="40:40">
      <c r="AN79" s="12">
        <f t="shared" si="1"/>
        <v>0</v>
      </c>
    </row>
    <row r="80" spans="40:40">
      <c r="AN80" s="12">
        <f t="shared" si="1"/>
        <v>0</v>
      </c>
    </row>
    <row r="81" spans="40:40">
      <c r="AN81" s="12">
        <f t="shared" si="1"/>
        <v>0</v>
      </c>
    </row>
    <row r="82" spans="40:40">
      <c r="AN82" s="12">
        <f t="shared" si="1"/>
        <v>0</v>
      </c>
    </row>
    <row r="83" spans="40:40">
      <c r="AN83" s="12">
        <f t="shared" si="1"/>
        <v>0</v>
      </c>
    </row>
    <row r="84" spans="40:40">
      <c r="AN84" s="12">
        <f t="shared" si="1"/>
        <v>0</v>
      </c>
    </row>
    <row r="85" spans="40:40">
      <c r="AN85" s="12">
        <f t="shared" si="1"/>
        <v>0</v>
      </c>
    </row>
    <row r="86" spans="40:40">
      <c r="AN86" s="12">
        <f t="shared" si="1"/>
        <v>0</v>
      </c>
    </row>
    <row r="87" spans="40:40">
      <c r="AN87" s="12">
        <f t="shared" si="1"/>
        <v>0</v>
      </c>
    </row>
    <row r="88" spans="40:40">
      <c r="AN88" s="12">
        <f t="shared" si="1"/>
        <v>0</v>
      </c>
    </row>
    <row r="89" spans="40:40">
      <c r="AN89" s="12">
        <f t="shared" si="1"/>
        <v>0</v>
      </c>
    </row>
    <row r="90" spans="40:40">
      <c r="AN90" s="12">
        <f t="shared" si="1"/>
        <v>0</v>
      </c>
    </row>
    <row r="91" spans="40:40">
      <c r="AN91" s="12">
        <f t="shared" si="1"/>
        <v>0</v>
      </c>
    </row>
    <row r="92" spans="40:40">
      <c r="AN92" s="12">
        <f t="shared" si="1"/>
        <v>0</v>
      </c>
    </row>
    <row r="93" spans="40:40">
      <c r="AN93" s="12">
        <f t="shared" si="1"/>
        <v>0</v>
      </c>
    </row>
    <row r="94" spans="40:40">
      <c r="AN94" s="12">
        <f t="shared" si="1"/>
        <v>0</v>
      </c>
    </row>
    <row r="95" spans="40:40">
      <c r="AN95" s="12">
        <f t="shared" si="1"/>
        <v>0</v>
      </c>
    </row>
    <row r="96" spans="40:40">
      <c r="AN96" s="12">
        <f t="shared" si="1"/>
        <v>0</v>
      </c>
    </row>
    <row r="97" spans="40:40">
      <c r="AN97" s="12">
        <f t="shared" si="1"/>
        <v>0</v>
      </c>
    </row>
    <row r="98" spans="40:40">
      <c r="AN98" s="12">
        <f t="shared" si="1"/>
        <v>0</v>
      </c>
    </row>
    <row r="99" spans="40:40">
      <c r="AN99" s="12">
        <f t="shared" si="1"/>
        <v>0</v>
      </c>
    </row>
  </sheetData>
  <sheetProtection sheet="1" objects="1"/>
  <mergeCells count="14">
    <mergeCell ref="D1:F1"/>
    <mergeCell ref="AA1:AL1"/>
    <mergeCell ref="D2:F2"/>
    <mergeCell ref="AJ2:AK2"/>
    <mergeCell ref="D3:F3"/>
    <mergeCell ref="AA5:AA7"/>
    <mergeCell ref="AA8:AA10"/>
    <mergeCell ref="AA11:AA13"/>
    <mergeCell ref="AB2:AB3"/>
    <mergeCell ref="AC2:AC3"/>
    <mergeCell ref="AD2:AD3"/>
    <mergeCell ref="AE2:AE3"/>
    <mergeCell ref="AF2:AF3"/>
    <mergeCell ref="AG2:AG3"/>
  </mergeCells>
  <pageMargins left="0.75" right="0.75" top="1" bottom="1" header="0.511805555555556" footer="0.511805555555556"/>
  <headerFooter/>
  <drawing r:id="rId1"/>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sheetPr>
    <pageSetUpPr autoPageBreaks="0"/>
  </sheetPr>
  <dimension ref="A1:AN99"/>
  <sheetViews>
    <sheetView showZeros="0" workbookViewId="0">
      <selection activeCell="A1" sqref="A1"/>
    </sheetView>
  </sheetViews>
  <sheetFormatPr defaultColWidth="9.14285714285714" defaultRowHeight="15"/>
  <cols>
    <col min="1" max="1" width="20.5714285714286" customWidth="1"/>
    <col min="2" max="2" width="29.7142857142857" style="8" customWidth="1"/>
    <col min="3" max="3" width="10.2857142857143" style="9" customWidth="1"/>
    <col min="4" max="4" width="10.2857142857143" style="10" customWidth="1"/>
    <col min="5" max="6" width="10.2857142857143" style="9" customWidth="1"/>
    <col min="7" max="7" width="10.2857142857143" style="8" customWidth="1"/>
    <col min="8" max="11" width="10.2857142857143" style="9" customWidth="1"/>
    <col min="12" max="12" width="10.2857142857143" style="11" customWidth="1"/>
    <col min="13" max="24" width="10.2857142857143" style="12" customWidth="1"/>
    <col min="26" max="26" width="0.990476190476191" customWidth="1"/>
    <col min="27" max="27" width="20.5714285714286" customWidth="1"/>
    <col min="28" max="28" width="29.7142857142857" style="8" customWidth="1"/>
    <col min="29" max="29" width="6.71428571428571" style="9" customWidth="1"/>
    <col min="30" max="30" width="19.1428571428571" style="10" customWidth="1"/>
    <col min="31" max="31" width="8.28571428571429" style="9" customWidth="1"/>
    <col min="32" max="32" width="7.42857142857143" style="9" customWidth="1"/>
    <col min="33" max="33" width="33.2857142857143" style="8" customWidth="1"/>
    <col min="34" max="34" width="9.28571428571429" style="9" customWidth="1"/>
    <col min="35" max="35" width="5.42857142857143" style="9" customWidth="1"/>
    <col min="36" max="36" width="3.85714285714286" style="9" customWidth="1"/>
    <col min="37" max="37" width="6.57142857142857" style="9" customWidth="1"/>
    <col min="38" max="38" width="36.2857142857143" style="11" customWidth="1"/>
    <col min="39" max="39" width="0.857142857142857" customWidth="1"/>
    <col min="40" max="40" width="9.14285714285714" style="12"/>
  </cols>
  <sheetData>
    <row r="1" ht="22.5" spans="1:40">
      <c r="A1" s="13" t="str">
        <f>Attraction_List!$Z$2</f>
        <v>Sheet Name</v>
      </c>
      <c r="B1" s="14" t="str">
        <f ca="1">MID(CELL("filename",B1),FIND("]",CELL("filename",B1))+1,255)</f>
        <v>Space_Mountain</v>
      </c>
      <c r="C1" s="14"/>
      <c r="D1" s="15" t="str">
        <f ca="1">HYPERLINK("#"&amp;CELL("address",INDEX(Attraction_List!$A$3:$A$9999,MATCH($B$1,Attraction_List!$Z$3:$Z$9999,0),1)),"Back to Attraction List")</f>
        <v>Back to Attraction List</v>
      </c>
      <c r="E1" s="16"/>
      <c r="F1" s="17"/>
      <c r="G1" s="18"/>
      <c r="H1" s="18"/>
      <c r="I1" s="18"/>
      <c r="J1" s="18"/>
      <c r="K1" s="18"/>
      <c r="L1" s="25"/>
      <c r="AA1" s="30" t="str">
        <f ca="1">N($B$14)&amp;" Task(s) From "&amp;N($B$15)&amp;" Character(s) Use "&amp;CHAR(34)&amp;$B$2&amp;CHAR(34)&amp;" For "&amp;N($AN$1)&amp;" Token(s)"</f>
        <v>7 Task(s) From 4 Character(s) Use "Space Mountain" For 7 Token(s)</v>
      </c>
      <c r="AB1" s="31"/>
      <c r="AC1" s="31"/>
      <c r="AD1" s="31"/>
      <c r="AE1" s="31"/>
      <c r="AF1" s="31"/>
      <c r="AG1" s="31"/>
      <c r="AH1" s="31"/>
      <c r="AI1" s="31"/>
      <c r="AJ1" s="31"/>
      <c r="AK1" s="31"/>
      <c r="AL1" s="61"/>
      <c r="AN1" s="12">
        <f ca="1">SUM($AN$4:$AN$9999)</f>
        <v>7</v>
      </c>
    </row>
    <row r="2" ht="22.5" spans="1:40">
      <c r="A2" s="13" t="str">
        <f>Attraction_List!$A$2</f>
        <v>Name</v>
      </c>
      <c r="B2" s="19" t="str">
        <f ca="1">LOOKUP(B1,Attraction_List!$Z$3:$Z$9999,Attraction_List!$A$3:$A$9999)</f>
        <v>Space Mountain</v>
      </c>
      <c r="C2" s="19"/>
      <c r="D2" s="9"/>
      <c r="G2" s="20"/>
      <c r="AA2" s="32" t="str">
        <f>HYPERLINK("#$A$1","&lt;&lt;&lt; Attraction Info")</f>
        <v>&lt;&lt;&lt; Attraction Info</v>
      </c>
      <c r="AB2" s="33" t="s">
        <v>276</v>
      </c>
      <c r="AC2" s="34" t="s">
        <v>277</v>
      </c>
      <c r="AD2" s="35" t="s">
        <v>278</v>
      </c>
      <c r="AE2" s="34" t="s">
        <v>279</v>
      </c>
      <c r="AF2" s="34" t="s">
        <v>280</v>
      </c>
      <c r="AG2" s="33" t="s">
        <v>281</v>
      </c>
      <c r="AH2" s="62"/>
      <c r="AI2" s="63" t="s">
        <v>282</v>
      </c>
      <c r="AJ2" s="62" t="s">
        <v>283</v>
      </c>
      <c r="AK2" s="62"/>
      <c r="AL2" s="64" t="str">
        <f ca="1">HYPERLINK("#"&amp;CELL("address",INDEX(Attraction_List!$A$3:$A$9999,MATCH($B$1,Attraction_List!$Z$3:$Z$9999,0),1)),"Back to Attraction List")</f>
        <v>Back to Attraction List</v>
      </c>
      <c r="AN2" s="12">
        <f ca="1" t="shared" ref="AN2:AN66" si="0">IF(ISBLANK($AL2),0,1+LEN($AL2)-LEN(SUBSTITUTE($AL2,"●","")))</f>
        <v>1</v>
      </c>
    </row>
    <row r="3" ht="22.5" spans="1:38">
      <c r="A3" s="13" t="str">
        <f>Attraction_List!$C$2</f>
        <v>Cost</v>
      </c>
      <c r="B3" s="19" t="str">
        <f ca="1">LOOKUP(B1,Attraction_List!$Z$3:$Z$9999,Attraction_List!$C$3:$C$9999)</f>
        <v>Free</v>
      </c>
      <c r="C3" s="19"/>
      <c r="D3" s="15" t="str">
        <f>IF($B$14&gt;0,HYPERLINK("#$AL$1","Task List &gt;&gt;&gt;"),HYPERLINK("#$A$1","No Tasks"))</f>
        <v>Task List &gt;&gt;&gt;</v>
      </c>
      <c r="E3" s="17"/>
      <c r="F3" s="17"/>
      <c r="G3" s="20"/>
      <c r="AA3" s="75" t="s">
        <v>284</v>
      </c>
      <c r="AB3" s="76"/>
      <c r="AC3" s="77"/>
      <c r="AD3" s="78"/>
      <c r="AE3" s="77"/>
      <c r="AF3" s="77"/>
      <c r="AG3" s="76"/>
      <c r="AH3" s="82" t="s">
        <v>285</v>
      </c>
      <c r="AI3" s="82" t="s">
        <v>286</v>
      </c>
      <c r="AJ3" s="82" t="s">
        <v>28</v>
      </c>
      <c r="AK3" s="82" t="s">
        <v>29</v>
      </c>
      <c r="AL3" s="83" t="s">
        <v>30</v>
      </c>
    </row>
    <row r="4" ht="21.75" spans="1:40">
      <c r="A4" s="13" t="str">
        <f>Attraction_List!$D$2</f>
        <v>Cost Units</v>
      </c>
      <c r="B4" s="19">
        <f ca="1">LOOKUP(B1,Attraction_List!$Z$3:$Z$9999,Attraction_List!$D$3:$D$9999)</f>
        <v>0</v>
      </c>
      <c r="C4" s="19"/>
      <c r="E4" s="21"/>
      <c r="G4" s="20"/>
      <c r="L4" s="26"/>
      <c r="AA4" s="79" t="s">
        <v>287</v>
      </c>
      <c r="AB4" s="182" t="s">
        <v>942</v>
      </c>
      <c r="AC4" s="183">
        <v>1</v>
      </c>
      <c r="AD4" s="43"/>
      <c r="AE4" s="183"/>
      <c r="AF4" s="183"/>
      <c r="AG4" s="182" t="s">
        <v>219</v>
      </c>
      <c r="AH4" s="183" t="s">
        <v>35</v>
      </c>
      <c r="AI4" s="183"/>
      <c r="AJ4" s="183">
        <v>13</v>
      </c>
      <c r="AK4" s="183">
        <v>110</v>
      </c>
      <c r="AL4" s="232" t="s">
        <v>943</v>
      </c>
      <c r="AN4" s="12">
        <f ca="1" t="shared" si="0"/>
        <v>2</v>
      </c>
    </row>
    <row r="5" ht="21.75" spans="1:40">
      <c r="A5" s="13" t="str">
        <f>Attraction_List!$E$2</f>
        <v>Limited Time</v>
      </c>
      <c r="B5" s="19" t="str">
        <f ca="1">IF(LOOKUP(B1,Attraction_List!$Z$3:$Z$9999,Attraction_List!$E$3:$E$9999)="Y","Yes","No")</f>
        <v>No</v>
      </c>
      <c r="C5" s="19"/>
      <c r="E5" s="21"/>
      <c r="G5" s="20"/>
      <c r="L5" s="26"/>
      <c r="AA5" s="113"/>
      <c r="AB5" s="208" t="s">
        <v>944</v>
      </c>
      <c r="AC5" s="209"/>
      <c r="AD5" s="210" t="s">
        <v>296</v>
      </c>
      <c r="AE5" s="209">
        <v>7</v>
      </c>
      <c r="AF5" s="209"/>
      <c r="AG5" s="208" t="s">
        <v>219</v>
      </c>
      <c r="AH5" s="209" t="s">
        <v>41</v>
      </c>
      <c r="AI5" s="209"/>
      <c r="AJ5" s="209">
        <v>37</v>
      </c>
      <c r="AK5" s="209">
        <v>370</v>
      </c>
      <c r="AL5" s="216"/>
      <c r="AN5" s="12">
        <f ca="1" t="shared" si="0"/>
        <v>0</v>
      </c>
    </row>
    <row r="6" ht="21" spans="1:40">
      <c r="A6" s="13" t="str">
        <f>Attraction_List!$F$2</f>
        <v>Build Time</v>
      </c>
      <c r="B6" s="19">
        <f ca="1">LOOKUP(B1,Attraction_List!$Z$3:$Z$9999,Attraction_List!$F$3:$F$9999)</f>
        <v>0</v>
      </c>
      <c r="C6" s="19"/>
      <c r="E6" s="21"/>
      <c r="G6" s="20"/>
      <c r="L6" s="26"/>
      <c r="AA6" s="79" t="s">
        <v>296</v>
      </c>
      <c r="AB6" s="230" t="s">
        <v>945</v>
      </c>
      <c r="AC6" s="183">
        <v>4</v>
      </c>
      <c r="AD6" s="43"/>
      <c r="AE6" s="183"/>
      <c r="AF6" s="183"/>
      <c r="AG6" s="182" t="s">
        <v>219</v>
      </c>
      <c r="AH6" s="183" t="s">
        <v>42</v>
      </c>
      <c r="AI6" s="183"/>
      <c r="AJ6" s="183">
        <v>20</v>
      </c>
      <c r="AK6" s="183">
        <v>200</v>
      </c>
      <c r="AL6" s="69" t="s">
        <v>563</v>
      </c>
      <c r="AN6" s="12">
        <f ca="1" t="shared" si="0"/>
        <v>1</v>
      </c>
    </row>
    <row r="7" ht="21.75" spans="1:40">
      <c r="A7" s="13" t="str">
        <f>Attraction_List!$G$2</f>
        <v>Size</v>
      </c>
      <c r="B7" s="19">
        <f ca="1">LOOKUP(B1,Attraction_List!$Z$3:$Z$9999,Attraction_List!$G$3:$G$9999)</f>
        <v>0</v>
      </c>
      <c r="C7" s="19"/>
      <c r="E7" s="21"/>
      <c r="G7" s="20"/>
      <c r="L7" s="26"/>
      <c r="AA7" s="80"/>
      <c r="AB7" s="231" t="s">
        <v>944</v>
      </c>
      <c r="AC7" s="185">
        <v>7</v>
      </c>
      <c r="AD7" s="41" t="s">
        <v>287</v>
      </c>
      <c r="AE7" s="185"/>
      <c r="AF7" s="185"/>
      <c r="AG7" s="184" t="s">
        <v>219</v>
      </c>
      <c r="AH7" s="185" t="s">
        <v>41</v>
      </c>
      <c r="AI7" s="185"/>
      <c r="AJ7" s="185">
        <v>37</v>
      </c>
      <c r="AK7" s="185">
        <v>370</v>
      </c>
      <c r="AL7" s="68"/>
      <c r="AN7" s="12">
        <f ca="1" t="shared" si="0"/>
        <v>0</v>
      </c>
    </row>
    <row r="8" ht="21.75" spans="1:40">
      <c r="A8" s="13" t="str">
        <f>Attraction_List!$H$2</f>
        <v>Collect Time</v>
      </c>
      <c r="B8" s="19" t="str">
        <f ca="1">LOOKUP(B1,Attraction_List!$Z$3:$Z$9999,Attraction_List!$H$3:$H$9999)</f>
        <v>12h</v>
      </c>
      <c r="C8" s="19"/>
      <c r="E8" s="21"/>
      <c r="G8" s="20"/>
      <c r="L8" s="26"/>
      <c r="AA8" s="84" t="s">
        <v>376</v>
      </c>
      <c r="AB8" s="85" t="s">
        <v>946</v>
      </c>
      <c r="AC8" s="86">
        <v>10</v>
      </c>
      <c r="AD8" s="87"/>
      <c r="AE8" s="86"/>
      <c r="AF8" s="86"/>
      <c r="AG8" s="85" t="s">
        <v>219</v>
      </c>
      <c r="AH8" s="86" t="s">
        <v>397</v>
      </c>
      <c r="AI8" s="86"/>
      <c r="AJ8" s="86">
        <v>39</v>
      </c>
      <c r="AK8" s="86">
        <v>325</v>
      </c>
      <c r="AL8" s="233"/>
      <c r="AN8" s="12">
        <f ca="1" t="shared" si="0"/>
        <v>0</v>
      </c>
    </row>
    <row r="9" ht="21" spans="1:40">
      <c r="A9" s="13" t="str">
        <f>Attraction_List!$I$2</f>
        <v>Striking Gold</v>
      </c>
      <c r="B9" s="19" t="str">
        <f ca="1">IF(LOOKUP(B1,Attraction_List!$Z$3:$Z$9999,Attraction_List!$I$3:$I$9999)="Y","Yes","No")</f>
        <v>No</v>
      </c>
      <c r="C9" s="19"/>
      <c r="E9" s="21"/>
      <c r="G9" s="20"/>
      <c r="L9" s="26"/>
      <c r="AA9" s="124" t="s">
        <v>380</v>
      </c>
      <c r="AB9" s="102" t="s">
        <v>947</v>
      </c>
      <c r="AC9" s="103">
        <v>10</v>
      </c>
      <c r="AD9" s="104"/>
      <c r="AE9" s="103"/>
      <c r="AF9" s="103"/>
      <c r="AG9" s="102" t="s">
        <v>219</v>
      </c>
      <c r="AH9" s="103" t="s">
        <v>46</v>
      </c>
      <c r="AI9" s="103"/>
      <c r="AJ9" s="103">
        <v>16</v>
      </c>
      <c r="AK9" s="103">
        <v>155</v>
      </c>
      <c r="AL9" s="109" t="s">
        <v>556</v>
      </c>
      <c r="AN9" s="12">
        <f ca="1" t="shared" si="0"/>
        <v>1</v>
      </c>
    </row>
    <row r="10" ht="26.25" spans="1:40">
      <c r="A10" s="13" t="str">
        <f>Attraction_List!$J$2</f>
        <v>XP</v>
      </c>
      <c r="B10" s="19">
        <f ca="1">LOOKUP(B1,Attraction_List!$Z$3:$Z$9999,Attraction_List!$J$3:$J$9999)</f>
        <v>34</v>
      </c>
      <c r="C10" s="19"/>
      <c r="E10" s="21"/>
      <c r="G10" s="20"/>
      <c r="L10" s="26"/>
      <c r="AA10" s="80"/>
      <c r="AB10" s="98" t="s">
        <v>948</v>
      </c>
      <c r="AC10" s="99">
        <v>1</v>
      </c>
      <c r="AD10" s="100"/>
      <c r="AE10" s="99"/>
      <c r="AF10" s="99"/>
      <c r="AG10" s="98" t="s">
        <v>219</v>
      </c>
      <c r="AH10" s="99" t="s">
        <v>42</v>
      </c>
      <c r="AI10" s="99"/>
      <c r="AJ10" s="99">
        <v>20</v>
      </c>
      <c r="AK10" s="99">
        <v>200</v>
      </c>
      <c r="AL10" s="108" t="s">
        <v>949</v>
      </c>
      <c r="AN10" s="12">
        <f ca="1" t="shared" si="0"/>
        <v>3</v>
      </c>
    </row>
    <row r="11" ht="21" spans="1:40">
      <c r="A11" s="13" t="str">
        <f>Attraction_List!$K$2</f>
        <v>Magic</v>
      </c>
      <c r="B11" s="19">
        <f ca="1">LOOKUP(B1,Attraction_List!$Z$3:$Z$9999,Attraction_List!$K$3:$K$9999)</f>
        <v>190</v>
      </c>
      <c r="C11" s="19"/>
      <c r="D11" s="22"/>
      <c r="E11" s="23"/>
      <c r="F11" s="24"/>
      <c r="G11" s="22"/>
      <c r="H11" s="24"/>
      <c r="I11" s="24"/>
      <c r="J11" s="24"/>
      <c r="K11" s="24"/>
      <c r="L11" s="27"/>
      <c r="AA11" s="44"/>
      <c r="AB11" s="45"/>
      <c r="AC11" s="45"/>
      <c r="AD11" s="45"/>
      <c r="AE11" s="45"/>
      <c r="AF11" s="45"/>
      <c r="AG11" s="45"/>
      <c r="AH11" s="45"/>
      <c r="AI11" s="45"/>
      <c r="AJ11" s="45"/>
      <c r="AK11" s="45"/>
      <c r="AL11" s="46"/>
      <c r="AN11" s="12">
        <f ca="1" t="shared" si="0"/>
        <v>0</v>
      </c>
    </row>
    <row r="12" ht="21" spans="1:40">
      <c r="A12" s="13" t="str">
        <f>Attraction_List!$L$2</f>
        <v>Possible Tokens</v>
      </c>
      <c r="B12" s="19" t="str">
        <f ca="1">LOOKUP(B1,Attraction_List!$Z$3:$Z$9999,Attraction_List!$L$3:$L$9999)</f>
        <v>Zurg's Blaster</v>
      </c>
      <c r="C12" s="19"/>
      <c r="E12" s="21"/>
      <c r="G12" s="20"/>
      <c r="L12" s="28"/>
      <c r="AA12" s="44"/>
      <c r="AB12" s="45"/>
      <c r="AC12" s="45"/>
      <c r="AD12" s="45"/>
      <c r="AE12" s="45"/>
      <c r="AF12" s="45"/>
      <c r="AG12" s="45"/>
      <c r="AH12" s="45"/>
      <c r="AI12" s="45"/>
      <c r="AJ12" s="45"/>
      <c r="AK12" s="45"/>
      <c r="AL12" s="46"/>
      <c r="AN12" s="12">
        <f ca="1" t="shared" si="0"/>
        <v>0</v>
      </c>
    </row>
    <row r="13" ht="21" spans="1:40">
      <c r="A13" s="13" t="str">
        <f>Attraction_List!$M$2</f>
        <v>Activity</v>
      </c>
      <c r="B13" s="19" t="str">
        <f ca="1">LOOKUP(B1,Attraction_List!$Z$3:$Z$9999,Attraction_List!$M$3:$M$9999)</f>
        <v>Searching the Stars</v>
      </c>
      <c r="C13" s="19"/>
      <c r="E13" s="21"/>
      <c r="G13" s="20"/>
      <c r="L13" s="29"/>
      <c r="AA13" s="44"/>
      <c r="AB13" s="45"/>
      <c r="AC13" s="45"/>
      <c r="AD13" s="45"/>
      <c r="AE13" s="45"/>
      <c r="AF13" s="45"/>
      <c r="AG13" s="45"/>
      <c r="AH13" s="45"/>
      <c r="AI13" s="45"/>
      <c r="AJ13" s="45"/>
      <c r="AK13" s="45"/>
      <c r="AL13" s="46"/>
      <c r="AN13" s="12">
        <f ca="1" t="shared" si="0"/>
        <v>0</v>
      </c>
    </row>
    <row r="14" ht="21" spans="1:40">
      <c r="A14" s="13" t="s">
        <v>308</v>
      </c>
      <c r="B14" s="22">
        <f>COUNTA($AB$4:$AB$9999)</f>
        <v>7</v>
      </c>
      <c r="C14" s="24"/>
      <c r="D14" s="22"/>
      <c r="E14" s="23"/>
      <c r="F14" s="24"/>
      <c r="G14" s="20"/>
      <c r="H14" s="24"/>
      <c r="I14" s="24"/>
      <c r="J14" s="24"/>
      <c r="K14" s="24"/>
      <c r="L14" s="28"/>
      <c r="AA14" s="44"/>
      <c r="AB14" s="45"/>
      <c r="AC14" s="45"/>
      <c r="AD14" s="45"/>
      <c r="AE14" s="45"/>
      <c r="AF14" s="45"/>
      <c r="AG14" s="45"/>
      <c r="AH14" s="45"/>
      <c r="AI14" s="45"/>
      <c r="AJ14" s="45"/>
      <c r="AK14" s="45"/>
      <c r="AL14" s="46"/>
      <c r="AN14" s="12">
        <f ca="1" t="shared" si="0"/>
        <v>0</v>
      </c>
    </row>
    <row r="15" ht="21" spans="1:40">
      <c r="A15" s="13" t="s">
        <v>311</v>
      </c>
      <c r="B15" s="22">
        <f>COUNTA($AA$4:$AA$9999)</f>
        <v>4</v>
      </c>
      <c r="C15" s="24"/>
      <c r="D15" s="22"/>
      <c r="E15" s="23"/>
      <c r="F15" s="24"/>
      <c r="G15" s="20"/>
      <c r="H15" s="24"/>
      <c r="I15" s="24"/>
      <c r="J15" s="24"/>
      <c r="K15" s="24"/>
      <c r="L15" s="28"/>
      <c r="AA15" s="44"/>
      <c r="AB15" s="45"/>
      <c r="AC15" s="45"/>
      <c r="AD15" s="45"/>
      <c r="AE15" s="45"/>
      <c r="AF15" s="45"/>
      <c r="AG15" s="45"/>
      <c r="AH15" s="45"/>
      <c r="AI15" s="45"/>
      <c r="AJ15" s="45"/>
      <c r="AK15" s="45"/>
      <c r="AL15" s="46"/>
      <c r="AN15" s="12">
        <f ca="1" t="shared" si="0"/>
        <v>0</v>
      </c>
    </row>
    <row r="16" spans="27:40">
      <c r="AA16" s="44"/>
      <c r="AB16" s="46"/>
      <c r="AC16" s="45"/>
      <c r="AD16" s="47"/>
      <c r="AE16" s="45"/>
      <c r="AF16" s="45"/>
      <c r="AG16" s="45"/>
      <c r="AH16" s="45"/>
      <c r="AI16" s="45"/>
      <c r="AJ16" s="45"/>
      <c r="AK16" s="45"/>
      <c r="AL16" s="46"/>
      <c r="AN16" s="12">
        <f ca="1" t="shared" si="0"/>
        <v>0</v>
      </c>
    </row>
    <row r="17" spans="27:40">
      <c r="AA17" s="44"/>
      <c r="AB17" s="46"/>
      <c r="AC17" s="45"/>
      <c r="AD17" s="45"/>
      <c r="AE17" s="45"/>
      <c r="AF17" s="45"/>
      <c r="AG17" s="45"/>
      <c r="AH17" s="45"/>
      <c r="AI17" s="45"/>
      <c r="AJ17" s="45"/>
      <c r="AK17" s="45"/>
      <c r="AL17" s="46"/>
      <c r="AN17" s="12">
        <f ca="1" t="shared" si="0"/>
        <v>0</v>
      </c>
    </row>
    <row r="18" spans="27:40">
      <c r="AA18" s="44"/>
      <c r="AB18" s="46"/>
      <c r="AC18" s="45"/>
      <c r="AD18" s="45"/>
      <c r="AE18" s="45"/>
      <c r="AF18" s="45"/>
      <c r="AG18" s="46"/>
      <c r="AH18" s="45"/>
      <c r="AI18" s="45"/>
      <c r="AJ18" s="45"/>
      <c r="AK18" s="45"/>
      <c r="AL18" s="46"/>
      <c r="AN18" s="12">
        <f ca="1" t="shared" si="0"/>
        <v>0</v>
      </c>
    </row>
    <row r="19" spans="27:40">
      <c r="AA19" s="44"/>
      <c r="AB19" s="46"/>
      <c r="AC19" s="45"/>
      <c r="AD19" s="45"/>
      <c r="AE19" s="45"/>
      <c r="AF19" s="45"/>
      <c r="AG19" s="46"/>
      <c r="AH19" s="45"/>
      <c r="AI19" s="45"/>
      <c r="AJ19" s="45"/>
      <c r="AK19" s="45"/>
      <c r="AL19" s="46"/>
      <c r="AN19" s="12">
        <f ca="1" t="shared" si="0"/>
        <v>0</v>
      </c>
    </row>
    <row r="20" spans="27:40">
      <c r="AA20" s="44"/>
      <c r="AB20" s="46"/>
      <c r="AC20" s="45"/>
      <c r="AD20" s="47"/>
      <c r="AE20" s="45"/>
      <c r="AF20" s="45"/>
      <c r="AG20" s="46"/>
      <c r="AH20" s="45"/>
      <c r="AI20" s="45"/>
      <c r="AJ20" s="45"/>
      <c r="AK20" s="45"/>
      <c r="AL20" s="46"/>
      <c r="AN20" s="12">
        <f ca="1" t="shared" si="0"/>
        <v>0</v>
      </c>
    </row>
    <row r="21" spans="27:40">
      <c r="AA21" s="44"/>
      <c r="AB21" s="46"/>
      <c r="AC21" s="45"/>
      <c r="AD21" s="45"/>
      <c r="AE21" s="45"/>
      <c r="AF21" s="45"/>
      <c r="AG21" s="46"/>
      <c r="AH21" s="45"/>
      <c r="AI21" s="45"/>
      <c r="AJ21" s="45"/>
      <c r="AK21" s="45"/>
      <c r="AL21" s="46"/>
      <c r="AN21" s="12">
        <f ca="1" t="shared" si="0"/>
        <v>0</v>
      </c>
    </row>
    <row r="22" spans="27:40">
      <c r="AA22" s="44"/>
      <c r="AB22" s="46"/>
      <c r="AC22" s="45"/>
      <c r="AD22" s="45"/>
      <c r="AE22" s="45"/>
      <c r="AF22" s="45"/>
      <c r="AG22" s="46"/>
      <c r="AH22" s="45"/>
      <c r="AI22" s="45"/>
      <c r="AJ22" s="45"/>
      <c r="AK22" s="45"/>
      <c r="AL22" s="46"/>
      <c r="AN22" s="12">
        <f ca="1" t="shared" si="0"/>
        <v>0</v>
      </c>
    </row>
    <row r="23" spans="27:40">
      <c r="AA23" s="44"/>
      <c r="AB23" s="46"/>
      <c r="AC23" s="45"/>
      <c r="AD23" s="45"/>
      <c r="AE23" s="45"/>
      <c r="AF23" s="45"/>
      <c r="AG23" s="46"/>
      <c r="AH23" s="45"/>
      <c r="AI23" s="45"/>
      <c r="AJ23" s="45"/>
      <c r="AK23" s="45"/>
      <c r="AL23" s="46"/>
      <c r="AN23" s="12">
        <f ca="1" t="shared" si="0"/>
        <v>0</v>
      </c>
    </row>
    <row r="24" spans="27:40">
      <c r="AA24" s="44"/>
      <c r="AB24" s="45"/>
      <c r="AC24" s="45"/>
      <c r="AD24" s="45"/>
      <c r="AE24" s="45"/>
      <c r="AF24" s="45"/>
      <c r="AG24" s="45"/>
      <c r="AH24" s="45"/>
      <c r="AI24" s="45"/>
      <c r="AJ24" s="45"/>
      <c r="AK24" s="45"/>
      <c r="AL24" s="46"/>
      <c r="AN24" s="12">
        <f ca="1" t="shared" si="0"/>
        <v>0</v>
      </c>
    </row>
    <row r="25" spans="27:40">
      <c r="AA25" s="44"/>
      <c r="AB25" s="45"/>
      <c r="AC25" s="45"/>
      <c r="AD25" s="47"/>
      <c r="AE25" s="45"/>
      <c r="AF25" s="45"/>
      <c r="AG25" s="45"/>
      <c r="AH25" s="45"/>
      <c r="AI25" s="45"/>
      <c r="AJ25" s="45"/>
      <c r="AK25" s="45"/>
      <c r="AL25" s="46"/>
      <c r="AN25" s="12">
        <f ca="1" t="shared" si="0"/>
        <v>0</v>
      </c>
    </row>
    <row r="26" spans="27:40">
      <c r="AA26" s="44"/>
      <c r="AB26" s="45"/>
      <c r="AC26" s="45"/>
      <c r="AD26" s="45"/>
      <c r="AE26" s="45"/>
      <c r="AF26" s="45"/>
      <c r="AG26" s="45"/>
      <c r="AH26" s="45"/>
      <c r="AI26" s="45"/>
      <c r="AJ26" s="45"/>
      <c r="AK26" s="45"/>
      <c r="AL26" s="46"/>
      <c r="AN26" s="12">
        <f ca="1" t="shared" si="0"/>
        <v>0</v>
      </c>
    </row>
    <row r="27" spans="27:40">
      <c r="AA27" s="44"/>
      <c r="AB27" s="45"/>
      <c r="AC27" s="45"/>
      <c r="AD27" s="45"/>
      <c r="AE27" s="45"/>
      <c r="AF27" s="45"/>
      <c r="AG27" s="45"/>
      <c r="AH27" s="45"/>
      <c r="AI27" s="45"/>
      <c r="AJ27" s="45"/>
      <c r="AK27" s="45"/>
      <c r="AL27" s="46"/>
      <c r="AN27" s="12">
        <f ca="1" t="shared" si="0"/>
        <v>0</v>
      </c>
    </row>
    <row r="28" spans="27:40">
      <c r="AA28" s="44"/>
      <c r="AB28" s="45"/>
      <c r="AC28" s="45"/>
      <c r="AD28" s="45"/>
      <c r="AE28" s="45"/>
      <c r="AF28" s="45"/>
      <c r="AG28" s="45"/>
      <c r="AH28" s="45"/>
      <c r="AI28" s="45"/>
      <c r="AJ28" s="45"/>
      <c r="AK28" s="45"/>
      <c r="AL28" s="46"/>
      <c r="AN28" s="12">
        <f ca="1" t="shared" si="0"/>
        <v>0</v>
      </c>
    </row>
    <row r="29" spans="27:40">
      <c r="AA29" s="44"/>
      <c r="AB29" s="45"/>
      <c r="AC29" s="45"/>
      <c r="AD29" s="45"/>
      <c r="AE29" s="45"/>
      <c r="AF29" s="45"/>
      <c r="AG29" s="45"/>
      <c r="AH29" s="45"/>
      <c r="AI29" s="45"/>
      <c r="AJ29" s="45"/>
      <c r="AK29" s="45"/>
      <c r="AL29" s="46"/>
      <c r="AN29" s="12">
        <f ca="1" t="shared" si="0"/>
        <v>0</v>
      </c>
    </row>
    <row r="30" spans="27:40">
      <c r="AA30" s="44"/>
      <c r="AB30" s="45"/>
      <c r="AC30" s="45"/>
      <c r="AD30" s="45"/>
      <c r="AE30" s="45"/>
      <c r="AF30" s="45"/>
      <c r="AG30" s="45"/>
      <c r="AH30" s="45"/>
      <c r="AI30" s="45"/>
      <c r="AJ30" s="45"/>
      <c r="AK30" s="45"/>
      <c r="AL30" s="46"/>
      <c r="AN30" s="12">
        <f ca="1" t="shared" si="0"/>
        <v>0</v>
      </c>
    </row>
    <row r="31" spans="27:40">
      <c r="AA31" s="44"/>
      <c r="AB31" s="45"/>
      <c r="AC31" s="45"/>
      <c r="AD31" s="45"/>
      <c r="AE31" s="45"/>
      <c r="AF31" s="45"/>
      <c r="AG31" s="45"/>
      <c r="AH31" s="45"/>
      <c r="AI31" s="45"/>
      <c r="AJ31" s="45"/>
      <c r="AK31" s="45"/>
      <c r="AL31" s="46"/>
      <c r="AN31" s="12">
        <f ca="1" t="shared" si="0"/>
        <v>0</v>
      </c>
    </row>
    <row r="32" spans="27:40">
      <c r="AA32" s="44"/>
      <c r="AB32" s="45"/>
      <c r="AC32" s="45"/>
      <c r="AD32" s="45"/>
      <c r="AE32" s="45"/>
      <c r="AF32" s="45"/>
      <c r="AG32" s="45"/>
      <c r="AH32" s="45"/>
      <c r="AI32" s="45"/>
      <c r="AJ32" s="45"/>
      <c r="AK32" s="45"/>
      <c r="AL32" s="46"/>
      <c r="AN32" s="12">
        <f ca="1" t="shared" si="0"/>
        <v>0</v>
      </c>
    </row>
    <row r="33" spans="27:40">
      <c r="AA33" s="44"/>
      <c r="AB33" s="45"/>
      <c r="AC33" s="45"/>
      <c r="AD33" s="47"/>
      <c r="AE33" s="45"/>
      <c r="AF33" s="45"/>
      <c r="AG33" s="45"/>
      <c r="AH33" s="45"/>
      <c r="AI33" s="45"/>
      <c r="AJ33" s="45"/>
      <c r="AK33" s="45"/>
      <c r="AL33" s="46"/>
      <c r="AN33" s="12">
        <f ca="1" t="shared" si="0"/>
        <v>0</v>
      </c>
    </row>
    <row r="34" spans="27:40">
      <c r="AA34" s="44"/>
      <c r="AB34" s="46"/>
      <c r="AC34" s="45"/>
      <c r="AD34" s="45"/>
      <c r="AE34" s="45"/>
      <c r="AF34" s="45"/>
      <c r="AG34" s="46"/>
      <c r="AH34" s="45"/>
      <c r="AI34" s="45"/>
      <c r="AJ34" s="45"/>
      <c r="AK34" s="45"/>
      <c r="AL34" s="70"/>
      <c r="AN34" s="12">
        <f ca="1" t="shared" si="0"/>
        <v>0</v>
      </c>
    </row>
    <row r="35" spans="27:40">
      <c r="AA35" s="48"/>
      <c r="AB35" s="49"/>
      <c r="AC35" s="50"/>
      <c r="AD35" s="50"/>
      <c r="AE35" s="50"/>
      <c r="AF35" s="50"/>
      <c r="AG35" s="49"/>
      <c r="AH35" s="50"/>
      <c r="AI35" s="50"/>
      <c r="AJ35" s="50"/>
      <c r="AK35" s="50"/>
      <c r="AL35" s="71"/>
      <c r="AN35" s="12">
        <f ca="1" t="shared" si="0"/>
        <v>0</v>
      </c>
    </row>
    <row r="36" spans="27:40">
      <c r="AA36" s="48"/>
      <c r="AB36" s="49"/>
      <c r="AC36" s="50"/>
      <c r="AD36" s="50"/>
      <c r="AE36" s="50"/>
      <c r="AF36" s="50"/>
      <c r="AG36" s="49"/>
      <c r="AH36" s="50"/>
      <c r="AI36" s="50"/>
      <c r="AJ36" s="50"/>
      <c r="AK36" s="50"/>
      <c r="AL36" s="71"/>
      <c r="AN36" s="12">
        <f ca="1" t="shared" si="0"/>
        <v>0</v>
      </c>
    </row>
    <row r="37" spans="27:40">
      <c r="AA37" s="48"/>
      <c r="AB37" s="49"/>
      <c r="AC37" s="50"/>
      <c r="AD37" s="50"/>
      <c r="AE37" s="50"/>
      <c r="AF37" s="50"/>
      <c r="AG37" s="49"/>
      <c r="AH37" s="50"/>
      <c r="AI37" s="50"/>
      <c r="AJ37" s="50"/>
      <c r="AK37" s="50"/>
      <c r="AL37" s="71"/>
      <c r="AN37" s="12">
        <f ca="1" t="shared" si="0"/>
        <v>0</v>
      </c>
    </row>
    <row r="38" spans="27:40">
      <c r="AA38" s="51"/>
      <c r="AB38" s="29"/>
      <c r="AC38" s="10"/>
      <c r="AE38" s="10"/>
      <c r="AF38" s="10"/>
      <c r="AG38" s="29"/>
      <c r="AH38" s="10"/>
      <c r="AI38" s="10"/>
      <c r="AJ38" s="10"/>
      <c r="AK38" s="10"/>
      <c r="AL38" s="28"/>
      <c r="AN38" s="12">
        <f ca="1" t="shared" si="0"/>
        <v>0</v>
      </c>
    </row>
    <row r="39" spans="27:40">
      <c r="AA39" s="51"/>
      <c r="AB39" s="29"/>
      <c r="AC39" s="10"/>
      <c r="AE39" s="10"/>
      <c r="AF39" s="10"/>
      <c r="AG39" s="29"/>
      <c r="AH39" s="10"/>
      <c r="AI39" s="10"/>
      <c r="AJ39" s="10"/>
      <c r="AK39" s="10"/>
      <c r="AL39" s="28"/>
      <c r="AN39" s="12">
        <f ca="1" t="shared" si="0"/>
        <v>0</v>
      </c>
    </row>
    <row r="40" spans="27:40">
      <c r="AA40" s="51"/>
      <c r="AB40" s="29"/>
      <c r="AC40" s="10"/>
      <c r="AE40" s="10"/>
      <c r="AF40" s="10"/>
      <c r="AG40" s="29"/>
      <c r="AH40" s="10"/>
      <c r="AI40" s="10"/>
      <c r="AJ40" s="10"/>
      <c r="AK40" s="10"/>
      <c r="AL40" s="28"/>
      <c r="AN40" s="12">
        <f ca="1" t="shared" si="0"/>
        <v>0</v>
      </c>
    </row>
    <row r="41" spans="27:40">
      <c r="AA41" s="51"/>
      <c r="AB41" s="29"/>
      <c r="AC41" s="10"/>
      <c r="AE41" s="10"/>
      <c r="AF41" s="10"/>
      <c r="AG41" s="29"/>
      <c r="AH41" s="10"/>
      <c r="AI41" s="10"/>
      <c r="AJ41" s="10"/>
      <c r="AK41" s="10"/>
      <c r="AL41" s="28"/>
      <c r="AN41" s="12">
        <f ca="1" t="shared" si="0"/>
        <v>0</v>
      </c>
    </row>
    <row r="42" spans="27:40">
      <c r="AA42" s="51"/>
      <c r="AB42" s="29"/>
      <c r="AC42" s="10"/>
      <c r="AE42" s="10"/>
      <c r="AF42" s="10"/>
      <c r="AG42" s="29"/>
      <c r="AH42" s="10"/>
      <c r="AI42" s="10"/>
      <c r="AJ42" s="10"/>
      <c r="AK42" s="10"/>
      <c r="AL42" s="28"/>
      <c r="AN42" s="12">
        <f ca="1" t="shared" si="0"/>
        <v>0</v>
      </c>
    </row>
    <row r="43" spans="27:40">
      <c r="AA43" s="51"/>
      <c r="AB43" s="29"/>
      <c r="AC43" s="10"/>
      <c r="AE43" s="10"/>
      <c r="AF43" s="10"/>
      <c r="AG43" s="29"/>
      <c r="AH43" s="10"/>
      <c r="AI43" s="10"/>
      <c r="AJ43" s="10"/>
      <c r="AK43" s="10"/>
      <c r="AL43" s="28"/>
      <c r="AN43" s="12">
        <f ca="1" t="shared" si="0"/>
        <v>0</v>
      </c>
    </row>
    <row r="44" spans="40:40">
      <c r="AN44" s="12">
        <f ca="1" t="shared" si="0"/>
        <v>0</v>
      </c>
    </row>
    <row r="45" spans="27:40">
      <c r="AA45" s="52"/>
      <c r="AB45" s="53"/>
      <c r="AC45" s="54"/>
      <c r="AD45" s="50"/>
      <c r="AE45" s="54"/>
      <c r="AF45" s="54"/>
      <c r="AG45" s="53"/>
      <c r="AH45" s="54"/>
      <c r="AI45" s="54"/>
      <c r="AJ45" s="54"/>
      <c r="AK45" s="54"/>
      <c r="AL45" s="72"/>
      <c r="AM45" s="52"/>
      <c r="AN45" s="12">
        <f ca="1" t="shared" si="0"/>
        <v>0</v>
      </c>
    </row>
    <row r="46" spans="27:40">
      <c r="AA46" s="44"/>
      <c r="AB46" s="55"/>
      <c r="AC46" s="56"/>
      <c r="AD46" s="45"/>
      <c r="AE46" s="56"/>
      <c r="AF46" s="56"/>
      <c r="AG46" s="55"/>
      <c r="AH46" s="56"/>
      <c r="AI46" s="56"/>
      <c r="AJ46" s="56"/>
      <c r="AK46" s="56"/>
      <c r="AL46" s="73"/>
      <c r="AM46" s="52"/>
      <c r="AN46" s="12">
        <f ca="1" t="shared" si="0"/>
        <v>0</v>
      </c>
    </row>
    <row r="47" spans="27:40">
      <c r="AA47" s="44"/>
      <c r="AB47" s="55"/>
      <c r="AC47" s="56"/>
      <c r="AD47" s="45"/>
      <c r="AE47" s="56"/>
      <c r="AF47" s="56"/>
      <c r="AG47" s="55"/>
      <c r="AH47" s="56"/>
      <c r="AI47" s="56"/>
      <c r="AJ47" s="56"/>
      <c r="AK47" s="56"/>
      <c r="AL47" s="46"/>
      <c r="AM47" s="52"/>
      <c r="AN47" s="12">
        <f ca="1" t="shared" si="0"/>
        <v>0</v>
      </c>
    </row>
    <row r="48" spans="27:40">
      <c r="AA48" s="44"/>
      <c r="AB48" s="55"/>
      <c r="AC48" s="56"/>
      <c r="AD48" s="57"/>
      <c r="AE48" s="56"/>
      <c r="AF48" s="56"/>
      <c r="AG48" s="55"/>
      <c r="AH48" s="56"/>
      <c r="AI48" s="56"/>
      <c r="AJ48" s="56"/>
      <c r="AK48" s="56"/>
      <c r="AL48" s="46"/>
      <c r="AM48" s="52"/>
      <c r="AN48" s="12">
        <f ca="1" t="shared" si="0"/>
        <v>0</v>
      </c>
    </row>
    <row r="49" spans="27:40">
      <c r="AA49" s="58"/>
      <c r="AB49" s="59"/>
      <c r="AC49" s="21"/>
      <c r="AD49" s="60"/>
      <c r="AE49" s="21"/>
      <c r="AF49" s="21"/>
      <c r="AG49" s="59"/>
      <c r="AH49" s="21"/>
      <c r="AI49" s="21"/>
      <c r="AJ49" s="21"/>
      <c r="AK49" s="21"/>
      <c r="AL49" s="74"/>
      <c r="AN49" s="12">
        <f ca="1" t="shared" si="0"/>
        <v>0</v>
      </c>
    </row>
    <row r="50" spans="40:40">
      <c r="AN50" s="12">
        <f ca="1" t="shared" si="0"/>
        <v>0</v>
      </c>
    </row>
    <row r="51" spans="40:40">
      <c r="AN51" s="12">
        <f ca="1" t="shared" si="0"/>
        <v>0</v>
      </c>
    </row>
    <row r="52" spans="40:40">
      <c r="AN52" s="12">
        <f ca="1" t="shared" si="0"/>
        <v>0</v>
      </c>
    </row>
    <row r="53" spans="40:40">
      <c r="AN53" s="12">
        <f ca="1" t="shared" si="0"/>
        <v>0</v>
      </c>
    </row>
    <row r="54" spans="40:40">
      <c r="AN54" s="12">
        <f ca="1" t="shared" si="0"/>
        <v>0</v>
      </c>
    </row>
    <row r="55" spans="40:40">
      <c r="AN55" s="12">
        <f ca="1" t="shared" si="0"/>
        <v>0</v>
      </c>
    </row>
    <row r="56" spans="40:40">
      <c r="AN56" s="12">
        <f ca="1" t="shared" si="0"/>
        <v>0</v>
      </c>
    </row>
    <row r="57" spans="40:40">
      <c r="AN57" s="12">
        <f ca="1" t="shared" si="0"/>
        <v>0</v>
      </c>
    </row>
    <row r="58" spans="40:40">
      <c r="AN58" s="12">
        <f ca="1" t="shared" si="0"/>
        <v>0</v>
      </c>
    </row>
    <row r="59" spans="40:40">
      <c r="AN59" s="12">
        <f ca="1" t="shared" si="0"/>
        <v>0</v>
      </c>
    </row>
    <row r="60" spans="40:40">
      <c r="AN60" s="12">
        <f ca="1" t="shared" si="0"/>
        <v>0</v>
      </c>
    </row>
    <row r="61" spans="40:40">
      <c r="AN61" s="12">
        <f ca="1" t="shared" si="0"/>
        <v>0</v>
      </c>
    </row>
    <row r="62" spans="40:40">
      <c r="AN62" s="12">
        <f ca="1" t="shared" si="0"/>
        <v>0</v>
      </c>
    </row>
    <row r="63" spans="40:40">
      <c r="AN63" s="12">
        <f ca="1" t="shared" si="0"/>
        <v>0</v>
      </c>
    </row>
    <row r="64" spans="40:40">
      <c r="AN64" s="12">
        <f ca="1" t="shared" si="0"/>
        <v>0</v>
      </c>
    </row>
    <row r="65" spans="40:40">
      <c r="AN65" s="12">
        <f ca="1" t="shared" si="0"/>
        <v>0</v>
      </c>
    </row>
    <row r="66" spans="40:40">
      <c r="AN66" s="12">
        <f ca="1" t="shared" si="0"/>
        <v>0</v>
      </c>
    </row>
    <row r="67" spans="40:40">
      <c r="AN67" s="12">
        <f t="shared" ref="AN67:AN99" si="1">IF(ISBLANK($AL67),0,1+LEN($AL67)-LEN(SUBSTITUTE($AL67,"●","")))</f>
        <v>0</v>
      </c>
    </row>
    <row r="68" spans="40:40">
      <c r="AN68" s="12">
        <f t="shared" si="1"/>
        <v>0</v>
      </c>
    </row>
    <row r="69" spans="40:40">
      <c r="AN69" s="12">
        <f t="shared" si="1"/>
        <v>0</v>
      </c>
    </row>
    <row r="70" spans="40:40">
      <c r="AN70" s="12">
        <f t="shared" si="1"/>
        <v>0</v>
      </c>
    </row>
    <row r="71" spans="40:40">
      <c r="AN71" s="12">
        <f t="shared" si="1"/>
        <v>0</v>
      </c>
    </row>
    <row r="72" spans="40:40">
      <c r="AN72" s="12">
        <f t="shared" si="1"/>
        <v>0</v>
      </c>
    </row>
    <row r="73" spans="40:40">
      <c r="AN73" s="12">
        <f t="shared" si="1"/>
        <v>0</v>
      </c>
    </row>
    <row r="74" spans="40:40">
      <c r="AN74" s="12">
        <f t="shared" si="1"/>
        <v>0</v>
      </c>
    </row>
    <row r="75" spans="40:40">
      <c r="AN75" s="12">
        <f t="shared" si="1"/>
        <v>0</v>
      </c>
    </row>
    <row r="76" spans="40:40">
      <c r="AN76" s="12">
        <f t="shared" si="1"/>
        <v>0</v>
      </c>
    </row>
    <row r="77" spans="40:40">
      <c r="AN77" s="12">
        <f t="shared" si="1"/>
        <v>0</v>
      </c>
    </row>
    <row r="78" spans="40:40">
      <c r="AN78" s="12">
        <f t="shared" si="1"/>
        <v>0</v>
      </c>
    </row>
    <row r="79" spans="40:40">
      <c r="AN79" s="12">
        <f t="shared" si="1"/>
        <v>0</v>
      </c>
    </row>
    <row r="80" spans="40:40">
      <c r="AN80" s="12">
        <f t="shared" si="1"/>
        <v>0</v>
      </c>
    </row>
    <row r="81" spans="40:40">
      <c r="AN81" s="12">
        <f t="shared" si="1"/>
        <v>0</v>
      </c>
    </row>
    <row r="82" spans="40:40">
      <c r="AN82" s="12">
        <f t="shared" si="1"/>
        <v>0</v>
      </c>
    </row>
    <row r="83" spans="40:40">
      <c r="AN83" s="12">
        <f t="shared" si="1"/>
        <v>0</v>
      </c>
    </row>
    <row r="84" spans="40:40">
      <c r="AN84" s="12">
        <f t="shared" si="1"/>
        <v>0</v>
      </c>
    </row>
    <row r="85" spans="40:40">
      <c r="AN85" s="12">
        <f t="shared" si="1"/>
        <v>0</v>
      </c>
    </row>
    <row r="86" spans="40:40">
      <c r="AN86" s="12">
        <f t="shared" si="1"/>
        <v>0</v>
      </c>
    </row>
    <row r="87" spans="40:40">
      <c r="AN87" s="12">
        <f t="shared" si="1"/>
        <v>0</v>
      </c>
    </row>
    <row r="88" spans="40:40">
      <c r="AN88" s="12">
        <f t="shared" si="1"/>
        <v>0</v>
      </c>
    </row>
    <row r="89" spans="40:40">
      <c r="AN89" s="12">
        <f t="shared" si="1"/>
        <v>0</v>
      </c>
    </row>
    <row r="90" spans="40:40">
      <c r="AN90" s="12">
        <f t="shared" si="1"/>
        <v>0</v>
      </c>
    </row>
    <row r="91" spans="40:40">
      <c r="AN91" s="12">
        <f t="shared" si="1"/>
        <v>0</v>
      </c>
    </row>
    <row r="92" spans="40:40">
      <c r="AN92" s="12">
        <f t="shared" si="1"/>
        <v>0</v>
      </c>
    </row>
    <row r="93" spans="40:40">
      <c r="AN93" s="12">
        <f t="shared" si="1"/>
        <v>0</v>
      </c>
    </row>
    <row r="94" spans="40:40">
      <c r="AN94" s="12">
        <f t="shared" si="1"/>
        <v>0</v>
      </c>
    </row>
    <row r="95" spans="40:40">
      <c r="AN95" s="12">
        <f t="shared" si="1"/>
        <v>0</v>
      </c>
    </row>
    <row r="96" spans="40:40">
      <c r="AN96" s="12">
        <f t="shared" si="1"/>
        <v>0</v>
      </c>
    </row>
    <row r="97" spans="40:40">
      <c r="AN97" s="12">
        <f t="shared" si="1"/>
        <v>0</v>
      </c>
    </row>
    <row r="98" spans="40:40">
      <c r="AN98" s="12">
        <f t="shared" si="1"/>
        <v>0</v>
      </c>
    </row>
    <row r="99" spans="40:40">
      <c r="AN99" s="12">
        <f t="shared" si="1"/>
        <v>0</v>
      </c>
    </row>
  </sheetData>
  <sheetProtection sheet="1" objects="1"/>
  <mergeCells count="14">
    <mergeCell ref="D1:F1"/>
    <mergeCell ref="AA1:AL1"/>
    <mergeCell ref="D2:F2"/>
    <mergeCell ref="AJ2:AK2"/>
    <mergeCell ref="D3:F3"/>
    <mergeCell ref="AA4:AA5"/>
    <mergeCell ref="AA6:AA7"/>
    <mergeCell ref="AA9:AA10"/>
    <mergeCell ref="AB2:AB3"/>
    <mergeCell ref="AC2:AC3"/>
    <mergeCell ref="AD2:AD3"/>
    <mergeCell ref="AE2:AE3"/>
    <mergeCell ref="AF2:AF3"/>
    <mergeCell ref="AG2:AG3"/>
  </mergeCells>
  <pageMargins left="0.75" right="0.75" top="1" bottom="1" header="0.511805555555556" footer="0.511805555555556"/>
  <headerFooter/>
  <drawing r:id="rId1"/>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sheetPr>
    <pageSetUpPr autoPageBreaks="0"/>
  </sheetPr>
  <dimension ref="A1:AN99"/>
  <sheetViews>
    <sheetView showZeros="0" workbookViewId="0">
      <selection activeCell="A1" sqref="A1"/>
    </sheetView>
  </sheetViews>
  <sheetFormatPr defaultColWidth="9.14285714285714" defaultRowHeight="15"/>
  <cols>
    <col min="1" max="1" width="20.5714285714286" customWidth="1"/>
    <col min="2" max="2" width="29.7142857142857" style="8" customWidth="1"/>
    <col min="3" max="3" width="10.2857142857143" style="9" customWidth="1"/>
    <col min="4" max="4" width="10.2857142857143" style="10" customWidth="1"/>
    <col min="5" max="6" width="10.2857142857143" style="9" customWidth="1"/>
    <col min="7" max="7" width="10.2857142857143" style="8" customWidth="1"/>
    <col min="8" max="11" width="10.2857142857143" style="9" customWidth="1"/>
    <col min="12" max="12" width="10.2857142857143" style="11" customWidth="1"/>
    <col min="13" max="24" width="10.2857142857143" style="12" customWidth="1"/>
    <col min="26" max="26" width="0.990476190476191" customWidth="1"/>
    <col min="27" max="27" width="20.5714285714286" customWidth="1"/>
    <col min="28" max="28" width="29.7142857142857" style="8" customWidth="1"/>
    <col min="29" max="29" width="6.71428571428571" style="9" customWidth="1"/>
    <col min="30" max="30" width="19.1428571428571" style="10" customWidth="1"/>
    <col min="31" max="31" width="8.28571428571429" style="9" customWidth="1"/>
    <col min="32" max="32" width="7.42857142857143" style="9" customWidth="1"/>
    <col min="33" max="33" width="33.2857142857143" style="8" customWidth="1"/>
    <col min="34" max="34" width="9.28571428571429" style="9" customWidth="1"/>
    <col min="35" max="35" width="5.42857142857143" style="9" customWidth="1"/>
    <col min="36" max="36" width="3.85714285714286" style="9" customWidth="1"/>
    <col min="37" max="37" width="6.57142857142857" style="9" customWidth="1"/>
    <col min="38" max="38" width="36.2857142857143" style="11" customWidth="1"/>
    <col min="39" max="39" width="0.857142857142857" customWidth="1"/>
    <col min="40" max="40" width="9.14285714285714" style="12"/>
  </cols>
  <sheetData>
    <row r="1" ht="22.5" spans="1:40">
      <c r="A1" s="13" t="str">
        <f>Attraction_List!$Z$2</f>
        <v>Sheet Name</v>
      </c>
      <c r="B1" s="14" t="str">
        <f ca="1">MID(CELL("filename",B1),FIND("]",CELL("filename",B1))+1,255)</f>
        <v>Space_Traders</v>
      </c>
      <c r="C1" s="14"/>
      <c r="D1" s="15" t="str">
        <f ca="1">HYPERLINK("#"&amp;CELL("address",INDEX(Attraction_List!$A$3:$A$9999,MATCH($B$1,Attraction_List!$Z$3:$Z$9999,0),1)),"Back to Attraction List")</f>
        <v>Back to Attraction List</v>
      </c>
      <c r="E1" s="16"/>
      <c r="F1" s="17"/>
      <c r="G1" s="18"/>
      <c r="H1" s="18"/>
      <c r="I1" s="18"/>
      <c r="J1" s="18"/>
      <c r="K1" s="18"/>
      <c r="L1" s="25"/>
      <c r="AA1" s="30" t="str">
        <f ca="1">N($B$14)&amp;" Task(s) From "&amp;N($B$15)&amp;" Character(s) Use "&amp;CHAR(34)&amp;$B$2&amp;CHAR(34)&amp;" For "&amp;N($AN$1)&amp;" Token(s)"</f>
        <v>3 Task(s) From 3 Character(s) Use "Space Traders" For 1 Token(s)</v>
      </c>
      <c r="AB1" s="31"/>
      <c r="AC1" s="31"/>
      <c r="AD1" s="31"/>
      <c r="AE1" s="31"/>
      <c r="AF1" s="31"/>
      <c r="AG1" s="31"/>
      <c r="AH1" s="31"/>
      <c r="AI1" s="31"/>
      <c r="AJ1" s="31"/>
      <c r="AK1" s="31"/>
      <c r="AL1" s="61"/>
      <c r="AN1" s="12">
        <f ca="1">SUM($AN$4:$AN$9999)</f>
        <v>1</v>
      </c>
    </row>
    <row r="2" ht="22.5" spans="1:40">
      <c r="A2" s="13" t="str">
        <f>Attraction_List!$A$2</f>
        <v>Name</v>
      </c>
      <c r="B2" s="19" t="str">
        <f ca="1">LOOKUP(B1,Attraction_List!$Z$3:$Z$9999,Attraction_List!$A$3:$A$9999)</f>
        <v>Space Traders</v>
      </c>
      <c r="C2" s="19"/>
      <c r="D2" s="9"/>
      <c r="G2" s="20"/>
      <c r="AA2" s="32" t="str">
        <f>HYPERLINK("#$A$1","&lt;&lt;&lt; Attraction Info")</f>
        <v>&lt;&lt;&lt; Attraction Info</v>
      </c>
      <c r="AB2" s="33" t="s">
        <v>276</v>
      </c>
      <c r="AC2" s="34" t="s">
        <v>277</v>
      </c>
      <c r="AD2" s="35" t="s">
        <v>278</v>
      </c>
      <c r="AE2" s="34" t="s">
        <v>279</v>
      </c>
      <c r="AF2" s="34" t="s">
        <v>280</v>
      </c>
      <c r="AG2" s="33" t="s">
        <v>281</v>
      </c>
      <c r="AH2" s="62"/>
      <c r="AI2" s="63" t="s">
        <v>282</v>
      </c>
      <c r="AJ2" s="62" t="s">
        <v>283</v>
      </c>
      <c r="AK2" s="62"/>
      <c r="AL2" s="64" t="str">
        <f ca="1">HYPERLINK("#"&amp;CELL("address",INDEX(Attraction_List!$A$3:$A$9999,MATCH($B$1,Attraction_List!$Z$3:$Z$9999,0),1)),"Back to Attraction List")</f>
        <v>Back to Attraction List</v>
      </c>
      <c r="AN2" s="12">
        <f ca="1" t="shared" ref="AN2:AN66" si="0">IF(ISBLANK($AL2),0,1+LEN($AL2)-LEN(SUBSTITUTE($AL2,"●","")))</f>
        <v>1</v>
      </c>
    </row>
    <row r="3" ht="22.5" spans="1:38">
      <c r="A3" s="13" t="str">
        <f>Attraction_List!$C$2</f>
        <v>Cost</v>
      </c>
      <c r="B3" s="19">
        <f ca="1">LOOKUP(B1,Attraction_List!$Z$3:$Z$9999,Attraction_List!$C$3:$C$9999)</f>
        <v>30000</v>
      </c>
      <c r="C3" s="19"/>
      <c r="D3" s="15" t="str">
        <f>IF($B$14&gt;0,HYPERLINK("#$AL$1","Task List &gt;&gt;&gt;"),HYPERLINK("#$A$1","No Tasks"))</f>
        <v>Task List &gt;&gt;&gt;</v>
      </c>
      <c r="E3" s="17"/>
      <c r="F3" s="17"/>
      <c r="G3" s="20"/>
      <c r="AA3" s="75" t="s">
        <v>284</v>
      </c>
      <c r="AB3" s="76"/>
      <c r="AC3" s="77"/>
      <c r="AD3" s="78"/>
      <c r="AE3" s="77"/>
      <c r="AF3" s="77"/>
      <c r="AG3" s="76"/>
      <c r="AH3" s="82" t="s">
        <v>285</v>
      </c>
      <c r="AI3" s="82" t="s">
        <v>286</v>
      </c>
      <c r="AJ3" s="82" t="s">
        <v>28</v>
      </c>
      <c r="AK3" s="82" t="s">
        <v>29</v>
      </c>
      <c r="AL3" s="83" t="s">
        <v>30</v>
      </c>
    </row>
    <row r="4" ht="22.5" spans="1:40">
      <c r="A4" s="13" t="str">
        <f>Attraction_List!$D$2</f>
        <v>Cost Units</v>
      </c>
      <c r="B4" s="19" t="str">
        <f ca="1">LOOKUP(B1,Attraction_List!$Z$3:$Z$9999,Attraction_List!$D$3:$D$9999)</f>
        <v>Magic</v>
      </c>
      <c r="C4" s="19"/>
      <c r="E4" s="21"/>
      <c r="G4" s="20"/>
      <c r="L4" s="26"/>
      <c r="AA4" s="84" t="s">
        <v>287</v>
      </c>
      <c r="AB4" s="88" t="s">
        <v>950</v>
      </c>
      <c r="AC4" s="89">
        <v>1</v>
      </c>
      <c r="AD4" s="90"/>
      <c r="AE4" s="89"/>
      <c r="AF4" s="89"/>
      <c r="AG4" s="88" t="s">
        <v>223</v>
      </c>
      <c r="AH4" s="89" t="s">
        <v>41</v>
      </c>
      <c r="AI4" s="89"/>
      <c r="AJ4" s="89">
        <v>29</v>
      </c>
      <c r="AK4" s="89">
        <v>275</v>
      </c>
      <c r="AL4" s="91"/>
      <c r="AN4" s="12">
        <f ca="1" t="shared" si="0"/>
        <v>0</v>
      </c>
    </row>
    <row r="5" ht="21.75" spans="1:40">
      <c r="A5" s="13" t="str">
        <f>Attraction_List!$E$2</f>
        <v>Limited Time</v>
      </c>
      <c r="B5" s="19" t="str">
        <f ca="1">IF(LOOKUP(B1,Attraction_List!$Z$3:$Z$9999,Attraction_List!$E$3:$E$9999)="Y","Yes","No")</f>
        <v>No</v>
      </c>
      <c r="C5" s="19"/>
      <c r="E5" s="21"/>
      <c r="G5" s="20"/>
      <c r="L5" s="26"/>
      <c r="AA5" s="84" t="s">
        <v>296</v>
      </c>
      <c r="AB5" s="193" t="s">
        <v>951</v>
      </c>
      <c r="AC5" s="89"/>
      <c r="AD5" s="90"/>
      <c r="AE5" s="89"/>
      <c r="AF5" s="89"/>
      <c r="AG5" s="88" t="s">
        <v>223</v>
      </c>
      <c r="AH5" s="89" t="s">
        <v>100</v>
      </c>
      <c r="AI5" s="89"/>
      <c r="AJ5" s="89">
        <v>45</v>
      </c>
      <c r="AK5" s="89">
        <v>375</v>
      </c>
      <c r="AL5" s="194"/>
      <c r="AN5" s="12">
        <f ca="1" t="shared" si="0"/>
        <v>0</v>
      </c>
    </row>
    <row r="6" ht="21.75" spans="1:40">
      <c r="A6" s="13" t="str">
        <f>Attraction_List!$F$2</f>
        <v>Build Time</v>
      </c>
      <c r="B6" s="19" t="str">
        <f ca="1">LOOKUP(B1,Attraction_List!$Z$3:$Z$9999,Attraction_List!$F$3:$F$9999)</f>
        <v>24h</v>
      </c>
      <c r="C6" s="19"/>
      <c r="E6" s="21"/>
      <c r="G6" s="20"/>
      <c r="L6" s="26"/>
      <c r="AA6" s="84" t="s">
        <v>327</v>
      </c>
      <c r="AB6" s="88" t="s">
        <v>952</v>
      </c>
      <c r="AC6" s="89">
        <v>10</v>
      </c>
      <c r="AD6" s="85"/>
      <c r="AE6" s="89"/>
      <c r="AF6" s="89"/>
      <c r="AG6" s="88" t="s">
        <v>223</v>
      </c>
      <c r="AH6" s="89" t="s">
        <v>42</v>
      </c>
      <c r="AI6" s="89"/>
      <c r="AJ6" s="89">
        <v>20</v>
      </c>
      <c r="AK6" s="89">
        <v>200</v>
      </c>
      <c r="AL6" s="91" t="s">
        <v>543</v>
      </c>
      <c r="AN6" s="12">
        <f ca="1" t="shared" si="0"/>
        <v>1</v>
      </c>
    </row>
    <row r="7" ht="21" spans="1:40">
      <c r="A7" s="13" t="str">
        <f>Attraction_List!$G$2</f>
        <v>Size</v>
      </c>
      <c r="B7" s="19" t="str">
        <f ca="1">LOOKUP(B1,Attraction_List!$Z$3:$Z$9999,Attraction_List!$G$3:$G$9999)</f>
        <v>7x7</v>
      </c>
      <c r="C7" s="19"/>
      <c r="E7" s="21"/>
      <c r="G7" s="20"/>
      <c r="L7" s="26"/>
      <c r="AA7" s="44"/>
      <c r="AB7" s="45"/>
      <c r="AC7" s="45"/>
      <c r="AD7" s="45"/>
      <c r="AE7" s="45"/>
      <c r="AF7" s="45"/>
      <c r="AG7" s="45"/>
      <c r="AH7" s="45"/>
      <c r="AI7" s="45"/>
      <c r="AJ7" s="45"/>
      <c r="AK7" s="45"/>
      <c r="AL7" s="46"/>
      <c r="AN7" s="12">
        <f ca="1" t="shared" si="0"/>
        <v>0</v>
      </c>
    </row>
    <row r="8" ht="21" spans="1:40">
      <c r="A8" s="13" t="str">
        <f>Attraction_List!$H$2</f>
        <v>Collect Time</v>
      </c>
      <c r="B8" s="19" t="str">
        <f ca="1">LOOKUP(B1,Attraction_List!$Z$3:$Z$9999,Attraction_List!$H$3:$H$9999)</f>
        <v>2h</v>
      </c>
      <c r="C8" s="19"/>
      <c r="E8" s="21"/>
      <c r="G8" s="20"/>
      <c r="L8" s="26"/>
      <c r="AA8" s="44"/>
      <c r="AB8" s="45"/>
      <c r="AC8" s="45"/>
      <c r="AD8" s="45"/>
      <c r="AE8" s="45"/>
      <c r="AF8" s="45"/>
      <c r="AG8" s="45"/>
      <c r="AH8" s="45"/>
      <c r="AI8" s="45"/>
      <c r="AJ8" s="45"/>
      <c r="AK8" s="45"/>
      <c r="AL8" s="46"/>
      <c r="AN8" s="12">
        <f ca="1" t="shared" si="0"/>
        <v>0</v>
      </c>
    </row>
    <row r="9" ht="21" spans="1:40">
      <c r="A9" s="13" t="str">
        <f>Attraction_List!$I$2</f>
        <v>Striking Gold</v>
      </c>
      <c r="B9" s="19" t="str">
        <f ca="1">IF(LOOKUP(B1,Attraction_List!$Z$3:$Z$9999,Attraction_List!$I$3:$I$9999)="Y","Yes","No")</f>
        <v>No</v>
      </c>
      <c r="C9" s="19"/>
      <c r="E9" s="21"/>
      <c r="G9" s="20"/>
      <c r="L9" s="26"/>
      <c r="AA9" s="44"/>
      <c r="AB9" s="45"/>
      <c r="AC9" s="45"/>
      <c r="AD9" s="45"/>
      <c r="AE9" s="45"/>
      <c r="AF9" s="45"/>
      <c r="AG9" s="45"/>
      <c r="AH9" s="45"/>
      <c r="AI9" s="45"/>
      <c r="AJ9" s="45"/>
      <c r="AK9" s="45"/>
      <c r="AL9" s="46"/>
      <c r="AN9" s="12">
        <f ca="1" t="shared" si="0"/>
        <v>0</v>
      </c>
    </row>
    <row r="10" ht="21" spans="1:40">
      <c r="A10" s="13" t="str">
        <f>Attraction_List!$J$2</f>
        <v>XP</v>
      </c>
      <c r="B10" s="19">
        <f ca="1">LOOKUP(B1,Attraction_List!$Z$3:$Z$9999,Attraction_List!$J$3:$J$9999)</f>
        <v>11</v>
      </c>
      <c r="C10" s="19"/>
      <c r="E10" s="21"/>
      <c r="G10" s="20"/>
      <c r="L10" s="26"/>
      <c r="AA10" s="44"/>
      <c r="AB10" s="45"/>
      <c r="AC10" s="45"/>
      <c r="AD10" s="45"/>
      <c r="AE10" s="45"/>
      <c r="AF10" s="45"/>
      <c r="AG10" s="45"/>
      <c r="AH10" s="45"/>
      <c r="AI10" s="45"/>
      <c r="AJ10" s="45"/>
      <c r="AK10" s="45"/>
      <c r="AL10" s="46"/>
      <c r="AN10" s="12">
        <f ca="1" t="shared" si="0"/>
        <v>0</v>
      </c>
    </row>
    <row r="11" ht="21" spans="1:40">
      <c r="A11" s="13" t="str">
        <f>Attraction_List!$K$2</f>
        <v>Magic</v>
      </c>
      <c r="B11" s="19">
        <f ca="1">LOOKUP(B1,Attraction_List!$Z$3:$Z$9999,Attraction_List!$K$3:$K$9999)</f>
        <v>60</v>
      </c>
      <c r="C11" s="19"/>
      <c r="D11" s="22"/>
      <c r="E11" s="23"/>
      <c r="F11" s="24"/>
      <c r="G11" s="22"/>
      <c r="H11" s="24"/>
      <c r="I11" s="24"/>
      <c r="J11" s="24"/>
      <c r="K11" s="24"/>
      <c r="L11" s="27"/>
      <c r="AA11" s="44"/>
      <c r="AB11" s="45"/>
      <c r="AC11" s="45"/>
      <c r="AD11" s="45"/>
      <c r="AE11" s="45"/>
      <c r="AF11" s="45"/>
      <c r="AG11" s="45"/>
      <c r="AH11" s="45"/>
      <c r="AI11" s="45"/>
      <c r="AJ11" s="45"/>
      <c r="AK11" s="45"/>
      <c r="AL11" s="46"/>
      <c r="AN11" s="12">
        <f ca="1" t="shared" si="0"/>
        <v>0</v>
      </c>
    </row>
    <row r="12" ht="21" spans="1:40">
      <c r="A12" s="13" t="str">
        <f>Attraction_List!$L$2</f>
        <v>Possible Tokens</v>
      </c>
      <c r="B12" s="19" t="str">
        <f ca="1">LOOKUP(B1,Attraction_List!$Z$3:$Z$9999,Attraction_List!$L$3:$L$9999)</f>
        <v>Plant Symbol</v>
      </c>
      <c r="C12" s="19"/>
      <c r="E12" s="21"/>
      <c r="G12" s="20"/>
      <c r="L12" s="28"/>
      <c r="AA12" s="44"/>
      <c r="AB12" s="45"/>
      <c r="AC12" s="45"/>
      <c r="AD12" s="45"/>
      <c r="AE12" s="45"/>
      <c r="AF12" s="45"/>
      <c r="AG12" s="45"/>
      <c r="AH12" s="45"/>
      <c r="AI12" s="45"/>
      <c r="AJ12" s="45"/>
      <c r="AK12" s="45"/>
      <c r="AL12" s="46"/>
      <c r="AN12" s="12">
        <f ca="1" t="shared" si="0"/>
        <v>0</v>
      </c>
    </row>
    <row r="13" ht="21" spans="1:40">
      <c r="A13" s="13" t="str">
        <f>Attraction_List!$M$2</f>
        <v>Activity</v>
      </c>
      <c r="B13" s="19" t="str">
        <f ca="1">LOOKUP(B1,Attraction_List!$Z$3:$Z$9999,Attraction_List!$M$3:$M$9999)</f>
        <v>Offering the Galaxy's Best</v>
      </c>
      <c r="C13" s="19"/>
      <c r="E13" s="21"/>
      <c r="G13" s="20"/>
      <c r="L13" s="29"/>
      <c r="AA13" s="44"/>
      <c r="AB13" s="45"/>
      <c r="AC13" s="45"/>
      <c r="AD13" s="45"/>
      <c r="AE13" s="45"/>
      <c r="AF13" s="45"/>
      <c r="AG13" s="45"/>
      <c r="AH13" s="45"/>
      <c r="AI13" s="45"/>
      <c r="AJ13" s="45"/>
      <c r="AK13" s="45"/>
      <c r="AL13" s="46"/>
      <c r="AN13" s="12">
        <f ca="1" t="shared" si="0"/>
        <v>0</v>
      </c>
    </row>
    <row r="14" ht="21" spans="1:40">
      <c r="A14" s="13" t="s">
        <v>308</v>
      </c>
      <c r="B14" s="22">
        <f>COUNTA($AB$4:$AB$9999)</f>
        <v>3</v>
      </c>
      <c r="C14" s="24"/>
      <c r="D14" s="22"/>
      <c r="E14" s="23"/>
      <c r="F14" s="24"/>
      <c r="G14" s="20"/>
      <c r="H14" s="24"/>
      <c r="I14" s="24"/>
      <c r="J14" s="24"/>
      <c r="K14" s="24"/>
      <c r="L14" s="28"/>
      <c r="AA14" s="44"/>
      <c r="AB14" s="45"/>
      <c r="AC14" s="45"/>
      <c r="AD14" s="45"/>
      <c r="AE14" s="45"/>
      <c r="AF14" s="45"/>
      <c r="AG14" s="45"/>
      <c r="AH14" s="45"/>
      <c r="AI14" s="45"/>
      <c r="AJ14" s="45"/>
      <c r="AK14" s="45"/>
      <c r="AL14" s="46"/>
      <c r="AN14" s="12">
        <f ca="1" t="shared" si="0"/>
        <v>0</v>
      </c>
    </row>
    <row r="15" ht="21" spans="1:40">
      <c r="A15" s="13" t="s">
        <v>311</v>
      </c>
      <c r="B15" s="22">
        <f>COUNTA($AA$4:$AA$9999)</f>
        <v>3</v>
      </c>
      <c r="C15" s="24"/>
      <c r="D15" s="22"/>
      <c r="E15" s="23"/>
      <c r="F15" s="24"/>
      <c r="G15" s="20"/>
      <c r="H15" s="24"/>
      <c r="I15" s="24"/>
      <c r="J15" s="24"/>
      <c r="K15" s="24"/>
      <c r="L15" s="28"/>
      <c r="AA15" s="44"/>
      <c r="AB15" s="45"/>
      <c r="AC15" s="45"/>
      <c r="AD15" s="45"/>
      <c r="AE15" s="45"/>
      <c r="AF15" s="45"/>
      <c r="AG15" s="45"/>
      <c r="AH15" s="45"/>
      <c r="AI15" s="45"/>
      <c r="AJ15" s="45"/>
      <c r="AK15" s="45"/>
      <c r="AL15" s="46"/>
      <c r="AN15" s="12">
        <f ca="1" t="shared" si="0"/>
        <v>0</v>
      </c>
    </row>
    <row r="16" spans="27:40">
      <c r="AA16" s="44"/>
      <c r="AB16" s="46"/>
      <c r="AC16" s="45"/>
      <c r="AD16" s="47"/>
      <c r="AE16" s="45"/>
      <c r="AF16" s="45"/>
      <c r="AG16" s="45"/>
      <c r="AH16" s="45"/>
      <c r="AI16" s="45"/>
      <c r="AJ16" s="45"/>
      <c r="AK16" s="45"/>
      <c r="AL16" s="46"/>
      <c r="AN16" s="12">
        <f ca="1" t="shared" si="0"/>
        <v>0</v>
      </c>
    </row>
    <row r="17" spans="27:40">
      <c r="AA17" s="44"/>
      <c r="AB17" s="46"/>
      <c r="AC17" s="45"/>
      <c r="AD17" s="45"/>
      <c r="AE17" s="45"/>
      <c r="AF17" s="45"/>
      <c r="AG17" s="45"/>
      <c r="AH17" s="45"/>
      <c r="AI17" s="45"/>
      <c r="AJ17" s="45"/>
      <c r="AK17" s="45"/>
      <c r="AL17" s="46"/>
      <c r="AN17" s="12">
        <f ca="1" t="shared" si="0"/>
        <v>0</v>
      </c>
    </row>
    <row r="18" spans="27:40">
      <c r="AA18" s="44"/>
      <c r="AB18" s="46"/>
      <c r="AC18" s="45"/>
      <c r="AD18" s="45"/>
      <c r="AE18" s="45"/>
      <c r="AF18" s="45"/>
      <c r="AG18" s="46"/>
      <c r="AH18" s="45"/>
      <c r="AI18" s="45"/>
      <c r="AJ18" s="45"/>
      <c r="AK18" s="45"/>
      <c r="AL18" s="46"/>
      <c r="AN18" s="12">
        <f ca="1" t="shared" si="0"/>
        <v>0</v>
      </c>
    </row>
    <row r="19" spans="27:40">
      <c r="AA19" s="44"/>
      <c r="AB19" s="46"/>
      <c r="AC19" s="45"/>
      <c r="AD19" s="45"/>
      <c r="AE19" s="45"/>
      <c r="AF19" s="45"/>
      <c r="AG19" s="46"/>
      <c r="AH19" s="45"/>
      <c r="AI19" s="45"/>
      <c r="AJ19" s="45"/>
      <c r="AK19" s="45"/>
      <c r="AL19" s="46"/>
      <c r="AN19" s="12">
        <f ca="1" t="shared" si="0"/>
        <v>0</v>
      </c>
    </row>
    <row r="20" spans="27:40">
      <c r="AA20" s="44"/>
      <c r="AB20" s="46"/>
      <c r="AC20" s="45"/>
      <c r="AD20" s="47"/>
      <c r="AE20" s="45"/>
      <c r="AF20" s="45"/>
      <c r="AG20" s="46"/>
      <c r="AH20" s="45"/>
      <c r="AI20" s="45"/>
      <c r="AJ20" s="45"/>
      <c r="AK20" s="45"/>
      <c r="AL20" s="46"/>
      <c r="AN20" s="12">
        <f ca="1" t="shared" si="0"/>
        <v>0</v>
      </c>
    </row>
    <row r="21" spans="27:40">
      <c r="AA21" s="44"/>
      <c r="AB21" s="46"/>
      <c r="AC21" s="45"/>
      <c r="AD21" s="45"/>
      <c r="AE21" s="45"/>
      <c r="AF21" s="45"/>
      <c r="AG21" s="46"/>
      <c r="AH21" s="45"/>
      <c r="AI21" s="45"/>
      <c r="AJ21" s="45"/>
      <c r="AK21" s="45"/>
      <c r="AL21" s="46"/>
      <c r="AN21" s="12">
        <f ca="1" t="shared" si="0"/>
        <v>0</v>
      </c>
    </row>
    <row r="22" spans="27:40">
      <c r="AA22" s="44"/>
      <c r="AB22" s="46"/>
      <c r="AC22" s="45"/>
      <c r="AD22" s="45"/>
      <c r="AE22" s="45"/>
      <c r="AF22" s="45"/>
      <c r="AG22" s="46"/>
      <c r="AH22" s="45"/>
      <c r="AI22" s="45"/>
      <c r="AJ22" s="45"/>
      <c r="AK22" s="45"/>
      <c r="AL22" s="46"/>
      <c r="AN22" s="12">
        <f ca="1" t="shared" si="0"/>
        <v>0</v>
      </c>
    </row>
    <row r="23" spans="27:40">
      <c r="AA23" s="44"/>
      <c r="AB23" s="46"/>
      <c r="AC23" s="45"/>
      <c r="AD23" s="45"/>
      <c r="AE23" s="45"/>
      <c r="AF23" s="45"/>
      <c r="AG23" s="46"/>
      <c r="AH23" s="45"/>
      <c r="AI23" s="45"/>
      <c r="AJ23" s="45"/>
      <c r="AK23" s="45"/>
      <c r="AL23" s="46"/>
      <c r="AN23" s="12">
        <f ca="1" t="shared" si="0"/>
        <v>0</v>
      </c>
    </row>
    <row r="24" spans="27:40">
      <c r="AA24" s="44"/>
      <c r="AB24" s="45"/>
      <c r="AC24" s="45"/>
      <c r="AD24" s="45"/>
      <c r="AE24" s="45"/>
      <c r="AF24" s="45"/>
      <c r="AG24" s="45"/>
      <c r="AH24" s="45"/>
      <c r="AI24" s="45"/>
      <c r="AJ24" s="45"/>
      <c r="AK24" s="45"/>
      <c r="AL24" s="46"/>
      <c r="AN24" s="12">
        <f ca="1" t="shared" si="0"/>
        <v>0</v>
      </c>
    </row>
    <row r="25" spans="27:40">
      <c r="AA25" s="44"/>
      <c r="AB25" s="45"/>
      <c r="AC25" s="45"/>
      <c r="AD25" s="47"/>
      <c r="AE25" s="45"/>
      <c r="AF25" s="45"/>
      <c r="AG25" s="45"/>
      <c r="AH25" s="45"/>
      <c r="AI25" s="45"/>
      <c r="AJ25" s="45"/>
      <c r="AK25" s="45"/>
      <c r="AL25" s="46"/>
      <c r="AN25" s="12">
        <f ca="1" t="shared" si="0"/>
        <v>0</v>
      </c>
    </row>
    <row r="26" spans="27:40">
      <c r="AA26" s="44"/>
      <c r="AB26" s="45"/>
      <c r="AC26" s="45"/>
      <c r="AD26" s="45"/>
      <c r="AE26" s="45"/>
      <c r="AF26" s="45"/>
      <c r="AG26" s="45"/>
      <c r="AH26" s="45"/>
      <c r="AI26" s="45"/>
      <c r="AJ26" s="45"/>
      <c r="AK26" s="45"/>
      <c r="AL26" s="46"/>
      <c r="AN26" s="12">
        <f ca="1" t="shared" si="0"/>
        <v>0</v>
      </c>
    </row>
    <row r="27" spans="27:40">
      <c r="AA27" s="44"/>
      <c r="AB27" s="45"/>
      <c r="AC27" s="45"/>
      <c r="AD27" s="45"/>
      <c r="AE27" s="45"/>
      <c r="AF27" s="45"/>
      <c r="AG27" s="45"/>
      <c r="AH27" s="45"/>
      <c r="AI27" s="45"/>
      <c r="AJ27" s="45"/>
      <c r="AK27" s="45"/>
      <c r="AL27" s="46"/>
      <c r="AN27" s="12">
        <f ca="1" t="shared" si="0"/>
        <v>0</v>
      </c>
    </row>
    <row r="28" spans="27:40">
      <c r="AA28" s="44"/>
      <c r="AB28" s="45"/>
      <c r="AC28" s="45"/>
      <c r="AD28" s="45"/>
      <c r="AE28" s="45"/>
      <c r="AF28" s="45"/>
      <c r="AG28" s="45"/>
      <c r="AH28" s="45"/>
      <c r="AI28" s="45"/>
      <c r="AJ28" s="45"/>
      <c r="AK28" s="45"/>
      <c r="AL28" s="46"/>
      <c r="AN28" s="12">
        <f ca="1" t="shared" si="0"/>
        <v>0</v>
      </c>
    </row>
    <row r="29" spans="27:40">
      <c r="AA29" s="44"/>
      <c r="AB29" s="45"/>
      <c r="AC29" s="45"/>
      <c r="AD29" s="45"/>
      <c r="AE29" s="45"/>
      <c r="AF29" s="45"/>
      <c r="AG29" s="45"/>
      <c r="AH29" s="45"/>
      <c r="AI29" s="45"/>
      <c r="AJ29" s="45"/>
      <c r="AK29" s="45"/>
      <c r="AL29" s="46"/>
      <c r="AN29" s="12">
        <f ca="1" t="shared" si="0"/>
        <v>0</v>
      </c>
    </row>
    <row r="30" spans="27:40">
      <c r="AA30" s="44"/>
      <c r="AB30" s="45"/>
      <c r="AC30" s="45"/>
      <c r="AD30" s="45"/>
      <c r="AE30" s="45"/>
      <c r="AF30" s="45"/>
      <c r="AG30" s="45"/>
      <c r="AH30" s="45"/>
      <c r="AI30" s="45"/>
      <c r="AJ30" s="45"/>
      <c r="AK30" s="45"/>
      <c r="AL30" s="46"/>
      <c r="AN30" s="12">
        <f ca="1" t="shared" si="0"/>
        <v>0</v>
      </c>
    </row>
    <row r="31" spans="27:40">
      <c r="AA31" s="44"/>
      <c r="AB31" s="45"/>
      <c r="AC31" s="45"/>
      <c r="AD31" s="45"/>
      <c r="AE31" s="45"/>
      <c r="AF31" s="45"/>
      <c r="AG31" s="45"/>
      <c r="AH31" s="45"/>
      <c r="AI31" s="45"/>
      <c r="AJ31" s="45"/>
      <c r="AK31" s="45"/>
      <c r="AL31" s="46"/>
      <c r="AN31" s="12">
        <f ca="1" t="shared" si="0"/>
        <v>0</v>
      </c>
    </row>
    <row r="32" spans="27:40">
      <c r="AA32" s="44"/>
      <c r="AB32" s="45"/>
      <c r="AC32" s="45"/>
      <c r="AD32" s="45"/>
      <c r="AE32" s="45"/>
      <c r="AF32" s="45"/>
      <c r="AG32" s="45"/>
      <c r="AH32" s="45"/>
      <c r="AI32" s="45"/>
      <c r="AJ32" s="45"/>
      <c r="AK32" s="45"/>
      <c r="AL32" s="46"/>
      <c r="AN32" s="12">
        <f ca="1" t="shared" si="0"/>
        <v>0</v>
      </c>
    </row>
    <row r="33" spans="27:40">
      <c r="AA33" s="44"/>
      <c r="AB33" s="45"/>
      <c r="AC33" s="45"/>
      <c r="AD33" s="47"/>
      <c r="AE33" s="45"/>
      <c r="AF33" s="45"/>
      <c r="AG33" s="45"/>
      <c r="AH33" s="45"/>
      <c r="AI33" s="45"/>
      <c r="AJ33" s="45"/>
      <c r="AK33" s="45"/>
      <c r="AL33" s="46"/>
      <c r="AN33" s="12">
        <f ca="1" t="shared" si="0"/>
        <v>0</v>
      </c>
    </row>
    <row r="34" spans="27:40">
      <c r="AA34" s="44"/>
      <c r="AB34" s="46"/>
      <c r="AC34" s="45"/>
      <c r="AD34" s="45"/>
      <c r="AE34" s="45"/>
      <c r="AF34" s="45"/>
      <c r="AG34" s="46"/>
      <c r="AH34" s="45"/>
      <c r="AI34" s="45"/>
      <c r="AJ34" s="45"/>
      <c r="AK34" s="45"/>
      <c r="AL34" s="70"/>
      <c r="AN34" s="12">
        <f ca="1" t="shared" si="0"/>
        <v>0</v>
      </c>
    </row>
    <row r="35" spans="27:40">
      <c r="AA35" s="48"/>
      <c r="AB35" s="49"/>
      <c r="AC35" s="50"/>
      <c r="AD35" s="50"/>
      <c r="AE35" s="50"/>
      <c r="AF35" s="50"/>
      <c r="AG35" s="49"/>
      <c r="AH35" s="50"/>
      <c r="AI35" s="50"/>
      <c r="AJ35" s="50"/>
      <c r="AK35" s="50"/>
      <c r="AL35" s="71"/>
      <c r="AN35" s="12">
        <f ca="1" t="shared" si="0"/>
        <v>0</v>
      </c>
    </row>
    <row r="36" spans="27:40">
      <c r="AA36" s="48"/>
      <c r="AB36" s="49"/>
      <c r="AC36" s="50"/>
      <c r="AD36" s="50"/>
      <c r="AE36" s="50"/>
      <c r="AF36" s="50"/>
      <c r="AG36" s="49"/>
      <c r="AH36" s="50"/>
      <c r="AI36" s="50"/>
      <c r="AJ36" s="50"/>
      <c r="AK36" s="50"/>
      <c r="AL36" s="71"/>
      <c r="AN36" s="12">
        <f ca="1" t="shared" si="0"/>
        <v>0</v>
      </c>
    </row>
    <row r="37" spans="27:40">
      <c r="AA37" s="48"/>
      <c r="AB37" s="49"/>
      <c r="AC37" s="50"/>
      <c r="AD37" s="50"/>
      <c r="AE37" s="50"/>
      <c r="AF37" s="50"/>
      <c r="AG37" s="49"/>
      <c r="AH37" s="50"/>
      <c r="AI37" s="50"/>
      <c r="AJ37" s="50"/>
      <c r="AK37" s="50"/>
      <c r="AL37" s="71"/>
      <c r="AN37" s="12">
        <f ca="1" t="shared" si="0"/>
        <v>0</v>
      </c>
    </row>
    <row r="38" spans="27:40">
      <c r="AA38" s="51"/>
      <c r="AB38" s="29"/>
      <c r="AC38" s="10"/>
      <c r="AE38" s="10"/>
      <c r="AF38" s="10"/>
      <c r="AG38" s="29"/>
      <c r="AH38" s="10"/>
      <c r="AI38" s="10"/>
      <c r="AJ38" s="10"/>
      <c r="AK38" s="10"/>
      <c r="AL38" s="28"/>
      <c r="AN38" s="12">
        <f ca="1" t="shared" si="0"/>
        <v>0</v>
      </c>
    </row>
    <row r="39" spans="27:40">
      <c r="AA39" s="51"/>
      <c r="AB39" s="29"/>
      <c r="AC39" s="10"/>
      <c r="AE39" s="10"/>
      <c r="AF39" s="10"/>
      <c r="AG39" s="29"/>
      <c r="AH39" s="10"/>
      <c r="AI39" s="10"/>
      <c r="AJ39" s="10"/>
      <c r="AK39" s="10"/>
      <c r="AL39" s="28"/>
      <c r="AN39" s="12">
        <f ca="1" t="shared" si="0"/>
        <v>0</v>
      </c>
    </row>
    <row r="40" spans="27:40">
      <c r="AA40" s="51"/>
      <c r="AB40" s="29"/>
      <c r="AC40" s="10"/>
      <c r="AE40" s="10"/>
      <c r="AF40" s="10"/>
      <c r="AG40" s="29"/>
      <c r="AH40" s="10"/>
      <c r="AI40" s="10"/>
      <c r="AJ40" s="10"/>
      <c r="AK40" s="10"/>
      <c r="AL40" s="28"/>
      <c r="AN40" s="12">
        <f ca="1" t="shared" si="0"/>
        <v>0</v>
      </c>
    </row>
    <row r="41" spans="27:40">
      <c r="AA41" s="51"/>
      <c r="AB41" s="29"/>
      <c r="AC41" s="10"/>
      <c r="AE41" s="10"/>
      <c r="AF41" s="10"/>
      <c r="AG41" s="29"/>
      <c r="AH41" s="10"/>
      <c r="AI41" s="10"/>
      <c r="AJ41" s="10"/>
      <c r="AK41" s="10"/>
      <c r="AL41" s="28"/>
      <c r="AN41" s="12">
        <f ca="1" t="shared" si="0"/>
        <v>0</v>
      </c>
    </row>
    <row r="42" spans="27:40">
      <c r="AA42" s="51"/>
      <c r="AB42" s="29"/>
      <c r="AC42" s="10"/>
      <c r="AE42" s="10"/>
      <c r="AF42" s="10"/>
      <c r="AG42" s="29"/>
      <c r="AH42" s="10"/>
      <c r="AI42" s="10"/>
      <c r="AJ42" s="10"/>
      <c r="AK42" s="10"/>
      <c r="AL42" s="28"/>
      <c r="AN42" s="12">
        <f ca="1" t="shared" si="0"/>
        <v>0</v>
      </c>
    </row>
    <row r="43" spans="27:40">
      <c r="AA43" s="51"/>
      <c r="AB43" s="29"/>
      <c r="AC43" s="10"/>
      <c r="AE43" s="10"/>
      <c r="AF43" s="10"/>
      <c r="AG43" s="29"/>
      <c r="AH43" s="10"/>
      <c r="AI43" s="10"/>
      <c r="AJ43" s="10"/>
      <c r="AK43" s="10"/>
      <c r="AL43" s="28"/>
      <c r="AN43" s="12">
        <f ca="1" t="shared" si="0"/>
        <v>0</v>
      </c>
    </row>
    <row r="44" spans="40:40">
      <c r="AN44" s="12">
        <f ca="1" t="shared" si="0"/>
        <v>0</v>
      </c>
    </row>
    <row r="45" spans="27:40">
      <c r="AA45" s="52"/>
      <c r="AB45" s="53"/>
      <c r="AC45" s="54"/>
      <c r="AD45" s="50"/>
      <c r="AE45" s="54"/>
      <c r="AF45" s="54"/>
      <c r="AG45" s="53"/>
      <c r="AH45" s="54"/>
      <c r="AI45" s="54"/>
      <c r="AJ45" s="54"/>
      <c r="AK45" s="54"/>
      <c r="AL45" s="72"/>
      <c r="AM45" s="52"/>
      <c r="AN45" s="12">
        <f ca="1" t="shared" si="0"/>
        <v>0</v>
      </c>
    </row>
    <row r="46" spans="27:40">
      <c r="AA46" s="44"/>
      <c r="AB46" s="55"/>
      <c r="AC46" s="56"/>
      <c r="AD46" s="45"/>
      <c r="AE46" s="56"/>
      <c r="AF46" s="56"/>
      <c r="AG46" s="55"/>
      <c r="AH46" s="56"/>
      <c r="AI46" s="56"/>
      <c r="AJ46" s="56"/>
      <c r="AK46" s="56"/>
      <c r="AL46" s="73"/>
      <c r="AM46" s="52"/>
      <c r="AN46" s="12">
        <f ca="1" t="shared" si="0"/>
        <v>0</v>
      </c>
    </row>
    <row r="47" spans="27:40">
      <c r="AA47" s="44"/>
      <c r="AB47" s="55"/>
      <c r="AC47" s="56"/>
      <c r="AD47" s="45"/>
      <c r="AE47" s="56"/>
      <c r="AF47" s="56"/>
      <c r="AG47" s="55"/>
      <c r="AH47" s="56"/>
      <c r="AI47" s="56"/>
      <c r="AJ47" s="56"/>
      <c r="AK47" s="56"/>
      <c r="AL47" s="46"/>
      <c r="AM47" s="52"/>
      <c r="AN47" s="12">
        <f ca="1" t="shared" si="0"/>
        <v>0</v>
      </c>
    </row>
    <row r="48" spans="27:40">
      <c r="AA48" s="44"/>
      <c r="AB48" s="55"/>
      <c r="AC48" s="56"/>
      <c r="AD48" s="57"/>
      <c r="AE48" s="56"/>
      <c r="AF48" s="56"/>
      <c r="AG48" s="55"/>
      <c r="AH48" s="56"/>
      <c r="AI48" s="56"/>
      <c r="AJ48" s="56"/>
      <c r="AK48" s="56"/>
      <c r="AL48" s="46"/>
      <c r="AM48" s="52"/>
      <c r="AN48" s="12">
        <f ca="1" t="shared" si="0"/>
        <v>0</v>
      </c>
    </row>
    <row r="49" spans="27:40">
      <c r="AA49" s="58"/>
      <c r="AB49" s="59"/>
      <c r="AC49" s="21"/>
      <c r="AD49" s="60"/>
      <c r="AE49" s="21"/>
      <c r="AF49" s="21"/>
      <c r="AG49" s="59"/>
      <c r="AH49" s="21"/>
      <c r="AI49" s="21"/>
      <c r="AJ49" s="21"/>
      <c r="AK49" s="21"/>
      <c r="AL49" s="74"/>
      <c r="AN49" s="12">
        <f ca="1" t="shared" si="0"/>
        <v>0</v>
      </c>
    </row>
    <row r="50" spans="40:40">
      <c r="AN50" s="12">
        <f ca="1" t="shared" si="0"/>
        <v>0</v>
      </c>
    </row>
    <row r="51" spans="40:40">
      <c r="AN51" s="12">
        <f ca="1" t="shared" si="0"/>
        <v>0</v>
      </c>
    </row>
    <row r="52" spans="40:40">
      <c r="AN52" s="12">
        <f ca="1" t="shared" si="0"/>
        <v>0</v>
      </c>
    </row>
    <row r="53" spans="40:40">
      <c r="AN53" s="12">
        <f ca="1" t="shared" si="0"/>
        <v>0</v>
      </c>
    </row>
    <row r="54" spans="40:40">
      <c r="AN54" s="12">
        <f ca="1" t="shared" si="0"/>
        <v>0</v>
      </c>
    </row>
    <row r="55" spans="40:40">
      <c r="AN55" s="12">
        <f ca="1" t="shared" si="0"/>
        <v>0</v>
      </c>
    </row>
    <row r="56" spans="40:40">
      <c r="AN56" s="12">
        <f ca="1" t="shared" si="0"/>
        <v>0</v>
      </c>
    </row>
    <row r="57" spans="40:40">
      <c r="AN57" s="12">
        <f ca="1" t="shared" si="0"/>
        <v>0</v>
      </c>
    </row>
    <row r="58" spans="40:40">
      <c r="AN58" s="12">
        <f ca="1" t="shared" si="0"/>
        <v>0</v>
      </c>
    </row>
    <row r="59" spans="40:40">
      <c r="AN59" s="12">
        <f ca="1" t="shared" si="0"/>
        <v>0</v>
      </c>
    </row>
    <row r="60" spans="40:40">
      <c r="AN60" s="12">
        <f ca="1" t="shared" si="0"/>
        <v>0</v>
      </c>
    </row>
    <row r="61" spans="40:40">
      <c r="AN61" s="12">
        <f ca="1" t="shared" si="0"/>
        <v>0</v>
      </c>
    </row>
    <row r="62" spans="40:40">
      <c r="AN62" s="12">
        <f ca="1" t="shared" si="0"/>
        <v>0</v>
      </c>
    </row>
    <row r="63" spans="40:40">
      <c r="AN63" s="12">
        <f ca="1" t="shared" si="0"/>
        <v>0</v>
      </c>
    </row>
    <row r="64" spans="40:40">
      <c r="AN64" s="12">
        <f ca="1" t="shared" si="0"/>
        <v>0</v>
      </c>
    </row>
    <row r="65" spans="40:40">
      <c r="AN65" s="12">
        <f ca="1" t="shared" si="0"/>
        <v>0</v>
      </c>
    </row>
    <row r="66" spans="40:40">
      <c r="AN66" s="12">
        <f ca="1" t="shared" si="0"/>
        <v>0</v>
      </c>
    </row>
    <row r="67" spans="40:40">
      <c r="AN67" s="12">
        <f t="shared" ref="AN67:AN99" si="1">IF(ISBLANK($AL67),0,1+LEN($AL67)-LEN(SUBSTITUTE($AL67,"●","")))</f>
        <v>0</v>
      </c>
    </row>
    <row r="68" spans="40:40">
      <c r="AN68" s="12">
        <f t="shared" si="1"/>
        <v>0</v>
      </c>
    </row>
    <row r="69" spans="40:40">
      <c r="AN69" s="12">
        <f t="shared" si="1"/>
        <v>0</v>
      </c>
    </row>
    <row r="70" spans="40:40">
      <c r="AN70" s="12">
        <f t="shared" si="1"/>
        <v>0</v>
      </c>
    </row>
    <row r="71" spans="40:40">
      <c r="AN71" s="12">
        <f t="shared" si="1"/>
        <v>0</v>
      </c>
    </row>
    <row r="72" spans="40:40">
      <c r="AN72" s="12">
        <f t="shared" si="1"/>
        <v>0</v>
      </c>
    </row>
    <row r="73" spans="40:40">
      <c r="AN73" s="12">
        <f t="shared" si="1"/>
        <v>0</v>
      </c>
    </row>
    <row r="74" spans="40:40">
      <c r="AN74" s="12">
        <f t="shared" si="1"/>
        <v>0</v>
      </c>
    </row>
    <row r="75" spans="40:40">
      <c r="AN75" s="12">
        <f t="shared" si="1"/>
        <v>0</v>
      </c>
    </row>
    <row r="76" spans="40:40">
      <c r="AN76" s="12">
        <f t="shared" si="1"/>
        <v>0</v>
      </c>
    </row>
    <row r="77" spans="40:40">
      <c r="AN77" s="12">
        <f t="shared" si="1"/>
        <v>0</v>
      </c>
    </row>
    <row r="78" spans="40:40">
      <c r="AN78" s="12">
        <f t="shared" si="1"/>
        <v>0</v>
      </c>
    </row>
    <row r="79" spans="40:40">
      <c r="AN79" s="12">
        <f t="shared" si="1"/>
        <v>0</v>
      </c>
    </row>
    <row r="80" spans="40:40">
      <c r="AN80" s="12">
        <f t="shared" si="1"/>
        <v>0</v>
      </c>
    </row>
    <row r="81" spans="40:40">
      <c r="AN81" s="12">
        <f t="shared" si="1"/>
        <v>0</v>
      </c>
    </row>
    <row r="82" spans="40:40">
      <c r="AN82" s="12">
        <f t="shared" si="1"/>
        <v>0</v>
      </c>
    </row>
    <row r="83" spans="40:40">
      <c r="AN83" s="12">
        <f t="shared" si="1"/>
        <v>0</v>
      </c>
    </row>
    <row r="84" spans="40:40">
      <c r="AN84" s="12">
        <f t="shared" si="1"/>
        <v>0</v>
      </c>
    </row>
    <row r="85" spans="40:40">
      <c r="AN85" s="12">
        <f t="shared" si="1"/>
        <v>0</v>
      </c>
    </row>
    <row r="86" spans="40:40">
      <c r="AN86" s="12">
        <f t="shared" si="1"/>
        <v>0</v>
      </c>
    </row>
    <row r="87" spans="40:40">
      <c r="AN87" s="12">
        <f t="shared" si="1"/>
        <v>0</v>
      </c>
    </row>
    <row r="88" spans="40:40">
      <c r="AN88" s="12">
        <f t="shared" si="1"/>
        <v>0</v>
      </c>
    </row>
    <row r="89" spans="40:40">
      <c r="AN89" s="12">
        <f t="shared" si="1"/>
        <v>0</v>
      </c>
    </row>
    <row r="90" spans="40:40">
      <c r="AN90" s="12">
        <f t="shared" si="1"/>
        <v>0</v>
      </c>
    </row>
    <row r="91" spans="40:40">
      <c r="AN91" s="12">
        <f t="shared" si="1"/>
        <v>0</v>
      </c>
    </row>
    <row r="92" spans="40:40">
      <c r="AN92" s="12">
        <f t="shared" si="1"/>
        <v>0</v>
      </c>
    </row>
    <row r="93" spans="40:40">
      <c r="AN93" s="12">
        <f t="shared" si="1"/>
        <v>0</v>
      </c>
    </row>
    <row r="94" spans="40:40">
      <c r="AN94" s="12">
        <f t="shared" si="1"/>
        <v>0</v>
      </c>
    </row>
    <row r="95" spans="40:40">
      <c r="AN95" s="12">
        <f t="shared" si="1"/>
        <v>0</v>
      </c>
    </row>
    <row r="96" spans="40:40">
      <c r="AN96" s="12">
        <f t="shared" si="1"/>
        <v>0</v>
      </c>
    </row>
    <row r="97" spans="40:40">
      <c r="AN97" s="12">
        <f t="shared" si="1"/>
        <v>0</v>
      </c>
    </row>
    <row r="98" spans="40:40">
      <c r="AN98" s="12">
        <f t="shared" si="1"/>
        <v>0</v>
      </c>
    </row>
    <row r="99" spans="40:40">
      <c r="AN99" s="12">
        <f t="shared" si="1"/>
        <v>0</v>
      </c>
    </row>
  </sheetData>
  <sheetProtection sheet="1" objects="1"/>
  <mergeCells count="11">
    <mergeCell ref="D1:F1"/>
    <mergeCell ref="AA1:AL1"/>
    <mergeCell ref="D2:F2"/>
    <mergeCell ref="AJ2:AK2"/>
    <mergeCell ref="D3:F3"/>
    <mergeCell ref="AB2:AB3"/>
    <mergeCell ref="AC2:AC3"/>
    <mergeCell ref="AD2:AD3"/>
    <mergeCell ref="AE2:AE3"/>
    <mergeCell ref="AF2:AF3"/>
    <mergeCell ref="AG2:AG3"/>
  </mergeCells>
  <pageMargins left="0.75" right="0.75" top="1" bottom="1" header="0.511805555555556" footer="0.511805555555556"/>
  <headerFooter/>
  <drawing r:id="rId1"/>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sheetPr>
    <pageSetUpPr autoPageBreaks="0"/>
  </sheetPr>
  <dimension ref="A1:AN99"/>
  <sheetViews>
    <sheetView showZeros="0" workbookViewId="0">
      <selection activeCell="A1" sqref="A1"/>
    </sheetView>
  </sheetViews>
  <sheetFormatPr defaultColWidth="9.14285714285714" defaultRowHeight="15"/>
  <cols>
    <col min="1" max="1" width="20.5714285714286" customWidth="1"/>
    <col min="2" max="2" width="29.7142857142857" style="8" customWidth="1"/>
    <col min="3" max="3" width="10.2857142857143" style="9" customWidth="1"/>
    <col min="4" max="4" width="10.2857142857143" style="10" customWidth="1"/>
    <col min="5" max="6" width="10.2857142857143" style="9" customWidth="1"/>
    <col min="7" max="7" width="10.2857142857143" style="8" customWidth="1"/>
    <col min="8" max="11" width="10.2857142857143" style="9" customWidth="1"/>
    <col min="12" max="12" width="10.2857142857143" style="11" customWidth="1"/>
    <col min="13" max="24" width="10.2857142857143" style="12" customWidth="1"/>
    <col min="26" max="26" width="0.990476190476191" customWidth="1"/>
    <col min="27" max="27" width="20.5714285714286" customWidth="1"/>
    <col min="28" max="28" width="29.7142857142857" style="8" customWidth="1"/>
    <col min="29" max="29" width="6.71428571428571" style="9" customWidth="1"/>
    <col min="30" max="30" width="19.1428571428571" style="10" customWidth="1"/>
    <col min="31" max="31" width="8.28571428571429" style="9" customWidth="1"/>
    <col min="32" max="32" width="7.42857142857143" style="9" customWidth="1"/>
    <col min="33" max="33" width="33.2857142857143" style="8" customWidth="1"/>
    <col min="34" max="34" width="9.28571428571429" style="9" customWidth="1"/>
    <col min="35" max="35" width="5.42857142857143" style="9" customWidth="1"/>
    <col min="36" max="36" width="3.85714285714286" style="9" customWidth="1"/>
    <col min="37" max="37" width="6.57142857142857" style="9" customWidth="1"/>
    <col min="38" max="38" width="36.2857142857143" style="11" customWidth="1"/>
    <col min="39" max="39" width="0.857142857142857" customWidth="1"/>
    <col min="40" max="40" width="9.14285714285714" style="12"/>
  </cols>
  <sheetData>
    <row r="1" ht="22.5" spans="1:40">
      <c r="A1" s="13" t="str">
        <f>Attraction_List!$Z$2</f>
        <v>Sheet Name</v>
      </c>
      <c r="B1" s="14" t="str">
        <f ca="1">MID(CELL("filename",B1),FIND("]",CELL("filename",B1))+1,255)</f>
        <v>Splash_Mountain</v>
      </c>
      <c r="C1" s="14"/>
      <c r="D1" s="15" t="str">
        <f ca="1">HYPERLINK("#"&amp;CELL("address",INDEX(Attraction_List!$A$3:$A$9999,MATCH($B$1,Attraction_List!$Z$3:$Z$9999,0),1)),"Back to Attraction List")</f>
        <v>Back to Attraction List</v>
      </c>
      <c r="E1" s="16"/>
      <c r="F1" s="17"/>
      <c r="G1" s="18"/>
      <c r="H1" s="18"/>
      <c r="I1" s="18"/>
      <c r="J1" s="18"/>
      <c r="K1" s="18"/>
      <c r="L1" s="25"/>
      <c r="AA1" s="30" t="str">
        <f ca="1">N($B$14)&amp;" Task(s) From "&amp;N($B$15)&amp;" Character(s) Use "&amp;CHAR(34)&amp;$B$2&amp;CHAR(34)&amp;" For "&amp;N($AN$1)&amp;" Token(s)"</f>
        <v>0 Task(s) From 0 Character(s) Use "Splash Mountain" For 0 Token(s)</v>
      </c>
      <c r="AB1" s="31"/>
      <c r="AC1" s="31"/>
      <c r="AD1" s="31"/>
      <c r="AE1" s="31"/>
      <c r="AF1" s="31"/>
      <c r="AG1" s="31"/>
      <c r="AH1" s="31"/>
      <c r="AI1" s="31"/>
      <c r="AJ1" s="31"/>
      <c r="AK1" s="31"/>
      <c r="AL1" s="61"/>
      <c r="AN1" s="12">
        <f ca="1">SUM($AN$4:$AN$9999)</f>
        <v>0</v>
      </c>
    </row>
    <row r="2" ht="22.5" spans="1:40">
      <c r="A2" s="13" t="str">
        <f>Attraction_List!$A$2</f>
        <v>Name</v>
      </c>
      <c r="B2" s="19" t="str">
        <f ca="1">LOOKUP(B1,Attraction_List!$Z$3:$Z$9999,Attraction_List!$A$3:$A$9999)</f>
        <v>Splash Mountain</v>
      </c>
      <c r="C2" s="19"/>
      <c r="D2" s="9"/>
      <c r="G2" s="20"/>
      <c r="AA2" s="32" t="str">
        <f>HYPERLINK("#$A$1","&lt;&lt;&lt; Attraction Info")</f>
        <v>&lt;&lt;&lt; Attraction Info</v>
      </c>
      <c r="AB2" s="33" t="s">
        <v>276</v>
      </c>
      <c r="AC2" s="34" t="s">
        <v>277</v>
      </c>
      <c r="AD2" s="35" t="s">
        <v>278</v>
      </c>
      <c r="AE2" s="34" t="s">
        <v>279</v>
      </c>
      <c r="AF2" s="34" t="s">
        <v>280</v>
      </c>
      <c r="AG2" s="33" t="s">
        <v>281</v>
      </c>
      <c r="AH2" s="62"/>
      <c r="AI2" s="63" t="s">
        <v>282</v>
      </c>
      <c r="AJ2" s="62" t="s">
        <v>283</v>
      </c>
      <c r="AK2" s="62"/>
      <c r="AL2" s="64" t="str">
        <f ca="1">HYPERLINK("#"&amp;CELL("address",INDEX(Attraction_List!$A$3:$A$9999,MATCH($B$1,Attraction_List!$Z$3:$Z$9999,0),1)),"Back to Attraction List")</f>
        <v>Back to Attraction List</v>
      </c>
      <c r="AN2" s="12">
        <f ca="1" t="shared" ref="AN2:AN66" si="0">IF(ISBLANK($AL2),0,1+LEN($AL2)-LEN(SUBSTITUTE($AL2,"●","")))</f>
        <v>1</v>
      </c>
    </row>
    <row r="3" ht="22.5" spans="1:38">
      <c r="A3" s="13" t="str">
        <f>Attraction_List!$C$2</f>
        <v>Cost</v>
      </c>
      <c r="B3" s="19" t="str">
        <f ca="1">LOOKUP(B1,Attraction_List!$Z$3:$Z$9999,Attraction_List!$C$3:$C$9999)</f>
        <v>Free</v>
      </c>
      <c r="C3" s="19"/>
      <c r="D3" s="15" t="str">
        <f>IF($B$14&gt;0,HYPERLINK("#$AL$1","Task List &gt;&gt;&gt;"),HYPERLINK("#$A$1","No Tasks"))</f>
        <v>No Tasks</v>
      </c>
      <c r="E3" s="17"/>
      <c r="F3" s="17"/>
      <c r="G3" s="20"/>
      <c r="AA3" s="75" t="s">
        <v>284</v>
      </c>
      <c r="AB3" s="76"/>
      <c r="AC3" s="77"/>
      <c r="AD3" s="78"/>
      <c r="AE3" s="77"/>
      <c r="AF3" s="77"/>
      <c r="AG3" s="76"/>
      <c r="AH3" s="82" t="s">
        <v>285</v>
      </c>
      <c r="AI3" s="82" t="s">
        <v>286</v>
      </c>
      <c r="AJ3" s="82" t="s">
        <v>28</v>
      </c>
      <c r="AK3" s="82" t="s">
        <v>29</v>
      </c>
      <c r="AL3" s="83" t="s">
        <v>30</v>
      </c>
    </row>
    <row r="4" ht="21.75" spans="1:40">
      <c r="A4" s="13" t="str">
        <f>Attraction_List!$D$2</f>
        <v>Cost Units</v>
      </c>
      <c r="B4" s="19" t="str">
        <f ca="1">LOOKUP(B1,Attraction_List!$Z$3:$Z$9999,Attraction_List!$D$3:$D$9999)</f>
        <v>Chest</v>
      </c>
      <c r="C4" s="19"/>
      <c r="E4" s="21"/>
      <c r="G4" s="20"/>
      <c r="L4" s="26"/>
      <c r="AA4" s="44"/>
      <c r="AB4" s="45"/>
      <c r="AC4" s="45"/>
      <c r="AD4" s="45"/>
      <c r="AE4" s="45"/>
      <c r="AF4" s="45"/>
      <c r="AG4" s="45"/>
      <c r="AH4" s="45"/>
      <c r="AI4" s="45"/>
      <c r="AJ4" s="45"/>
      <c r="AK4" s="45"/>
      <c r="AL4" s="46"/>
      <c r="AN4" s="12">
        <f ca="1" t="shared" si="0"/>
        <v>0</v>
      </c>
    </row>
    <row r="5" ht="21" spans="1:40">
      <c r="A5" s="13" t="str">
        <f>Attraction_List!$E$2</f>
        <v>Limited Time</v>
      </c>
      <c r="B5" s="19" t="str">
        <f ca="1">IF(LOOKUP(B1,Attraction_List!$Z$3:$Z$9999,Attraction_List!$E$3:$E$9999)="Y","Yes","No")</f>
        <v>No</v>
      </c>
      <c r="C5" s="19"/>
      <c r="E5" s="21"/>
      <c r="G5" s="20"/>
      <c r="L5" s="26"/>
      <c r="AA5" s="44"/>
      <c r="AB5" s="45"/>
      <c r="AC5" s="45"/>
      <c r="AD5" s="45"/>
      <c r="AE5" s="45"/>
      <c r="AF5" s="45"/>
      <c r="AG5" s="45"/>
      <c r="AH5" s="45"/>
      <c r="AI5" s="45"/>
      <c r="AJ5" s="45"/>
      <c r="AK5" s="45"/>
      <c r="AL5" s="46"/>
      <c r="AN5" s="12">
        <f ca="1" t="shared" si="0"/>
        <v>0</v>
      </c>
    </row>
    <row r="6" ht="21" spans="1:40">
      <c r="A6" s="13" t="str">
        <f>Attraction_List!$F$2</f>
        <v>Build Time</v>
      </c>
      <c r="B6" s="19" t="str">
        <f ca="1">LOOKUP(B1,Attraction_List!$Z$3:$Z$9999,Attraction_List!$F$3:$F$9999)</f>
        <v>0s</v>
      </c>
      <c r="C6" s="19"/>
      <c r="E6" s="21"/>
      <c r="G6" s="20"/>
      <c r="L6" s="26"/>
      <c r="AA6" s="44"/>
      <c r="AB6" s="45"/>
      <c r="AC6" s="45"/>
      <c r="AD6" s="45"/>
      <c r="AE6" s="45"/>
      <c r="AF6" s="45"/>
      <c r="AG6" s="45"/>
      <c r="AH6" s="45"/>
      <c r="AI6" s="45"/>
      <c r="AJ6" s="45"/>
      <c r="AK6" s="45"/>
      <c r="AL6" s="46"/>
      <c r="AN6" s="12">
        <f ca="1" t="shared" si="0"/>
        <v>0</v>
      </c>
    </row>
    <row r="7" ht="21" spans="1:40">
      <c r="A7" s="13" t="str">
        <f>Attraction_List!$G$2</f>
        <v>Size</v>
      </c>
      <c r="B7" s="19" t="str">
        <f ca="1">LOOKUP(B1,Attraction_List!$Z$3:$Z$9999,Attraction_List!$G$3:$G$9999)</f>
        <v>12x12</v>
      </c>
      <c r="C7" s="19"/>
      <c r="E7" s="21"/>
      <c r="G7" s="20"/>
      <c r="L7" s="26"/>
      <c r="AA7" s="44"/>
      <c r="AB7" s="45"/>
      <c r="AC7" s="45"/>
      <c r="AD7" s="45"/>
      <c r="AE7" s="45"/>
      <c r="AF7" s="45"/>
      <c r="AG7" s="45"/>
      <c r="AH7" s="45"/>
      <c r="AI7" s="45"/>
      <c r="AJ7" s="45"/>
      <c r="AK7" s="45"/>
      <c r="AL7" s="46"/>
      <c r="AN7" s="12">
        <f ca="1" t="shared" si="0"/>
        <v>0</v>
      </c>
    </row>
    <row r="8" ht="21" spans="1:40">
      <c r="A8" s="13" t="str">
        <f>Attraction_List!$H$2</f>
        <v>Collect Time</v>
      </c>
      <c r="B8" s="19" t="str">
        <f ca="1">LOOKUP(B1,Attraction_List!$Z$3:$Z$9999,Attraction_List!$H$3:$H$9999)</f>
        <v>8h</v>
      </c>
      <c r="C8" s="19"/>
      <c r="E8" s="21"/>
      <c r="G8" s="20"/>
      <c r="L8" s="26"/>
      <c r="AA8" s="44"/>
      <c r="AB8" s="45"/>
      <c r="AC8" s="45"/>
      <c r="AD8" s="45"/>
      <c r="AE8" s="45"/>
      <c r="AF8" s="45"/>
      <c r="AG8" s="45"/>
      <c r="AH8" s="45"/>
      <c r="AI8" s="45"/>
      <c r="AJ8" s="45"/>
      <c r="AK8" s="45"/>
      <c r="AL8" s="46"/>
      <c r="AN8" s="12">
        <f ca="1" t="shared" si="0"/>
        <v>0</v>
      </c>
    </row>
    <row r="9" ht="21" spans="1:40">
      <c r="A9" s="13" t="str">
        <f>Attraction_List!$I$2</f>
        <v>Striking Gold</v>
      </c>
      <c r="B9" s="19" t="str">
        <f ca="1">IF(LOOKUP(B1,Attraction_List!$Z$3:$Z$9999,Attraction_List!$I$3:$I$9999)="Y","Yes","No")</f>
        <v>Yes</v>
      </c>
      <c r="C9" s="19"/>
      <c r="E9" s="21"/>
      <c r="G9" s="20"/>
      <c r="L9" s="26"/>
      <c r="AA9" s="44"/>
      <c r="AB9" s="45"/>
      <c r="AC9" s="45"/>
      <c r="AD9" s="45"/>
      <c r="AE9" s="45"/>
      <c r="AF9" s="45"/>
      <c r="AG9" s="45"/>
      <c r="AH9" s="45"/>
      <c r="AI9" s="45"/>
      <c r="AJ9" s="45"/>
      <c r="AK9" s="45"/>
      <c r="AL9" s="46"/>
      <c r="AN9" s="12">
        <f ca="1" t="shared" si="0"/>
        <v>0</v>
      </c>
    </row>
    <row r="10" ht="21" spans="1:40">
      <c r="A10" s="13" t="str">
        <f>Attraction_List!$J$2</f>
        <v>XP</v>
      </c>
      <c r="B10" s="19">
        <f ca="1">LOOKUP(B1,Attraction_List!$Z$3:$Z$9999,Attraction_List!$J$3:$J$9999)</f>
        <v>27</v>
      </c>
      <c r="C10" s="19"/>
      <c r="E10" s="21"/>
      <c r="G10" s="20"/>
      <c r="L10" s="26"/>
      <c r="AA10" s="44"/>
      <c r="AB10" s="45"/>
      <c r="AC10" s="45"/>
      <c r="AD10" s="45"/>
      <c r="AE10" s="45"/>
      <c r="AF10" s="45"/>
      <c r="AG10" s="45"/>
      <c r="AH10" s="45"/>
      <c r="AI10" s="45"/>
      <c r="AJ10" s="45"/>
      <c r="AK10" s="45"/>
      <c r="AL10" s="46"/>
      <c r="AN10" s="12">
        <f ca="1" t="shared" si="0"/>
        <v>0</v>
      </c>
    </row>
    <row r="11" ht="21" spans="1:40">
      <c r="A11" s="13" t="str">
        <f>Attraction_List!$K$2</f>
        <v>Magic</v>
      </c>
      <c r="B11" s="19">
        <f ca="1">LOOKUP(B1,Attraction_List!$Z$3:$Z$9999,Attraction_List!$K$3:$K$9999)</f>
        <v>145</v>
      </c>
      <c r="C11" s="19"/>
      <c r="D11" s="22"/>
      <c r="E11" s="23"/>
      <c r="F11" s="24"/>
      <c r="G11" s="22"/>
      <c r="H11" s="24"/>
      <c r="I11" s="24"/>
      <c r="J11" s="24"/>
      <c r="K11" s="24"/>
      <c r="L11" s="27"/>
      <c r="AA11" s="44"/>
      <c r="AB11" s="45"/>
      <c r="AC11" s="45"/>
      <c r="AD11" s="45"/>
      <c r="AE11" s="45"/>
      <c r="AF11" s="45"/>
      <c r="AG11" s="45"/>
      <c r="AH11" s="45"/>
      <c r="AI11" s="45"/>
      <c r="AJ11" s="45"/>
      <c r="AK11" s="45"/>
      <c r="AL11" s="46"/>
      <c r="AN11" s="12">
        <f ca="1" t="shared" si="0"/>
        <v>0</v>
      </c>
    </row>
    <row r="12" ht="21" spans="1:40">
      <c r="A12" s="13" t="str">
        <f>Attraction_List!$L$2</f>
        <v>Possible Tokens</v>
      </c>
      <c r="B12" s="19">
        <f ca="1">LOOKUP(B1,Attraction_List!$Z$3:$Z$9999,Attraction_List!$L$3:$L$9999)</f>
        <v>0</v>
      </c>
      <c r="C12" s="19"/>
      <c r="E12" s="21"/>
      <c r="G12" s="20"/>
      <c r="L12" s="28"/>
      <c r="AA12" s="44"/>
      <c r="AB12" s="45"/>
      <c r="AC12" s="45"/>
      <c r="AD12" s="45"/>
      <c r="AE12" s="45"/>
      <c r="AF12" s="45"/>
      <c r="AG12" s="45"/>
      <c r="AH12" s="45"/>
      <c r="AI12" s="45"/>
      <c r="AJ12" s="45"/>
      <c r="AK12" s="45"/>
      <c r="AL12" s="46"/>
      <c r="AN12" s="12">
        <f ca="1" t="shared" si="0"/>
        <v>0</v>
      </c>
    </row>
    <row r="13" ht="21" spans="1:40">
      <c r="A13" s="13" t="str">
        <f>Attraction_List!$M$2</f>
        <v>Activity</v>
      </c>
      <c r="B13" s="19" t="str">
        <f ca="1">LOOKUP(B1,Attraction_List!$Z$3:$Z$9999,Attraction_List!$M$3:$M$9999)</f>
        <v>A Wild Water Ride</v>
      </c>
      <c r="C13" s="19"/>
      <c r="E13" s="21"/>
      <c r="G13" s="20"/>
      <c r="L13" s="29"/>
      <c r="AA13" s="44"/>
      <c r="AB13" s="45"/>
      <c r="AC13" s="45"/>
      <c r="AD13" s="45"/>
      <c r="AE13" s="45"/>
      <c r="AF13" s="45"/>
      <c r="AG13" s="45"/>
      <c r="AH13" s="45"/>
      <c r="AI13" s="45"/>
      <c r="AJ13" s="45"/>
      <c r="AK13" s="45"/>
      <c r="AL13" s="46"/>
      <c r="AN13" s="12">
        <f ca="1" t="shared" si="0"/>
        <v>0</v>
      </c>
    </row>
    <row r="14" ht="21" spans="1:40">
      <c r="A14" s="13" t="s">
        <v>308</v>
      </c>
      <c r="B14" s="22">
        <f>COUNTA($AB$4:$AB$9999)</f>
        <v>0</v>
      </c>
      <c r="C14" s="24"/>
      <c r="D14" s="22"/>
      <c r="E14" s="23"/>
      <c r="F14" s="24"/>
      <c r="G14" s="20"/>
      <c r="H14" s="24"/>
      <c r="I14" s="24"/>
      <c r="J14" s="24"/>
      <c r="K14" s="24"/>
      <c r="L14" s="28"/>
      <c r="AA14" s="44"/>
      <c r="AB14" s="45"/>
      <c r="AC14" s="45"/>
      <c r="AD14" s="45"/>
      <c r="AE14" s="45"/>
      <c r="AF14" s="45"/>
      <c r="AG14" s="45"/>
      <c r="AH14" s="45"/>
      <c r="AI14" s="45"/>
      <c r="AJ14" s="45"/>
      <c r="AK14" s="45"/>
      <c r="AL14" s="46"/>
      <c r="AN14" s="12">
        <f ca="1" t="shared" si="0"/>
        <v>0</v>
      </c>
    </row>
    <row r="15" ht="21" spans="1:40">
      <c r="A15" s="13" t="s">
        <v>311</v>
      </c>
      <c r="B15" s="22">
        <f>COUNTA($AA$4:$AA$9999)</f>
        <v>0</v>
      </c>
      <c r="C15" s="24"/>
      <c r="D15" s="22"/>
      <c r="E15" s="23"/>
      <c r="F15" s="24"/>
      <c r="G15" s="20"/>
      <c r="H15" s="24"/>
      <c r="I15" s="24"/>
      <c r="J15" s="24"/>
      <c r="K15" s="24"/>
      <c r="L15" s="28"/>
      <c r="AA15" s="44"/>
      <c r="AB15" s="45"/>
      <c r="AC15" s="45"/>
      <c r="AD15" s="45"/>
      <c r="AE15" s="45"/>
      <c r="AF15" s="45"/>
      <c r="AG15" s="45"/>
      <c r="AH15" s="45"/>
      <c r="AI15" s="45"/>
      <c r="AJ15" s="45"/>
      <c r="AK15" s="45"/>
      <c r="AL15" s="46"/>
      <c r="AN15" s="12">
        <f ca="1" t="shared" si="0"/>
        <v>0</v>
      </c>
    </row>
    <row r="16" spans="27:40">
      <c r="AA16" s="44"/>
      <c r="AB16" s="46"/>
      <c r="AC16" s="45"/>
      <c r="AD16" s="47"/>
      <c r="AE16" s="45"/>
      <c r="AF16" s="45"/>
      <c r="AG16" s="45"/>
      <c r="AH16" s="45"/>
      <c r="AI16" s="45"/>
      <c r="AJ16" s="45"/>
      <c r="AK16" s="45"/>
      <c r="AL16" s="46"/>
      <c r="AN16" s="12">
        <f ca="1" t="shared" si="0"/>
        <v>0</v>
      </c>
    </row>
    <row r="17" spans="27:40">
      <c r="AA17" s="44"/>
      <c r="AB17" s="46"/>
      <c r="AC17" s="45"/>
      <c r="AD17" s="45"/>
      <c r="AE17" s="45"/>
      <c r="AF17" s="45"/>
      <c r="AG17" s="45"/>
      <c r="AH17" s="45"/>
      <c r="AI17" s="45"/>
      <c r="AJ17" s="45"/>
      <c r="AK17" s="45"/>
      <c r="AL17" s="46"/>
      <c r="AN17" s="12">
        <f ca="1" t="shared" si="0"/>
        <v>0</v>
      </c>
    </row>
    <row r="18" spans="27:40">
      <c r="AA18" s="44"/>
      <c r="AB18" s="46"/>
      <c r="AC18" s="45"/>
      <c r="AD18" s="45"/>
      <c r="AE18" s="45"/>
      <c r="AF18" s="45"/>
      <c r="AG18" s="46"/>
      <c r="AH18" s="45"/>
      <c r="AI18" s="45"/>
      <c r="AJ18" s="45"/>
      <c r="AK18" s="45"/>
      <c r="AL18" s="46"/>
      <c r="AN18" s="12">
        <f ca="1" t="shared" si="0"/>
        <v>0</v>
      </c>
    </row>
    <row r="19" spans="27:40">
      <c r="AA19" s="44"/>
      <c r="AB19" s="46"/>
      <c r="AC19" s="45"/>
      <c r="AD19" s="45"/>
      <c r="AE19" s="45"/>
      <c r="AF19" s="45"/>
      <c r="AG19" s="46"/>
      <c r="AH19" s="45"/>
      <c r="AI19" s="45"/>
      <c r="AJ19" s="45"/>
      <c r="AK19" s="45"/>
      <c r="AL19" s="46"/>
      <c r="AN19" s="12">
        <f ca="1" t="shared" si="0"/>
        <v>0</v>
      </c>
    </row>
    <row r="20" spans="27:40">
      <c r="AA20" s="44"/>
      <c r="AB20" s="46"/>
      <c r="AC20" s="45"/>
      <c r="AD20" s="47"/>
      <c r="AE20" s="45"/>
      <c r="AF20" s="45"/>
      <c r="AG20" s="46"/>
      <c r="AH20" s="45"/>
      <c r="AI20" s="45"/>
      <c r="AJ20" s="45"/>
      <c r="AK20" s="45"/>
      <c r="AL20" s="46"/>
      <c r="AN20" s="12">
        <f ca="1" t="shared" si="0"/>
        <v>0</v>
      </c>
    </row>
    <row r="21" spans="27:40">
      <c r="AA21" s="44"/>
      <c r="AB21" s="46"/>
      <c r="AC21" s="45"/>
      <c r="AD21" s="45"/>
      <c r="AE21" s="45"/>
      <c r="AF21" s="45"/>
      <c r="AG21" s="46"/>
      <c r="AH21" s="45"/>
      <c r="AI21" s="45"/>
      <c r="AJ21" s="45"/>
      <c r="AK21" s="45"/>
      <c r="AL21" s="46"/>
      <c r="AN21" s="12">
        <f ca="1" t="shared" si="0"/>
        <v>0</v>
      </c>
    </row>
    <row r="22" spans="27:40">
      <c r="AA22" s="44"/>
      <c r="AB22" s="46"/>
      <c r="AC22" s="45"/>
      <c r="AD22" s="45"/>
      <c r="AE22" s="45"/>
      <c r="AF22" s="45"/>
      <c r="AG22" s="46"/>
      <c r="AH22" s="45"/>
      <c r="AI22" s="45"/>
      <c r="AJ22" s="45"/>
      <c r="AK22" s="45"/>
      <c r="AL22" s="46"/>
      <c r="AN22" s="12">
        <f ca="1" t="shared" si="0"/>
        <v>0</v>
      </c>
    </row>
    <row r="23" spans="27:40">
      <c r="AA23" s="44"/>
      <c r="AB23" s="46"/>
      <c r="AC23" s="45"/>
      <c r="AD23" s="45"/>
      <c r="AE23" s="45"/>
      <c r="AF23" s="45"/>
      <c r="AG23" s="46"/>
      <c r="AH23" s="45"/>
      <c r="AI23" s="45"/>
      <c r="AJ23" s="45"/>
      <c r="AK23" s="45"/>
      <c r="AL23" s="46"/>
      <c r="AN23" s="12">
        <f ca="1" t="shared" si="0"/>
        <v>0</v>
      </c>
    </row>
    <row r="24" spans="27:40">
      <c r="AA24" s="44"/>
      <c r="AB24" s="45"/>
      <c r="AC24" s="45"/>
      <c r="AD24" s="45"/>
      <c r="AE24" s="45"/>
      <c r="AF24" s="45"/>
      <c r="AG24" s="45"/>
      <c r="AH24" s="45"/>
      <c r="AI24" s="45"/>
      <c r="AJ24" s="45"/>
      <c r="AK24" s="45"/>
      <c r="AL24" s="46"/>
      <c r="AN24" s="12">
        <f ca="1" t="shared" si="0"/>
        <v>0</v>
      </c>
    </row>
    <row r="25" spans="27:40">
      <c r="AA25" s="44"/>
      <c r="AB25" s="45"/>
      <c r="AC25" s="45"/>
      <c r="AD25" s="47"/>
      <c r="AE25" s="45"/>
      <c r="AF25" s="45"/>
      <c r="AG25" s="45"/>
      <c r="AH25" s="45"/>
      <c r="AI25" s="45"/>
      <c r="AJ25" s="45"/>
      <c r="AK25" s="45"/>
      <c r="AL25" s="46"/>
      <c r="AN25" s="12">
        <f ca="1" t="shared" si="0"/>
        <v>0</v>
      </c>
    </row>
    <row r="26" spans="27:40">
      <c r="AA26" s="44"/>
      <c r="AB26" s="45"/>
      <c r="AC26" s="45"/>
      <c r="AD26" s="45"/>
      <c r="AE26" s="45"/>
      <c r="AF26" s="45"/>
      <c r="AG26" s="45"/>
      <c r="AH26" s="45"/>
      <c r="AI26" s="45"/>
      <c r="AJ26" s="45"/>
      <c r="AK26" s="45"/>
      <c r="AL26" s="46"/>
      <c r="AN26" s="12">
        <f ca="1" t="shared" si="0"/>
        <v>0</v>
      </c>
    </row>
    <row r="27" spans="27:40">
      <c r="AA27" s="44"/>
      <c r="AB27" s="45"/>
      <c r="AC27" s="45"/>
      <c r="AD27" s="45"/>
      <c r="AE27" s="45"/>
      <c r="AF27" s="45"/>
      <c r="AG27" s="45"/>
      <c r="AH27" s="45"/>
      <c r="AI27" s="45"/>
      <c r="AJ27" s="45"/>
      <c r="AK27" s="45"/>
      <c r="AL27" s="46"/>
      <c r="AN27" s="12">
        <f ca="1" t="shared" si="0"/>
        <v>0</v>
      </c>
    </row>
    <row r="28" spans="27:40">
      <c r="AA28" s="44"/>
      <c r="AB28" s="45"/>
      <c r="AC28" s="45"/>
      <c r="AD28" s="45"/>
      <c r="AE28" s="45"/>
      <c r="AF28" s="45"/>
      <c r="AG28" s="45"/>
      <c r="AH28" s="45"/>
      <c r="AI28" s="45"/>
      <c r="AJ28" s="45"/>
      <c r="AK28" s="45"/>
      <c r="AL28" s="46"/>
      <c r="AN28" s="12">
        <f ca="1" t="shared" si="0"/>
        <v>0</v>
      </c>
    </row>
    <row r="29" spans="27:40">
      <c r="AA29" s="44"/>
      <c r="AB29" s="45"/>
      <c r="AC29" s="45"/>
      <c r="AD29" s="45"/>
      <c r="AE29" s="45"/>
      <c r="AF29" s="45"/>
      <c r="AG29" s="45"/>
      <c r="AH29" s="45"/>
      <c r="AI29" s="45"/>
      <c r="AJ29" s="45"/>
      <c r="AK29" s="45"/>
      <c r="AL29" s="46"/>
      <c r="AN29" s="12">
        <f ca="1" t="shared" si="0"/>
        <v>0</v>
      </c>
    </row>
    <row r="30" spans="27:40">
      <c r="AA30" s="44"/>
      <c r="AB30" s="45"/>
      <c r="AC30" s="45"/>
      <c r="AD30" s="45"/>
      <c r="AE30" s="45"/>
      <c r="AF30" s="45"/>
      <c r="AG30" s="45"/>
      <c r="AH30" s="45"/>
      <c r="AI30" s="45"/>
      <c r="AJ30" s="45"/>
      <c r="AK30" s="45"/>
      <c r="AL30" s="46"/>
      <c r="AN30" s="12">
        <f ca="1" t="shared" si="0"/>
        <v>0</v>
      </c>
    </row>
    <row r="31" spans="27:40">
      <c r="AA31" s="44"/>
      <c r="AB31" s="45"/>
      <c r="AC31" s="45"/>
      <c r="AD31" s="45"/>
      <c r="AE31" s="45"/>
      <c r="AF31" s="45"/>
      <c r="AG31" s="45"/>
      <c r="AH31" s="45"/>
      <c r="AI31" s="45"/>
      <c r="AJ31" s="45"/>
      <c r="AK31" s="45"/>
      <c r="AL31" s="46"/>
      <c r="AN31" s="12">
        <f ca="1" t="shared" si="0"/>
        <v>0</v>
      </c>
    </row>
    <row r="32" spans="27:40">
      <c r="AA32" s="44"/>
      <c r="AB32" s="45"/>
      <c r="AC32" s="45"/>
      <c r="AD32" s="45"/>
      <c r="AE32" s="45"/>
      <c r="AF32" s="45"/>
      <c r="AG32" s="45"/>
      <c r="AH32" s="45"/>
      <c r="AI32" s="45"/>
      <c r="AJ32" s="45"/>
      <c r="AK32" s="45"/>
      <c r="AL32" s="46"/>
      <c r="AN32" s="12">
        <f ca="1" t="shared" si="0"/>
        <v>0</v>
      </c>
    </row>
    <row r="33" spans="27:40">
      <c r="AA33" s="44"/>
      <c r="AB33" s="45"/>
      <c r="AC33" s="45"/>
      <c r="AD33" s="47"/>
      <c r="AE33" s="45"/>
      <c r="AF33" s="45"/>
      <c r="AG33" s="45"/>
      <c r="AH33" s="45"/>
      <c r="AI33" s="45"/>
      <c r="AJ33" s="45"/>
      <c r="AK33" s="45"/>
      <c r="AL33" s="46"/>
      <c r="AN33" s="12">
        <f ca="1" t="shared" si="0"/>
        <v>0</v>
      </c>
    </row>
    <row r="34" spans="27:40">
      <c r="AA34" s="44"/>
      <c r="AB34" s="46"/>
      <c r="AC34" s="45"/>
      <c r="AD34" s="45"/>
      <c r="AE34" s="45"/>
      <c r="AF34" s="45"/>
      <c r="AG34" s="46"/>
      <c r="AH34" s="45"/>
      <c r="AI34" s="45"/>
      <c r="AJ34" s="45"/>
      <c r="AK34" s="45"/>
      <c r="AL34" s="70"/>
      <c r="AN34" s="12">
        <f ca="1" t="shared" si="0"/>
        <v>0</v>
      </c>
    </row>
    <row r="35" spans="27:40">
      <c r="AA35" s="48"/>
      <c r="AB35" s="49"/>
      <c r="AC35" s="50"/>
      <c r="AD35" s="50"/>
      <c r="AE35" s="50"/>
      <c r="AF35" s="50"/>
      <c r="AG35" s="49"/>
      <c r="AH35" s="50"/>
      <c r="AI35" s="50"/>
      <c r="AJ35" s="50"/>
      <c r="AK35" s="50"/>
      <c r="AL35" s="71"/>
      <c r="AN35" s="12">
        <f ca="1" t="shared" si="0"/>
        <v>0</v>
      </c>
    </row>
    <row r="36" spans="27:40">
      <c r="AA36" s="48"/>
      <c r="AB36" s="49"/>
      <c r="AC36" s="50"/>
      <c r="AD36" s="50"/>
      <c r="AE36" s="50"/>
      <c r="AF36" s="50"/>
      <c r="AG36" s="49"/>
      <c r="AH36" s="50"/>
      <c r="AI36" s="50"/>
      <c r="AJ36" s="50"/>
      <c r="AK36" s="50"/>
      <c r="AL36" s="71"/>
      <c r="AN36" s="12">
        <f ca="1" t="shared" si="0"/>
        <v>0</v>
      </c>
    </row>
    <row r="37" spans="27:40">
      <c r="AA37" s="48"/>
      <c r="AB37" s="49"/>
      <c r="AC37" s="50"/>
      <c r="AD37" s="50"/>
      <c r="AE37" s="50"/>
      <c r="AF37" s="50"/>
      <c r="AG37" s="49"/>
      <c r="AH37" s="50"/>
      <c r="AI37" s="50"/>
      <c r="AJ37" s="50"/>
      <c r="AK37" s="50"/>
      <c r="AL37" s="71"/>
      <c r="AN37" s="12">
        <f ca="1" t="shared" si="0"/>
        <v>0</v>
      </c>
    </row>
    <row r="38" spans="27:40">
      <c r="AA38" s="51"/>
      <c r="AB38" s="29"/>
      <c r="AC38" s="10"/>
      <c r="AE38" s="10"/>
      <c r="AF38" s="10"/>
      <c r="AG38" s="29"/>
      <c r="AH38" s="10"/>
      <c r="AI38" s="10"/>
      <c r="AJ38" s="10"/>
      <c r="AK38" s="10"/>
      <c r="AL38" s="28"/>
      <c r="AN38" s="12">
        <f ca="1" t="shared" si="0"/>
        <v>0</v>
      </c>
    </row>
    <row r="39" spans="27:40">
      <c r="AA39" s="51"/>
      <c r="AB39" s="29"/>
      <c r="AC39" s="10"/>
      <c r="AE39" s="10"/>
      <c r="AF39" s="10"/>
      <c r="AG39" s="29"/>
      <c r="AH39" s="10"/>
      <c r="AI39" s="10"/>
      <c r="AJ39" s="10"/>
      <c r="AK39" s="10"/>
      <c r="AL39" s="28"/>
      <c r="AN39" s="12">
        <f ca="1" t="shared" si="0"/>
        <v>0</v>
      </c>
    </row>
    <row r="40" spans="27:40">
      <c r="AA40" s="51"/>
      <c r="AB40" s="29"/>
      <c r="AC40" s="10"/>
      <c r="AE40" s="10"/>
      <c r="AF40" s="10"/>
      <c r="AG40" s="29"/>
      <c r="AH40" s="10"/>
      <c r="AI40" s="10"/>
      <c r="AJ40" s="10"/>
      <c r="AK40" s="10"/>
      <c r="AL40" s="28"/>
      <c r="AN40" s="12">
        <f ca="1" t="shared" si="0"/>
        <v>0</v>
      </c>
    </row>
    <row r="41" spans="27:40">
      <c r="AA41" s="51"/>
      <c r="AB41" s="29"/>
      <c r="AC41" s="10"/>
      <c r="AE41" s="10"/>
      <c r="AF41" s="10"/>
      <c r="AG41" s="29"/>
      <c r="AH41" s="10"/>
      <c r="AI41" s="10"/>
      <c r="AJ41" s="10"/>
      <c r="AK41" s="10"/>
      <c r="AL41" s="28"/>
      <c r="AN41" s="12">
        <f ca="1" t="shared" si="0"/>
        <v>0</v>
      </c>
    </row>
    <row r="42" spans="27:40">
      <c r="AA42" s="51"/>
      <c r="AB42" s="29"/>
      <c r="AC42" s="10"/>
      <c r="AE42" s="10"/>
      <c r="AF42" s="10"/>
      <c r="AG42" s="29"/>
      <c r="AH42" s="10"/>
      <c r="AI42" s="10"/>
      <c r="AJ42" s="10"/>
      <c r="AK42" s="10"/>
      <c r="AL42" s="28"/>
      <c r="AN42" s="12">
        <f ca="1" t="shared" si="0"/>
        <v>0</v>
      </c>
    </row>
    <row r="43" spans="27:40">
      <c r="AA43" s="51"/>
      <c r="AB43" s="29"/>
      <c r="AC43" s="10"/>
      <c r="AE43" s="10"/>
      <c r="AF43" s="10"/>
      <c r="AG43" s="29"/>
      <c r="AH43" s="10"/>
      <c r="AI43" s="10"/>
      <c r="AJ43" s="10"/>
      <c r="AK43" s="10"/>
      <c r="AL43" s="28"/>
      <c r="AN43" s="12">
        <f ca="1" t="shared" si="0"/>
        <v>0</v>
      </c>
    </row>
    <row r="44" spans="40:40">
      <c r="AN44" s="12">
        <f ca="1" t="shared" si="0"/>
        <v>0</v>
      </c>
    </row>
    <row r="45" spans="27:40">
      <c r="AA45" s="52"/>
      <c r="AB45" s="53"/>
      <c r="AC45" s="54"/>
      <c r="AD45" s="50"/>
      <c r="AE45" s="54"/>
      <c r="AF45" s="54"/>
      <c r="AG45" s="53"/>
      <c r="AH45" s="54"/>
      <c r="AI45" s="54"/>
      <c r="AJ45" s="54"/>
      <c r="AK45" s="54"/>
      <c r="AL45" s="72"/>
      <c r="AM45" s="52"/>
      <c r="AN45" s="12">
        <f ca="1" t="shared" si="0"/>
        <v>0</v>
      </c>
    </row>
    <row r="46" spans="27:40">
      <c r="AA46" s="44"/>
      <c r="AB46" s="55"/>
      <c r="AC46" s="56"/>
      <c r="AD46" s="45"/>
      <c r="AE46" s="56"/>
      <c r="AF46" s="56"/>
      <c r="AG46" s="55"/>
      <c r="AH46" s="56"/>
      <c r="AI46" s="56"/>
      <c r="AJ46" s="56"/>
      <c r="AK46" s="56"/>
      <c r="AL46" s="73"/>
      <c r="AM46" s="52"/>
      <c r="AN46" s="12">
        <f ca="1" t="shared" si="0"/>
        <v>0</v>
      </c>
    </row>
    <row r="47" spans="27:40">
      <c r="AA47" s="44"/>
      <c r="AB47" s="55"/>
      <c r="AC47" s="56"/>
      <c r="AD47" s="45"/>
      <c r="AE47" s="56"/>
      <c r="AF47" s="56"/>
      <c r="AG47" s="55"/>
      <c r="AH47" s="56"/>
      <c r="AI47" s="56"/>
      <c r="AJ47" s="56"/>
      <c r="AK47" s="56"/>
      <c r="AL47" s="46"/>
      <c r="AM47" s="52"/>
      <c r="AN47" s="12">
        <f ca="1" t="shared" si="0"/>
        <v>0</v>
      </c>
    </row>
    <row r="48" spans="27:40">
      <c r="AA48" s="44"/>
      <c r="AB48" s="55"/>
      <c r="AC48" s="56"/>
      <c r="AD48" s="57"/>
      <c r="AE48" s="56"/>
      <c r="AF48" s="56"/>
      <c r="AG48" s="55"/>
      <c r="AH48" s="56"/>
      <c r="AI48" s="56"/>
      <c r="AJ48" s="56"/>
      <c r="AK48" s="56"/>
      <c r="AL48" s="46"/>
      <c r="AM48" s="52"/>
      <c r="AN48" s="12">
        <f ca="1" t="shared" si="0"/>
        <v>0</v>
      </c>
    </row>
    <row r="49" spans="27:40">
      <c r="AA49" s="58"/>
      <c r="AB49" s="59"/>
      <c r="AC49" s="21"/>
      <c r="AD49" s="60"/>
      <c r="AE49" s="21"/>
      <c r="AF49" s="21"/>
      <c r="AG49" s="59"/>
      <c r="AH49" s="21"/>
      <c r="AI49" s="21"/>
      <c r="AJ49" s="21"/>
      <c r="AK49" s="21"/>
      <c r="AL49" s="74"/>
      <c r="AN49" s="12">
        <f ca="1" t="shared" si="0"/>
        <v>0</v>
      </c>
    </row>
    <row r="50" spans="40:40">
      <c r="AN50" s="12">
        <f ca="1" t="shared" si="0"/>
        <v>0</v>
      </c>
    </row>
    <row r="51" spans="40:40">
      <c r="AN51" s="12">
        <f ca="1" t="shared" si="0"/>
        <v>0</v>
      </c>
    </row>
    <row r="52" spans="40:40">
      <c r="AN52" s="12">
        <f ca="1" t="shared" si="0"/>
        <v>0</v>
      </c>
    </row>
    <row r="53" spans="40:40">
      <c r="AN53" s="12">
        <f ca="1" t="shared" si="0"/>
        <v>0</v>
      </c>
    </row>
    <row r="54" spans="40:40">
      <c r="AN54" s="12">
        <f ca="1" t="shared" si="0"/>
        <v>0</v>
      </c>
    </row>
    <row r="55" spans="40:40">
      <c r="AN55" s="12">
        <f ca="1" t="shared" si="0"/>
        <v>0</v>
      </c>
    </row>
    <row r="56" spans="40:40">
      <c r="AN56" s="12">
        <f ca="1" t="shared" si="0"/>
        <v>0</v>
      </c>
    </row>
    <row r="57" spans="40:40">
      <c r="AN57" s="12">
        <f ca="1" t="shared" si="0"/>
        <v>0</v>
      </c>
    </row>
    <row r="58" spans="40:40">
      <c r="AN58" s="12">
        <f ca="1" t="shared" si="0"/>
        <v>0</v>
      </c>
    </row>
    <row r="59" spans="40:40">
      <c r="AN59" s="12">
        <f ca="1" t="shared" si="0"/>
        <v>0</v>
      </c>
    </row>
    <row r="60" spans="40:40">
      <c r="AN60" s="12">
        <f ca="1" t="shared" si="0"/>
        <v>0</v>
      </c>
    </row>
    <row r="61" spans="40:40">
      <c r="AN61" s="12">
        <f ca="1" t="shared" si="0"/>
        <v>0</v>
      </c>
    </row>
    <row r="62" spans="40:40">
      <c r="AN62" s="12">
        <f ca="1" t="shared" si="0"/>
        <v>0</v>
      </c>
    </row>
    <row r="63" spans="40:40">
      <c r="AN63" s="12">
        <f ca="1" t="shared" si="0"/>
        <v>0</v>
      </c>
    </row>
    <row r="64" spans="40:40">
      <c r="AN64" s="12">
        <f ca="1" t="shared" si="0"/>
        <v>0</v>
      </c>
    </row>
    <row r="65" spans="40:40">
      <c r="AN65" s="12">
        <f ca="1" t="shared" si="0"/>
        <v>0</v>
      </c>
    </row>
    <row r="66" spans="40:40">
      <c r="AN66" s="12">
        <f ca="1" t="shared" si="0"/>
        <v>0</v>
      </c>
    </row>
    <row r="67" spans="40:40">
      <c r="AN67" s="12">
        <f t="shared" ref="AN67:AN99" si="1">IF(ISBLANK($AL67),0,1+LEN($AL67)-LEN(SUBSTITUTE($AL67,"●","")))</f>
        <v>0</v>
      </c>
    </row>
    <row r="68" spans="40:40">
      <c r="AN68" s="12">
        <f t="shared" si="1"/>
        <v>0</v>
      </c>
    </row>
    <row r="69" spans="40:40">
      <c r="AN69" s="12">
        <f t="shared" si="1"/>
        <v>0</v>
      </c>
    </row>
    <row r="70" spans="40:40">
      <c r="AN70" s="12">
        <f t="shared" si="1"/>
        <v>0</v>
      </c>
    </row>
    <row r="71" spans="40:40">
      <c r="AN71" s="12">
        <f t="shared" si="1"/>
        <v>0</v>
      </c>
    </row>
    <row r="72" spans="40:40">
      <c r="AN72" s="12">
        <f t="shared" si="1"/>
        <v>0</v>
      </c>
    </row>
    <row r="73" spans="40:40">
      <c r="AN73" s="12">
        <f t="shared" si="1"/>
        <v>0</v>
      </c>
    </row>
    <row r="74" spans="40:40">
      <c r="AN74" s="12">
        <f t="shared" si="1"/>
        <v>0</v>
      </c>
    </row>
    <row r="75" spans="40:40">
      <c r="AN75" s="12">
        <f t="shared" si="1"/>
        <v>0</v>
      </c>
    </row>
    <row r="76" spans="40:40">
      <c r="AN76" s="12">
        <f t="shared" si="1"/>
        <v>0</v>
      </c>
    </row>
    <row r="77" spans="40:40">
      <c r="AN77" s="12">
        <f t="shared" si="1"/>
        <v>0</v>
      </c>
    </row>
    <row r="78" spans="40:40">
      <c r="AN78" s="12">
        <f t="shared" si="1"/>
        <v>0</v>
      </c>
    </row>
    <row r="79" spans="40:40">
      <c r="AN79" s="12">
        <f t="shared" si="1"/>
        <v>0</v>
      </c>
    </row>
    <row r="80" spans="40:40">
      <c r="AN80" s="12">
        <f t="shared" si="1"/>
        <v>0</v>
      </c>
    </row>
    <row r="81" spans="40:40">
      <c r="AN81" s="12">
        <f t="shared" si="1"/>
        <v>0</v>
      </c>
    </row>
    <row r="82" spans="40:40">
      <c r="AN82" s="12">
        <f t="shared" si="1"/>
        <v>0</v>
      </c>
    </row>
    <row r="83" spans="40:40">
      <c r="AN83" s="12">
        <f t="shared" si="1"/>
        <v>0</v>
      </c>
    </row>
    <row r="84" spans="40:40">
      <c r="AN84" s="12">
        <f t="shared" si="1"/>
        <v>0</v>
      </c>
    </row>
    <row r="85" spans="40:40">
      <c r="AN85" s="12">
        <f t="shared" si="1"/>
        <v>0</v>
      </c>
    </row>
    <row r="86" spans="40:40">
      <c r="AN86" s="12">
        <f t="shared" si="1"/>
        <v>0</v>
      </c>
    </row>
    <row r="87" spans="40:40">
      <c r="AN87" s="12">
        <f t="shared" si="1"/>
        <v>0</v>
      </c>
    </row>
    <row r="88" spans="40:40">
      <c r="AN88" s="12">
        <f t="shared" si="1"/>
        <v>0</v>
      </c>
    </row>
    <row r="89" spans="40:40">
      <c r="AN89" s="12">
        <f t="shared" si="1"/>
        <v>0</v>
      </c>
    </row>
    <row r="90" spans="40:40">
      <c r="AN90" s="12">
        <f t="shared" si="1"/>
        <v>0</v>
      </c>
    </row>
    <row r="91" spans="40:40">
      <c r="AN91" s="12">
        <f t="shared" si="1"/>
        <v>0</v>
      </c>
    </row>
    <row r="92" spans="40:40">
      <c r="AN92" s="12">
        <f t="shared" si="1"/>
        <v>0</v>
      </c>
    </row>
    <row r="93" spans="40:40">
      <c r="AN93" s="12">
        <f t="shared" si="1"/>
        <v>0</v>
      </c>
    </row>
    <row r="94" spans="40:40">
      <c r="AN94" s="12">
        <f t="shared" si="1"/>
        <v>0</v>
      </c>
    </row>
    <row r="95" spans="40:40">
      <c r="AN95" s="12">
        <f t="shared" si="1"/>
        <v>0</v>
      </c>
    </row>
    <row r="96" spans="40:40">
      <c r="AN96" s="12">
        <f t="shared" si="1"/>
        <v>0</v>
      </c>
    </row>
    <row r="97" spans="40:40">
      <c r="AN97" s="12">
        <f t="shared" si="1"/>
        <v>0</v>
      </c>
    </row>
    <row r="98" spans="40:40">
      <c r="AN98" s="12">
        <f t="shared" si="1"/>
        <v>0</v>
      </c>
    </row>
    <row r="99" spans="40:40">
      <c r="AN99" s="12">
        <f t="shared" si="1"/>
        <v>0</v>
      </c>
    </row>
  </sheetData>
  <sheetProtection sheet="1" objects="1"/>
  <mergeCells count="11">
    <mergeCell ref="D1:F1"/>
    <mergeCell ref="AA1:AL1"/>
    <mergeCell ref="D2:F2"/>
    <mergeCell ref="AJ2:AK2"/>
    <mergeCell ref="D3:F3"/>
    <mergeCell ref="AB2:AB3"/>
    <mergeCell ref="AC2:AC3"/>
    <mergeCell ref="AD2:AD3"/>
    <mergeCell ref="AE2:AE3"/>
    <mergeCell ref="AF2:AF3"/>
    <mergeCell ref="AG2:AG3"/>
  </mergeCells>
  <pageMargins left="0.75" right="0.75" top="1" bottom="1" header="0.511805555555556" footer="0.511805555555556"/>
  <headerFooter/>
  <drawing r:id="rId1"/>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sheetPr>
    <pageSetUpPr autoPageBreaks="0"/>
  </sheetPr>
  <dimension ref="A1:AN99"/>
  <sheetViews>
    <sheetView showZeros="0" workbookViewId="0">
      <selection activeCell="A1" sqref="A1"/>
    </sheetView>
  </sheetViews>
  <sheetFormatPr defaultColWidth="9.14285714285714" defaultRowHeight="15"/>
  <cols>
    <col min="1" max="1" width="20.5714285714286" customWidth="1"/>
    <col min="2" max="2" width="29.7142857142857" style="8" customWidth="1"/>
    <col min="3" max="3" width="10.2857142857143" style="9" customWidth="1"/>
    <col min="4" max="4" width="10.2857142857143" style="10" customWidth="1"/>
    <col min="5" max="6" width="10.2857142857143" style="9" customWidth="1"/>
    <col min="7" max="7" width="10.2857142857143" style="8" customWidth="1"/>
    <col min="8" max="11" width="10.2857142857143" style="9" customWidth="1"/>
    <col min="12" max="12" width="10.2857142857143" style="11" customWidth="1"/>
    <col min="13" max="24" width="10.2857142857143" style="12" customWidth="1"/>
    <col min="26" max="26" width="0.990476190476191" customWidth="1"/>
    <col min="27" max="27" width="20.5714285714286" customWidth="1"/>
    <col min="28" max="28" width="29.7142857142857" style="8" customWidth="1"/>
    <col min="29" max="29" width="6.71428571428571" style="9" customWidth="1"/>
    <col min="30" max="30" width="19.1428571428571" style="10" customWidth="1"/>
    <col min="31" max="31" width="8.28571428571429" style="9" customWidth="1"/>
    <col min="32" max="32" width="7.42857142857143" style="9" customWidth="1"/>
    <col min="33" max="33" width="33.2857142857143" style="8" customWidth="1"/>
    <col min="34" max="34" width="9.28571428571429" style="9" customWidth="1"/>
    <col min="35" max="35" width="5.42857142857143" style="9" customWidth="1"/>
    <col min="36" max="36" width="3.85714285714286" style="9" customWidth="1"/>
    <col min="37" max="37" width="6.57142857142857" style="9" customWidth="1"/>
    <col min="38" max="38" width="36.2857142857143" style="11" customWidth="1"/>
    <col min="39" max="39" width="0.857142857142857" customWidth="1"/>
    <col min="40" max="40" width="9.14285714285714" style="12"/>
  </cols>
  <sheetData>
    <row r="1" ht="22.5" spans="1:40">
      <c r="A1" s="13" t="str">
        <f>Attraction_List!$Z$2</f>
        <v>Sheet Name</v>
      </c>
      <c r="B1" s="14" t="str">
        <f ca="1">MID(CELL("filename",B1),FIND("]",CELL("filename",B1))+1,255)</f>
        <v>Sword_in_the_Stone</v>
      </c>
      <c r="C1" s="14"/>
      <c r="D1" s="15" t="str">
        <f ca="1">HYPERLINK("#"&amp;CELL("address",INDEX(Attraction_List!$A$3:$A$9999,MATCH($B$1,Attraction_List!$Z$3:$Z$9999,0),1)),"Back to Attraction List")</f>
        <v>Back to Attraction List</v>
      </c>
      <c r="E1" s="16"/>
      <c r="F1" s="17"/>
      <c r="G1" s="18"/>
      <c r="H1" s="18"/>
      <c r="I1" s="18"/>
      <c r="J1" s="18"/>
      <c r="K1" s="18"/>
      <c r="L1" s="25"/>
      <c r="AA1" s="30" t="str">
        <f ca="1">N($B$14)&amp;" Task(s) From "&amp;N($B$15)&amp;" Character(s) Use "&amp;CHAR(34)&amp;$B$2&amp;CHAR(34)&amp;" For "&amp;N($AN$1)&amp;" Token(s)"</f>
        <v>0 Task(s) From 0 Character(s) Use "Sword in the Stone" For 0 Token(s)</v>
      </c>
      <c r="AB1" s="31"/>
      <c r="AC1" s="31"/>
      <c r="AD1" s="31"/>
      <c r="AE1" s="31"/>
      <c r="AF1" s="31"/>
      <c r="AG1" s="31"/>
      <c r="AH1" s="31"/>
      <c r="AI1" s="31"/>
      <c r="AJ1" s="31"/>
      <c r="AK1" s="31"/>
      <c r="AL1" s="61"/>
      <c r="AN1" s="12">
        <f ca="1">SUM($AN$4:$AN$9999)</f>
        <v>0</v>
      </c>
    </row>
    <row r="2" ht="22.5" spans="1:40">
      <c r="A2" s="13" t="str">
        <f>Attraction_List!$A$2</f>
        <v>Name</v>
      </c>
      <c r="B2" s="19" t="str">
        <f ca="1">LOOKUP(B1,Attraction_List!$Z$3:$Z$9999,Attraction_List!$A$3:$A$9999)</f>
        <v>Sword in the Stone</v>
      </c>
      <c r="C2" s="19"/>
      <c r="D2" s="9"/>
      <c r="G2" s="20"/>
      <c r="AA2" s="32" t="str">
        <f>HYPERLINK("#$A$1","&lt;&lt;&lt; Attraction Info")</f>
        <v>&lt;&lt;&lt; Attraction Info</v>
      </c>
      <c r="AB2" s="33" t="s">
        <v>276</v>
      </c>
      <c r="AC2" s="34" t="s">
        <v>277</v>
      </c>
      <c r="AD2" s="35" t="s">
        <v>278</v>
      </c>
      <c r="AE2" s="34" t="s">
        <v>279</v>
      </c>
      <c r="AF2" s="34" t="s">
        <v>280</v>
      </c>
      <c r="AG2" s="33" t="s">
        <v>281</v>
      </c>
      <c r="AH2" s="62"/>
      <c r="AI2" s="63" t="s">
        <v>282</v>
      </c>
      <c r="AJ2" s="62" t="s">
        <v>283</v>
      </c>
      <c r="AK2" s="62"/>
      <c r="AL2" s="64" t="str">
        <f ca="1">HYPERLINK("#"&amp;CELL("address",INDEX(Attraction_List!$A$3:$A$9999,MATCH($B$1,Attraction_List!$Z$3:$Z$9999,0),1)),"Back to Attraction List")</f>
        <v>Back to Attraction List</v>
      </c>
      <c r="AN2" s="12">
        <f ca="1" t="shared" ref="AN2:AN66" si="0">IF(ISBLANK($AL2),0,1+LEN($AL2)-LEN(SUBSTITUTE($AL2,"●","")))</f>
        <v>1</v>
      </c>
    </row>
    <row r="3" ht="22.5" spans="1:38">
      <c r="A3" s="13" t="str">
        <f>Attraction_List!$C$2</f>
        <v>Cost</v>
      </c>
      <c r="B3" s="19">
        <f ca="1">LOOKUP(B1,Attraction_List!$Z$3:$Z$9999,Attraction_List!$C$3:$C$9999)</f>
        <v>75000</v>
      </c>
      <c r="C3" s="19"/>
      <c r="D3" s="15" t="str">
        <f>IF($B$14&gt;0,HYPERLINK("#$AL$1","Task List &gt;&gt;&gt;"),HYPERLINK("#$A$1","No Tasks"))</f>
        <v>No Tasks</v>
      </c>
      <c r="E3" s="17"/>
      <c r="F3" s="17"/>
      <c r="G3" s="20"/>
      <c r="AA3" s="75" t="s">
        <v>284</v>
      </c>
      <c r="AB3" s="76"/>
      <c r="AC3" s="77"/>
      <c r="AD3" s="78"/>
      <c r="AE3" s="77"/>
      <c r="AF3" s="77"/>
      <c r="AG3" s="76"/>
      <c r="AH3" s="82" t="s">
        <v>285</v>
      </c>
      <c r="AI3" s="82" t="s">
        <v>286</v>
      </c>
      <c r="AJ3" s="82" t="s">
        <v>28</v>
      </c>
      <c r="AK3" s="82" t="s">
        <v>29</v>
      </c>
      <c r="AL3" s="83" t="s">
        <v>30</v>
      </c>
    </row>
    <row r="4" ht="21.75" spans="1:40">
      <c r="A4" s="13" t="str">
        <f>Attraction_List!$D$2</f>
        <v>Cost Units</v>
      </c>
      <c r="B4" s="19" t="str">
        <f ca="1">LOOKUP(B1,Attraction_List!$Z$3:$Z$9999,Attraction_List!$D$3:$D$9999)</f>
        <v>Magic</v>
      </c>
      <c r="C4" s="19"/>
      <c r="E4" s="21"/>
      <c r="G4" s="20"/>
      <c r="L4" s="26"/>
      <c r="AA4" s="44"/>
      <c r="AB4" s="45"/>
      <c r="AC4" s="45"/>
      <c r="AD4" s="45"/>
      <c r="AE4" s="45"/>
      <c r="AF4" s="45"/>
      <c r="AG4" s="45"/>
      <c r="AH4" s="45"/>
      <c r="AI4" s="45"/>
      <c r="AJ4" s="45"/>
      <c r="AK4" s="45"/>
      <c r="AL4" s="46"/>
      <c r="AN4" s="12">
        <f ca="1" t="shared" si="0"/>
        <v>0</v>
      </c>
    </row>
    <row r="5" ht="21" spans="1:40">
      <c r="A5" s="13" t="str">
        <f>Attraction_List!$E$2</f>
        <v>Limited Time</v>
      </c>
      <c r="B5" s="19" t="str">
        <f ca="1">IF(LOOKUP(B1,Attraction_List!$Z$3:$Z$9999,Attraction_List!$E$3:$E$9999)="Y","Yes","No")</f>
        <v>No</v>
      </c>
      <c r="C5" s="19"/>
      <c r="E5" s="21"/>
      <c r="G5" s="20"/>
      <c r="L5" s="26"/>
      <c r="AA5" s="44"/>
      <c r="AB5" s="45"/>
      <c r="AC5" s="45"/>
      <c r="AD5" s="45"/>
      <c r="AE5" s="45"/>
      <c r="AF5" s="45"/>
      <c r="AG5" s="45"/>
      <c r="AH5" s="45"/>
      <c r="AI5" s="45"/>
      <c r="AJ5" s="45"/>
      <c r="AK5" s="45"/>
      <c r="AL5" s="46"/>
      <c r="AN5" s="12">
        <f ca="1" t="shared" si="0"/>
        <v>0</v>
      </c>
    </row>
    <row r="6" ht="21" spans="1:40">
      <c r="A6" s="13" t="str">
        <f>Attraction_List!$F$2</f>
        <v>Build Time</v>
      </c>
      <c r="B6" s="19" t="str">
        <f ca="1">LOOKUP(B1,Attraction_List!$Z$3:$Z$9999,Attraction_List!$F$3:$F$9999)</f>
        <v>2h</v>
      </c>
      <c r="C6" s="19"/>
      <c r="E6" s="21"/>
      <c r="G6" s="20"/>
      <c r="L6" s="26"/>
      <c r="AA6" s="44"/>
      <c r="AB6" s="45"/>
      <c r="AC6" s="45"/>
      <c r="AD6" s="45"/>
      <c r="AE6" s="45"/>
      <c r="AF6" s="45"/>
      <c r="AG6" s="45"/>
      <c r="AH6" s="45"/>
      <c r="AI6" s="45"/>
      <c r="AJ6" s="45"/>
      <c r="AK6" s="45"/>
      <c r="AL6" s="46"/>
      <c r="AN6" s="12">
        <f ca="1" t="shared" si="0"/>
        <v>0</v>
      </c>
    </row>
    <row r="7" ht="21" spans="1:40">
      <c r="A7" s="13" t="str">
        <f>Attraction_List!$G$2</f>
        <v>Size</v>
      </c>
      <c r="B7" s="19" t="str">
        <f ca="1">LOOKUP(B1,Attraction_List!$Z$3:$Z$9999,Attraction_List!$G$3:$G$9999)</f>
        <v>10x10</v>
      </c>
      <c r="C7" s="19"/>
      <c r="E7" s="21"/>
      <c r="G7" s="20"/>
      <c r="L7" s="26"/>
      <c r="AA7" s="44"/>
      <c r="AB7" s="45"/>
      <c r="AC7" s="45"/>
      <c r="AD7" s="45"/>
      <c r="AE7" s="45"/>
      <c r="AF7" s="45"/>
      <c r="AG7" s="45"/>
      <c r="AH7" s="45"/>
      <c r="AI7" s="45"/>
      <c r="AJ7" s="45"/>
      <c r="AK7" s="45"/>
      <c r="AL7" s="46"/>
      <c r="AN7" s="12">
        <f ca="1" t="shared" si="0"/>
        <v>0</v>
      </c>
    </row>
    <row r="8" ht="21" spans="1:40">
      <c r="A8" s="13" t="str">
        <f>Attraction_List!$H$2</f>
        <v>Collect Time</v>
      </c>
      <c r="B8" s="19" t="str">
        <f ca="1">LOOKUP(B1,Attraction_List!$Z$3:$Z$9999,Attraction_List!$H$3:$H$9999)</f>
        <v>8h</v>
      </c>
      <c r="C8" s="19"/>
      <c r="E8" s="21"/>
      <c r="G8" s="20"/>
      <c r="L8" s="26"/>
      <c r="AA8" s="44"/>
      <c r="AB8" s="45"/>
      <c r="AC8" s="45"/>
      <c r="AD8" s="45"/>
      <c r="AE8" s="45"/>
      <c r="AF8" s="45"/>
      <c r="AG8" s="45"/>
      <c r="AH8" s="45"/>
      <c r="AI8" s="45"/>
      <c r="AJ8" s="45"/>
      <c r="AK8" s="45"/>
      <c r="AL8" s="46"/>
      <c r="AN8" s="12">
        <f ca="1" t="shared" si="0"/>
        <v>0</v>
      </c>
    </row>
    <row r="9" ht="21" spans="1:40">
      <c r="A9" s="13" t="str">
        <f>Attraction_List!$I$2</f>
        <v>Striking Gold</v>
      </c>
      <c r="B9" s="19" t="str">
        <f ca="1">IF(LOOKUP(B1,Attraction_List!$Z$3:$Z$9999,Attraction_List!$I$3:$I$9999)="Y","Yes","No")</f>
        <v>No</v>
      </c>
      <c r="C9" s="19"/>
      <c r="E9" s="21"/>
      <c r="G9" s="20"/>
      <c r="L9" s="26"/>
      <c r="AA9" s="44"/>
      <c r="AB9" s="45"/>
      <c r="AC9" s="45"/>
      <c r="AD9" s="45"/>
      <c r="AE9" s="45"/>
      <c r="AF9" s="45"/>
      <c r="AG9" s="45"/>
      <c r="AH9" s="45"/>
      <c r="AI9" s="45"/>
      <c r="AJ9" s="45"/>
      <c r="AK9" s="45"/>
      <c r="AL9" s="46"/>
      <c r="AN9" s="12">
        <f ca="1" t="shared" si="0"/>
        <v>0</v>
      </c>
    </row>
    <row r="10" ht="21" spans="1:40">
      <c r="A10" s="13" t="str">
        <f>Attraction_List!$J$2</f>
        <v>XP</v>
      </c>
      <c r="B10" s="19">
        <f ca="1">LOOKUP(B1,Attraction_List!$Z$3:$Z$9999,Attraction_List!$J$3:$J$9999)</f>
        <v>27</v>
      </c>
      <c r="C10" s="19"/>
      <c r="E10" s="21"/>
      <c r="G10" s="20"/>
      <c r="L10" s="26"/>
      <c r="AA10" s="44"/>
      <c r="AB10" s="45"/>
      <c r="AC10" s="45"/>
      <c r="AD10" s="45"/>
      <c r="AE10" s="45"/>
      <c r="AF10" s="45"/>
      <c r="AG10" s="45"/>
      <c r="AH10" s="45"/>
      <c r="AI10" s="45"/>
      <c r="AJ10" s="45"/>
      <c r="AK10" s="45"/>
      <c r="AL10" s="46"/>
      <c r="AN10" s="12">
        <f ca="1" t="shared" si="0"/>
        <v>0</v>
      </c>
    </row>
    <row r="11" ht="21" spans="1:40">
      <c r="A11" s="13" t="str">
        <f>Attraction_List!$K$2</f>
        <v>Magic</v>
      </c>
      <c r="B11" s="19">
        <f ca="1">LOOKUP(B1,Attraction_List!$Z$3:$Z$9999,Attraction_List!$K$3:$K$9999)</f>
        <v>145</v>
      </c>
      <c r="C11" s="19"/>
      <c r="D11" s="22"/>
      <c r="E11" s="23"/>
      <c r="F11" s="24"/>
      <c r="G11" s="22"/>
      <c r="H11" s="24"/>
      <c r="I11" s="24"/>
      <c r="J11" s="24"/>
      <c r="K11" s="24"/>
      <c r="L11" s="27"/>
      <c r="AA11" s="44"/>
      <c r="AB11" s="45"/>
      <c r="AC11" s="45"/>
      <c r="AD11" s="45"/>
      <c r="AE11" s="45"/>
      <c r="AF11" s="45"/>
      <c r="AG11" s="45"/>
      <c r="AH11" s="45"/>
      <c r="AI11" s="45"/>
      <c r="AJ11" s="45"/>
      <c r="AK11" s="45"/>
      <c r="AL11" s="46"/>
      <c r="AN11" s="12">
        <f ca="1" t="shared" si="0"/>
        <v>0</v>
      </c>
    </row>
    <row r="12" ht="21" spans="1:40">
      <c r="A12" s="13" t="str">
        <f>Attraction_List!$L$2</f>
        <v>Possible Tokens</v>
      </c>
      <c r="B12" s="19" t="str">
        <f ca="1">LOOKUP(B1,Attraction_List!$Z$3:$Z$9999,Attraction_List!$L$3:$L$9999)</f>
        <v>Sword in the Stone Book ●  Aurora ears ● Large Shield</v>
      </c>
      <c r="C12" s="19"/>
      <c r="E12" s="21"/>
      <c r="G12" s="20"/>
      <c r="L12" s="28"/>
      <c r="AA12" s="44"/>
      <c r="AB12" s="45"/>
      <c r="AC12" s="45"/>
      <c r="AD12" s="45"/>
      <c r="AE12" s="45"/>
      <c r="AF12" s="45"/>
      <c r="AG12" s="45"/>
      <c r="AH12" s="45"/>
      <c r="AI12" s="45"/>
      <c r="AJ12" s="45"/>
      <c r="AK12" s="45"/>
      <c r="AL12" s="46"/>
      <c r="AN12" s="12">
        <f ca="1" t="shared" si="0"/>
        <v>0</v>
      </c>
    </row>
    <row r="13" ht="21" spans="1:40">
      <c r="A13" s="13" t="str">
        <f>Attraction_List!$M$2</f>
        <v>Activity</v>
      </c>
      <c r="B13" s="19" t="str">
        <f ca="1">LOOKUP(B1,Attraction_List!$Z$3:$Z$9999,Attraction_List!$M$3:$M$9999)</f>
        <v>Testing Strength</v>
      </c>
      <c r="C13" s="19"/>
      <c r="E13" s="21"/>
      <c r="G13" s="20"/>
      <c r="L13" s="29"/>
      <c r="AA13" s="44"/>
      <c r="AB13" s="45"/>
      <c r="AC13" s="45"/>
      <c r="AD13" s="45"/>
      <c r="AE13" s="45"/>
      <c r="AF13" s="45"/>
      <c r="AG13" s="45"/>
      <c r="AH13" s="45"/>
      <c r="AI13" s="45"/>
      <c r="AJ13" s="45"/>
      <c r="AK13" s="45"/>
      <c r="AL13" s="46"/>
      <c r="AN13" s="12">
        <f ca="1" t="shared" si="0"/>
        <v>0</v>
      </c>
    </row>
    <row r="14" ht="21" spans="1:40">
      <c r="A14" s="13" t="s">
        <v>308</v>
      </c>
      <c r="B14" s="22">
        <f>COUNTA($AB$4:$AB$9999)</f>
        <v>0</v>
      </c>
      <c r="C14" s="24"/>
      <c r="D14" s="22"/>
      <c r="E14" s="23"/>
      <c r="F14" s="24"/>
      <c r="G14" s="20"/>
      <c r="H14" s="24"/>
      <c r="I14" s="24"/>
      <c r="J14" s="24"/>
      <c r="K14" s="24"/>
      <c r="L14" s="28"/>
      <c r="AA14" s="44"/>
      <c r="AB14" s="45"/>
      <c r="AC14" s="45"/>
      <c r="AD14" s="45"/>
      <c r="AE14" s="45"/>
      <c r="AF14" s="45"/>
      <c r="AG14" s="45"/>
      <c r="AH14" s="45"/>
      <c r="AI14" s="45"/>
      <c r="AJ14" s="45"/>
      <c r="AK14" s="45"/>
      <c r="AL14" s="46"/>
      <c r="AN14" s="12">
        <f ca="1" t="shared" si="0"/>
        <v>0</v>
      </c>
    </row>
    <row r="15" ht="21" spans="1:40">
      <c r="A15" s="13" t="s">
        <v>311</v>
      </c>
      <c r="B15" s="22">
        <f>COUNTA($AA$4:$AA$9999)</f>
        <v>0</v>
      </c>
      <c r="C15" s="24"/>
      <c r="D15" s="22"/>
      <c r="E15" s="23"/>
      <c r="F15" s="24"/>
      <c r="G15" s="20"/>
      <c r="H15" s="24"/>
      <c r="I15" s="24"/>
      <c r="J15" s="24"/>
      <c r="K15" s="24"/>
      <c r="L15" s="28"/>
      <c r="AA15" s="44"/>
      <c r="AB15" s="45"/>
      <c r="AC15" s="45"/>
      <c r="AD15" s="45"/>
      <c r="AE15" s="45"/>
      <c r="AF15" s="45"/>
      <c r="AG15" s="45"/>
      <c r="AH15" s="45"/>
      <c r="AI15" s="45"/>
      <c r="AJ15" s="45"/>
      <c r="AK15" s="45"/>
      <c r="AL15" s="46"/>
      <c r="AN15" s="12">
        <f ca="1" t="shared" si="0"/>
        <v>0</v>
      </c>
    </row>
    <row r="16" spans="27:40">
      <c r="AA16" s="44"/>
      <c r="AB16" s="46"/>
      <c r="AC16" s="45"/>
      <c r="AD16" s="47"/>
      <c r="AE16" s="45"/>
      <c r="AF16" s="45"/>
      <c r="AG16" s="45"/>
      <c r="AH16" s="45"/>
      <c r="AI16" s="45"/>
      <c r="AJ16" s="45"/>
      <c r="AK16" s="45"/>
      <c r="AL16" s="46"/>
      <c r="AN16" s="12">
        <f ca="1" t="shared" si="0"/>
        <v>0</v>
      </c>
    </row>
    <row r="17" spans="27:40">
      <c r="AA17" s="44"/>
      <c r="AB17" s="46"/>
      <c r="AC17" s="45"/>
      <c r="AD17" s="45"/>
      <c r="AE17" s="45"/>
      <c r="AF17" s="45"/>
      <c r="AG17" s="45"/>
      <c r="AH17" s="45"/>
      <c r="AI17" s="45"/>
      <c r="AJ17" s="45"/>
      <c r="AK17" s="45"/>
      <c r="AL17" s="46"/>
      <c r="AN17" s="12">
        <f ca="1" t="shared" si="0"/>
        <v>0</v>
      </c>
    </row>
    <row r="18" spans="27:40">
      <c r="AA18" s="44"/>
      <c r="AB18" s="46"/>
      <c r="AC18" s="45"/>
      <c r="AD18" s="45"/>
      <c r="AE18" s="45"/>
      <c r="AF18" s="45"/>
      <c r="AG18" s="46"/>
      <c r="AH18" s="45"/>
      <c r="AI18" s="45"/>
      <c r="AJ18" s="45"/>
      <c r="AK18" s="45"/>
      <c r="AL18" s="46"/>
      <c r="AN18" s="12">
        <f ca="1" t="shared" si="0"/>
        <v>0</v>
      </c>
    </row>
    <row r="19" spans="27:40">
      <c r="AA19" s="44"/>
      <c r="AB19" s="46"/>
      <c r="AC19" s="45"/>
      <c r="AD19" s="45"/>
      <c r="AE19" s="45"/>
      <c r="AF19" s="45"/>
      <c r="AG19" s="46"/>
      <c r="AH19" s="45"/>
      <c r="AI19" s="45"/>
      <c r="AJ19" s="45"/>
      <c r="AK19" s="45"/>
      <c r="AL19" s="46"/>
      <c r="AN19" s="12">
        <f ca="1" t="shared" si="0"/>
        <v>0</v>
      </c>
    </row>
    <row r="20" spans="27:40">
      <c r="AA20" s="44"/>
      <c r="AB20" s="46"/>
      <c r="AC20" s="45"/>
      <c r="AD20" s="47"/>
      <c r="AE20" s="45"/>
      <c r="AF20" s="45"/>
      <c r="AG20" s="46"/>
      <c r="AH20" s="45"/>
      <c r="AI20" s="45"/>
      <c r="AJ20" s="45"/>
      <c r="AK20" s="45"/>
      <c r="AL20" s="46"/>
      <c r="AN20" s="12">
        <f ca="1" t="shared" si="0"/>
        <v>0</v>
      </c>
    </row>
    <row r="21" spans="27:40">
      <c r="AA21" s="44"/>
      <c r="AB21" s="46"/>
      <c r="AC21" s="45"/>
      <c r="AD21" s="45"/>
      <c r="AE21" s="45"/>
      <c r="AF21" s="45"/>
      <c r="AG21" s="46"/>
      <c r="AH21" s="45"/>
      <c r="AI21" s="45"/>
      <c r="AJ21" s="45"/>
      <c r="AK21" s="45"/>
      <c r="AL21" s="46"/>
      <c r="AN21" s="12">
        <f ca="1" t="shared" si="0"/>
        <v>0</v>
      </c>
    </row>
    <row r="22" spans="27:40">
      <c r="AA22" s="44"/>
      <c r="AB22" s="46"/>
      <c r="AC22" s="45"/>
      <c r="AD22" s="45"/>
      <c r="AE22" s="45"/>
      <c r="AF22" s="45"/>
      <c r="AG22" s="46"/>
      <c r="AH22" s="45"/>
      <c r="AI22" s="45"/>
      <c r="AJ22" s="45"/>
      <c r="AK22" s="45"/>
      <c r="AL22" s="46"/>
      <c r="AN22" s="12">
        <f ca="1" t="shared" si="0"/>
        <v>0</v>
      </c>
    </row>
    <row r="23" spans="27:40">
      <c r="AA23" s="44"/>
      <c r="AB23" s="46"/>
      <c r="AC23" s="45"/>
      <c r="AD23" s="45"/>
      <c r="AE23" s="45"/>
      <c r="AF23" s="45"/>
      <c r="AG23" s="46"/>
      <c r="AH23" s="45"/>
      <c r="AI23" s="45"/>
      <c r="AJ23" s="45"/>
      <c r="AK23" s="45"/>
      <c r="AL23" s="46"/>
      <c r="AN23" s="12">
        <f ca="1" t="shared" si="0"/>
        <v>0</v>
      </c>
    </row>
    <row r="24" spans="27:40">
      <c r="AA24" s="44"/>
      <c r="AB24" s="45"/>
      <c r="AC24" s="45"/>
      <c r="AD24" s="45"/>
      <c r="AE24" s="45"/>
      <c r="AF24" s="45"/>
      <c r="AG24" s="45"/>
      <c r="AH24" s="45"/>
      <c r="AI24" s="45"/>
      <c r="AJ24" s="45"/>
      <c r="AK24" s="45"/>
      <c r="AL24" s="46"/>
      <c r="AN24" s="12">
        <f ca="1" t="shared" si="0"/>
        <v>0</v>
      </c>
    </row>
    <row r="25" spans="27:40">
      <c r="AA25" s="44"/>
      <c r="AB25" s="45"/>
      <c r="AC25" s="45"/>
      <c r="AD25" s="47"/>
      <c r="AE25" s="45"/>
      <c r="AF25" s="45"/>
      <c r="AG25" s="45"/>
      <c r="AH25" s="45"/>
      <c r="AI25" s="45"/>
      <c r="AJ25" s="45"/>
      <c r="AK25" s="45"/>
      <c r="AL25" s="46"/>
      <c r="AN25" s="12">
        <f ca="1" t="shared" si="0"/>
        <v>0</v>
      </c>
    </row>
    <row r="26" spans="27:40">
      <c r="AA26" s="44"/>
      <c r="AB26" s="45"/>
      <c r="AC26" s="45"/>
      <c r="AD26" s="45"/>
      <c r="AE26" s="45"/>
      <c r="AF26" s="45"/>
      <c r="AG26" s="45"/>
      <c r="AH26" s="45"/>
      <c r="AI26" s="45"/>
      <c r="AJ26" s="45"/>
      <c r="AK26" s="45"/>
      <c r="AL26" s="46"/>
      <c r="AN26" s="12">
        <f ca="1" t="shared" si="0"/>
        <v>0</v>
      </c>
    </row>
    <row r="27" spans="27:40">
      <c r="AA27" s="44"/>
      <c r="AB27" s="45"/>
      <c r="AC27" s="45"/>
      <c r="AD27" s="45"/>
      <c r="AE27" s="45"/>
      <c r="AF27" s="45"/>
      <c r="AG27" s="45"/>
      <c r="AH27" s="45"/>
      <c r="AI27" s="45"/>
      <c r="AJ27" s="45"/>
      <c r="AK27" s="45"/>
      <c r="AL27" s="46"/>
      <c r="AN27" s="12">
        <f ca="1" t="shared" si="0"/>
        <v>0</v>
      </c>
    </row>
    <row r="28" spans="27:40">
      <c r="AA28" s="44"/>
      <c r="AB28" s="45"/>
      <c r="AC28" s="45"/>
      <c r="AD28" s="45"/>
      <c r="AE28" s="45"/>
      <c r="AF28" s="45"/>
      <c r="AG28" s="45"/>
      <c r="AH28" s="45"/>
      <c r="AI28" s="45"/>
      <c r="AJ28" s="45"/>
      <c r="AK28" s="45"/>
      <c r="AL28" s="46"/>
      <c r="AN28" s="12">
        <f ca="1" t="shared" si="0"/>
        <v>0</v>
      </c>
    </row>
    <row r="29" spans="27:40">
      <c r="AA29" s="44"/>
      <c r="AB29" s="45"/>
      <c r="AC29" s="45"/>
      <c r="AD29" s="45"/>
      <c r="AE29" s="45"/>
      <c r="AF29" s="45"/>
      <c r="AG29" s="45"/>
      <c r="AH29" s="45"/>
      <c r="AI29" s="45"/>
      <c r="AJ29" s="45"/>
      <c r="AK29" s="45"/>
      <c r="AL29" s="46"/>
      <c r="AN29" s="12">
        <f ca="1" t="shared" si="0"/>
        <v>0</v>
      </c>
    </row>
    <row r="30" spans="27:40">
      <c r="AA30" s="44"/>
      <c r="AB30" s="45"/>
      <c r="AC30" s="45"/>
      <c r="AD30" s="45"/>
      <c r="AE30" s="45"/>
      <c r="AF30" s="45"/>
      <c r="AG30" s="45"/>
      <c r="AH30" s="45"/>
      <c r="AI30" s="45"/>
      <c r="AJ30" s="45"/>
      <c r="AK30" s="45"/>
      <c r="AL30" s="46"/>
      <c r="AN30" s="12">
        <f ca="1" t="shared" si="0"/>
        <v>0</v>
      </c>
    </row>
    <row r="31" spans="27:40">
      <c r="AA31" s="44"/>
      <c r="AB31" s="45"/>
      <c r="AC31" s="45"/>
      <c r="AD31" s="45"/>
      <c r="AE31" s="45"/>
      <c r="AF31" s="45"/>
      <c r="AG31" s="45"/>
      <c r="AH31" s="45"/>
      <c r="AI31" s="45"/>
      <c r="AJ31" s="45"/>
      <c r="AK31" s="45"/>
      <c r="AL31" s="46"/>
      <c r="AN31" s="12">
        <f ca="1" t="shared" si="0"/>
        <v>0</v>
      </c>
    </row>
    <row r="32" spans="27:40">
      <c r="AA32" s="44"/>
      <c r="AB32" s="45"/>
      <c r="AC32" s="45"/>
      <c r="AD32" s="45"/>
      <c r="AE32" s="45"/>
      <c r="AF32" s="45"/>
      <c r="AG32" s="45"/>
      <c r="AH32" s="45"/>
      <c r="AI32" s="45"/>
      <c r="AJ32" s="45"/>
      <c r="AK32" s="45"/>
      <c r="AL32" s="46"/>
      <c r="AN32" s="12">
        <f ca="1" t="shared" si="0"/>
        <v>0</v>
      </c>
    </row>
    <row r="33" spans="27:40">
      <c r="AA33" s="44"/>
      <c r="AB33" s="45"/>
      <c r="AC33" s="45"/>
      <c r="AD33" s="47"/>
      <c r="AE33" s="45"/>
      <c r="AF33" s="45"/>
      <c r="AG33" s="45"/>
      <c r="AH33" s="45"/>
      <c r="AI33" s="45"/>
      <c r="AJ33" s="45"/>
      <c r="AK33" s="45"/>
      <c r="AL33" s="46"/>
      <c r="AN33" s="12">
        <f ca="1" t="shared" si="0"/>
        <v>0</v>
      </c>
    </row>
    <row r="34" spans="27:40">
      <c r="AA34" s="44"/>
      <c r="AB34" s="46"/>
      <c r="AC34" s="45"/>
      <c r="AD34" s="45"/>
      <c r="AE34" s="45"/>
      <c r="AF34" s="45"/>
      <c r="AG34" s="46"/>
      <c r="AH34" s="45"/>
      <c r="AI34" s="45"/>
      <c r="AJ34" s="45"/>
      <c r="AK34" s="45"/>
      <c r="AL34" s="70"/>
      <c r="AN34" s="12">
        <f ca="1" t="shared" si="0"/>
        <v>0</v>
      </c>
    </row>
    <row r="35" spans="27:40">
      <c r="AA35" s="48"/>
      <c r="AB35" s="49"/>
      <c r="AC35" s="50"/>
      <c r="AD35" s="50"/>
      <c r="AE35" s="50"/>
      <c r="AF35" s="50"/>
      <c r="AG35" s="49"/>
      <c r="AH35" s="50"/>
      <c r="AI35" s="50"/>
      <c r="AJ35" s="50"/>
      <c r="AK35" s="50"/>
      <c r="AL35" s="71"/>
      <c r="AN35" s="12">
        <f ca="1" t="shared" si="0"/>
        <v>0</v>
      </c>
    </row>
    <row r="36" spans="27:40">
      <c r="AA36" s="48"/>
      <c r="AB36" s="49"/>
      <c r="AC36" s="50"/>
      <c r="AD36" s="50"/>
      <c r="AE36" s="50"/>
      <c r="AF36" s="50"/>
      <c r="AG36" s="49"/>
      <c r="AH36" s="50"/>
      <c r="AI36" s="50"/>
      <c r="AJ36" s="50"/>
      <c r="AK36" s="50"/>
      <c r="AL36" s="71"/>
      <c r="AN36" s="12">
        <f ca="1" t="shared" si="0"/>
        <v>0</v>
      </c>
    </row>
    <row r="37" spans="27:40">
      <c r="AA37" s="48"/>
      <c r="AB37" s="49"/>
      <c r="AC37" s="50"/>
      <c r="AD37" s="50"/>
      <c r="AE37" s="50"/>
      <c r="AF37" s="50"/>
      <c r="AG37" s="49"/>
      <c r="AH37" s="50"/>
      <c r="AI37" s="50"/>
      <c r="AJ37" s="50"/>
      <c r="AK37" s="50"/>
      <c r="AL37" s="71"/>
      <c r="AN37" s="12">
        <f ca="1" t="shared" si="0"/>
        <v>0</v>
      </c>
    </row>
    <row r="38" spans="27:40">
      <c r="AA38" s="51"/>
      <c r="AB38" s="29"/>
      <c r="AC38" s="10"/>
      <c r="AE38" s="10"/>
      <c r="AF38" s="10"/>
      <c r="AG38" s="29"/>
      <c r="AH38" s="10"/>
      <c r="AI38" s="10"/>
      <c r="AJ38" s="10"/>
      <c r="AK38" s="10"/>
      <c r="AL38" s="28"/>
      <c r="AN38" s="12">
        <f ca="1" t="shared" si="0"/>
        <v>0</v>
      </c>
    </row>
    <row r="39" spans="27:40">
      <c r="AA39" s="51"/>
      <c r="AB39" s="29"/>
      <c r="AC39" s="10"/>
      <c r="AE39" s="10"/>
      <c r="AF39" s="10"/>
      <c r="AG39" s="29"/>
      <c r="AH39" s="10"/>
      <c r="AI39" s="10"/>
      <c r="AJ39" s="10"/>
      <c r="AK39" s="10"/>
      <c r="AL39" s="28"/>
      <c r="AN39" s="12">
        <f ca="1" t="shared" si="0"/>
        <v>0</v>
      </c>
    </row>
    <row r="40" spans="27:40">
      <c r="AA40" s="51"/>
      <c r="AB40" s="29"/>
      <c r="AC40" s="10"/>
      <c r="AE40" s="10"/>
      <c r="AF40" s="10"/>
      <c r="AG40" s="29"/>
      <c r="AH40" s="10"/>
      <c r="AI40" s="10"/>
      <c r="AJ40" s="10"/>
      <c r="AK40" s="10"/>
      <c r="AL40" s="28"/>
      <c r="AN40" s="12">
        <f ca="1" t="shared" si="0"/>
        <v>0</v>
      </c>
    </row>
    <row r="41" spans="27:40">
      <c r="AA41" s="51"/>
      <c r="AB41" s="29"/>
      <c r="AC41" s="10"/>
      <c r="AE41" s="10"/>
      <c r="AF41" s="10"/>
      <c r="AG41" s="29"/>
      <c r="AH41" s="10"/>
      <c r="AI41" s="10"/>
      <c r="AJ41" s="10"/>
      <c r="AK41" s="10"/>
      <c r="AL41" s="28"/>
      <c r="AN41" s="12">
        <f ca="1" t="shared" si="0"/>
        <v>0</v>
      </c>
    </row>
    <row r="42" spans="27:40">
      <c r="AA42" s="51"/>
      <c r="AB42" s="29"/>
      <c r="AC42" s="10"/>
      <c r="AE42" s="10"/>
      <c r="AF42" s="10"/>
      <c r="AG42" s="29"/>
      <c r="AH42" s="10"/>
      <c r="AI42" s="10"/>
      <c r="AJ42" s="10"/>
      <c r="AK42" s="10"/>
      <c r="AL42" s="28"/>
      <c r="AN42" s="12">
        <f ca="1" t="shared" si="0"/>
        <v>0</v>
      </c>
    </row>
    <row r="43" spans="27:40">
      <c r="AA43" s="51"/>
      <c r="AB43" s="29"/>
      <c r="AC43" s="10"/>
      <c r="AE43" s="10"/>
      <c r="AF43" s="10"/>
      <c r="AG43" s="29"/>
      <c r="AH43" s="10"/>
      <c r="AI43" s="10"/>
      <c r="AJ43" s="10"/>
      <c r="AK43" s="10"/>
      <c r="AL43" s="28"/>
      <c r="AN43" s="12">
        <f ca="1" t="shared" si="0"/>
        <v>0</v>
      </c>
    </row>
    <row r="44" spans="40:40">
      <c r="AN44" s="12">
        <f ca="1" t="shared" si="0"/>
        <v>0</v>
      </c>
    </row>
    <row r="45" spans="27:40">
      <c r="AA45" s="52"/>
      <c r="AB45" s="53"/>
      <c r="AC45" s="54"/>
      <c r="AD45" s="50"/>
      <c r="AE45" s="54"/>
      <c r="AF45" s="54"/>
      <c r="AG45" s="53"/>
      <c r="AH45" s="54"/>
      <c r="AI45" s="54"/>
      <c r="AJ45" s="54"/>
      <c r="AK45" s="54"/>
      <c r="AL45" s="72"/>
      <c r="AM45" s="52"/>
      <c r="AN45" s="12">
        <f ca="1" t="shared" si="0"/>
        <v>0</v>
      </c>
    </row>
    <row r="46" spans="27:40">
      <c r="AA46" s="44"/>
      <c r="AB46" s="55"/>
      <c r="AC46" s="56"/>
      <c r="AD46" s="45"/>
      <c r="AE46" s="56"/>
      <c r="AF46" s="56"/>
      <c r="AG46" s="55"/>
      <c r="AH46" s="56"/>
      <c r="AI46" s="56"/>
      <c r="AJ46" s="56"/>
      <c r="AK46" s="56"/>
      <c r="AL46" s="73"/>
      <c r="AM46" s="52"/>
      <c r="AN46" s="12">
        <f ca="1" t="shared" si="0"/>
        <v>0</v>
      </c>
    </row>
    <row r="47" spans="27:40">
      <c r="AA47" s="44"/>
      <c r="AB47" s="55"/>
      <c r="AC47" s="56"/>
      <c r="AD47" s="45"/>
      <c r="AE47" s="56"/>
      <c r="AF47" s="56"/>
      <c r="AG47" s="55"/>
      <c r="AH47" s="56"/>
      <c r="AI47" s="56"/>
      <c r="AJ47" s="56"/>
      <c r="AK47" s="56"/>
      <c r="AL47" s="46"/>
      <c r="AM47" s="52"/>
      <c r="AN47" s="12">
        <f ca="1" t="shared" si="0"/>
        <v>0</v>
      </c>
    </row>
    <row r="48" spans="27:40">
      <c r="AA48" s="44"/>
      <c r="AB48" s="55"/>
      <c r="AC48" s="56"/>
      <c r="AD48" s="57"/>
      <c r="AE48" s="56"/>
      <c r="AF48" s="56"/>
      <c r="AG48" s="55"/>
      <c r="AH48" s="56"/>
      <c r="AI48" s="56"/>
      <c r="AJ48" s="56"/>
      <c r="AK48" s="56"/>
      <c r="AL48" s="46"/>
      <c r="AM48" s="52"/>
      <c r="AN48" s="12">
        <f ca="1" t="shared" si="0"/>
        <v>0</v>
      </c>
    </row>
    <row r="49" spans="27:40">
      <c r="AA49" s="58"/>
      <c r="AB49" s="59"/>
      <c r="AC49" s="21"/>
      <c r="AD49" s="60"/>
      <c r="AE49" s="21"/>
      <c r="AF49" s="21"/>
      <c r="AG49" s="59"/>
      <c r="AH49" s="21"/>
      <c r="AI49" s="21"/>
      <c r="AJ49" s="21"/>
      <c r="AK49" s="21"/>
      <c r="AL49" s="74"/>
      <c r="AN49" s="12">
        <f ca="1" t="shared" si="0"/>
        <v>0</v>
      </c>
    </row>
    <row r="50" spans="40:40">
      <c r="AN50" s="12">
        <f ca="1" t="shared" si="0"/>
        <v>0</v>
      </c>
    </row>
    <row r="51" spans="40:40">
      <c r="AN51" s="12">
        <f ca="1" t="shared" si="0"/>
        <v>0</v>
      </c>
    </row>
    <row r="52" spans="40:40">
      <c r="AN52" s="12">
        <f ca="1" t="shared" si="0"/>
        <v>0</v>
      </c>
    </row>
    <row r="53" spans="40:40">
      <c r="AN53" s="12">
        <f ca="1" t="shared" si="0"/>
        <v>0</v>
      </c>
    </row>
    <row r="54" spans="40:40">
      <c r="AN54" s="12">
        <f ca="1" t="shared" si="0"/>
        <v>0</v>
      </c>
    </row>
    <row r="55" spans="40:40">
      <c r="AN55" s="12">
        <f ca="1" t="shared" si="0"/>
        <v>0</v>
      </c>
    </row>
    <row r="56" spans="40:40">
      <c r="AN56" s="12">
        <f ca="1" t="shared" si="0"/>
        <v>0</v>
      </c>
    </row>
    <row r="57" spans="40:40">
      <c r="AN57" s="12">
        <f ca="1" t="shared" si="0"/>
        <v>0</v>
      </c>
    </row>
    <row r="58" spans="40:40">
      <c r="AN58" s="12">
        <f ca="1" t="shared" si="0"/>
        <v>0</v>
      </c>
    </row>
    <row r="59" spans="40:40">
      <c r="AN59" s="12">
        <f ca="1" t="shared" si="0"/>
        <v>0</v>
      </c>
    </row>
    <row r="60" spans="40:40">
      <c r="AN60" s="12">
        <f ca="1" t="shared" si="0"/>
        <v>0</v>
      </c>
    </row>
    <row r="61" spans="40:40">
      <c r="AN61" s="12">
        <f ca="1" t="shared" si="0"/>
        <v>0</v>
      </c>
    </row>
    <row r="62" spans="40:40">
      <c r="AN62" s="12">
        <f ca="1" t="shared" si="0"/>
        <v>0</v>
      </c>
    </row>
    <row r="63" spans="40:40">
      <c r="AN63" s="12">
        <f ca="1" t="shared" si="0"/>
        <v>0</v>
      </c>
    </row>
    <row r="64" spans="40:40">
      <c r="AN64" s="12">
        <f ca="1" t="shared" si="0"/>
        <v>0</v>
      </c>
    </row>
    <row r="65" spans="40:40">
      <c r="AN65" s="12">
        <f ca="1" t="shared" si="0"/>
        <v>0</v>
      </c>
    </row>
    <row r="66" spans="40:40">
      <c r="AN66" s="12">
        <f ca="1" t="shared" si="0"/>
        <v>0</v>
      </c>
    </row>
    <row r="67" spans="40:40">
      <c r="AN67" s="12">
        <f t="shared" ref="AN67:AN99" si="1">IF(ISBLANK($AL67),0,1+LEN($AL67)-LEN(SUBSTITUTE($AL67,"●","")))</f>
        <v>0</v>
      </c>
    </row>
    <row r="68" spans="40:40">
      <c r="AN68" s="12">
        <f t="shared" si="1"/>
        <v>0</v>
      </c>
    </row>
    <row r="69" spans="40:40">
      <c r="AN69" s="12">
        <f t="shared" si="1"/>
        <v>0</v>
      </c>
    </row>
    <row r="70" spans="40:40">
      <c r="AN70" s="12">
        <f t="shared" si="1"/>
        <v>0</v>
      </c>
    </row>
    <row r="71" spans="40:40">
      <c r="AN71" s="12">
        <f t="shared" si="1"/>
        <v>0</v>
      </c>
    </row>
    <row r="72" spans="40:40">
      <c r="AN72" s="12">
        <f t="shared" si="1"/>
        <v>0</v>
      </c>
    </row>
    <row r="73" spans="40:40">
      <c r="AN73" s="12">
        <f t="shared" si="1"/>
        <v>0</v>
      </c>
    </row>
    <row r="74" spans="40:40">
      <c r="AN74" s="12">
        <f t="shared" si="1"/>
        <v>0</v>
      </c>
    </row>
    <row r="75" spans="40:40">
      <c r="AN75" s="12">
        <f t="shared" si="1"/>
        <v>0</v>
      </c>
    </row>
    <row r="76" spans="40:40">
      <c r="AN76" s="12">
        <f t="shared" si="1"/>
        <v>0</v>
      </c>
    </row>
    <row r="77" spans="40:40">
      <c r="AN77" s="12">
        <f t="shared" si="1"/>
        <v>0</v>
      </c>
    </row>
    <row r="78" spans="40:40">
      <c r="AN78" s="12">
        <f t="shared" si="1"/>
        <v>0</v>
      </c>
    </row>
    <row r="79" spans="40:40">
      <c r="AN79" s="12">
        <f t="shared" si="1"/>
        <v>0</v>
      </c>
    </row>
    <row r="80" spans="40:40">
      <c r="AN80" s="12">
        <f t="shared" si="1"/>
        <v>0</v>
      </c>
    </row>
    <row r="81" spans="40:40">
      <c r="AN81" s="12">
        <f t="shared" si="1"/>
        <v>0</v>
      </c>
    </row>
    <row r="82" spans="40:40">
      <c r="AN82" s="12">
        <f t="shared" si="1"/>
        <v>0</v>
      </c>
    </row>
    <row r="83" spans="40:40">
      <c r="AN83" s="12">
        <f t="shared" si="1"/>
        <v>0</v>
      </c>
    </row>
    <row r="84" spans="40:40">
      <c r="AN84" s="12">
        <f t="shared" si="1"/>
        <v>0</v>
      </c>
    </row>
    <row r="85" spans="40:40">
      <c r="AN85" s="12">
        <f t="shared" si="1"/>
        <v>0</v>
      </c>
    </row>
    <row r="86" spans="40:40">
      <c r="AN86" s="12">
        <f t="shared" si="1"/>
        <v>0</v>
      </c>
    </row>
    <row r="87" spans="40:40">
      <c r="AN87" s="12">
        <f t="shared" si="1"/>
        <v>0</v>
      </c>
    </row>
    <row r="88" spans="40:40">
      <c r="AN88" s="12">
        <f t="shared" si="1"/>
        <v>0</v>
      </c>
    </row>
    <row r="89" spans="40:40">
      <c r="AN89" s="12">
        <f t="shared" si="1"/>
        <v>0</v>
      </c>
    </row>
    <row r="90" spans="40:40">
      <c r="AN90" s="12">
        <f t="shared" si="1"/>
        <v>0</v>
      </c>
    </row>
    <row r="91" spans="40:40">
      <c r="AN91" s="12">
        <f t="shared" si="1"/>
        <v>0</v>
      </c>
    </row>
    <row r="92" spans="40:40">
      <c r="AN92" s="12">
        <f t="shared" si="1"/>
        <v>0</v>
      </c>
    </row>
    <row r="93" spans="40:40">
      <c r="AN93" s="12">
        <f t="shared" si="1"/>
        <v>0</v>
      </c>
    </row>
    <row r="94" spans="40:40">
      <c r="AN94" s="12">
        <f t="shared" si="1"/>
        <v>0</v>
      </c>
    </row>
    <row r="95" spans="40:40">
      <c r="AN95" s="12">
        <f t="shared" si="1"/>
        <v>0</v>
      </c>
    </row>
    <row r="96" spans="40:40">
      <c r="AN96" s="12">
        <f t="shared" si="1"/>
        <v>0</v>
      </c>
    </row>
    <row r="97" spans="40:40">
      <c r="AN97" s="12">
        <f t="shared" si="1"/>
        <v>0</v>
      </c>
    </row>
    <row r="98" spans="40:40">
      <c r="AN98" s="12">
        <f t="shared" si="1"/>
        <v>0</v>
      </c>
    </row>
    <row r="99" spans="40:40">
      <c r="AN99" s="12">
        <f t="shared" si="1"/>
        <v>0</v>
      </c>
    </row>
  </sheetData>
  <sheetProtection sheet="1" objects="1"/>
  <mergeCells count="11">
    <mergeCell ref="D1:F1"/>
    <mergeCell ref="AA1:AL1"/>
    <mergeCell ref="D2:F2"/>
    <mergeCell ref="AJ2:AK2"/>
    <mergeCell ref="D3:F3"/>
    <mergeCell ref="AB2:AB3"/>
    <mergeCell ref="AC2:AC3"/>
    <mergeCell ref="AD2:AD3"/>
    <mergeCell ref="AE2:AE3"/>
    <mergeCell ref="AF2:AF3"/>
    <mergeCell ref="AG2:AG3"/>
  </mergeCells>
  <pageMargins left="0.75" right="0.75" top="1" bottom="1" header="0.511805555555556" footer="0.511805555555556"/>
  <headerFooter/>
  <drawing r:id="rId1"/>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sheetPr>
    <pageSetUpPr autoPageBreaks="0"/>
  </sheetPr>
  <dimension ref="A1:AN99"/>
  <sheetViews>
    <sheetView showZeros="0" workbookViewId="0">
      <selection activeCell="A1" sqref="A1"/>
    </sheetView>
  </sheetViews>
  <sheetFormatPr defaultColWidth="9.14285714285714" defaultRowHeight="15"/>
  <cols>
    <col min="1" max="1" width="20.5714285714286" customWidth="1"/>
    <col min="2" max="2" width="29.7142857142857" style="8" customWidth="1"/>
    <col min="3" max="3" width="10.2857142857143" style="9" customWidth="1"/>
    <col min="4" max="4" width="10.2857142857143" style="10" customWidth="1"/>
    <col min="5" max="6" width="10.2857142857143" style="9" customWidth="1"/>
    <col min="7" max="7" width="10.2857142857143" style="8" customWidth="1"/>
    <col min="8" max="11" width="10.2857142857143" style="9" customWidth="1"/>
    <col min="12" max="12" width="10.2857142857143" style="11" customWidth="1"/>
    <col min="13" max="24" width="10.2857142857143" style="12" customWidth="1"/>
    <col min="26" max="26" width="0.990476190476191" customWidth="1"/>
    <col min="27" max="27" width="20.5714285714286" customWidth="1"/>
    <col min="28" max="28" width="29.7142857142857" style="8" customWidth="1"/>
    <col min="29" max="29" width="6.71428571428571" style="9" customWidth="1"/>
    <col min="30" max="30" width="19.1428571428571" style="10" customWidth="1"/>
    <col min="31" max="31" width="8.28571428571429" style="9" customWidth="1"/>
    <col min="32" max="32" width="7.42857142857143" style="9" customWidth="1"/>
    <col min="33" max="33" width="33.2857142857143" style="8" customWidth="1"/>
    <col min="34" max="34" width="9.28571428571429" style="9" customWidth="1"/>
    <col min="35" max="35" width="5.42857142857143" style="9" customWidth="1"/>
    <col min="36" max="36" width="3.85714285714286" style="9" customWidth="1"/>
    <col min="37" max="37" width="6.57142857142857" style="9" customWidth="1"/>
    <col min="38" max="38" width="36.2857142857143" style="11" customWidth="1"/>
    <col min="39" max="39" width="0.857142857142857" customWidth="1"/>
    <col min="40" max="40" width="9.14285714285714" style="12"/>
  </cols>
  <sheetData>
    <row r="1" ht="22.5" spans="1:40">
      <c r="A1" s="13" t="str">
        <f>Attraction_List!$Z$2</f>
        <v>Sheet Name</v>
      </c>
      <c r="B1" s="14" t="str">
        <f ca="1">MID(CELL("filename",B1),FIND("]",CELL("filename",B1))+1,255)</f>
        <v>Syndromes_Zero_Point_Energy_Ri</v>
      </c>
      <c r="C1" s="14"/>
      <c r="D1" s="15" t="str">
        <f ca="1">HYPERLINK("#"&amp;CELL("address",INDEX(Attraction_List!$A$3:$A$9999,MATCH($B$1,Attraction_List!$Z$3:$Z$9999,0),1)),"Back to Attraction List")</f>
        <v>Back to Attraction List</v>
      </c>
      <c r="E1" s="16"/>
      <c r="F1" s="17"/>
      <c r="G1" s="18"/>
      <c r="H1" s="18"/>
      <c r="I1" s="18"/>
      <c r="J1" s="18"/>
      <c r="K1" s="18"/>
      <c r="L1" s="25"/>
      <c r="AA1" s="30" t="str">
        <f ca="1">N($B$14)&amp;" Task(s) From "&amp;N($B$15)&amp;" Character(s) Use "&amp;CHAR(34)&amp;$B$2&amp;CHAR(34)&amp;" For "&amp;N($AN$1)&amp;" Token(s)"</f>
        <v>8 Task(s) From 6 Character(s) Use "Syndrome's Zero Point Energy Rings" For 18 Token(s)</v>
      </c>
      <c r="AB1" s="31"/>
      <c r="AC1" s="31"/>
      <c r="AD1" s="31"/>
      <c r="AE1" s="31"/>
      <c r="AF1" s="31"/>
      <c r="AG1" s="31"/>
      <c r="AH1" s="31"/>
      <c r="AI1" s="31"/>
      <c r="AJ1" s="31"/>
      <c r="AK1" s="31"/>
      <c r="AL1" s="61"/>
      <c r="AN1" s="12">
        <f ca="1">SUM($AN$4:$AN$9999)</f>
        <v>18</v>
      </c>
    </row>
    <row r="2" ht="22.5" spans="1:40">
      <c r="A2" s="13" t="str">
        <f>Attraction_List!$A$2</f>
        <v>Name</v>
      </c>
      <c r="B2" s="19" t="str">
        <f ca="1">LOOKUP(B1,Attraction_List!$Z$3:$Z$9999,Attraction_List!$A$3:$A$9999)</f>
        <v>Syndrome's Zero Point Energy Rings</v>
      </c>
      <c r="C2" s="19"/>
      <c r="D2" s="9"/>
      <c r="G2" s="20"/>
      <c r="AA2" s="32" t="str">
        <f>HYPERLINK("#$A$1","&lt;&lt;&lt; Attraction Info")</f>
        <v>&lt;&lt;&lt; Attraction Info</v>
      </c>
      <c r="AB2" s="33" t="s">
        <v>276</v>
      </c>
      <c r="AC2" s="34" t="s">
        <v>277</v>
      </c>
      <c r="AD2" s="35" t="s">
        <v>278</v>
      </c>
      <c r="AE2" s="34" t="s">
        <v>279</v>
      </c>
      <c r="AF2" s="34" t="s">
        <v>280</v>
      </c>
      <c r="AG2" s="33" t="s">
        <v>281</v>
      </c>
      <c r="AH2" s="62"/>
      <c r="AI2" s="63" t="s">
        <v>282</v>
      </c>
      <c r="AJ2" s="62" t="s">
        <v>283</v>
      </c>
      <c r="AK2" s="62"/>
      <c r="AL2" s="64" t="str">
        <f ca="1">HYPERLINK("#"&amp;CELL("address",INDEX(Attraction_List!$A$3:$A$9999,MATCH($B$1,Attraction_List!$Z$3:$Z$9999,0),1)),"Back to Attraction List")</f>
        <v>Back to Attraction List</v>
      </c>
      <c r="AN2" s="12">
        <f ca="1" t="shared" ref="AN2:AN66" si="0">IF(ISBLANK($AL2),0,1+LEN($AL2)-LEN(SUBSTITUTE($AL2,"●","")))</f>
        <v>1</v>
      </c>
    </row>
    <row r="3" ht="22.5" spans="1:38">
      <c r="A3" s="13" t="str">
        <f>Attraction_List!$C$2</f>
        <v>Cost</v>
      </c>
      <c r="B3" s="19" t="str">
        <f ca="1">LOOKUP(B1,Attraction_List!$Z$3:$Z$9999,Attraction_List!$C$3:$C$9999)</f>
        <v>Free</v>
      </c>
      <c r="C3" s="19"/>
      <c r="D3" s="15" t="str">
        <f>IF($B$14&gt;0,HYPERLINK("#$AL$1","Task List &gt;&gt;&gt;"),HYPERLINK("#$A$1","No Tasks"))</f>
        <v>Task List &gt;&gt;&gt;</v>
      </c>
      <c r="E3" s="17"/>
      <c r="F3" s="17"/>
      <c r="G3" s="20"/>
      <c r="AA3" s="75" t="s">
        <v>284</v>
      </c>
      <c r="AB3" s="76"/>
      <c r="AC3" s="77"/>
      <c r="AD3" s="78"/>
      <c r="AE3" s="77"/>
      <c r="AF3" s="77"/>
      <c r="AG3" s="76"/>
      <c r="AH3" s="82" t="s">
        <v>285</v>
      </c>
      <c r="AI3" s="82" t="s">
        <v>286</v>
      </c>
      <c r="AJ3" s="82" t="s">
        <v>28</v>
      </c>
      <c r="AK3" s="82" t="s">
        <v>29</v>
      </c>
      <c r="AL3" s="83" t="s">
        <v>30</v>
      </c>
    </row>
    <row r="4" ht="21.75" spans="1:40">
      <c r="A4" s="13" t="str">
        <f>Attraction_List!$D$2</f>
        <v>Cost Units</v>
      </c>
      <c r="B4" s="19" t="str">
        <f ca="1">LOOKUP(B1,Attraction_List!$Z$3:$Z$9999,Attraction_List!$D$3:$D$9999)</f>
        <v>Chest</v>
      </c>
      <c r="C4" s="19"/>
      <c r="E4" s="21"/>
      <c r="G4" s="20"/>
      <c r="L4" s="26"/>
      <c r="AA4" s="79" t="s">
        <v>817</v>
      </c>
      <c r="AB4" s="182" t="s">
        <v>953</v>
      </c>
      <c r="AC4" s="183">
        <v>1</v>
      </c>
      <c r="AD4" s="43"/>
      <c r="AE4" s="43"/>
      <c r="AF4" s="43"/>
      <c r="AG4" s="182" t="s">
        <v>231</v>
      </c>
      <c r="AH4" s="183" t="s">
        <v>954</v>
      </c>
      <c r="AI4" s="43"/>
      <c r="AJ4" s="183">
        <v>4</v>
      </c>
      <c r="AK4" s="183">
        <v>14</v>
      </c>
      <c r="AL4" s="227" t="s">
        <v>955</v>
      </c>
      <c r="AN4" s="12">
        <f ca="1" t="shared" si="0"/>
        <v>1</v>
      </c>
    </row>
    <row r="5" ht="21.75" spans="1:40">
      <c r="A5" s="13" t="str">
        <f>Attraction_List!$E$2</f>
        <v>Limited Time</v>
      </c>
      <c r="B5" s="19" t="str">
        <f ca="1">IF(LOOKUP(B1,Attraction_List!$Z$3:$Z$9999,Attraction_List!$E$3:$E$9999)="Y","Yes","No")</f>
        <v>No</v>
      </c>
      <c r="C5" s="19"/>
      <c r="E5" s="21"/>
      <c r="G5" s="20"/>
      <c r="L5" s="26"/>
      <c r="AA5" s="113"/>
      <c r="AB5" s="223" t="s">
        <v>956</v>
      </c>
      <c r="AC5" s="224">
        <v>4</v>
      </c>
      <c r="AD5" s="226" t="s">
        <v>826</v>
      </c>
      <c r="AE5" s="224">
        <v>4</v>
      </c>
      <c r="AF5" s="224"/>
      <c r="AG5" s="223" t="s">
        <v>231</v>
      </c>
      <c r="AH5" s="224" t="s">
        <v>33</v>
      </c>
      <c r="AI5" s="224"/>
      <c r="AJ5" s="209">
        <v>13</v>
      </c>
      <c r="AK5" s="209">
        <v>100</v>
      </c>
      <c r="AL5" s="68" t="s">
        <v>957</v>
      </c>
      <c r="AN5" s="12">
        <f ca="1" t="shared" si="0"/>
        <v>1</v>
      </c>
    </row>
    <row r="6" ht="21.75" spans="1:40">
      <c r="A6" s="13" t="str">
        <f>Attraction_List!$F$2</f>
        <v>Build Time</v>
      </c>
      <c r="B6" s="19" t="str">
        <f ca="1">LOOKUP(B1,Attraction_List!$Z$3:$Z$9999,Attraction_List!$F$3:$F$9999)</f>
        <v>4h</v>
      </c>
      <c r="C6" s="19"/>
      <c r="E6" s="21"/>
      <c r="G6" s="20"/>
      <c r="L6" s="26"/>
      <c r="AA6" s="84" t="s">
        <v>822</v>
      </c>
      <c r="AB6" s="88" t="s">
        <v>958</v>
      </c>
      <c r="AC6" s="89">
        <v>2</v>
      </c>
      <c r="AD6" s="90"/>
      <c r="AE6" s="89"/>
      <c r="AF6" s="89"/>
      <c r="AG6" s="88" t="s">
        <v>231</v>
      </c>
      <c r="AH6" s="89" t="s">
        <v>58</v>
      </c>
      <c r="AI6" s="89"/>
      <c r="AJ6" s="89">
        <v>7</v>
      </c>
      <c r="AK6" s="89">
        <v>40</v>
      </c>
      <c r="AL6" s="228" t="s">
        <v>959</v>
      </c>
      <c r="AN6" s="12">
        <f ca="1" t="shared" si="0"/>
        <v>2</v>
      </c>
    </row>
    <row r="7" ht="26.25" spans="1:40">
      <c r="A7" s="13" t="str">
        <f>Attraction_List!$G$2</f>
        <v>Size</v>
      </c>
      <c r="B7" s="19" t="str">
        <f ca="1">LOOKUP(B1,Attraction_List!$Z$3:$Z$9999,Attraction_List!$G$3:$G$9999)</f>
        <v>13x13</v>
      </c>
      <c r="C7" s="19"/>
      <c r="E7" s="21"/>
      <c r="G7" s="20"/>
      <c r="L7" s="26"/>
      <c r="AA7" s="120" t="s">
        <v>821</v>
      </c>
      <c r="AB7" s="211" t="s">
        <v>960</v>
      </c>
      <c r="AC7" s="212"/>
      <c r="AD7" s="213"/>
      <c r="AE7" s="212"/>
      <c r="AF7" s="212"/>
      <c r="AG7" s="211" t="s">
        <v>231</v>
      </c>
      <c r="AH7" s="212" t="s">
        <v>58</v>
      </c>
      <c r="AI7" s="212"/>
      <c r="AJ7" s="212">
        <v>7</v>
      </c>
      <c r="AK7" s="212">
        <v>40</v>
      </c>
      <c r="AL7" s="229" t="s">
        <v>961</v>
      </c>
      <c r="AN7" s="12">
        <f ca="1" t="shared" si="0"/>
        <v>3</v>
      </c>
    </row>
    <row r="8" ht="25.5" spans="1:40">
      <c r="A8" s="13" t="str">
        <f>Attraction_List!$H$2</f>
        <v>Collect Time</v>
      </c>
      <c r="B8" s="19" t="str">
        <f ca="1">LOOKUP(B1,Attraction_List!$Z$3:$Z$9999,Attraction_List!$H$3:$H$9999)</f>
        <v>20m</v>
      </c>
      <c r="C8" s="19"/>
      <c r="E8" s="21"/>
      <c r="G8" s="20"/>
      <c r="L8" s="26"/>
      <c r="AA8" s="79" t="s">
        <v>826</v>
      </c>
      <c r="AB8" s="182" t="s">
        <v>962</v>
      </c>
      <c r="AC8" s="183"/>
      <c r="AD8" s="43"/>
      <c r="AE8" s="183"/>
      <c r="AF8" s="183"/>
      <c r="AG8" s="182" t="s">
        <v>231</v>
      </c>
      <c r="AH8" s="183" t="s">
        <v>58</v>
      </c>
      <c r="AI8" s="183"/>
      <c r="AJ8" s="183">
        <v>7</v>
      </c>
      <c r="AK8" s="183">
        <v>40</v>
      </c>
      <c r="AL8" s="227" t="s">
        <v>963</v>
      </c>
      <c r="AN8" s="12">
        <f ca="1" t="shared" si="0"/>
        <v>3</v>
      </c>
    </row>
    <row r="9" ht="21.75" spans="1:40">
      <c r="A9" s="13" t="str">
        <f>Attraction_List!$I$2</f>
        <v>Striking Gold</v>
      </c>
      <c r="B9" s="19" t="str">
        <f ca="1">IF(LOOKUP(B1,Attraction_List!$Z$3:$Z$9999,Attraction_List!$I$3:$I$9999)="Y","Yes","No")</f>
        <v>No</v>
      </c>
      <c r="C9" s="19"/>
      <c r="E9" s="21"/>
      <c r="G9" s="20"/>
      <c r="L9" s="26"/>
      <c r="AA9" s="80"/>
      <c r="AB9" s="184" t="s">
        <v>956</v>
      </c>
      <c r="AC9" s="185">
        <v>4</v>
      </c>
      <c r="AD9" s="41" t="s">
        <v>817</v>
      </c>
      <c r="AE9" s="185">
        <v>4</v>
      </c>
      <c r="AF9" s="185"/>
      <c r="AG9" s="184" t="s">
        <v>231</v>
      </c>
      <c r="AH9" s="185" t="s">
        <v>33</v>
      </c>
      <c r="AI9" s="185"/>
      <c r="AJ9" s="185">
        <v>13</v>
      </c>
      <c r="AK9" s="185">
        <v>100</v>
      </c>
      <c r="AL9" s="68" t="s">
        <v>957</v>
      </c>
      <c r="AN9" s="12">
        <f ca="1" t="shared" si="0"/>
        <v>1</v>
      </c>
    </row>
    <row r="10" ht="26.25" spans="1:40">
      <c r="A10" s="13" t="str">
        <f>Attraction_List!$J$2</f>
        <v>XP</v>
      </c>
      <c r="B10" s="19">
        <f ca="1">LOOKUP(B1,Attraction_List!$Z$3:$Z$9999,Attraction_List!$J$3:$J$9999)</f>
        <v>2</v>
      </c>
      <c r="C10" s="19"/>
      <c r="E10" s="21"/>
      <c r="G10" s="20"/>
      <c r="L10" s="26"/>
      <c r="AA10" s="84" t="s">
        <v>829</v>
      </c>
      <c r="AB10" s="88" t="s">
        <v>964</v>
      </c>
      <c r="AC10" s="89">
        <v>1</v>
      </c>
      <c r="AD10" s="90"/>
      <c r="AE10" s="89"/>
      <c r="AF10" s="89"/>
      <c r="AG10" s="88" t="s">
        <v>231</v>
      </c>
      <c r="AH10" s="89" t="s">
        <v>58</v>
      </c>
      <c r="AI10" s="89"/>
      <c r="AJ10" s="89">
        <v>7</v>
      </c>
      <c r="AK10" s="89">
        <v>40</v>
      </c>
      <c r="AL10" s="228" t="s">
        <v>965</v>
      </c>
      <c r="AN10" s="12">
        <f ca="1" t="shared" si="0"/>
        <v>4</v>
      </c>
    </row>
    <row r="11" ht="26.25" spans="1:40">
      <c r="A11" s="13" t="str">
        <f>Attraction_List!$K$2</f>
        <v>Magic</v>
      </c>
      <c r="B11" s="19">
        <f ca="1">LOOKUP(B1,Attraction_List!$Z$3:$Z$9999,Attraction_List!$K$3:$K$9999)</f>
        <v>15</v>
      </c>
      <c r="C11" s="19"/>
      <c r="D11" s="22"/>
      <c r="E11" s="23"/>
      <c r="F11" s="24"/>
      <c r="G11" s="22"/>
      <c r="H11" s="24"/>
      <c r="I11" s="24"/>
      <c r="J11" s="24"/>
      <c r="K11" s="24"/>
      <c r="L11" s="27"/>
      <c r="AA11" s="186" t="s">
        <v>832</v>
      </c>
      <c r="AB11" s="187" t="s">
        <v>966</v>
      </c>
      <c r="AC11" s="188">
        <v>2</v>
      </c>
      <c r="AD11" s="189"/>
      <c r="AE11" s="188"/>
      <c r="AF11" s="188"/>
      <c r="AG11" s="187" t="s">
        <v>231</v>
      </c>
      <c r="AH11" s="188" t="s">
        <v>58</v>
      </c>
      <c r="AI11" s="188"/>
      <c r="AJ11" s="188">
        <v>7</v>
      </c>
      <c r="AK11" s="188">
        <v>40</v>
      </c>
      <c r="AL11" s="192" t="s">
        <v>967</v>
      </c>
      <c r="AN11" s="12">
        <f ca="1" t="shared" si="0"/>
        <v>3</v>
      </c>
    </row>
    <row r="12" ht="21" spans="1:40">
      <c r="A12" s="13" t="str">
        <f>Attraction_List!$L$2</f>
        <v>Possible Tokens</v>
      </c>
      <c r="B12" s="19">
        <f ca="1">LOOKUP(B1,Attraction_List!$Z$3:$Z$9999,Attraction_List!$L$3:$L$9999)</f>
        <v>0</v>
      </c>
      <c r="C12" s="19"/>
      <c r="E12" s="21"/>
      <c r="G12" s="20"/>
      <c r="L12" s="28"/>
      <c r="AA12" s="44"/>
      <c r="AB12" s="45"/>
      <c r="AC12" s="45"/>
      <c r="AD12" s="45"/>
      <c r="AE12" s="45"/>
      <c r="AF12" s="45"/>
      <c r="AG12" s="45"/>
      <c r="AH12" s="45"/>
      <c r="AI12" s="45"/>
      <c r="AJ12" s="45"/>
      <c r="AK12" s="45"/>
      <c r="AL12" s="46"/>
      <c r="AN12" s="12">
        <f ca="1" t="shared" si="0"/>
        <v>0</v>
      </c>
    </row>
    <row r="13" ht="21" spans="1:40">
      <c r="A13" s="13" t="str">
        <f>Attraction_List!$M$2</f>
        <v>Activity</v>
      </c>
      <c r="B13" s="19" t="str">
        <f ca="1">LOOKUP(B1,Attraction_List!$Z$3:$Z$9999,Attraction_List!$M$3:$M$9999)</f>
        <v>Testing Zero Gravity</v>
      </c>
      <c r="C13" s="19"/>
      <c r="E13" s="21"/>
      <c r="G13" s="20"/>
      <c r="L13" s="29"/>
      <c r="AA13" s="44"/>
      <c r="AB13" s="45"/>
      <c r="AC13" s="45"/>
      <c r="AD13" s="45"/>
      <c r="AE13" s="45"/>
      <c r="AF13" s="45"/>
      <c r="AG13" s="45"/>
      <c r="AH13" s="45"/>
      <c r="AI13" s="45"/>
      <c r="AJ13" s="45"/>
      <c r="AK13" s="45"/>
      <c r="AL13" s="46"/>
      <c r="AN13" s="12">
        <f ca="1" t="shared" si="0"/>
        <v>0</v>
      </c>
    </row>
    <row r="14" ht="21" spans="1:40">
      <c r="A14" s="13" t="s">
        <v>308</v>
      </c>
      <c r="B14" s="22">
        <f>COUNTA($AB$4:$AB$9999)</f>
        <v>8</v>
      </c>
      <c r="C14" s="24"/>
      <c r="D14" s="22"/>
      <c r="E14" s="23"/>
      <c r="F14" s="24"/>
      <c r="G14" s="20"/>
      <c r="H14" s="24"/>
      <c r="I14" s="24"/>
      <c r="J14" s="24"/>
      <c r="K14" s="24"/>
      <c r="L14" s="28"/>
      <c r="AA14" s="44"/>
      <c r="AB14" s="45"/>
      <c r="AC14" s="45"/>
      <c r="AD14" s="45"/>
      <c r="AE14" s="45"/>
      <c r="AF14" s="45"/>
      <c r="AG14" s="45"/>
      <c r="AH14" s="45"/>
      <c r="AI14" s="45"/>
      <c r="AJ14" s="45"/>
      <c r="AK14" s="45"/>
      <c r="AL14" s="46"/>
      <c r="AN14" s="12">
        <f ca="1" t="shared" si="0"/>
        <v>0</v>
      </c>
    </row>
    <row r="15" ht="21" spans="1:40">
      <c r="A15" s="13" t="s">
        <v>311</v>
      </c>
      <c r="B15" s="22">
        <f>COUNTA($AA$4:$AA$9999)</f>
        <v>6</v>
      </c>
      <c r="C15" s="24"/>
      <c r="D15" s="22"/>
      <c r="E15" s="23"/>
      <c r="F15" s="24"/>
      <c r="G15" s="20"/>
      <c r="H15" s="24"/>
      <c r="I15" s="24"/>
      <c r="J15" s="24"/>
      <c r="K15" s="24"/>
      <c r="L15" s="28"/>
      <c r="AA15" s="44"/>
      <c r="AB15" s="45"/>
      <c r="AC15" s="45"/>
      <c r="AD15" s="45"/>
      <c r="AE15" s="45"/>
      <c r="AF15" s="45"/>
      <c r="AG15" s="45"/>
      <c r="AH15" s="45"/>
      <c r="AI15" s="45"/>
      <c r="AJ15" s="45"/>
      <c r="AK15" s="45"/>
      <c r="AL15" s="46"/>
      <c r="AN15" s="12">
        <f ca="1" t="shared" si="0"/>
        <v>0</v>
      </c>
    </row>
    <row r="16" spans="27:40">
      <c r="AA16" s="44"/>
      <c r="AB16" s="46"/>
      <c r="AC16" s="45"/>
      <c r="AD16" s="47"/>
      <c r="AE16" s="45"/>
      <c r="AF16" s="45"/>
      <c r="AG16" s="45"/>
      <c r="AH16" s="45"/>
      <c r="AI16" s="45"/>
      <c r="AJ16" s="45"/>
      <c r="AK16" s="45"/>
      <c r="AL16" s="46"/>
      <c r="AN16" s="12">
        <f ca="1" t="shared" si="0"/>
        <v>0</v>
      </c>
    </row>
    <row r="17" spans="27:40">
      <c r="AA17" s="44"/>
      <c r="AB17" s="46"/>
      <c r="AC17" s="45"/>
      <c r="AD17" s="45"/>
      <c r="AE17" s="45"/>
      <c r="AF17" s="45"/>
      <c r="AG17" s="45"/>
      <c r="AH17" s="45"/>
      <c r="AI17" s="45"/>
      <c r="AJ17" s="45"/>
      <c r="AK17" s="45"/>
      <c r="AL17" s="46"/>
      <c r="AN17" s="12">
        <f ca="1" t="shared" si="0"/>
        <v>0</v>
      </c>
    </row>
    <row r="18" spans="27:40">
      <c r="AA18" s="44"/>
      <c r="AB18" s="46"/>
      <c r="AC18" s="45"/>
      <c r="AD18" s="45"/>
      <c r="AE18" s="45"/>
      <c r="AF18" s="45"/>
      <c r="AG18" s="46"/>
      <c r="AH18" s="45"/>
      <c r="AI18" s="45"/>
      <c r="AJ18" s="45"/>
      <c r="AK18" s="45"/>
      <c r="AL18" s="46"/>
      <c r="AN18" s="12">
        <f ca="1" t="shared" si="0"/>
        <v>0</v>
      </c>
    </row>
    <row r="19" spans="27:40">
      <c r="AA19" s="44"/>
      <c r="AB19" s="46"/>
      <c r="AC19" s="45"/>
      <c r="AD19" s="45"/>
      <c r="AE19" s="45"/>
      <c r="AF19" s="45"/>
      <c r="AG19" s="46"/>
      <c r="AH19" s="45"/>
      <c r="AI19" s="45"/>
      <c r="AJ19" s="45"/>
      <c r="AK19" s="45"/>
      <c r="AL19" s="46"/>
      <c r="AN19" s="12">
        <f ca="1" t="shared" si="0"/>
        <v>0</v>
      </c>
    </row>
    <row r="20" spans="27:40">
      <c r="AA20" s="44"/>
      <c r="AB20" s="46"/>
      <c r="AC20" s="45"/>
      <c r="AD20" s="47"/>
      <c r="AE20" s="45"/>
      <c r="AF20" s="45"/>
      <c r="AG20" s="46"/>
      <c r="AH20" s="45"/>
      <c r="AI20" s="45"/>
      <c r="AJ20" s="45"/>
      <c r="AK20" s="45"/>
      <c r="AL20" s="46"/>
      <c r="AN20" s="12">
        <f ca="1" t="shared" si="0"/>
        <v>0</v>
      </c>
    </row>
    <row r="21" spans="27:40">
      <c r="AA21" s="44"/>
      <c r="AB21" s="46"/>
      <c r="AC21" s="45"/>
      <c r="AD21" s="45"/>
      <c r="AE21" s="45"/>
      <c r="AF21" s="45"/>
      <c r="AG21" s="46"/>
      <c r="AH21" s="45"/>
      <c r="AI21" s="45"/>
      <c r="AJ21" s="45"/>
      <c r="AK21" s="45"/>
      <c r="AL21" s="46"/>
      <c r="AN21" s="12">
        <f ca="1" t="shared" si="0"/>
        <v>0</v>
      </c>
    </row>
    <row r="22" spans="27:40">
      <c r="AA22" s="44"/>
      <c r="AB22" s="46"/>
      <c r="AC22" s="45"/>
      <c r="AD22" s="45"/>
      <c r="AE22" s="45"/>
      <c r="AF22" s="45"/>
      <c r="AG22" s="46"/>
      <c r="AH22" s="45"/>
      <c r="AI22" s="45"/>
      <c r="AJ22" s="45"/>
      <c r="AK22" s="45"/>
      <c r="AL22" s="46"/>
      <c r="AN22" s="12">
        <f ca="1" t="shared" si="0"/>
        <v>0</v>
      </c>
    </row>
    <row r="23" spans="27:40">
      <c r="AA23" s="44"/>
      <c r="AB23" s="46"/>
      <c r="AC23" s="45"/>
      <c r="AD23" s="45"/>
      <c r="AE23" s="45"/>
      <c r="AF23" s="45"/>
      <c r="AG23" s="46"/>
      <c r="AH23" s="45"/>
      <c r="AI23" s="45"/>
      <c r="AJ23" s="45"/>
      <c r="AK23" s="45"/>
      <c r="AL23" s="46"/>
      <c r="AN23" s="12">
        <f ca="1" t="shared" si="0"/>
        <v>0</v>
      </c>
    </row>
    <row r="24" spans="27:40">
      <c r="AA24" s="44"/>
      <c r="AB24" s="45"/>
      <c r="AC24" s="45"/>
      <c r="AD24" s="45"/>
      <c r="AE24" s="45"/>
      <c r="AF24" s="45"/>
      <c r="AG24" s="45"/>
      <c r="AH24" s="45"/>
      <c r="AI24" s="45"/>
      <c r="AJ24" s="45"/>
      <c r="AK24" s="45"/>
      <c r="AL24" s="46"/>
      <c r="AN24" s="12">
        <f ca="1" t="shared" si="0"/>
        <v>0</v>
      </c>
    </row>
    <row r="25" spans="27:40">
      <c r="AA25" s="44"/>
      <c r="AB25" s="45"/>
      <c r="AC25" s="45"/>
      <c r="AD25" s="47"/>
      <c r="AE25" s="45"/>
      <c r="AF25" s="45"/>
      <c r="AG25" s="45"/>
      <c r="AH25" s="45"/>
      <c r="AI25" s="45"/>
      <c r="AJ25" s="45"/>
      <c r="AK25" s="45"/>
      <c r="AL25" s="46"/>
      <c r="AN25" s="12">
        <f ca="1" t="shared" si="0"/>
        <v>0</v>
      </c>
    </row>
    <row r="26" spans="27:40">
      <c r="AA26" s="44"/>
      <c r="AB26" s="45"/>
      <c r="AC26" s="45"/>
      <c r="AD26" s="45"/>
      <c r="AE26" s="45"/>
      <c r="AF26" s="45"/>
      <c r="AG26" s="45"/>
      <c r="AH26" s="45"/>
      <c r="AI26" s="45"/>
      <c r="AJ26" s="45"/>
      <c r="AK26" s="45"/>
      <c r="AL26" s="46"/>
      <c r="AN26" s="12">
        <f ca="1" t="shared" si="0"/>
        <v>0</v>
      </c>
    </row>
    <row r="27" spans="27:40">
      <c r="AA27" s="44"/>
      <c r="AB27" s="45"/>
      <c r="AC27" s="45"/>
      <c r="AD27" s="45"/>
      <c r="AE27" s="45"/>
      <c r="AF27" s="45"/>
      <c r="AG27" s="45"/>
      <c r="AH27" s="45"/>
      <c r="AI27" s="45"/>
      <c r="AJ27" s="45"/>
      <c r="AK27" s="45"/>
      <c r="AL27" s="46"/>
      <c r="AN27" s="12">
        <f ca="1" t="shared" si="0"/>
        <v>0</v>
      </c>
    </row>
    <row r="28" spans="27:40">
      <c r="AA28" s="44"/>
      <c r="AB28" s="45"/>
      <c r="AC28" s="45"/>
      <c r="AD28" s="45"/>
      <c r="AE28" s="45"/>
      <c r="AF28" s="45"/>
      <c r="AG28" s="45"/>
      <c r="AH28" s="45"/>
      <c r="AI28" s="45"/>
      <c r="AJ28" s="45"/>
      <c r="AK28" s="45"/>
      <c r="AL28" s="46"/>
      <c r="AN28" s="12">
        <f ca="1" t="shared" si="0"/>
        <v>0</v>
      </c>
    </row>
    <row r="29" spans="27:40">
      <c r="AA29" s="44"/>
      <c r="AB29" s="45"/>
      <c r="AC29" s="45"/>
      <c r="AD29" s="45"/>
      <c r="AE29" s="45"/>
      <c r="AF29" s="45"/>
      <c r="AG29" s="45"/>
      <c r="AH29" s="45"/>
      <c r="AI29" s="45"/>
      <c r="AJ29" s="45"/>
      <c r="AK29" s="45"/>
      <c r="AL29" s="46"/>
      <c r="AN29" s="12">
        <f ca="1" t="shared" si="0"/>
        <v>0</v>
      </c>
    </row>
    <row r="30" spans="27:40">
      <c r="AA30" s="44"/>
      <c r="AB30" s="45"/>
      <c r="AC30" s="45"/>
      <c r="AD30" s="45"/>
      <c r="AE30" s="45"/>
      <c r="AF30" s="45"/>
      <c r="AG30" s="45"/>
      <c r="AH30" s="45"/>
      <c r="AI30" s="45"/>
      <c r="AJ30" s="45"/>
      <c r="AK30" s="45"/>
      <c r="AL30" s="46"/>
      <c r="AN30" s="12">
        <f ca="1" t="shared" si="0"/>
        <v>0</v>
      </c>
    </row>
    <row r="31" spans="27:40">
      <c r="AA31" s="44"/>
      <c r="AB31" s="45"/>
      <c r="AC31" s="45"/>
      <c r="AD31" s="45"/>
      <c r="AE31" s="45"/>
      <c r="AF31" s="45"/>
      <c r="AG31" s="45"/>
      <c r="AH31" s="45"/>
      <c r="AI31" s="45"/>
      <c r="AJ31" s="45"/>
      <c r="AK31" s="45"/>
      <c r="AL31" s="46"/>
      <c r="AN31" s="12">
        <f ca="1" t="shared" si="0"/>
        <v>0</v>
      </c>
    </row>
    <row r="32" spans="27:40">
      <c r="AA32" s="44"/>
      <c r="AB32" s="45"/>
      <c r="AC32" s="45"/>
      <c r="AD32" s="45"/>
      <c r="AE32" s="45"/>
      <c r="AF32" s="45"/>
      <c r="AG32" s="45"/>
      <c r="AH32" s="45"/>
      <c r="AI32" s="45"/>
      <c r="AJ32" s="45"/>
      <c r="AK32" s="45"/>
      <c r="AL32" s="46"/>
      <c r="AN32" s="12">
        <f ca="1" t="shared" si="0"/>
        <v>0</v>
      </c>
    </row>
    <row r="33" spans="27:40">
      <c r="AA33" s="44"/>
      <c r="AB33" s="45"/>
      <c r="AC33" s="45"/>
      <c r="AD33" s="47"/>
      <c r="AE33" s="45"/>
      <c r="AF33" s="45"/>
      <c r="AG33" s="45"/>
      <c r="AH33" s="45"/>
      <c r="AI33" s="45"/>
      <c r="AJ33" s="45"/>
      <c r="AK33" s="45"/>
      <c r="AL33" s="46"/>
      <c r="AN33" s="12">
        <f ca="1" t="shared" si="0"/>
        <v>0</v>
      </c>
    </row>
    <row r="34" spans="27:40">
      <c r="AA34" s="44"/>
      <c r="AB34" s="46"/>
      <c r="AC34" s="45"/>
      <c r="AD34" s="45"/>
      <c r="AE34" s="45"/>
      <c r="AF34" s="45"/>
      <c r="AG34" s="46"/>
      <c r="AH34" s="45"/>
      <c r="AI34" s="45"/>
      <c r="AJ34" s="45"/>
      <c r="AK34" s="45"/>
      <c r="AL34" s="70"/>
      <c r="AN34" s="12">
        <f ca="1" t="shared" si="0"/>
        <v>0</v>
      </c>
    </row>
    <row r="35" spans="27:40">
      <c r="AA35" s="48"/>
      <c r="AB35" s="49"/>
      <c r="AC35" s="50"/>
      <c r="AD35" s="50"/>
      <c r="AE35" s="50"/>
      <c r="AF35" s="50"/>
      <c r="AG35" s="49"/>
      <c r="AH35" s="50"/>
      <c r="AI35" s="50"/>
      <c r="AJ35" s="50"/>
      <c r="AK35" s="50"/>
      <c r="AL35" s="71"/>
      <c r="AN35" s="12">
        <f ca="1" t="shared" si="0"/>
        <v>0</v>
      </c>
    </row>
    <row r="36" spans="27:40">
      <c r="AA36" s="48"/>
      <c r="AB36" s="49"/>
      <c r="AC36" s="50"/>
      <c r="AD36" s="50"/>
      <c r="AE36" s="50"/>
      <c r="AF36" s="50"/>
      <c r="AG36" s="49"/>
      <c r="AH36" s="50"/>
      <c r="AI36" s="50"/>
      <c r="AJ36" s="50"/>
      <c r="AK36" s="50"/>
      <c r="AL36" s="71"/>
      <c r="AN36" s="12">
        <f ca="1" t="shared" si="0"/>
        <v>0</v>
      </c>
    </row>
    <row r="37" spans="27:40">
      <c r="AA37" s="48"/>
      <c r="AB37" s="49"/>
      <c r="AC37" s="50"/>
      <c r="AD37" s="50"/>
      <c r="AE37" s="50"/>
      <c r="AF37" s="50"/>
      <c r="AG37" s="49"/>
      <c r="AH37" s="50"/>
      <c r="AI37" s="50"/>
      <c r="AJ37" s="50"/>
      <c r="AK37" s="50"/>
      <c r="AL37" s="71"/>
      <c r="AN37" s="12">
        <f ca="1" t="shared" si="0"/>
        <v>0</v>
      </c>
    </row>
    <row r="38" spans="27:40">
      <c r="AA38" s="51"/>
      <c r="AB38" s="29"/>
      <c r="AC38" s="10"/>
      <c r="AE38" s="10"/>
      <c r="AF38" s="10"/>
      <c r="AG38" s="29"/>
      <c r="AH38" s="10"/>
      <c r="AI38" s="10"/>
      <c r="AJ38" s="10"/>
      <c r="AK38" s="10"/>
      <c r="AL38" s="28"/>
      <c r="AN38" s="12">
        <f ca="1" t="shared" si="0"/>
        <v>0</v>
      </c>
    </row>
    <row r="39" spans="27:40">
      <c r="AA39" s="51"/>
      <c r="AB39" s="29"/>
      <c r="AC39" s="10"/>
      <c r="AE39" s="10"/>
      <c r="AF39" s="10"/>
      <c r="AG39" s="29"/>
      <c r="AH39" s="10"/>
      <c r="AI39" s="10"/>
      <c r="AJ39" s="10"/>
      <c r="AK39" s="10"/>
      <c r="AL39" s="28"/>
      <c r="AN39" s="12">
        <f ca="1" t="shared" si="0"/>
        <v>0</v>
      </c>
    </row>
    <row r="40" spans="27:40">
      <c r="AA40" s="51"/>
      <c r="AB40" s="29"/>
      <c r="AC40" s="10"/>
      <c r="AE40" s="10"/>
      <c r="AF40" s="10"/>
      <c r="AG40" s="29"/>
      <c r="AH40" s="10"/>
      <c r="AI40" s="10"/>
      <c r="AJ40" s="10"/>
      <c r="AK40" s="10"/>
      <c r="AL40" s="28"/>
      <c r="AN40" s="12">
        <f ca="1" t="shared" si="0"/>
        <v>0</v>
      </c>
    </row>
    <row r="41" spans="27:40">
      <c r="AA41" s="51"/>
      <c r="AB41" s="29"/>
      <c r="AC41" s="10"/>
      <c r="AE41" s="10"/>
      <c r="AF41" s="10"/>
      <c r="AG41" s="29"/>
      <c r="AH41" s="10"/>
      <c r="AI41" s="10"/>
      <c r="AJ41" s="10"/>
      <c r="AK41" s="10"/>
      <c r="AL41" s="28"/>
      <c r="AN41" s="12">
        <f ca="1" t="shared" si="0"/>
        <v>0</v>
      </c>
    </row>
    <row r="42" spans="27:40">
      <c r="AA42" s="51"/>
      <c r="AB42" s="29"/>
      <c r="AC42" s="10"/>
      <c r="AE42" s="10"/>
      <c r="AF42" s="10"/>
      <c r="AG42" s="29"/>
      <c r="AH42" s="10"/>
      <c r="AI42" s="10"/>
      <c r="AJ42" s="10"/>
      <c r="AK42" s="10"/>
      <c r="AL42" s="28"/>
      <c r="AN42" s="12">
        <f ca="1" t="shared" si="0"/>
        <v>0</v>
      </c>
    </row>
    <row r="43" spans="27:40">
      <c r="AA43" s="51"/>
      <c r="AB43" s="29"/>
      <c r="AC43" s="10"/>
      <c r="AE43" s="10"/>
      <c r="AF43" s="10"/>
      <c r="AG43" s="29"/>
      <c r="AH43" s="10"/>
      <c r="AI43" s="10"/>
      <c r="AJ43" s="10"/>
      <c r="AK43" s="10"/>
      <c r="AL43" s="28"/>
      <c r="AN43" s="12">
        <f ca="1" t="shared" si="0"/>
        <v>0</v>
      </c>
    </row>
    <row r="44" spans="40:40">
      <c r="AN44" s="12">
        <f ca="1" t="shared" si="0"/>
        <v>0</v>
      </c>
    </row>
    <row r="45" spans="27:40">
      <c r="AA45" s="52"/>
      <c r="AB45" s="53"/>
      <c r="AC45" s="54"/>
      <c r="AD45" s="50"/>
      <c r="AE45" s="54"/>
      <c r="AF45" s="54"/>
      <c r="AG45" s="53"/>
      <c r="AH45" s="54"/>
      <c r="AI45" s="54"/>
      <c r="AJ45" s="54"/>
      <c r="AK45" s="54"/>
      <c r="AL45" s="72"/>
      <c r="AM45" s="52"/>
      <c r="AN45" s="12">
        <f ca="1" t="shared" si="0"/>
        <v>0</v>
      </c>
    </row>
    <row r="46" spans="27:40">
      <c r="AA46" s="44"/>
      <c r="AB46" s="55"/>
      <c r="AC46" s="56"/>
      <c r="AD46" s="45"/>
      <c r="AE46" s="56"/>
      <c r="AF46" s="56"/>
      <c r="AG46" s="55"/>
      <c r="AH46" s="56"/>
      <c r="AI46" s="56"/>
      <c r="AJ46" s="56"/>
      <c r="AK46" s="56"/>
      <c r="AL46" s="73"/>
      <c r="AM46" s="52"/>
      <c r="AN46" s="12">
        <f ca="1" t="shared" si="0"/>
        <v>0</v>
      </c>
    </row>
    <row r="47" spans="27:40">
      <c r="AA47" s="44"/>
      <c r="AB47" s="55"/>
      <c r="AC47" s="56"/>
      <c r="AD47" s="45"/>
      <c r="AE47" s="56"/>
      <c r="AF47" s="56"/>
      <c r="AG47" s="55"/>
      <c r="AH47" s="56"/>
      <c r="AI47" s="56"/>
      <c r="AJ47" s="56"/>
      <c r="AK47" s="56"/>
      <c r="AL47" s="46"/>
      <c r="AM47" s="52"/>
      <c r="AN47" s="12">
        <f ca="1" t="shared" si="0"/>
        <v>0</v>
      </c>
    </row>
    <row r="48" spans="27:40">
      <c r="AA48" s="44"/>
      <c r="AB48" s="55"/>
      <c r="AC48" s="56"/>
      <c r="AD48" s="57"/>
      <c r="AE48" s="56"/>
      <c r="AF48" s="56"/>
      <c r="AG48" s="55"/>
      <c r="AH48" s="56"/>
      <c r="AI48" s="56"/>
      <c r="AJ48" s="56"/>
      <c r="AK48" s="56"/>
      <c r="AL48" s="46"/>
      <c r="AM48" s="52"/>
      <c r="AN48" s="12">
        <f ca="1" t="shared" si="0"/>
        <v>0</v>
      </c>
    </row>
    <row r="49" spans="27:40">
      <c r="AA49" s="58"/>
      <c r="AB49" s="59"/>
      <c r="AC49" s="21"/>
      <c r="AD49" s="60"/>
      <c r="AE49" s="21"/>
      <c r="AF49" s="21"/>
      <c r="AG49" s="59"/>
      <c r="AH49" s="21"/>
      <c r="AI49" s="21"/>
      <c r="AJ49" s="21"/>
      <c r="AK49" s="21"/>
      <c r="AL49" s="74"/>
      <c r="AN49" s="12">
        <f ca="1" t="shared" si="0"/>
        <v>0</v>
      </c>
    </row>
    <row r="50" spans="40:40">
      <c r="AN50" s="12">
        <f ca="1" t="shared" si="0"/>
        <v>0</v>
      </c>
    </row>
    <row r="51" spans="40:40">
      <c r="AN51" s="12">
        <f ca="1" t="shared" si="0"/>
        <v>0</v>
      </c>
    </row>
    <row r="52" spans="40:40">
      <c r="AN52" s="12">
        <f ca="1" t="shared" si="0"/>
        <v>0</v>
      </c>
    </row>
    <row r="53" spans="40:40">
      <c r="AN53" s="12">
        <f ca="1" t="shared" si="0"/>
        <v>0</v>
      </c>
    </row>
    <row r="54" spans="40:40">
      <c r="AN54" s="12">
        <f ca="1" t="shared" si="0"/>
        <v>0</v>
      </c>
    </row>
    <row r="55" spans="40:40">
      <c r="AN55" s="12">
        <f ca="1" t="shared" si="0"/>
        <v>0</v>
      </c>
    </row>
    <row r="56" spans="40:40">
      <c r="AN56" s="12">
        <f ca="1" t="shared" si="0"/>
        <v>0</v>
      </c>
    </row>
    <row r="57" spans="40:40">
      <c r="AN57" s="12">
        <f ca="1" t="shared" si="0"/>
        <v>0</v>
      </c>
    </row>
    <row r="58" spans="40:40">
      <c r="AN58" s="12">
        <f ca="1" t="shared" si="0"/>
        <v>0</v>
      </c>
    </row>
    <row r="59" spans="40:40">
      <c r="AN59" s="12">
        <f ca="1" t="shared" si="0"/>
        <v>0</v>
      </c>
    </row>
    <row r="60" spans="40:40">
      <c r="AN60" s="12">
        <f ca="1" t="shared" si="0"/>
        <v>0</v>
      </c>
    </row>
    <row r="61" spans="40:40">
      <c r="AN61" s="12">
        <f ca="1" t="shared" si="0"/>
        <v>0</v>
      </c>
    </row>
    <row r="62" spans="40:40">
      <c r="AN62" s="12">
        <f ca="1" t="shared" si="0"/>
        <v>0</v>
      </c>
    </row>
    <row r="63" spans="40:40">
      <c r="AN63" s="12">
        <f ca="1" t="shared" si="0"/>
        <v>0</v>
      </c>
    </row>
    <row r="64" spans="40:40">
      <c r="AN64" s="12">
        <f ca="1" t="shared" si="0"/>
        <v>0</v>
      </c>
    </row>
    <row r="65" spans="40:40">
      <c r="AN65" s="12">
        <f ca="1" t="shared" si="0"/>
        <v>0</v>
      </c>
    </row>
    <row r="66" spans="40:40">
      <c r="AN66" s="12">
        <f ca="1" t="shared" si="0"/>
        <v>0</v>
      </c>
    </row>
    <row r="67" spans="40:40">
      <c r="AN67" s="12">
        <f t="shared" ref="AN67:AN99" si="1">IF(ISBLANK($AL67),0,1+LEN($AL67)-LEN(SUBSTITUTE($AL67,"●","")))</f>
        <v>0</v>
      </c>
    </row>
    <row r="68" spans="40:40">
      <c r="AN68" s="12">
        <f t="shared" si="1"/>
        <v>0</v>
      </c>
    </row>
    <row r="69" spans="40:40">
      <c r="AN69" s="12">
        <f t="shared" si="1"/>
        <v>0</v>
      </c>
    </row>
    <row r="70" spans="40:40">
      <c r="AN70" s="12">
        <f t="shared" si="1"/>
        <v>0</v>
      </c>
    </row>
    <row r="71" spans="40:40">
      <c r="AN71" s="12">
        <f t="shared" si="1"/>
        <v>0</v>
      </c>
    </row>
    <row r="72" spans="40:40">
      <c r="AN72" s="12">
        <f t="shared" si="1"/>
        <v>0</v>
      </c>
    </row>
    <row r="73" spans="40:40">
      <c r="AN73" s="12">
        <f t="shared" si="1"/>
        <v>0</v>
      </c>
    </row>
    <row r="74" spans="40:40">
      <c r="AN74" s="12">
        <f t="shared" si="1"/>
        <v>0</v>
      </c>
    </row>
    <row r="75" spans="40:40">
      <c r="AN75" s="12">
        <f t="shared" si="1"/>
        <v>0</v>
      </c>
    </row>
    <row r="76" spans="40:40">
      <c r="AN76" s="12">
        <f t="shared" si="1"/>
        <v>0</v>
      </c>
    </row>
    <row r="77" spans="40:40">
      <c r="AN77" s="12">
        <f t="shared" si="1"/>
        <v>0</v>
      </c>
    </row>
    <row r="78" spans="40:40">
      <c r="AN78" s="12">
        <f t="shared" si="1"/>
        <v>0</v>
      </c>
    </row>
    <row r="79" spans="40:40">
      <c r="AN79" s="12">
        <f t="shared" si="1"/>
        <v>0</v>
      </c>
    </row>
    <row r="80" spans="40:40">
      <c r="AN80" s="12">
        <f t="shared" si="1"/>
        <v>0</v>
      </c>
    </row>
    <row r="81" spans="40:40">
      <c r="AN81" s="12">
        <f t="shared" si="1"/>
        <v>0</v>
      </c>
    </row>
    <row r="82" spans="40:40">
      <c r="AN82" s="12">
        <f t="shared" si="1"/>
        <v>0</v>
      </c>
    </row>
    <row r="83" spans="40:40">
      <c r="AN83" s="12">
        <f t="shared" si="1"/>
        <v>0</v>
      </c>
    </row>
    <row r="84" spans="40:40">
      <c r="AN84" s="12">
        <f t="shared" si="1"/>
        <v>0</v>
      </c>
    </row>
    <row r="85" spans="40:40">
      <c r="AN85" s="12">
        <f t="shared" si="1"/>
        <v>0</v>
      </c>
    </row>
    <row r="86" spans="40:40">
      <c r="AN86" s="12">
        <f t="shared" si="1"/>
        <v>0</v>
      </c>
    </row>
    <row r="87" spans="40:40">
      <c r="AN87" s="12">
        <f t="shared" si="1"/>
        <v>0</v>
      </c>
    </row>
    <row r="88" spans="40:40">
      <c r="AN88" s="12">
        <f t="shared" si="1"/>
        <v>0</v>
      </c>
    </row>
    <row r="89" spans="40:40">
      <c r="AN89" s="12">
        <f t="shared" si="1"/>
        <v>0</v>
      </c>
    </row>
    <row r="90" spans="40:40">
      <c r="AN90" s="12">
        <f t="shared" si="1"/>
        <v>0</v>
      </c>
    </row>
    <row r="91" spans="40:40">
      <c r="AN91" s="12">
        <f t="shared" si="1"/>
        <v>0</v>
      </c>
    </row>
    <row r="92" spans="40:40">
      <c r="AN92" s="12">
        <f t="shared" si="1"/>
        <v>0</v>
      </c>
    </row>
    <row r="93" spans="40:40">
      <c r="AN93" s="12">
        <f t="shared" si="1"/>
        <v>0</v>
      </c>
    </row>
    <row r="94" spans="40:40">
      <c r="AN94" s="12">
        <f t="shared" si="1"/>
        <v>0</v>
      </c>
    </row>
    <row r="95" spans="40:40">
      <c r="AN95" s="12">
        <f t="shared" si="1"/>
        <v>0</v>
      </c>
    </row>
    <row r="96" spans="40:40">
      <c r="AN96" s="12">
        <f t="shared" si="1"/>
        <v>0</v>
      </c>
    </row>
    <row r="97" spans="40:40">
      <c r="AN97" s="12">
        <f t="shared" si="1"/>
        <v>0</v>
      </c>
    </row>
    <row r="98" spans="40:40">
      <c r="AN98" s="12">
        <f t="shared" si="1"/>
        <v>0</v>
      </c>
    </row>
    <row r="99" spans="40:40">
      <c r="AN99" s="12">
        <f t="shared" si="1"/>
        <v>0</v>
      </c>
    </row>
  </sheetData>
  <sheetProtection sheet="1" objects="1"/>
  <mergeCells count="13">
    <mergeCell ref="D1:F1"/>
    <mergeCell ref="AA1:AL1"/>
    <mergeCell ref="D2:F2"/>
    <mergeCell ref="AJ2:AK2"/>
    <mergeCell ref="D3:F3"/>
    <mergeCell ref="AA4:AA5"/>
    <mergeCell ref="AA8:AA9"/>
    <mergeCell ref="AB2:AB3"/>
    <mergeCell ref="AC2:AC3"/>
    <mergeCell ref="AD2:AD3"/>
    <mergeCell ref="AE2:AE3"/>
    <mergeCell ref="AF2:AF3"/>
    <mergeCell ref="AG2:AG3"/>
  </mergeCells>
  <pageMargins left="0.75" right="0.75" top="1" bottom="1" header="0.511805555555556" footer="0.511805555555556"/>
  <headerFooter/>
  <drawing r:id="rId1"/>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sheetPr>
    <pageSetUpPr autoPageBreaks="0"/>
  </sheetPr>
  <dimension ref="A1:AN99"/>
  <sheetViews>
    <sheetView showZeros="0" workbookViewId="0">
      <selection activeCell="A1" sqref="A1"/>
    </sheetView>
  </sheetViews>
  <sheetFormatPr defaultColWidth="9.14285714285714" defaultRowHeight="15"/>
  <cols>
    <col min="1" max="1" width="20.5714285714286" customWidth="1"/>
    <col min="2" max="2" width="29.7142857142857" style="8" customWidth="1"/>
    <col min="3" max="3" width="10.2857142857143" style="9" customWidth="1"/>
    <col min="4" max="4" width="10.2857142857143" style="10" customWidth="1"/>
    <col min="5" max="6" width="10.2857142857143" style="9" customWidth="1"/>
    <col min="7" max="7" width="10.2857142857143" style="8" customWidth="1"/>
    <col min="8" max="11" width="10.2857142857143" style="9" customWidth="1"/>
    <col min="12" max="12" width="10.2857142857143" style="11" customWidth="1"/>
    <col min="13" max="24" width="10.2857142857143" style="12" customWidth="1"/>
    <col min="26" max="26" width="0.990476190476191" customWidth="1"/>
    <col min="27" max="27" width="20.5714285714286" customWidth="1"/>
    <col min="28" max="28" width="29.7142857142857" style="8" customWidth="1"/>
    <col min="29" max="29" width="6.71428571428571" style="9" customWidth="1"/>
    <col min="30" max="30" width="19.1428571428571" style="10" customWidth="1"/>
    <col min="31" max="31" width="8.28571428571429" style="9" customWidth="1"/>
    <col min="32" max="32" width="7.42857142857143" style="9" customWidth="1"/>
    <col min="33" max="33" width="33.2857142857143" style="8" customWidth="1"/>
    <col min="34" max="34" width="9.28571428571429" style="9" customWidth="1"/>
    <col min="35" max="35" width="5.42857142857143" style="9" customWidth="1"/>
    <col min="36" max="36" width="3.85714285714286" style="9" customWidth="1"/>
    <col min="37" max="37" width="6.57142857142857" style="9" customWidth="1"/>
    <col min="38" max="38" width="36.2857142857143" style="11" customWidth="1"/>
    <col min="39" max="39" width="0.857142857142857" customWidth="1"/>
    <col min="40" max="40" width="9.14285714285714" style="12"/>
  </cols>
  <sheetData>
    <row r="1" ht="22.5" spans="1:40">
      <c r="A1" s="13" t="str">
        <f>Attraction_List!$Z$2</f>
        <v>Sheet Name</v>
      </c>
      <c r="B1" s="14" t="str">
        <f ca="1">MID(CELL("filename",B1),FIND("]",CELL("filename",B1))+1,255)</f>
        <v>The_Incredibles_House</v>
      </c>
      <c r="C1" s="14"/>
      <c r="D1" s="15" t="str">
        <f ca="1">HYPERLINK("#"&amp;CELL("address",INDEX(Attraction_List!$A$3:$A$9999,MATCH($B$1,Attraction_List!$Z$3:$Z$9999,0),1)),"Back to Attraction List")</f>
        <v>Back to Attraction List</v>
      </c>
      <c r="E1" s="16"/>
      <c r="F1" s="17"/>
      <c r="G1" s="18"/>
      <c r="H1" s="18"/>
      <c r="I1" s="18"/>
      <c r="J1" s="18"/>
      <c r="K1" s="18"/>
      <c r="L1" s="25"/>
      <c r="AA1" s="30" t="str">
        <f ca="1">N($B$14)&amp;" Task(s) From "&amp;N($B$15)&amp;" Character(s) Use "&amp;CHAR(34)&amp;$B$2&amp;CHAR(34)&amp;" For "&amp;N($AN$1)&amp;" Token(s)"</f>
        <v>13 Task(s) From 6 Character(s) Use "The Incredibles House" For 11 Token(s)</v>
      </c>
      <c r="AB1" s="31"/>
      <c r="AC1" s="31"/>
      <c r="AD1" s="31"/>
      <c r="AE1" s="31"/>
      <c r="AF1" s="31"/>
      <c r="AG1" s="31"/>
      <c r="AH1" s="31"/>
      <c r="AI1" s="31"/>
      <c r="AJ1" s="31"/>
      <c r="AK1" s="31"/>
      <c r="AL1" s="61"/>
      <c r="AN1" s="12">
        <f ca="1">SUM($AN$4:$AN$9999)</f>
        <v>11</v>
      </c>
    </row>
    <row r="2" ht="22.5" spans="1:40">
      <c r="A2" s="13" t="str">
        <f>Attraction_List!$A$2</f>
        <v>Name</v>
      </c>
      <c r="B2" s="19" t="str">
        <f ca="1">LOOKUP(B1,Attraction_List!$Z$3:$Z$9999,Attraction_List!$A$3:$A$9999)</f>
        <v>The Incredibles House</v>
      </c>
      <c r="C2" s="19"/>
      <c r="D2" s="9"/>
      <c r="G2" s="20"/>
      <c r="AA2" s="32" t="str">
        <f>HYPERLINK("#$A$1","&lt;&lt;&lt; Attraction Info")</f>
        <v>&lt;&lt;&lt; Attraction Info</v>
      </c>
      <c r="AB2" s="33" t="s">
        <v>276</v>
      </c>
      <c r="AC2" s="34" t="s">
        <v>277</v>
      </c>
      <c r="AD2" s="35" t="s">
        <v>278</v>
      </c>
      <c r="AE2" s="34" t="s">
        <v>279</v>
      </c>
      <c r="AF2" s="34" t="s">
        <v>280</v>
      </c>
      <c r="AG2" s="33" t="s">
        <v>281</v>
      </c>
      <c r="AH2" s="62"/>
      <c r="AI2" s="63" t="s">
        <v>282</v>
      </c>
      <c r="AJ2" s="62" t="s">
        <v>283</v>
      </c>
      <c r="AK2" s="62"/>
      <c r="AL2" s="64" t="str">
        <f ca="1">HYPERLINK("#"&amp;CELL("address",INDEX(Attraction_List!$A$3:$A$9999,MATCH($B$1,Attraction_List!$Z$3:$Z$9999,0),1)),"Back to Attraction List")</f>
        <v>Back to Attraction List</v>
      </c>
      <c r="AN2" s="12">
        <f ca="1" t="shared" ref="AN2:AN66" si="0">IF(ISBLANK($AL2),0,1+LEN($AL2)-LEN(SUBSTITUTE($AL2,"●","")))</f>
        <v>1</v>
      </c>
    </row>
    <row r="3" ht="22.5" spans="1:38">
      <c r="A3" s="13" t="str">
        <f>Attraction_List!$C$2</f>
        <v>Cost</v>
      </c>
      <c r="B3" s="19" t="str">
        <f ca="1">LOOKUP(B1,Attraction_List!$Z$3:$Z$9999,Attraction_List!$C$3:$C$9999)</f>
        <v>Free</v>
      </c>
      <c r="C3" s="19"/>
      <c r="D3" s="15" t="str">
        <f>IF($B$14&gt;0,HYPERLINK("#$AL$1","Task List &gt;&gt;&gt;"),HYPERLINK("#$A$1","No Tasks"))</f>
        <v>Task List &gt;&gt;&gt;</v>
      </c>
      <c r="E3" s="17"/>
      <c r="F3" s="17"/>
      <c r="G3" s="20"/>
      <c r="AA3" s="75" t="s">
        <v>284</v>
      </c>
      <c r="AB3" s="76"/>
      <c r="AC3" s="77"/>
      <c r="AD3" s="78"/>
      <c r="AE3" s="77"/>
      <c r="AF3" s="77"/>
      <c r="AG3" s="76"/>
      <c r="AH3" s="82" t="s">
        <v>285</v>
      </c>
      <c r="AI3" s="82" t="s">
        <v>286</v>
      </c>
      <c r="AJ3" s="82" t="s">
        <v>28</v>
      </c>
      <c r="AK3" s="82" t="s">
        <v>29</v>
      </c>
      <c r="AL3" s="83" t="s">
        <v>30</v>
      </c>
    </row>
    <row r="4" ht="21.75" spans="1:40">
      <c r="A4" s="13" t="str">
        <f>Attraction_List!$D$2</f>
        <v>Cost Units</v>
      </c>
      <c r="B4" s="19" t="str">
        <f ca="1">LOOKUP(B1,Attraction_List!$Z$3:$Z$9999,Attraction_List!$D$3:$D$9999)</f>
        <v>Chest</v>
      </c>
      <c r="C4" s="19"/>
      <c r="E4" s="21"/>
      <c r="G4" s="20"/>
      <c r="L4" s="26"/>
      <c r="AA4" s="79" t="s">
        <v>817</v>
      </c>
      <c r="AB4" s="182" t="s">
        <v>968</v>
      </c>
      <c r="AC4" s="43"/>
      <c r="AD4" s="43"/>
      <c r="AE4" s="43"/>
      <c r="AF4" s="43"/>
      <c r="AG4" s="182" t="s">
        <v>234</v>
      </c>
      <c r="AH4" s="183" t="s">
        <v>33</v>
      </c>
      <c r="AI4" s="43"/>
      <c r="AJ4" s="183">
        <v>10</v>
      </c>
      <c r="AK4" s="183">
        <v>75</v>
      </c>
      <c r="AL4" s="106" t="s">
        <v>969</v>
      </c>
      <c r="AN4" s="12">
        <f ca="1" t="shared" si="0"/>
        <v>2</v>
      </c>
    </row>
    <row r="5" ht="21" spans="1:40">
      <c r="A5" s="13" t="str">
        <f>Attraction_List!$E$2</f>
        <v>Limited Time</v>
      </c>
      <c r="B5" s="19" t="str">
        <f ca="1">IF(LOOKUP(B1,Attraction_List!$Z$3:$Z$9999,Attraction_List!$E$3:$E$9999)="Y","Yes","No")</f>
        <v>No</v>
      </c>
      <c r="C5" s="19"/>
      <c r="E5" s="21"/>
      <c r="G5" s="20"/>
      <c r="L5" s="26"/>
      <c r="AA5" s="81"/>
      <c r="AB5" s="218" t="s">
        <v>970</v>
      </c>
      <c r="AC5" s="219">
        <v>6</v>
      </c>
      <c r="AD5" s="39" t="s">
        <v>826</v>
      </c>
      <c r="AE5" s="39"/>
      <c r="AF5" s="39"/>
      <c r="AG5" s="218" t="s">
        <v>234</v>
      </c>
      <c r="AH5" s="219" t="s">
        <v>35</v>
      </c>
      <c r="AI5" s="39"/>
      <c r="AJ5" s="219">
        <v>17</v>
      </c>
      <c r="AK5" s="219">
        <v>150</v>
      </c>
      <c r="AL5" s="67"/>
      <c r="AN5" s="12">
        <f ca="1" t="shared" si="0"/>
        <v>0</v>
      </c>
    </row>
    <row r="6" ht="21.75" spans="1:40">
      <c r="A6" s="13" t="str">
        <f>Attraction_List!$F$2</f>
        <v>Build Time</v>
      </c>
      <c r="B6" s="19" t="str">
        <f ca="1">LOOKUP(B1,Attraction_List!$Z$3:$Z$9999,Attraction_List!$F$3:$F$9999)</f>
        <v>6h</v>
      </c>
      <c r="C6" s="19"/>
      <c r="E6" s="21"/>
      <c r="G6" s="20"/>
      <c r="L6" s="26"/>
      <c r="AA6" s="80"/>
      <c r="AB6" s="184" t="s">
        <v>971</v>
      </c>
      <c r="AC6" s="185">
        <v>6</v>
      </c>
      <c r="AD6" s="41" t="s">
        <v>822</v>
      </c>
      <c r="AE6" s="41"/>
      <c r="AF6" s="41"/>
      <c r="AG6" s="184" t="s">
        <v>234</v>
      </c>
      <c r="AH6" s="185" t="s">
        <v>42</v>
      </c>
      <c r="AI6" s="41"/>
      <c r="AJ6" s="185">
        <v>25</v>
      </c>
      <c r="AK6" s="185">
        <v>270</v>
      </c>
      <c r="AL6" s="68"/>
      <c r="AN6" s="12">
        <f ca="1" t="shared" si="0"/>
        <v>0</v>
      </c>
    </row>
    <row r="7" ht="21" spans="1:40">
      <c r="A7" s="13" t="str">
        <f>Attraction_List!$G$2</f>
        <v>Size</v>
      </c>
      <c r="B7" s="19" t="str">
        <f ca="1">LOOKUP(B1,Attraction_List!$Z$3:$Z$9999,Attraction_List!$G$3:$G$9999)</f>
        <v>10x10</v>
      </c>
      <c r="C7" s="19"/>
      <c r="E7" s="21"/>
      <c r="G7" s="20"/>
      <c r="L7" s="26"/>
      <c r="AA7" s="124" t="s">
        <v>822</v>
      </c>
      <c r="AB7" s="102" t="s">
        <v>972</v>
      </c>
      <c r="AC7" s="103">
        <v>5</v>
      </c>
      <c r="AD7" s="104"/>
      <c r="AE7" s="103"/>
      <c r="AF7" s="103"/>
      <c r="AG7" s="102" t="s">
        <v>234</v>
      </c>
      <c r="AH7" s="103" t="s">
        <v>33</v>
      </c>
      <c r="AI7" s="103"/>
      <c r="AJ7" s="214">
        <v>10</v>
      </c>
      <c r="AK7" s="214">
        <v>75</v>
      </c>
      <c r="AL7" s="215" t="s">
        <v>973</v>
      </c>
      <c r="AN7" s="12">
        <f ca="1" t="shared" si="0"/>
        <v>2</v>
      </c>
    </row>
    <row r="8" ht="21" spans="1:40">
      <c r="A8" s="13" t="str">
        <f>Attraction_List!$H$2</f>
        <v>Collect Time</v>
      </c>
      <c r="B8" s="19" t="str">
        <f ca="1">LOOKUP(B1,Attraction_List!$Z$3:$Z$9999,Attraction_List!$H$3:$H$9999)</f>
        <v>2h</v>
      </c>
      <c r="C8" s="19"/>
      <c r="E8" s="21"/>
      <c r="G8" s="20"/>
      <c r="L8" s="26"/>
      <c r="AA8" s="81"/>
      <c r="AB8" s="95" t="s">
        <v>935</v>
      </c>
      <c r="AC8" s="96">
        <v>7</v>
      </c>
      <c r="AD8" s="39" t="s">
        <v>821</v>
      </c>
      <c r="AE8" s="96"/>
      <c r="AF8" s="96"/>
      <c r="AG8" s="95" t="s">
        <v>234</v>
      </c>
      <c r="AH8" s="96" t="s">
        <v>35</v>
      </c>
      <c r="AI8" s="96"/>
      <c r="AJ8" s="96">
        <v>17</v>
      </c>
      <c r="AK8" s="96">
        <v>150</v>
      </c>
      <c r="AL8" s="67" t="s">
        <v>974</v>
      </c>
      <c r="AN8" s="12">
        <f ca="1" t="shared" si="0"/>
        <v>1</v>
      </c>
    </row>
    <row r="9" ht="21.75" spans="1:40">
      <c r="A9" s="13" t="str">
        <f>Attraction_List!$I$2</f>
        <v>Striking Gold</v>
      </c>
      <c r="B9" s="19" t="str">
        <f ca="1">IF(LOOKUP(B1,Attraction_List!$Z$3:$Z$9999,Attraction_List!$I$3:$I$9999)="Y","Yes","No")</f>
        <v>Yes</v>
      </c>
      <c r="C9" s="19"/>
      <c r="E9" s="21"/>
      <c r="G9" s="20"/>
      <c r="L9" s="26"/>
      <c r="AA9" s="113"/>
      <c r="AB9" s="208" t="s">
        <v>971</v>
      </c>
      <c r="AC9" s="209">
        <v>7</v>
      </c>
      <c r="AD9" s="210" t="s">
        <v>817</v>
      </c>
      <c r="AE9" s="209">
        <v>6</v>
      </c>
      <c r="AF9" s="209"/>
      <c r="AG9" s="208" t="s">
        <v>234</v>
      </c>
      <c r="AH9" s="209" t="s">
        <v>42</v>
      </c>
      <c r="AI9" s="209"/>
      <c r="AJ9" s="209">
        <v>25</v>
      </c>
      <c r="AK9" s="209">
        <v>270</v>
      </c>
      <c r="AL9" s="216"/>
      <c r="AN9" s="12">
        <f ca="1" t="shared" si="0"/>
        <v>0</v>
      </c>
    </row>
    <row r="10" ht="21" spans="1:40">
      <c r="A10" s="13" t="str">
        <f>Attraction_List!$J$2</f>
        <v>XP</v>
      </c>
      <c r="B10" s="19">
        <f ca="1">LOOKUP(B1,Attraction_List!$Z$3:$Z$9999,Attraction_List!$J$3:$J$9999)</f>
        <v>10</v>
      </c>
      <c r="C10" s="19"/>
      <c r="E10" s="21"/>
      <c r="G10" s="20"/>
      <c r="L10" s="26"/>
      <c r="AA10" s="79" t="s">
        <v>821</v>
      </c>
      <c r="AB10" s="182" t="s">
        <v>975</v>
      </c>
      <c r="AC10" s="183"/>
      <c r="AD10" s="43"/>
      <c r="AE10" s="183"/>
      <c r="AF10" s="183"/>
      <c r="AG10" s="182" t="s">
        <v>234</v>
      </c>
      <c r="AH10" s="183" t="s">
        <v>33</v>
      </c>
      <c r="AI10" s="183"/>
      <c r="AJ10" s="183">
        <v>10</v>
      </c>
      <c r="AK10" s="183">
        <v>75</v>
      </c>
      <c r="AL10" s="69" t="s">
        <v>976</v>
      </c>
      <c r="AN10" s="12">
        <f ca="1" t="shared" si="0"/>
        <v>1</v>
      </c>
    </row>
    <row r="11" ht="21" spans="1:40">
      <c r="A11" s="13" t="str">
        <f>Attraction_List!$K$2</f>
        <v>Magic</v>
      </c>
      <c r="B11" s="19">
        <f ca="1">LOOKUP(B1,Attraction_List!$Z$3:$Z$9999,Attraction_List!$K$3:$K$9999)</f>
        <v>55</v>
      </c>
      <c r="C11" s="19"/>
      <c r="D11" s="22"/>
      <c r="E11" s="23"/>
      <c r="F11" s="24"/>
      <c r="G11" s="22"/>
      <c r="H11" s="24"/>
      <c r="I11" s="24"/>
      <c r="J11" s="24"/>
      <c r="K11" s="24"/>
      <c r="L11" s="27"/>
      <c r="AA11" s="81"/>
      <c r="AB11" s="95" t="s">
        <v>935</v>
      </c>
      <c r="AC11" s="96"/>
      <c r="AD11" s="39" t="s">
        <v>822</v>
      </c>
      <c r="AE11" s="96">
        <v>7</v>
      </c>
      <c r="AF11" s="96"/>
      <c r="AG11" s="95" t="s">
        <v>234</v>
      </c>
      <c r="AH11" s="96" t="s">
        <v>35</v>
      </c>
      <c r="AI11" s="96"/>
      <c r="AJ11" s="96">
        <v>17</v>
      </c>
      <c r="AK11" s="96">
        <v>150</v>
      </c>
      <c r="AL11" s="67" t="s">
        <v>974</v>
      </c>
      <c r="AN11" s="12">
        <f ca="1" t="shared" si="0"/>
        <v>1</v>
      </c>
    </row>
    <row r="12" ht="21.75" spans="1:40">
      <c r="A12" s="13" t="str">
        <f>Attraction_List!$L$2</f>
        <v>Possible Tokens</v>
      </c>
      <c r="B12" s="19" t="str">
        <f ca="1">LOOKUP(B1,Attraction_List!$Z$3:$Z$9999,Attraction_List!$L$3:$L$9999)</f>
        <v>Violet Headband ● Frozone Skis ● Olaf Ears</v>
      </c>
      <c r="C12" s="19"/>
      <c r="E12" s="21"/>
      <c r="G12" s="20"/>
      <c r="L12" s="28"/>
      <c r="AA12" s="80"/>
      <c r="AB12" s="184" t="s">
        <v>977</v>
      </c>
      <c r="AC12" s="185"/>
      <c r="AD12" s="41"/>
      <c r="AE12" s="185"/>
      <c r="AF12" s="185"/>
      <c r="AG12" s="184" t="s">
        <v>234</v>
      </c>
      <c r="AH12" s="185" t="s">
        <v>42</v>
      </c>
      <c r="AI12" s="185"/>
      <c r="AJ12" s="185">
        <v>20</v>
      </c>
      <c r="AK12" s="185">
        <v>200</v>
      </c>
      <c r="AL12" s="68"/>
      <c r="AN12" s="12">
        <f ca="1" t="shared" si="0"/>
        <v>0</v>
      </c>
    </row>
    <row r="13" ht="21" spans="1:40">
      <c r="A13" s="13" t="str">
        <f>Attraction_List!$M$2</f>
        <v>Activity</v>
      </c>
      <c r="B13" s="19" t="str">
        <f ca="1">LOOKUP(B1,Attraction_List!$Z$3:$Z$9999,Attraction_List!$M$3:$M$9999)</f>
        <v>Keeping a Low Profile</v>
      </c>
      <c r="C13" s="19"/>
      <c r="E13" s="21"/>
      <c r="G13" s="20"/>
      <c r="L13" s="29"/>
      <c r="AA13" s="101" t="s">
        <v>826</v>
      </c>
      <c r="AB13" s="220" t="s">
        <v>978</v>
      </c>
      <c r="AC13" s="214"/>
      <c r="AD13" s="221"/>
      <c r="AE13" s="214"/>
      <c r="AF13" s="214"/>
      <c r="AG13" s="220" t="s">
        <v>234</v>
      </c>
      <c r="AH13" s="214" t="s">
        <v>58</v>
      </c>
      <c r="AI13" s="214"/>
      <c r="AJ13" s="214">
        <v>7</v>
      </c>
      <c r="AK13" s="214">
        <v>40</v>
      </c>
      <c r="AL13" s="215"/>
      <c r="AN13" s="12">
        <f ca="1" t="shared" si="0"/>
        <v>0</v>
      </c>
    </row>
    <row r="14" ht="21.75" spans="1:40">
      <c r="A14" s="13" t="s">
        <v>308</v>
      </c>
      <c r="B14" s="22">
        <f>COUNTA($AB$4:$AB$9999)</f>
        <v>13</v>
      </c>
      <c r="C14" s="24"/>
      <c r="D14" s="22"/>
      <c r="E14" s="23"/>
      <c r="F14" s="24"/>
      <c r="G14" s="20"/>
      <c r="H14" s="24"/>
      <c r="I14" s="24"/>
      <c r="J14" s="24"/>
      <c r="K14" s="24"/>
      <c r="L14" s="28"/>
      <c r="AA14" s="222"/>
      <c r="AB14" s="223" t="s">
        <v>970</v>
      </c>
      <c r="AC14" s="224"/>
      <c r="AD14" s="210" t="s">
        <v>817</v>
      </c>
      <c r="AE14" s="224">
        <v>6</v>
      </c>
      <c r="AF14" s="224"/>
      <c r="AG14" s="223" t="s">
        <v>234</v>
      </c>
      <c r="AH14" s="224" t="s">
        <v>35</v>
      </c>
      <c r="AI14" s="224"/>
      <c r="AJ14" s="224">
        <v>17</v>
      </c>
      <c r="AK14" s="224">
        <v>150</v>
      </c>
      <c r="AL14" s="216"/>
      <c r="AN14" s="12">
        <f ca="1" t="shared" si="0"/>
        <v>0</v>
      </c>
    </row>
    <row r="15" ht="21.75" spans="1:40">
      <c r="A15" s="13" t="s">
        <v>311</v>
      </c>
      <c r="B15" s="22">
        <f>COUNTA($AA$4:$AA$9999)</f>
        <v>6</v>
      </c>
      <c r="C15" s="24"/>
      <c r="D15" s="22"/>
      <c r="E15" s="23"/>
      <c r="F15" s="24"/>
      <c r="G15" s="20"/>
      <c r="H15" s="24"/>
      <c r="I15" s="24"/>
      <c r="J15" s="24"/>
      <c r="K15" s="24"/>
      <c r="L15" s="28"/>
      <c r="AA15" s="84" t="s">
        <v>829</v>
      </c>
      <c r="AB15" s="88" t="s">
        <v>979</v>
      </c>
      <c r="AC15" s="89"/>
      <c r="AD15" s="90"/>
      <c r="AE15" s="89"/>
      <c r="AF15" s="89"/>
      <c r="AG15" s="88" t="s">
        <v>234</v>
      </c>
      <c r="AH15" s="89" t="s">
        <v>58</v>
      </c>
      <c r="AI15" s="89"/>
      <c r="AJ15" s="89">
        <v>7</v>
      </c>
      <c r="AK15" s="89">
        <v>40</v>
      </c>
      <c r="AL15" s="91" t="s">
        <v>959</v>
      </c>
      <c r="AN15" s="12">
        <f ca="1" t="shared" si="0"/>
        <v>2</v>
      </c>
    </row>
    <row r="16" ht="15.75" spans="27:40">
      <c r="AA16" s="186" t="s">
        <v>832</v>
      </c>
      <c r="AB16" s="187" t="s">
        <v>980</v>
      </c>
      <c r="AC16" s="188">
        <v>5</v>
      </c>
      <c r="AD16" s="189"/>
      <c r="AE16" s="188"/>
      <c r="AF16" s="188"/>
      <c r="AG16" s="187" t="s">
        <v>234</v>
      </c>
      <c r="AH16" s="188" t="s">
        <v>33</v>
      </c>
      <c r="AI16" s="188"/>
      <c r="AJ16" s="188">
        <v>10</v>
      </c>
      <c r="AK16" s="188">
        <v>75</v>
      </c>
      <c r="AL16" s="225" t="s">
        <v>981</v>
      </c>
      <c r="AN16" s="12">
        <f ca="1" t="shared" si="0"/>
        <v>2</v>
      </c>
    </row>
    <row r="17" spans="27:40">
      <c r="AA17" s="44"/>
      <c r="AB17" s="46"/>
      <c r="AC17" s="45"/>
      <c r="AD17" s="45"/>
      <c r="AE17" s="45"/>
      <c r="AF17" s="45"/>
      <c r="AG17" s="45"/>
      <c r="AH17" s="45"/>
      <c r="AI17" s="45"/>
      <c r="AJ17" s="45"/>
      <c r="AK17" s="45"/>
      <c r="AL17" s="46"/>
      <c r="AN17" s="12">
        <f ca="1" t="shared" si="0"/>
        <v>0</v>
      </c>
    </row>
    <row r="18" spans="27:40">
      <c r="AA18" s="44"/>
      <c r="AB18" s="46"/>
      <c r="AC18" s="45"/>
      <c r="AD18" s="45"/>
      <c r="AE18" s="45"/>
      <c r="AF18" s="45"/>
      <c r="AG18" s="46"/>
      <c r="AH18" s="45"/>
      <c r="AI18" s="45"/>
      <c r="AJ18" s="45"/>
      <c r="AK18" s="45"/>
      <c r="AL18" s="46"/>
      <c r="AN18" s="12">
        <f ca="1" t="shared" si="0"/>
        <v>0</v>
      </c>
    </row>
    <row r="19" spans="27:40">
      <c r="AA19" s="44"/>
      <c r="AB19" s="46"/>
      <c r="AC19" s="45"/>
      <c r="AD19" s="45"/>
      <c r="AE19" s="45"/>
      <c r="AF19" s="45"/>
      <c r="AG19" s="46"/>
      <c r="AH19" s="45"/>
      <c r="AI19" s="45"/>
      <c r="AJ19" s="45"/>
      <c r="AK19" s="45"/>
      <c r="AL19" s="46"/>
      <c r="AN19" s="12">
        <f ca="1" t="shared" si="0"/>
        <v>0</v>
      </c>
    </row>
    <row r="20" spans="27:40">
      <c r="AA20" s="44"/>
      <c r="AB20" s="46"/>
      <c r="AC20" s="45"/>
      <c r="AD20" s="47"/>
      <c r="AE20" s="45"/>
      <c r="AF20" s="45"/>
      <c r="AG20" s="46"/>
      <c r="AH20" s="45"/>
      <c r="AI20" s="45"/>
      <c r="AJ20" s="45"/>
      <c r="AK20" s="45"/>
      <c r="AL20" s="46"/>
      <c r="AN20" s="12">
        <f ca="1" t="shared" si="0"/>
        <v>0</v>
      </c>
    </row>
    <row r="21" spans="27:40">
      <c r="AA21" s="44"/>
      <c r="AB21" s="46"/>
      <c r="AC21" s="45"/>
      <c r="AD21" s="45"/>
      <c r="AE21" s="45"/>
      <c r="AF21" s="45"/>
      <c r="AG21" s="46"/>
      <c r="AH21" s="45"/>
      <c r="AI21" s="45"/>
      <c r="AJ21" s="45"/>
      <c r="AK21" s="45"/>
      <c r="AL21" s="46"/>
      <c r="AN21" s="12">
        <f ca="1" t="shared" si="0"/>
        <v>0</v>
      </c>
    </row>
    <row r="22" spans="27:40">
      <c r="AA22" s="44"/>
      <c r="AB22" s="46"/>
      <c r="AC22" s="45"/>
      <c r="AD22" s="45"/>
      <c r="AE22" s="45"/>
      <c r="AF22" s="45"/>
      <c r="AG22" s="46"/>
      <c r="AH22" s="45"/>
      <c r="AI22" s="45"/>
      <c r="AJ22" s="45"/>
      <c r="AK22" s="45"/>
      <c r="AL22" s="46"/>
      <c r="AN22" s="12">
        <f ca="1" t="shared" si="0"/>
        <v>0</v>
      </c>
    </row>
    <row r="23" spans="27:40">
      <c r="AA23" s="44"/>
      <c r="AB23" s="46"/>
      <c r="AC23" s="45"/>
      <c r="AD23" s="45"/>
      <c r="AE23" s="45"/>
      <c r="AF23" s="45"/>
      <c r="AG23" s="46"/>
      <c r="AH23" s="45"/>
      <c r="AI23" s="45"/>
      <c r="AJ23" s="45"/>
      <c r="AK23" s="45"/>
      <c r="AL23" s="46"/>
      <c r="AN23" s="12">
        <f ca="1" t="shared" si="0"/>
        <v>0</v>
      </c>
    </row>
    <row r="24" spans="27:40">
      <c r="AA24" s="44"/>
      <c r="AB24" s="45"/>
      <c r="AC24" s="45"/>
      <c r="AD24" s="45"/>
      <c r="AE24" s="45"/>
      <c r="AF24" s="45"/>
      <c r="AG24" s="45"/>
      <c r="AH24" s="45"/>
      <c r="AI24" s="45"/>
      <c r="AJ24" s="45"/>
      <c r="AK24" s="45"/>
      <c r="AL24" s="46"/>
      <c r="AN24" s="12">
        <f ca="1" t="shared" si="0"/>
        <v>0</v>
      </c>
    </row>
    <row r="25" spans="27:40">
      <c r="AA25" s="44"/>
      <c r="AB25" s="45"/>
      <c r="AC25" s="45"/>
      <c r="AD25" s="47"/>
      <c r="AE25" s="45"/>
      <c r="AF25" s="45"/>
      <c r="AG25" s="45"/>
      <c r="AH25" s="45"/>
      <c r="AI25" s="45"/>
      <c r="AJ25" s="45"/>
      <c r="AK25" s="45"/>
      <c r="AL25" s="46"/>
      <c r="AN25" s="12">
        <f ca="1" t="shared" si="0"/>
        <v>0</v>
      </c>
    </row>
    <row r="26" spans="27:40">
      <c r="AA26" s="44"/>
      <c r="AB26" s="45"/>
      <c r="AC26" s="45"/>
      <c r="AD26" s="45"/>
      <c r="AE26" s="45"/>
      <c r="AF26" s="45"/>
      <c r="AG26" s="45"/>
      <c r="AH26" s="45"/>
      <c r="AI26" s="45"/>
      <c r="AJ26" s="45"/>
      <c r="AK26" s="45"/>
      <c r="AL26" s="46"/>
      <c r="AN26" s="12">
        <f ca="1" t="shared" si="0"/>
        <v>0</v>
      </c>
    </row>
    <row r="27" spans="27:40">
      <c r="AA27" s="44"/>
      <c r="AB27" s="45"/>
      <c r="AC27" s="45"/>
      <c r="AD27" s="45"/>
      <c r="AE27" s="45"/>
      <c r="AF27" s="45"/>
      <c r="AG27" s="45"/>
      <c r="AH27" s="45"/>
      <c r="AI27" s="45"/>
      <c r="AJ27" s="45"/>
      <c r="AK27" s="45"/>
      <c r="AL27" s="46"/>
      <c r="AN27" s="12">
        <f ca="1" t="shared" si="0"/>
        <v>0</v>
      </c>
    </row>
    <row r="28" spans="27:40">
      <c r="AA28" s="44"/>
      <c r="AB28" s="45"/>
      <c r="AC28" s="45"/>
      <c r="AD28" s="45"/>
      <c r="AE28" s="45"/>
      <c r="AF28" s="45"/>
      <c r="AG28" s="45"/>
      <c r="AH28" s="45"/>
      <c r="AI28" s="45"/>
      <c r="AJ28" s="45"/>
      <c r="AK28" s="45"/>
      <c r="AL28" s="46"/>
      <c r="AN28" s="12">
        <f ca="1" t="shared" si="0"/>
        <v>0</v>
      </c>
    </row>
    <row r="29" spans="27:40">
      <c r="AA29" s="44"/>
      <c r="AB29" s="45"/>
      <c r="AC29" s="45"/>
      <c r="AD29" s="45"/>
      <c r="AE29" s="45"/>
      <c r="AF29" s="45"/>
      <c r="AG29" s="45"/>
      <c r="AH29" s="45"/>
      <c r="AI29" s="45"/>
      <c r="AJ29" s="45"/>
      <c r="AK29" s="45"/>
      <c r="AL29" s="46"/>
      <c r="AN29" s="12">
        <f ca="1" t="shared" si="0"/>
        <v>0</v>
      </c>
    </row>
    <row r="30" spans="27:40">
      <c r="AA30" s="44"/>
      <c r="AB30" s="45"/>
      <c r="AC30" s="45"/>
      <c r="AD30" s="45"/>
      <c r="AE30" s="45"/>
      <c r="AF30" s="45"/>
      <c r="AG30" s="45"/>
      <c r="AH30" s="45"/>
      <c r="AI30" s="45"/>
      <c r="AJ30" s="45"/>
      <c r="AK30" s="45"/>
      <c r="AL30" s="46"/>
      <c r="AN30" s="12">
        <f ca="1" t="shared" si="0"/>
        <v>0</v>
      </c>
    </row>
    <row r="31" spans="27:40">
      <c r="AA31" s="44"/>
      <c r="AB31" s="45"/>
      <c r="AC31" s="45"/>
      <c r="AD31" s="45"/>
      <c r="AE31" s="45"/>
      <c r="AF31" s="45"/>
      <c r="AG31" s="45"/>
      <c r="AH31" s="45"/>
      <c r="AI31" s="45"/>
      <c r="AJ31" s="45"/>
      <c r="AK31" s="45"/>
      <c r="AL31" s="46"/>
      <c r="AN31" s="12">
        <f ca="1" t="shared" si="0"/>
        <v>0</v>
      </c>
    </row>
    <row r="32" spans="27:40">
      <c r="AA32" s="44"/>
      <c r="AB32" s="45"/>
      <c r="AC32" s="45"/>
      <c r="AD32" s="45"/>
      <c r="AE32" s="45"/>
      <c r="AF32" s="45"/>
      <c r="AG32" s="45"/>
      <c r="AH32" s="45"/>
      <c r="AI32" s="45"/>
      <c r="AJ32" s="45"/>
      <c r="AK32" s="45"/>
      <c r="AL32" s="46"/>
      <c r="AN32" s="12">
        <f ca="1" t="shared" si="0"/>
        <v>0</v>
      </c>
    </row>
    <row r="33" spans="27:40">
      <c r="AA33" s="44"/>
      <c r="AB33" s="45"/>
      <c r="AC33" s="45"/>
      <c r="AD33" s="47"/>
      <c r="AE33" s="45"/>
      <c r="AF33" s="45"/>
      <c r="AG33" s="45"/>
      <c r="AH33" s="45"/>
      <c r="AI33" s="45"/>
      <c r="AJ33" s="45"/>
      <c r="AK33" s="45"/>
      <c r="AL33" s="46"/>
      <c r="AN33" s="12">
        <f ca="1" t="shared" si="0"/>
        <v>0</v>
      </c>
    </row>
    <row r="34" spans="27:40">
      <c r="AA34" s="44"/>
      <c r="AB34" s="46"/>
      <c r="AC34" s="45"/>
      <c r="AD34" s="45"/>
      <c r="AE34" s="45"/>
      <c r="AF34" s="45"/>
      <c r="AG34" s="46"/>
      <c r="AH34" s="45"/>
      <c r="AI34" s="45"/>
      <c r="AJ34" s="45"/>
      <c r="AK34" s="45"/>
      <c r="AL34" s="70"/>
      <c r="AN34" s="12">
        <f ca="1" t="shared" si="0"/>
        <v>0</v>
      </c>
    </row>
    <row r="35" spans="27:40">
      <c r="AA35" s="48"/>
      <c r="AB35" s="49"/>
      <c r="AC35" s="50"/>
      <c r="AD35" s="50"/>
      <c r="AE35" s="50"/>
      <c r="AF35" s="50"/>
      <c r="AG35" s="49"/>
      <c r="AH35" s="50"/>
      <c r="AI35" s="50"/>
      <c r="AJ35" s="50"/>
      <c r="AK35" s="50"/>
      <c r="AL35" s="71"/>
      <c r="AN35" s="12">
        <f ca="1" t="shared" si="0"/>
        <v>0</v>
      </c>
    </row>
    <row r="36" spans="27:40">
      <c r="AA36" s="48"/>
      <c r="AB36" s="49"/>
      <c r="AC36" s="50"/>
      <c r="AD36" s="50"/>
      <c r="AE36" s="50"/>
      <c r="AF36" s="50"/>
      <c r="AG36" s="49"/>
      <c r="AH36" s="50"/>
      <c r="AI36" s="50"/>
      <c r="AJ36" s="50"/>
      <c r="AK36" s="50"/>
      <c r="AL36" s="71"/>
      <c r="AN36" s="12">
        <f ca="1" t="shared" si="0"/>
        <v>0</v>
      </c>
    </row>
    <row r="37" spans="27:40">
      <c r="AA37" s="48"/>
      <c r="AB37" s="49"/>
      <c r="AC37" s="50"/>
      <c r="AD37" s="50"/>
      <c r="AE37" s="50"/>
      <c r="AF37" s="50"/>
      <c r="AG37" s="49"/>
      <c r="AH37" s="50"/>
      <c r="AI37" s="50"/>
      <c r="AJ37" s="50"/>
      <c r="AK37" s="50"/>
      <c r="AL37" s="71"/>
      <c r="AN37" s="12">
        <f ca="1" t="shared" si="0"/>
        <v>0</v>
      </c>
    </row>
    <row r="38" spans="27:40">
      <c r="AA38" s="51"/>
      <c r="AB38" s="29"/>
      <c r="AC38" s="10"/>
      <c r="AE38" s="10"/>
      <c r="AF38" s="10"/>
      <c r="AG38" s="29"/>
      <c r="AH38" s="10"/>
      <c r="AI38" s="10"/>
      <c r="AJ38" s="10"/>
      <c r="AK38" s="10"/>
      <c r="AL38" s="28"/>
      <c r="AN38" s="12">
        <f ca="1" t="shared" si="0"/>
        <v>0</v>
      </c>
    </row>
    <row r="39" spans="27:40">
      <c r="AA39" s="51"/>
      <c r="AB39" s="29"/>
      <c r="AC39" s="10"/>
      <c r="AE39" s="10"/>
      <c r="AF39" s="10"/>
      <c r="AG39" s="29"/>
      <c r="AH39" s="10"/>
      <c r="AI39" s="10"/>
      <c r="AJ39" s="10"/>
      <c r="AK39" s="10"/>
      <c r="AL39" s="28"/>
      <c r="AN39" s="12">
        <f ca="1" t="shared" si="0"/>
        <v>0</v>
      </c>
    </row>
    <row r="40" spans="27:40">
      <c r="AA40" s="51"/>
      <c r="AB40" s="29"/>
      <c r="AC40" s="10"/>
      <c r="AE40" s="10"/>
      <c r="AF40" s="10"/>
      <c r="AG40" s="29"/>
      <c r="AH40" s="10"/>
      <c r="AI40" s="10"/>
      <c r="AJ40" s="10"/>
      <c r="AK40" s="10"/>
      <c r="AL40" s="28"/>
      <c r="AN40" s="12">
        <f ca="1" t="shared" si="0"/>
        <v>0</v>
      </c>
    </row>
    <row r="41" spans="27:40">
      <c r="AA41" s="51"/>
      <c r="AB41" s="29"/>
      <c r="AC41" s="10"/>
      <c r="AE41" s="10"/>
      <c r="AF41" s="10"/>
      <c r="AG41" s="29"/>
      <c r="AH41" s="10"/>
      <c r="AI41" s="10"/>
      <c r="AJ41" s="10"/>
      <c r="AK41" s="10"/>
      <c r="AL41" s="28"/>
      <c r="AN41" s="12">
        <f ca="1" t="shared" si="0"/>
        <v>0</v>
      </c>
    </row>
    <row r="42" spans="27:40">
      <c r="AA42" s="51"/>
      <c r="AB42" s="29"/>
      <c r="AC42" s="10"/>
      <c r="AE42" s="10"/>
      <c r="AF42" s="10"/>
      <c r="AG42" s="29"/>
      <c r="AH42" s="10"/>
      <c r="AI42" s="10"/>
      <c r="AJ42" s="10"/>
      <c r="AK42" s="10"/>
      <c r="AL42" s="28"/>
      <c r="AN42" s="12">
        <f ca="1" t="shared" si="0"/>
        <v>0</v>
      </c>
    </row>
    <row r="43" spans="27:40">
      <c r="AA43" s="51"/>
      <c r="AB43" s="29"/>
      <c r="AC43" s="10"/>
      <c r="AE43" s="10"/>
      <c r="AF43" s="10"/>
      <c r="AG43" s="29"/>
      <c r="AH43" s="10"/>
      <c r="AI43" s="10"/>
      <c r="AJ43" s="10"/>
      <c r="AK43" s="10"/>
      <c r="AL43" s="28"/>
      <c r="AN43" s="12">
        <f ca="1" t="shared" si="0"/>
        <v>0</v>
      </c>
    </row>
    <row r="44" spans="40:40">
      <c r="AN44" s="12">
        <f ca="1" t="shared" si="0"/>
        <v>0</v>
      </c>
    </row>
    <row r="45" spans="27:40">
      <c r="AA45" s="52"/>
      <c r="AB45" s="53"/>
      <c r="AC45" s="54"/>
      <c r="AD45" s="50"/>
      <c r="AE45" s="54"/>
      <c r="AF45" s="54"/>
      <c r="AG45" s="53"/>
      <c r="AH45" s="54"/>
      <c r="AI45" s="54"/>
      <c r="AJ45" s="54"/>
      <c r="AK45" s="54"/>
      <c r="AL45" s="72"/>
      <c r="AM45" s="52"/>
      <c r="AN45" s="12">
        <f ca="1" t="shared" si="0"/>
        <v>0</v>
      </c>
    </row>
    <row r="46" spans="27:40">
      <c r="AA46" s="44"/>
      <c r="AB46" s="55"/>
      <c r="AC46" s="56"/>
      <c r="AD46" s="45"/>
      <c r="AE46" s="56"/>
      <c r="AF46" s="56"/>
      <c r="AG46" s="55"/>
      <c r="AH46" s="56"/>
      <c r="AI46" s="56"/>
      <c r="AJ46" s="56"/>
      <c r="AK46" s="56"/>
      <c r="AL46" s="73"/>
      <c r="AM46" s="52"/>
      <c r="AN46" s="12">
        <f ca="1" t="shared" si="0"/>
        <v>0</v>
      </c>
    </row>
    <row r="47" spans="27:40">
      <c r="AA47" s="44"/>
      <c r="AB47" s="55"/>
      <c r="AC47" s="56"/>
      <c r="AD47" s="45"/>
      <c r="AE47" s="56"/>
      <c r="AF47" s="56"/>
      <c r="AG47" s="55"/>
      <c r="AH47" s="56"/>
      <c r="AI47" s="56"/>
      <c r="AJ47" s="56"/>
      <c r="AK47" s="56"/>
      <c r="AL47" s="46"/>
      <c r="AM47" s="52"/>
      <c r="AN47" s="12">
        <f ca="1" t="shared" si="0"/>
        <v>0</v>
      </c>
    </row>
    <row r="48" spans="27:40">
      <c r="AA48" s="44"/>
      <c r="AB48" s="55"/>
      <c r="AC48" s="56"/>
      <c r="AD48" s="57"/>
      <c r="AE48" s="56"/>
      <c r="AF48" s="56"/>
      <c r="AG48" s="55"/>
      <c r="AH48" s="56"/>
      <c r="AI48" s="56"/>
      <c r="AJ48" s="56"/>
      <c r="AK48" s="56"/>
      <c r="AL48" s="46"/>
      <c r="AM48" s="52"/>
      <c r="AN48" s="12">
        <f ca="1" t="shared" si="0"/>
        <v>0</v>
      </c>
    </row>
    <row r="49" spans="27:40">
      <c r="AA49" s="58"/>
      <c r="AB49" s="59"/>
      <c r="AC49" s="21"/>
      <c r="AD49" s="60"/>
      <c r="AE49" s="21"/>
      <c r="AF49" s="21"/>
      <c r="AG49" s="59"/>
      <c r="AH49" s="21"/>
      <c r="AI49" s="21"/>
      <c r="AJ49" s="21"/>
      <c r="AK49" s="21"/>
      <c r="AL49" s="74"/>
      <c r="AN49" s="12">
        <f ca="1" t="shared" si="0"/>
        <v>0</v>
      </c>
    </row>
    <row r="50" spans="40:40">
      <c r="AN50" s="12">
        <f ca="1" t="shared" si="0"/>
        <v>0</v>
      </c>
    </row>
    <row r="51" spans="40:40">
      <c r="AN51" s="12">
        <f ca="1" t="shared" si="0"/>
        <v>0</v>
      </c>
    </row>
    <row r="52" spans="40:40">
      <c r="AN52" s="12">
        <f ca="1" t="shared" si="0"/>
        <v>0</v>
      </c>
    </row>
    <row r="53" spans="40:40">
      <c r="AN53" s="12">
        <f ca="1" t="shared" si="0"/>
        <v>0</v>
      </c>
    </row>
    <row r="54" spans="40:40">
      <c r="AN54" s="12">
        <f ca="1" t="shared" si="0"/>
        <v>0</v>
      </c>
    </row>
    <row r="55" spans="40:40">
      <c r="AN55" s="12">
        <f ca="1" t="shared" si="0"/>
        <v>0</v>
      </c>
    </row>
    <row r="56" spans="40:40">
      <c r="AN56" s="12">
        <f ca="1" t="shared" si="0"/>
        <v>0</v>
      </c>
    </row>
    <row r="57" spans="40:40">
      <c r="AN57" s="12">
        <f ca="1" t="shared" si="0"/>
        <v>0</v>
      </c>
    </row>
    <row r="58" spans="40:40">
      <c r="AN58" s="12">
        <f ca="1" t="shared" si="0"/>
        <v>0</v>
      </c>
    </row>
    <row r="59" spans="40:40">
      <c r="AN59" s="12">
        <f ca="1" t="shared" si="0"/>
        <v>0</v>
      </c>
    </row>
    <row r="60" spans="40:40">
      <c r="AN60" s="12">
        <f ca="1" t="shared" si="0"/>
        <v>0</v>
      </c>
    </row>
    <row r="61" spans="40:40">
      <c r="AN61" s="12">
        <f ca="1" t="shared" si="0"/>
        <v>0</v>
      </c>
    </row>
    <row r="62" spans="40:40">
      <c r="AN62" s="12">
        <f ca="1" t="shared" si="0"/>
        <v>0</v>
      </c>
    </row>
    <row r="63" spans="40:40">
      <c r="AN63" s="12">
        <f ca="1" t="shared" si="0"/>
        <v>0</v>
      </c>
    </row>
    <row r="64" spans="40:40">
      <c r="AN64" s="12">
        <f ca="1" t="shared" si="0"/>
        <v>0</v>
      </c>
    </row>
    <row r="65" spans="40:40">
      <c r="AN65" s="12">
        <f ca="1" t="shared" si="0"/>
        <v>0</v>
      </c>
    </row>
    <row r="66" spans="40:40">
      <c r="AN66" s="12">
        <f ca="1" t="shared" si="0"/>
        <v>0</v>
      </c>
    </row>
    <row r="67" spans="40:40">
      <c r="AN67" s="12">
        <f t="shared" ref="AN67:AN99" si="1">IF(ISBLANK($AL67),0,1+LEN($AL67)-LEN(SUBSTITUTE($AL67,"●","")))</f>
        <v>0</v>
      </c>
    </row>
    <row r="68" spans="40:40">
      <c r="AN68" s="12">
        <f t="shared" si="1"/>
        <v>0</v>
      </c>
    </row>
    <row r="69" spans="40:40">
      <c r="AN69" s="12">
        <f t="shared" si="1"/>
        <v>0</v>
      </c>
    </row>
    <row r="70" spans="40:40">
      <c r="AN70" s="12">
        <f t="shared" si="1"/>
        <v>0</v>
      </c>
    </row>
    <row r="71" spans="40:40">
      <c r="AN71" s="12">
        <f t="shared" si="1"/>
        <v>0</v>
      </c>
    </row>
    <row r="72" spans="40:40">
      <c r="AN72" s="12">
        <f t="shared" si="1"/>
        <v>0</v>
      </c>
    </row>
    <row r="73" spans="40:40">
      <c r="AN73" s="12">
        <f t="shared" si="1"/>
        <v>0</v>
      </c>
    </row>
    <row r="74" spans="40:40">
      <c r="AN74" s="12">
        <f t="shared" si="1"/>
        <v>0</v>
      </c>
    </row>
    <row r="75" spans="40:40">
      <c r="AN75" s="12">
        <f t="shared" si="1"/>
        <v>0</v>
      </c>
    </row>
    <row r="76" spans="40:40">
      <c r="AN76" s="12">
        <f t="shared" si="1"/>
        <v>0</v>
      </c>
    </row>
    <row r="77" spans="40:40">
      <c r="AN77" s="12">
        <f t="shared" si="1"/>
        <v>0</v>
      </c>
    </row>
    <row r="78" spans="40:40">
      <c r="AN78" s="12">
        <f t="shared" si="1"/>
        <v>0</v>
      </c>
    </row>
    <row r="79" spans="40:40">
      <c r="AN79" s="12">
        <f t="shared" si="1"/>
        <v>0</v>
      </c>
    </row>
    <row r="80" spans="40:40">
      <c r="AN80" s="12">
        <f t="shared" si="1"/>
        <v>0</v>
      </c>
    </row>
    <row r="81" spans="40:40">
      <c r="AN81" s="12">
        <f t="shared" si="1"/>
        <v>0</v>
      </c>
    </row>
    <row r="82" spans="40:40">
      <c r="AN82" s="12">
        <f t="shared" si="1"/>
        <v>0</v>
      </c>
    </row>
    <row r="83" spans="40:40">
      <c r="AN83" s="12">
        <f t="shared" si="1"/>
        <v>0</v>
      </c>
    </row>
    <row r="84" spans="40:40">
      <c r="AN84" s="12">
        <f t="shared" si="1"/>
        <v>0</v>
      </c>
    </row>
    <row r="85" spans="40:40">
      <c r="AN85" s="12">
        <f t="shared" si="1"/>
        <v>0</v>
      </c>
    </row>
    <row r="86" spans="40:40">
      <c r="AN86" s="12">
        <f t="shared" si="1"/>
        <v>0</v>
      </c>
    </row>
    <row r="87" spans="40:40">
      <c r="AN87" s="12">
        <f t="shared" si="1"/>
        <v>0</v>
      </c>
    </row>
    <row r="88" spans="40:40">
      <c r="AN88" s="12">
        <f t="shared" si="1"/>
        <v>0</v>
      </c>
    </row>
    <row r="89" spans="40:40">
      <c r="AN89" s="12">
        <f t="shared" si="1"/>
        <v>0</v>
      </c>
    </row>
    <row r="90" spans="40:40">
      <c r="AN90" s="12">
        <f t="shared" si="1"/>
        <v>0</v>
      </c>
    </row>
    <row r="91" spans="40:40">
      <c r="AN91" s="12">
        <f t="shared" si="1"/>
        <v>0</v>
      </c>
    </row>
    <row r="92" spans="40:40">
      <c r="AN92" s="12">
        <f t="shared" si="1"/>
        <v>0</v>
      </c>
    </row>
    <row r="93" spans="40:40">
      <c r="AN93" s="12">
        <f t="shared" si="1"/>
        <v>0</v>
      </c>
    </row>
    <row r="94" spans="40:40">
      <c r="AN94" s="12">
        <f t="shared" si="1"/>
        <v>0</v>
      </c>
    </row>
    <row r="95" spans="40:40">
      <c r="AN95" s="12">
        <f t="shared" si="1"/>
        <v>0</v>
      </c>
    </row>
    <row r="96" spans="40:40">
      <c r="AN96" s="12">
        <f t="shared" si="1"/>
        <v>0</v>
      </c>
    </row>
    <row r="97" spans="40:40">
      <c r="AN97" s="12">
        <f t="shared" si="1"/>
        <v>0</v>
      </c>
    </row>
    <row r="98" spans="40:40">
      <c r="AN98" s="12">
        <f t="shared" si="1"/>
        <v>0</v>
      </c>
    </row>
    <row r="99" spans="40:40">
      <c r="AN99" s="12">
        <f t="shared" si="1"/>
        <v>0</v>
      </c>
    </row>
  </sheetData>
  <sheetProtection sheet="1" objects="1"/>
  <mergeCells count="15">
    <mergeCell ref="D1:F1"/>
    <mergeCell ref="AA1:AL1"/>
    <mergeCell ref="D2:F2"/>
    <mergeCell ref="AJ2:AK2"/>
    <mergeCell ref="D3:F3"/>
    <mergeCell ref="AA4:AA6"/>
    <mergeCell ref="AA7:AA9"/>
    <mergeCell ref="AA10:AA12"/>
    <mergeCell ref="AA13:AA14"/>
    <mergeCell ref="AB2:AB3"/>
    <mergeCell ref="AC2:AC3"/>
    <mergeCell ref="AD2:AD3"/>
    <mergeCell ref="AE2:AE3"/>
    <mergeCell ref="AF2:AF3"/>
    <mergeCell ref="AG2:AG3"/>
  </mergeCells>
  <pageMargins left="0.75" right="0.75" top="1" bottom="1" header="0.511805555555556" footer="0.511805555555556"/>
  <headerFooter/>
  <drawing r:id="rId1"/>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sheetPr>
    <pageSetUpPr autoPageBreaks="0"/>
  </sheetPr>
  <dimension ref="A1:AN99"/>
  <sheetViews>
    <sheetView showZeros="0" workbookViewId="0">
      <selection activeCell="A1" sqref="A1"/>
    </sheetView>
  </sheetViews>
  <sheetFormatPr defaultColWidth="9.14285714285714" defaultRowHeight="15"/>
  <cols>
    <col min="1" max="1" width="20.5714285714286" customWidth="1"/>
    <col min="2" max="2" width="29.7142857142857" style="8" customWidth="1"/>
    <col min="3" max="3" width="10.2857142857143" style="9" customWidth="1"/>
    <col min="4" max="4" width="10.2857142857143" style="10" customWidth="1"/>
    <col min="5" max="6" width="10.2857142857143" style="9" customWidth="1"/>
    <col min="7" max="7" width="10.2857142857143" style="8" customWidth="1"/>
    <col min="8" max="11" width="10.2857142857143" style="9" customWidth="1"/>
    <col min="12" max="12" width="10.2857142857143" style="11" customWidth="1"/>
    <col min="13" max="24" width="10.2857142857143" style="12" customWidth="1"/>
    <col min="26" max="26" width="0.990476190476191" customWidth="1"/>
    <col min="27" max="27" width="20.5714285714286" customWidth="1"/>
    <col min="28" max="28" width="29.7142857142857" style="8" customWidth="1"/>
    <col min="29" max="29" width="6.71428571428571" style="9" customWidth="1"/>
    <col min="30" max="30" width="19.1428571428571" style="10" customWidth="1"/>
    <col min="31" max="31" width="8.28571428571429" style="9" customWidth="1"/>
    <col min="32" max="32" width="7.42857142857143" style="9" customWidth="1"/>
    <col min="33" max="33" width="33.2857142857143" style="8" customWidth="1"/>
    <col min="34" max="34" width="9.28571428571429" style="9" customWidth="1"/>
    <col min="35" max="35" width="5.42857142857143" style="9" customWidth="1"/>
    <col min="36" max="36" width="3.85714285714286" style="9" customWidth="1"/>
    <col min="37" max="37" width="6.57142857142857" style="9" customWidth="1"/>
    <col min="38" max="38" width="36.2857142857143" style="11" customWidth="1"/>
    <col min="39" max="39" width="0.857142857142857" customWidth="1"/>
    <col min="40" max="40" width="9.14285714285714" style="12"/>
  </cols>
  <sheetData>
    <row r="1" ht="22.5" spans="1:40">
      <c r="A1" s="13" t="str">
        <f>Attraction_List!$Z$2</f>
        <v>Sheet Name</v>
      </c>
      <c r="B1" s="14" t="str">
        <f ca="1">MID(CELL("filename",B1),FIND("]",CELL("filename",B1))+1,255)</f>
        <v>The_Kraken</v>
      </c>
      <c r="C1" s="14"/>
      <c r="D1" s="15" t="str">
        <f ca="1">HYPERLINK("#"&amp;CELL("address",INDEX(Attraction_List!$A$3:$A$9999,MATCH($B$1,Attraction_List!$Z$3:$Z$9999,0),1)),"Back to Attraction List")</f>
        <v>Back to Attraction List</v>
      </c>
      <c r="E1" s="16"/>
      <c r="F1" s="17"/>
      <c r="G1" s="18"/>
      <c r="H1" s="18"/>
      <c r="I1" s="18"/>
      <c r="J1" s="18"/>
      <c r="K1" s="18"/>
      <c r="L1" s="25"/>
      <c r="AA1" s="30" t="str">
        <f ca="1">N($B$14)&amp;" Task(s) From "&amp;N($B$15)&amp;" Character(s) Use "&amp;CHAR(34)&amp;$B$2&amp;CHAR(34)&amp;" For "&amp;N($AN$1)&amp;" Token(s)"</f>
        <v>0 Task(s) From 0 Character(s) Use "The Kraken" For 0 Token(s)</v>
      </c>
      <c r="AB1" s="31"/>
      <c r="AC1" s="31"/>
      <c r="AD1" s="31"/>
      <c r="AE1" s="31"/>
      <c r="AF1" s="31"/>
      <c r="AG1" s="31"/>
      <c r="AH1" s="31"/>
      <c r="AI1" s="31"/>
      <c r="AJ1" s="31"/>
      <c r="AK1" s="31"/>
      <c r="AL1" s="61"/>
      <c r="AN1" s="12">
        <f ca="1">SUM($AN$4:$AN$9999)</f>
        <v>0</v>
      </c>
    </row>
    <row r="2" ht="22.5" spans="1:40">
      <c r="A2" s="13" t="str">
        <f>Attraction_List!$A$2</f>
        <v>Name</v>
      </c>
      <c r="B2" s="19" t="str">
        <f ca="1">LOOKUP(B1,Attraction_List!$Z$3:$Z$9999,Attraction_List!$A$3:$A$9999)</f>
        <v>The Kraken</v>
      </c>
      <c r="C2" s="19"/>
      <c r="D2" s="9"/>
      <c r="G2" s="20"/>
      <c r="AA2" s="32" t="str">
        <f>HYPERLINK("#$A$1","&lt;&lt;&lt; Attraction Info")</f>
        <v>&lt;&lt;&lt; Attraction Info</v>
      </c>
      <c r="AB2" s="33" t="s">
        <v>276</v>
      </c>
      <c r="AC2" s="34" t="s">
        <v>277</v>
      </c>
      <c r="AD2" s="35" t="s">
        <v>278</v>
      </c>
      <c r="AE2" s="34" t="s">
        <v>279</v>
      </c>
      <c r="AF2" s="34" t="s">
        <v>280</v>
      </c>
      <c r="AG2" s="33" t="s">
        <v>281</v>
      </c>
      <c r="AH2" s="62"/>
      <c r="AI2" s="63" t="s">
        <v>282</v>
      </c>
      <c r="AJ2" s="62" t="s">
        <v>283</v>
      </c>
      <c r="AK2" s="62"/>
      <c r="AL2" s="64" t="str">
        <f ca="1">HYPERLINK("#"&amp;CELL("address",INDEX(Attraction_List!$A$3:$A$9999,MATCH($B$1,Attraction_List!$Z$3:$Z$9999,0),1)),"Back to Attraction List")</f>
        <v>Back to Attraction List</v>
      </c>
      <c r="AN2" s="12">
        <f ca="1" t="shared" ref="AN2:AN66" si="0">IF(ISBLANK($AL2),0,1+LEN($AL2)-LEN(SUBSTITUTE($AL2,"●","")))</f>
        <v>1</v>
      </c>
    </row>
    <row r="3" ht="22.5" spans="1:38">
      <c r="A3" s="13" t="str">
        <f>Attraction_List!$C$2</f>
        <v>Cost</v>
      </c>
      <c r="B3" s="19">
        <f ca="1">LOOKUP(B1,Attraction_List!$Z$3:$Z$9999,Attraction_List!$C$3:$C$9999)</f>
        <v>150</v>
      </c>
      <c r="C3" s="19"/>
      <c r="D3" s="15" t="str">
        <f>IF($B$14&gt;0,HYPERLINK("#$AL$1","Task List &gt;&gt;&gt;"),HYPERLINK("#$A$1","No Tasks"))</f>
        <v>No Tasks</v>
      </c>
      <c r="E3" s="17"/>
      <c r="F3" s="17"/>
      <c r="G3" s="20"/>
      <c r="AA3" s="75" t="s">
        <v>284</v>
      </c>
      <c r="AB3" s="76"/>
      <c r="AC3" s="77"/>
      <c r="AD3" s="78"/>
      <c r="AE3" s="77"/>
      <c r="AF3" s="77"/>
      <c r="AG3" s="76"/>
      <c r="AH3" s="82" t="s">
        <v>285</v>
      </c>
      <c r="AI3" s="82" t="s">
        <v>286</v>
      </c>
      <c r="AJ3" s="82" t="s">
        <v>28</v>
      </c>
      <c r="AK3" s="82" t="s">
        <v>29</v>
      </c>
      <c r="AL3" s="83" t="s">
        <v>30</v>
      </c>
    </row>
    <row r="4" ht="21.75" spans="1:40">
      <c r="A4" s="13" t="str">
        <f>Attraction_List!$D$2</f>
        <v>Cost Units</v>
      </c>
      <c r="B4" s="19" t="str">
        <f ca="1">LOOKUP(B1,Attraction_List!$Z$3:$Z$9999,Attraction_List!$D$3:$D$9999)</f>
        <v>Gems</v>
      </c>
      <c r="C4" s="19"/>
      <c r="E4" s="21"/>
      <c r="G4" s="20"/>
      <c r="L4" s="26"/>
      <c r="AA4" s="44"/>
      <c r="AB4" s="45"/>
      <c r="AC4" s="45"/>
      <c r="AD4" s="45"/>
      <c r="AE4" s="45"/>
      <c r="AF4" s="45"/>
      <c r="AG4" s="45"/>
      <c r="AH4" s="45"/>
      <c r="AI4" s="45"/>
      <c r="AJ4" s="45"/>
      <c r="AK4" s="45"/>
      <c r="AL4" s="46"/>
      <c r="AN4" s="12">
        <f ca="1" t="shared" si="0"/>
        <v>0</v>
      </c>
    </row>
    <row r="5" ht="21" spans="1:40">
      <c r="A5" s="13" t="str">
        <f>Attraction_List!$E$2</f>
        <v>Limited Time</v>
      </c>
      <c r="B5" s="19" t="str">
        <f ca="1">IF(LOOKUP(B1,Attraction_List!$Z$3:$Z$9999,Attraction_List!$E$3:$E$9999)="Y","Yes","No")</f>
        <v>No</v>
      </c>
      <c r="C5" s="19"/>
      <c r="E5" s="21"/>
      <c r="G5" s="20"/>
      <c r="L5" s="26"/>
      <c r="AA5" s="44"/>
      <c r="AB5" s="45"/>
      <c r="AC5" s="45"/>
      <c r="AD5" s="45"/>
      <c r="AE5" s="45"/>
      <c r="AF5" s="45"/>
      <c r="AG5" s="45"/>
      <c r="AH5" s="45"/>
      <c r="AI5" s="45"/>
      <c r="AJ5" s="45"/>
      <c r="AK5" s="45"/>
      <c r="AL5" s="46"/>
      <c r="AN5" s="12">
        <f ca="1" t="shared" si="0"/>
        <v>0</v>
      </c>
    </row>
    <row r="6" ht="21" spans="1:40">
      <c r="A6" s="13" t="str">
        <f>Attraction_List!$F$2</f>
        <v>Build Time</v>
      </c>
      <c r="B6" s="19" t="str">
        <f ca="1">LOOKUP(B1,Attraction_List!$Z$3:$Z$9999,Attraction_List!$F$3:$F$9999)</f>
        <v>0s</v>
      </c>
      <c r="C6" s="19"/>
      <c r="E6" s="21"/>
      <c r="G6" s="20"/>
      <c r="L6" s="26"/>
      <c r="AA6" s="44"/>
      <c r="AB6" s="45"/>
      <c r="AC6" s="45"/>
      <c r="AD6" s="45"/>
      <c r="AE6" s="45"/>
      <c r="AF6" s="45"/>
      <c r="AG6" s="45"/>
      <c r="AH6" s="45"/>
      <c r="AI6" s="45"/>
      <c r="AJ6" s="45"/>
      <c r="AK6" s="45"/>
      <c r="AL6" s="46"/>
      <c r="AN6" s="12">
        <f ca="1" t="shared" si="0"/>
        <v>0</v>
      </c>
    </row>
    <row r="7" ht="21" spans="1:40">
      <c r="A7" s="13" t="str">
        <f>Attraction_List!$G$2</f>
        <v>Size</v>
      </c>
      <c r="B7" s="19" t="str">
        <f ca="1">LOOKUP(B1,Attraction_List!$Z$3:$Z$9999,Attraction_List!$G$3:$G$9999)</f>
        <v>15x15</v>
      </c>
      <c r="C7" s="19"/>
      <c r="E7" s="21"/>
      <c r="G7" s="20"/>
      <c r="L7" s="26"/>
      <c r="AA7" s="44"/>
      <c r="AB7" s="45"/>
      <c r="AC7" s="45"/>
      <c r="AD7" s="45"/>
      <c r="AE7" s="45"/>
      <c r="AF7" s="45"/>
      <c r="AG7" s="45"/>
      <c r="AH7" s="45"/>
      <c r="AI7" s="45"/>
      <c r="AJ7" s="45"/>
      <c r="AK7" s="45"/>
      <c r="AL7" s="46"/>
      <c r="AN7" s="12">
        <f ca="1" t="shared" si="0"/>
        <v>0</v>
      </c>
    </row>
    <row r="8" ht="21" spans="1:40">
      <c r="A8" s="13" t="str">
        <f>Attraction_List!$H$2</f>
        <v>Collect Time</v>
      </c>
      <c r="B8" s="19" t="str">
        <f ca="1">LOOKUP(B1,Attraction_List!$Z$3:$Z$9999,Attraction_List!$H$3:$H$9999)</f>
        <v>4h</v>
      </c>
      <c r="C8" s="19"/>
      <c r="E8" s="21"/>
      <c r="G8" s="20"/>
      <c r="L8" s="26"/>
      <c r="AA8" s="44"/>
      <c r="AB8" s="45"/>
      <c r="AC8" s="45"/>
      <c r="AD8" s="45"/>
      <c r="AE8" s="45"/>
      <c r="AF8" s="45"/>
      <c r="AG8" s="45"/>
      <c r="AH8" s="45"/>
      <c r="AI8" s="45"/>
      <c r="AJ8" s="45"/>
      <c r="AK8" s="45"/>
      <c r="AL8" s="46"/>
      <c r="AN8" s="12">
        <f ca="1" t="shared" si="0"/>
        <v>0</v>
      </c>
    </row>
    <row r="9" ht="21" spans="1:40">
      <c r="A9" s="13" t="str">
        <f>Attraction_List!$I$2</f>
        <v>Striking Gold</v>
      </c>
      <c r="B9" s="19" t="str">
        <f ca="1">IF(LOOKUP(B1,Attraction_List!$Z$3:$Z$9999,Attraction_List!$I$3:$I$9999)="Y","Yes","No")</f>
        <v>Yes</v>
      </c>
      <c r="C9" s="19"/>
      <c r="E9" s="21"/>
      <c r="G9" s="20"/>
      <c r="L9" s="26"/>
      <c r="AA9" s="44"/>
      <c r="AB9" s="45"/>
      <c r="AC9" s="45"/>
      <c r="AD9" s="45"/>
      <c r="AE9" s="45"/>
      <c r="AF9" s="45"/>
      <c r="AG9" s="45"/>
      <c r="AH9" s="45"/>
      <c r="AI9" s="45"/>
      <c r="AJ9" s="45"/>
      <c r="AK9" s="45"/>
      <c r="AL9" s="46"/>
      <c r="AN9" s="12">
        <f ca="1" t="shared" si="0"/>
        <v>0</v>
      </c>
    </row>
    <row r="10" ht="21" spans="1:40">
      <c r="A10" s="13" t="str">
        <f>Attraction_List!$J$2</f>
        <v>XP</v>
      </c>
      <c r="B10" s="19">
        <f ca="1">LOOKUP(B1,Attraction_List!$Z$3:$Z$9999,Attraction_List!$J$3:$J$9999)</f>
        <v>26</v>
      </c>
      <c r="C10" s="19"/>
      <c r="E10" s="21"/>
      <c r="G10" s="20"/>
      <c r="L10" s="26"/>
      <c r="AA10" s="44"/>
      <c r="AB10" s="45"/>
      <c r="AC10" s="45"/>
      <c r="AD10" s="45"/>
      <c r="AE10" s="45"/>
      <c r="AF10" s="45"/>
      <c r="AG10" s="45"/>
      <c r="AH10" s="45"/>
      <c r="AI10" s="45"/>
      <c r="AJ10" s="45"/>
      <c r="AK10" s="45"/>
      <c r="AL10" s="46"/>
      <c r="AN10" s="12">
        <f ca="1" t="shared" si="0"/>
        <v>0</v>
      </c>
    </row>
    <row r="11" ht="21" spans="1:40">
      <c r="A11" s="13" t="str">
        <f>Attraction_List!$K$2</f>
        <v>Magic</v>
      </c>
      <c r="B11" s="19">
        <f ca="1">LOOKUP(B1,Attraction_List!$Z$3:$Z$9999,Attraction_List!$K$3:$K$9999)</f>
        <v>125</v>
      </c>
      <c r="C11" s="19"/>
      <c r="D11" s="22"/>
      <c r="E11" s="23"/>
      <c r="F11" s="24"/>
      <c r="G11" s="22"/>
      <c r="H11" s="24"/>
      <c r="I11" s="24"/>
      <c r="J11" s="24"/>
      <c r="K11" s="24"/>
      <c r="L11" s="27"/>
      <c r="AA11" s="44"/>
      <c r="AB11" s="45"/>
      <c r="AC11" s="45"/>
      <c r="AD11" s="45"/>
      <c r="AE11" s="45"/>
      <c r="AF11" s="45"/>
      <c r="AG11" s="45"/>
      <c r="AH11" s="45"/>
      <c r="AI11" s="45"/>
      <c r="AJ11" s="45"/>
      <c r="AK11" s="45"/>
      <c r="AL11" s="46"/>
      <c r="AN11" s="12">
        <f ca="1" t="shared" si="0"/>
        <v>0</v>
      </c>
    </row>
    <row r="12" ht="21" spans="1:40">
      <c r="A12" s="13" t="str">
        <f>Attraction_List!$L$2</f>
        <v>Possible Tokens</v>
      </c>
      <c r="B12" s="19" t="str">
        <f ca="1">LOOKUP(B1,Attraction_List!$Z$3:$Z$9999,Attraction_List!$L$3:$L$9999)</f>
        <v>Pirate Flag ● Feathered Hat &amp; Sword ● Hat &amp; Sword</v>
      </c>
      <c r="C12" s="19"/>
      <c r="E12" s="21"/>
      <c r="G12" s="20"/>
      <c r="L12" s="28"/>
      <c r="AA12" s="44"/>
      <c r="AB12" s="45"/>
      <c r="AC12" s="45"/>
      <c r="AD12" s="45"/>
      <c r="AE12" s="45"/>
      <c r="AF12" s="45"/>
      <c r="AG12" s="45"/>
      <c r="AH12" s="45"/>
      <c r="AI12" s="45"/>
      <c r="AJ12" s="45"/>
      <c r="AK12" s="45"/>
      <c r="AL12" s="46"/>
      <c r="AN12" s="12">
        <f ca="1" t="shared" si="0"/>
        <v>0</v>
      </c>
    </row>
    <row r="13" ht="21" spans="1:40">
      <c r="A13" s="13" t="str">
        <f>Attraction_List!$M$2</f>
        <v>Activity</v>
      </c>
      <c r="B13" s="19" t="str">
        <f ca="1">LOOKUP(B1,Attraction_List!$Z$3:$Z$9999,Attraction_List!$M$3:$M$9999)</f>
        <v>Tossing Barrels</v>
      </c>
      <c r="C13" s="19"/>
      <c r="E13" s="21"/>
      <c r="G13" s="20"/>
      <c r="L13" s="29"/>
      <c r="AA13" s="44"/>
      <c r="AB13" s="45"/>
      <c r="AC13" s="45"/>
      <c r="AD13" s="45"/>
      <c r="AE13" s="45"/>
      <c r="AF13" s="45"/>
      <c r="AG13" s="45"/>
      <c r="AH13" s="45"/>
      <c r="AI13" s="45"/>
      <c r="AJ13" s="45"/>
      <c r="AK13" s="45"/>
      <c r="AL13" s="46"/>
      <c r="AN13" s="12">
        <f ca="1" t="shared" si="0"/>
        <v>0</v>
      </c>
    </row>
    <row r="14" ht="21" spans="1:40">
      <c r="A14" s="13" t="s">
        <v>308</v>
      </c>
      <c r="B14" s="22">
        <f>COUNTA($AB$4:$AB$9999)</f>
        <v>0</v>
      </c>
      <c r="C14" s="24"/>
      <c r="D14" s="22"/>
      <c r="E14" s="23"/>
      <c r="F14" s="24"/>
      <c r="G14" s="20"/>
      <c r="H14" s="24"/>
      <c r="I14" s="24"/>
      <c r="J14" s="24"/>
      <c r="K14" s="24"/>
      <c r="L14" s="28"/>
      <c r="AA14" s="44"/>
      <c r="AB14" s="45"/>
      <c r="AC14" s="45"/>
      <c r="AD14" s="45"/>
      <c r="AE14" s="45"/>
      <c r="AF14" s="45"/>
      <c r="AG14" s="45"/>
      <c r="AH14" s="45"/>
      <c r="AI14" s="45"/>
      <c r="AJ14" s="45"/>
      <c r="AK14" s="45"/>
      <c r="AL14" s="46"/>
      <c r="AN14" s="12">
        <f ca="1" t="shared" si="0"/>
        <v>0</v>
      </c>
    </row>
    <row r="15" ht="21" spans="1:40">
      <c r="A15" s="13" t="s">
        <v>311</v>
      </c>
      <c r="B15" s="22">
        <f>COUNTA($AA$4:$AA$9999)</f>
        <v>0</v>
      </c>
      <c r="C15" s="24"/>
      <c r="D15" s="22"/>
      <c r="E15" s="23"/>
      <c r="F15" s="24"/>
      <c r="G15" s="20"/>
      <c r="H15" s="24"/>
      <c r="I15" s="24"/>
      <c r="J15" s="24"/>
      <c r="K15" s="24"/>
      <c r="L15" s="28"/>
      <c r="AA15" s="44"/>
      <c r="AB15" s="45"/>
      <c r="AC15" s="45"/>
      <c r="AD15" s="45"/>
      <c r="AE15" s="45"/>
      <c r="AF15" s="45"/>
      <c r="AG15" s="45"/>
      <c r="AH15" s="45"/>
      <c r="AI15" s="45"/>
      <c r="AJ15" s="45"/>
      <c r="AK15" s="45"/>
      <c r="AL15" s="46"/>
      <c r="AN15" s="12">
        <f ca="1" t="shared" si="0"/>
        <v>0</v>
      </c>
    </row>
    <row r="16" spans="27:40">
      <c r="AA16" s="44"/>
      <c r="AB16" s="46"/>
      <c r="AC16" s="45"/>
      <c r="AD16" s="47"/>
      <c r="AE16" s="45"/>
      <c r="AF16" s="45"/>
      <c r="AG16" s="45"/>
      <c r="AH16" s="45"/>
      <c r="AI16" s="45"/>
      <c r="AJ16" s="45"/>
      <c r="AK16" s="45"/>
      <c r="AL16" s="46"/>
      <c r="AN16" s="12">
        <f ca="1" t="shared" si="0"/>
        <v>0</v>
      </c>
    </row>
    <row r="17" spans="27:40">
      <c r="AA17" s="44"/>
      <c r="AB17" s="46"/>
      <c r="AC17" s="45"/>
      <c r="AD17" s="45"/>
      <c r="AE17" s="45"/>
      <c r="AF17" s="45"/>
      <c r="AG17" s="45"/>
      <c r="AH17" s="45"/>
      <c r="AI17" s="45"/>
      <c r="AJ17" s="45"/>
      <c r="AK17" s="45"/>
      <c r="AL17" s="46"/>
      <c r="AN17" s="12">
        <f ca="1" t="shared" si="0"/>
        <v>0</v>
      </c>
    </row>
    <row r="18" spans="27:40">
      <c r="AA18" s="44"/>
      <c r="AB18" s="46"/>
      <c r="AC18" s="45"/>
      <c r="AD18" s="45"/>
      <c r="AE18" s="45"/>
      <c r="AF18" s="45"/>
      <c r="AG18" s="46"/>
      <c r="AH18" s="45"/>
      <c r="AI18" s="45"/>
      <c r="AJ18" s="45"/>
      <c r="AK18" s="45"/>
      <c r="AL18" s="46"/>
      <c r="AN18" s="12">
        <f ca="1" t="shared" si="0"/>
        <v>0</v>
      </c>
    </row>
    <row r="19" spans="27:40">
      <c r="AA19" s="44"/>
      <c r="AB19" s="46"/>
      <c r="AC19" s="45"/>
      <c r="AD19" s="45"/>
      <c r="AE19" s="45"/>
      <c r="AF19" s="45"/>
      <c r="AG19" s="46"/>
      <c r="AH19" s="45"/>
      <c r="AI19" s="45"/>
      <c r="AJ19" s="45"/>
      <c r="AK19" s="45"/>
      <c r="AL19" s="46"/>
      <c r="AN19" s="12">
        <f ca="1" t="shared" si="0"/>
        <v>0</v>
      </c>
    </row>
    <row r="20" spans="27:40">
      <c r="AA20" s="44"/>
      <c r="AB20" s="46"/>
      <c r="AC20" s="45"/>
      <c r="AD20" s="47"/>
      <c r="AE20" s="45"/>
      <c r="AF20" s="45"/>
      <c r="AG20" s="46"/>
      <c r="AH20" s="45"/>
      <c r="AI20" s="45"/>
      <c r="AJ20" s="45"/>
      <c r="AK20" s="45"/>
      <c r="AL20" s="46"/>
      <c r="AN20" s="12">
        <f ca="1" t="shared" si="0"/>
        <v>0</v>
      </c>
    </row>
    <row r="21" spans="27:40">
      <c r="AA21" s="44"/>
      <c r="AB21" s="46"/>
      <c r="AC21" s="45"/>
      <c r="AD21" s="45"/>
      <c r="AE21" s="45"/>
      <c r="AF21" s="45"/>
      <c r="AG21" s="46"/>
      <c r="AH21" s="45"/>
      <c r="AI21" s="45"/>
      <c r="AJ21" s="45"/>
      <c r="AK21" s="45"/>
      <c r="AL21" s="46"/>
      <c r="AN21" s="12">
        <f ca="1" t="shared" si="0"/>
        <v>0</v>
      </c>
    </row>
    <row r="22" spans="27:40">
      <c r="AA22" s="44"/>
      <c r="AB22" s="46"/>
      <c r="AC22" s="45"/>
      <c r="AD22" s="45"/>
      <c r="AE22" s="45"/>
      <c r="AF22" s="45"/>
      <c r="AG22" s="46"/>
      <c r="AH22" s="45"/>
      <c r="AI22" s="45"/>
      <c r="AJ22" s="45"/>
      <c r="AK22" s="45"/>
      <c r="AL22" s="46"/>
      <c r="AN22" s="12">
        <f ca="1" t="shared" si="0"/>
        <v>0</v>
      </c>
    </row>
    <row r="23" spans="27:40">
      <c r="AA23" s="44"/>
      <c r="AB23" s="46"/>
      <c r="AC23" s="45"/>
      <c r="AD23" s="45"/>
      <c r="AE23" s="45"/>
      <c r="AF23" s="45"/>
      <c r="AG23" s="46"/>
      <c r="AH23" s="45"/>
      <c r="AI23" s="45"/>
      <c r="AJ23" s="45"/>
      <c r="AK23" s="45"/>
      <c r="AL23" s="46"/>
      <c r="AN23" s="12">
        <f ca="1" t="shared" si="0"/>
        <v>0</v>
      </c>
    </row>
    <row r="24" spans="27:40">
      <c r="AA24" s="44"/>
      <c r="AB24" s="45"/>
      <c r="AC24" s="45"/>
      <c r="AD24" s="45"/>
      <c r="AE24" s="45"/>
      <c r="AF24" s="45"/>
      <c r="AG24" s="45"/>
      <c r="AH24" s="45"/>
      <c r="AI24" s="45"/>
      <c r="AJ24" s="45"/>
      <c r="AK24" s="45"/>
      <c r="AL24" s="46"/>
      <c r="AN24" s="12">
        <f ca="1" t="shared" si="0"/>
        <v>0</v>
      </c>
    </row>
    <row r="25" spans="27:40">
      <c r="AA25" s="44"/>
      <c r="AB25" s="45"/>
      <c r="AC25" s="45"/>
      <c r="AD25" s="47"/>
      <c r="AE25" s="45"/>
      <c r="AF25" s="45"/>
      <c r="AG25" s="45"/>
      <c r="AH25" s="45"/>
      <c r="AI25" s="45"/>
      <c r="AJ25" s="45"/>
      <c r="AK25" s="45"/>
      <c r="AL25" s="46"/>
      <c r="AN25" s="12">
        <f ca="1" t="shared" si="0"/>
        <v>0</v>
      </c>
    </row>
    <row r="26" spans="27:40">
      <c r="AA26" s="44"/>
      <c r="AB26" s="45"/>
      <c r="AC26" s="45"/>
      <c r="AD26" s="45"/>
      <c r="AE26" s="45"/>
      <c r="AF26" s="45"/>
      <c r="AG26" s="45"/>
      <c r="AH26" s="45"/>
      <c r="AI26" s="45"/>
      <c r="AJ26" s="45"/>
      <c r="AK26" s="45"/>
      <c r="AL26" s="46"/>
      <c r="AN26" s="12">
        <f ca="1" t="shared" si="0"/>
        <v>0</v>
      </c>
    </row>
    <row r="27" spans="27:40">
      <c r="AA27" s="44"/>
      <c r="AB27" s="45"/>
      <c r="AC27" s="45"/>
      <c r="AD27" s="45"/>
      <c r="AE27" s="45"/>
      <c r="AF27" s="45"/>
      <c r="AG27" s="45"/>
      <c r="AH27" s="45"/>
      <c r="AI27" s="45"/>
      <c r="AJ27" s="45"/>
      <c r="AK27" s="45"/>
      <c r="AL27" s="46"/>
      <c r="AN27" s="12">
        <f ca="1" t="shared" si="0"/>
        <v>0</v>
      </c>
    </row>
    <row r="28" spans="27:40">
      <c r="AA28" s="44"/>
      <c r="AB28" s="45"/>
      <c r="AC28" s="45"/>
      <c r="AD28" s="45"/>
      <c r="AE28" s="45"/>
      <c r="AF28" s="45"/>
      <c r="AG28" s="45"/>
      <c r="AH28" s="45"/>
      <c r="AI28" s="45"/>
      <c r="AJ28" s="45"/>
      <c r="AK28" s="45"/>
      <c r="AL28" s="46"/>
      <c r="AN28" s="12">
        <f ca="1" t="shared" si="0"/>
        <v>0</v>
      </c>
    </row>
    <row r="29" spans="27:40">
      <c r="AA29" s="44"/>
      <c r="AB29" s="45"/>
      <c r="AC29" s="45"/>
      <c r="AD29" s="45"/>
      <c r="AE29" s="45"/>
      <c r="AF29" s="45"/>
      <c r="AG29" s="45"/>
      <c r="AH29" s="45"/>
      <c r="AI29" s="45"/>
      <c r="AJ29" s="45"/>
      <c r="AK29" s="45"/>
      <c r="AL29" s="46"/>
      <c r="AN29" s="12">
        <f ca="1" t="shared" si="0"/>
        <v>0</v>
      </c>
    </row>
    <row r="30" spans="27:40">
      <c r="AA30" s="44"/>
      <c r="AB30" s="45"/>
      <c r="AC30" s="45"/>
      <c r="AD30" s="45"/>
      <c r="AE30" s="45"/>
      <c r="AF30" s="45"/>
      <c r="AG30" s="45"/>
      <c r="AH30" s="45"/>
      <c r="AI30" s="45"/>
      <c r="AJ30" s="45"/>
      <c r="AK30" s="45"/>
      <c r="AL30" s="46"/>
      <c r="AN30" s="12">
        <f ca="1" t="shared" si="0"/>
        <v>0</v>
      </c>
    </row>
    <row r="31" spans="27:40">
      <c r="AA31" s="44"/>
      <c r="AB31" s="45"/>
      <c r="AC31" s="45"/>
      <c r="AD31" s="45"/>
      <c r="AE31" s="45"/>
      <c r="AF31" s="45"/>
      <c r="AG31" s="45"/>
      <c r="AH31" s="45"/>
      <c r="AI31" s="45"/>
      <c r="AJ31" s="45"/>
      <c r="AK31" s="45"/>
      <c r="AL31" s="46"/>
      <c r="AN31" s="12">
        <f ca="1" t="shared" si="0"/>
        <v>0</v>
      </c>
    </row>
    <row r="32" spans="27:40">
      <c r="AA32" s="44"/>
      <c r="AB32" s="45"/>
      <c r="AC32" s="45"/>
      <c r="AD32" s="45"/>
      <c r="AE32" s="45"/>
      <c r="AF32" s="45"/>
      <c r="AG32" s="45"/>
      <c r="AH32" s="45"/>
      <c r="AI32" s="45"/>
      <c r="AJ32" s="45"/>
      <c r="AK32" s="45"/>
      <c r="AL32" s="46"/>
      <c r="AN32" s="12">
        <f ca="1" t="shared" si="0"/>
        <v>0</v>
      </c>
    </row>
    <row r="33" spans="27:40">
      <c r="AA33" s="44"/>
      <c r="AB33" s="45"/>
      <c r="AC33" s="45"/>
      <c r="AD33" s="47"/>
      <c r="AE33" s="45"/>
      <c r="AF33" s="45"/>
      <c r="AG33" s="45"/>
      <c r="AH33" s="45"/>
      <c r="AI33" s="45"/>
      <c r="AJ33" s="45"/>
      <c r="AK33" s="45"/>
      <c r="AL33" s="46"/>
      <c r="AN33" s="12">
        <f ca="1" t="shared" si="0"/>
        <v>0</v>
      </c>
    </row>
    <row r="34" spans="27:40">
      <c r="AA34" s="44"/>
      <c r="AB34" s="46"/>
      <c r="AC34" s="45"/>
      <c r="AD34" s="45"/>
      <c r="AE34" s="45"/>
      <c r="AF34" s="45"/>
      <c r="AG34" s="46"/>
      <c r="AH34" s="45"/>
      <c r="AI34" s="45"/>
      <c r="AJ34" s="45"/>
      <c r="AK34" s="45"/>
      <c r="AL34" s="70"/>
      <c r="AN34" s="12">
        <f ca="1" t="shared" si="0"/>
        <v>0</v>
      </c>
    </row>
    <row r="35" spans="27:40">
      <c r="AA35" s="48"/>
      <c r="AB35" s="49"/>
      <c r="AC35" s="50"/>
      <c r="AD35" s="50"/>
      <c r="AE35" s="50"/>
      <c r="AF35" s="50"/>
      <c r="AG35" s="49"/>
      <c r="AH35" s="50"/>
      <c r="AI35" s="50"/>
      <c r="AJ35" s="50"/>
      <c r="AK35" s="50"/>
      <c r="AL35" s="71"/>
      <c r="AN35" s="12">
        <f ca="1" t="shared" si="0"/>
        <v>0</v>
      </c>
    </row>
    <row r="36" spans="27:40">
      <c r="AA36" s="48"/>
      <c r="AB36" s="49"/>
      <c r="AC36" s="50"/>
      <c r="AD36" s="50"/>
      <c r="AE36" s="50"/>
      <c r="AF36" s="50"/>
      <c r="AG36" s="49"/>
      <c r="AH36" s="50"/>
      <c r="AI36" s="50"/>
      <c r="AJ36" s="50"/>
      <c r="AK36" s="50"/>
      <c r="AL36" s="71"/>
      <c r="AN36" s="12">
        <f ca="1" t="shared" si="0"/>
        <v>0</v>
      </c>
    </row>
    <row r="37" spans="27:40">
      <c r="AA37" s="48"/>
      <c r="AB37" s="49"/>
      <c r="AC37" s="50"/>
      <c r="AD37" s="50"/>
      <c r="AE37" s="50"/>
      <c r="AF37" s="50"/>
      <c r="AG37" s="49"/>
      <c r="AH37" s="50"/>
      <c r="AI37" s="50"/>
      <c r="AJ37" s="50"/>
      <c r="AK37" s="50"/>
      <c r="AL37" s="71"/>
      <c r="AN37" s="12">
        <f ca="1" t="shared" si="0"/>
        <v>0</v>
      </c>
    </row>
    <row r="38" spans="27:40">
      <c r="AA38" s="51"/>
      <c r="AB38" s="29"/>
      <c r="AC38" s="10"/>
      <c r="AE38" s="10"/>
      <c r="AF38" s="10"/>
      <c r="AG38" s="29"/>
      <c r="AH38" s="10"/>
      <c r="AI38" s="10"/>
      <c r="AJ38" s="10"/>
      <c r="AK38" s="10"/>
      <c r="AL38" s="28"/>
      <c r="AN38" s="12">
        <f ca="1" t="shared" si="0"/>
        <v>0</v>
      </c>
    </row>
    <row r="39" spans="27:40">
      <c r="AA39" s="51"/>
      <c r="AB39" s="29"/>
      <c r="AC39" s="10"/>
      <c r="AE39" s="10"/>
      <c r="AF39" s="10"/>
      <c r="AG39" s="29"/>
      <c r="AH39" s="10"/>
      <c r="AI39" s="10"/>
      <c r="AJ39" s="10"/>
      <c r="AK39" s="10"/>
      <c r="AL39" s="28"/>
      <c r="AN39" s="12">
        <f ca="1" t="shared" si="0"/>
        <v>0</v>
      </c>
    </row>
    <row r="40" spans="27:40">
      <c r="AA40" s="51"/>
      <c r="AB40" s="29"/>
      <c r="AC40" s="10"/>
      <c r="AE40" s="10"/>
      <c r="AF40" s="10"/>
      <c r="AG40" s="29"/>
      <c r="AH40" s="10"/>
      <c r="AI40" s="10"/>
      <c r="AJ40" s="10"/>
      <c r="AK40" s="10"/>
      <c r="AL40" s="28"/>
      <c r="AN40" s="12">
        <f ca="1" t="shared" si="0"/>
        <v>0</v>
      </c>
    </row>
    <row r="41" spans="27:40">
      <c r="AA41" s="51"/>
      <c r="AB41" s="29"/>
      <c r="AC41" s="10"/>
      <c r="AE41" s="10"/>
      <c r="AF41" s="10"/>
      <c r="AG41" s="29"/>
      <c r="AH41" s="10"/>
      <c r="AI41" s="10"/>
      <c r="AJ41" s="10"/>
      <c r="AK41" s="10"/>
      <c r="AL41" s="28"/>
      <c r="AN41" s="12">
        <f ca="1" t="shared" si="0"/>
        <v>0</v>
      </c>
    </row>
    <row r="42" spans="27:40">
      <c r="AA42" s="51"/>
      <c r="AB42" s="29"/>
      <c r="AC42" s="10"/>
      <c r="AE42" s="10"/>
      <c r="AF42" s="10"/>
      <c r="AG42" s="29"/>
      <c r="AH42" s="10"/>
      <c r="AI42" s="10"/>
      <c r="AJ42" s="10"/>
      <c r="AK42" s="10"/>
      <c r="AL42" s="28"/>
      <c r="AN42" s="12">
        <f ca="1" t="shared" si="0"/>
        <v>0</v>
      </c>
    </row>
    <row r="43" spans="27:40">
      <c r="AA43" s="51"/>
      <c r="AB43" s="29"/>
      <c r="AC43" s="10"/>
      <c r="AE43" s="10"/>
      <c r="AF43" s="10"/>
      <c r="AG43" s="29"/>
      <c r="AH43" s="10"/>
      <c r="AI43" s="10"/>
      <c r="AJ43" s="10"/>
      <c r="AK43" s="10"/>
      <c r="AL43" s="28"/>
      <c r="AN43" s="12">
        <f ca="1" t="shared" si="0"/>
        <v>0</v>
      </c>
    </row>
    <row r="44" spans="40:40">
      <c r="AN44" s="12">
        <f ca="1" t="shared" si="0"/>
        <v>0</v>
      </c>
    </row>
    <row r="45" spans="27:40">
      <c r="AA45" s="52"/>
      <c r="AB45" s="53"/>
      <c r="AC45" s="54"/>
      <c r="AD45" s="50"/>
      <c r="AE45" s="54"/>
      <c r="AF45" s="54"/>
      <c r="AG45" s="53"/>
      <c r="AH45" s="54"/>
      <c r="AI45" s="54"/>
      <c r="AJ45" s="54"/>
      <c r="AK45" s="54"/>
      <c r="AL45" s="72"/>
      <c r="AM45" s="52"/>
      <c r="AN45" s="12">
        <f ca="1" t="shared" si="0"/>
        <v>0</v>
      </c>
    </row>
    <row r="46" spans="27:40">
      <c r="AA46" s="44"/>
      <c r="AB46" s="55"/>
      <c r="AC46" s="56"/>
      <c r="AD46" s="45"/>
      <c r="AE46" s="56"/>
      <c r="AF46" s="56"/>
      <c r="AG46" s="55"/>
      <c r="AH46" s="56"/>
      <c r="AI46" s="56"/>
      <c r="AJ46" s="56"/>
      <c r="AK46" s="56"/>
      <c r="AL46" s="73"/>
      <c r="AM46" s="52"/>
      <c r="AN46" s="12">
        <f ca="1" t="shared" si="0"/>
        <v>0</v>
      </c>
    </row>
    <row r="47" spans="27:40">
      <c r="AA47" s="44"/>
      <c r="AB47" s="55"/>
      <c r="AC47" s="56"/>
      <c r="AD47" s="45"/>
      <c r="AE47" s="56"/>
      <c r="AF47" s="56"/>
      <c r="AG47" s="55"/>
      <c r="AH47" s="56"/>
      <c r="AI47" s="56"/>
      <c r="AJ47" s="56"/>
      <c r="AK47" s="56"/>
      <c r="AL47" s="46"/>
      <c r="AM47" s="52"/>
      <c r="AN47" s="12">
        <f ca="1" t="shared" si="0"/>
        <v>0</v>
      </c>
    </row>
    <row r="48" spans="27:40">
      <c r="AA48" s="44"/>
      <c r="AB48" s="55"/>
      <c r="AC48" s="56"/>
      <c r="AD48" s="57"/>
      <c r="AE48" s="56"/>
      <c r="AF48" s="56"/>
      <c r="AG48" s="55"/>
      <c r="AH48" s="56"/>
      <c r="AI48" s="56"/>
      <c r="AJ48" s="56"/>
      <c r="AK48" s="56"/>
      <c r="AL48" s="46"/>
      <c r="AM48" s="52"/>
      <c r="AN48" s="12">
        <f ca="1" t="shared" si="0"/>
        <v>0</v>
      </c>
    </row>
    <row r="49" spans="27:40">
      <c r="AA49" s="58"/>
      <c r="AB49" s="59"/>
      <c r="AC49" s="21"/>
      <c r="AD49" s="60"/>
      <c r="AE49" s="21"/>
      <c r="AF49" s="21"/>
      <c r="AG49" s="59"/>
      <c r="AH49" s="21"/>
      <c r="AI49" s="21"/>
      <c r="AJ49" s="21"/>
      <c r="AK49" s="21"/>
      <c r="AL49" s="74"/>
      <c r="AN49" s="12">
        <f ca="1" t="shared" si="0"/>
        <v>0</v>
      </c>
    </row>
    <row r="50" spans="40:40">
      <c r="AN50" s="12">
        <f ca="1" t="shared" si="0"/>
        <v>0</v>
      </c>
    </row>
    <row r="51" spans="40:40">
      <c r="AN51" s="12">
        <f ca="1" t="shared" si="0"/>
        <v>0</v>
      </c>
    </row>
    <row r="52" spans="40:40">
      <c r="AN52" s="12">
        <f ca="1" t="shared" si="0"/>
        <v>0</v>
      </c>
    </row>
    <row r="53" spans="40:40">
      <c r="AN53" s="12">
        <f ca="1" t="shared" si="0"/>
        <v>0</v>
      </c>
    </row>
    <row r="54" spans="40:40">
      <c r="AN54" s="12">
        <f ca="1" t="shared" si="0"/>
        <v>0</v>
      </c>
    </row>
    <row r="55" spans="40:40">
      <c r="AN55" s="12">
        <f ca="1" t="shared" si="0"/>
        <v>0</v>
      </c>
    </row>
    <row r="56" spans="40:40">
      <c r="AN56" s="12">
        <f ca="1" t="shared" si="0"/>
        <v>0</v>
      </c>
    </row>
    <row r="57" spans="40:40">
      <c r="AN57" s="12">
        <f ca="1" t="shared" si="0"/>
        <v>0</v>
      </c>
    </row>
    <row r="58" spans="40:40">
      <c r="AN58" s="12">
        <f ca="1" t="shared" si="0"/>
        <v>0</v>
      </c>
    </row>
    <row r="59" spans="40:40">
      <c r="AN59" s="12">
        <f ca="1" t="shared" si="0"/>
        <v>0</v>
      </c>
    </row>
    <row r="60" spans="40:40">
      <c r="AN60" s="12">
        <f ca="1" t="shared" si="0"/>
        <v>0</v>
      </c>
    </row>
    <row r="61" spans="40:40">
      <c r="AN61" s="12">
        <f ca="1" t="shared" si="0"/>
        <v>0</v>
      </c>
    </row>
    <row r="62" spans="40:40">
      <c r="AN62" s="12">
        <f ca="1" t="shared" si="0"/>
        <v>0</v>
      </c>
    </row>
    <row r="63" spans="40:40">
      <c r="AN63" s="12">
        <f ca="1" t="shared" si="0"/>
        <v>0</v>
      </c>
    </row>
    <row r="64" spans="40:40">
      <c r="AN64" s="12">
        <f ca="1" t="shared" si="0"/>
        <v>0</v>
      </c>
    </row>
    <row r="65" spans="40:40">
      <c r="AN65" s="12">
        <f ca="1" t="shared" si="0"/>
        <v>0</v>
      </c>
    </row>
    <row r="66" spans="40:40">
      <c r="AN66" s="12">
        <f ca="1" t="shared" si="0"/>
        <v>0</v>
      </c>
    </row>
    <row r="67" spans="40:40">
      <c r="AN67" s="12">
        <f t="shared" ref="AN67:AN99" si="1">IF(ISBLANK($AL67),0,1+LEN($AL67)-LEN(SUBSTITUTE($AL67,"●","")))</f>
        <v>0</v>
      </c>
    </row>
    <row r="68" spans="40:40">
      <c r="AN68" s="12">
        <f t="shared" si="1"/>
        <v>0</v>
      </c>
    </row>
    <row r="69" spans="40:40">
      <c r="AN69" s="12">
        <f t="shared" si="1"/>
        <v>0</v>
      </c>
    </row>
    <row r="70" spans="40:40">
      <c r="AN70" s="12">
        <f t="shared" si="1"/>
        <v>0</v>
      </c>
    </row>
    <row r="71" spans="40:40">
      <c r="AN71" s="12">
        <f t="shared" si="1"/>
        <v>0</v>
      </c>
    </row>
    <row r="72" spans="40:40">
      <c r="AN72" s="12">
        <f t="shared" si="1"/>
        <v>0</v>
      </c>
    </row>
    <row r="73" spans="40:40">
      <c r="AN73" s="12">
        <f t="shared" si="1"/>
        <v>0</v>
      </c>
    </row>
    <row r="74" spans="40:40">
      <c r="AN74" s="12">
        <f t="shared" si="1"/>
        <v>0</v>
      </c>
    </row>
    <row r="75" spans="40:40">
      <c r="AN75" s="12">
        <f t="shared" si="1"/>
        <v>0</v>
      </c>
    </row>
    <row r="76" spans="40:40">
      <c r="AN76" s="12">
        <f t="shared" si="1"/>
        <v>0</v>
      </c>
    </row>
    <row r="77" spans="40:40">
      <c r="AN77" s="12">
        <f t="shared" si="1"/>
        <v>0</v>
      </c>
    </row>
    <row r="78" spans="40:40">
      <c r="AN78" s="12">
        <f t="shared" si="1"/>
        <v>0</v>
      </c>
    </row>
    <row r="79" spans="40:40">
      <c r="AN79" s="12">
        <f t="shared" si="1"/>
        <v>0</v>
      </c>
    </row>
    <row r="80" spans="40:40">
      <c r="AN80" s="12">
        <f t="shared" si="1"/>
        <v>0</v>
      </c>
    </row>
    <row r="81" spans="40:40">
      <c r="AN81" s="12">
        <f t="shared" si="1"/>
        <v>0</v>
      </c>
    </row>
    <row r="82" spans="40:40">
      <c r="AN82" s="12">
        <f t="shared" si="1"/>
        <v>0</v>
      </c>
    </row>
    <row r="83" spans="40:40">
      <c r="AN83" s="12">
        <f t="shared" si="1"/>
        <v>0</v>
      </c>
    </row>
    <row r="84" spans="40:40">
      <c r="AN84" s="12">
        <f t="shared" si="1"/>
        <v>0</v>
      </c>
    </row>
    <row r="85" spans="40:40">
      <c r="AN85" s="12">
        <f t="shared" si="1"/>
        <v>0</v>
      </c>
    </row>
    <row r="86" spans="40:40">
      <c r="AN86" s="12">
        <f t="shared" si="1"/>
        <v>0</v>
      </c>
    </row>
    <row r="87" spans="40:40">
      <c r="AN87" s="12">
        <f t="shared" si="1"/>
        <v>0</v>
      </c>
    </row>
    <row r="88" spans="40:40">
      <c r="AN88" s="12">
        <f t="shared" si="1"/>
        <v>0</v>
      </c>
    </row>
    <row r="89" spans="40:40">
      <c r="AN89" s="12">
        <f t="shared" si="1"/>
        <v>0</v>
      </c>
    </row>
    <row r="90" spans="40:40">
      <c r="AN90" s="12">
        <f t="shared" si="1"/>
        <v>0</v>
      </c>
    </row>
    <row r="91" spans="40:40">
      <c r="AN91" s="12">
        <f t="shared" si="1"/>
        <v>0</v>
      </c>
    </row>
    <row r="92" spans="40:40">
      <c r="AN92" s="12">
        <f t="shared" si="1"/>
        <v>0</v>
      </c>
    </row>
    <row r="93" spans="40:40">
      <c r="AN93" s="12">
        <f t="shared" si="1"/>
        <v>0</v>
      </c>
    </row>
    <row r="94" spans="40:40">
      <c r="AN94" s="12">
        <f t="shared" si="1"/>
        <v>0</v>
      </c>
    </row>
    <row r="95" spans="40:40">
      <c r="AN95" s="12">
        <f t="shared" si="1"/>
        <v>0</v>
      </c>
    </row>
    <row r="96" spans="40:40">
      <c r="AN96" s="12">
        <f t="shared" si="1"/>
        <v>0</v>
      </c>
    </row>
    <row r="97" spans="40:40">
      <c r="AN97" s="12">
        <f t="shared" si="1"/>
        <v>0</v>
      </c>
    </row>
    <row r="98" spans="40:40">
      <c r="AN98" s="12">
        <f t="shared" si="1"/>
        <v>0</v>
      </c>
    </row>
    <row r="99" spans="40:40">
      <c r="AN99" s="12">
        <f t="shared" si="1"/>
        <v>0</v>
      </c>
    </row>
  </sheetData>
  <sheetProtection sheet="1" objects="1"/>
  <mergeCells count="11">
    <mergeCell ref="D1:F1"/>
    <mergeCell ref="AA1:AL1"/>
    <mergeCell ref="D2:F2"/>
    <mergeCell ref="AJ2:AK2"/>
    <mergeCell ref="D3:F3"/>
    <mergeCell ref="AB2:AB3"/>
    <mergeCell ref="AC2:AC3"/>
    <mergeCell ref="AD2:AD3"/>
    <mergeCell ref="AE2:AE3"/>
    <mergeCell ref="AF2:AF3"/>
    <mergeCell ref="AG2:AG3"/>
  </mergeCells>
  <pageMargins left="0.75" right="0.75" top="1" bottom="1" header="0.511805555555556" footer="0.511805555555556"/>
  <headerFooter/>
  <drawing r:id="rId1"/>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sheetPr>
    <pageSetUpPr autoPageBreaks="0"/>
  </sheetPr>
  <dimension ref="A1:AN99"/>
  <sheetViews>
    <sheetView showZeros="0" workbookViewId="0">
      <selection activeCell="A1" sqref="A1"/>
    </sheetView>
  </sheetViews>
  <sheetFormatPr defaultColWidth="9.14285714285714" defaultRowHeight="15"/>
  <cols>
    <col min="1" max="1" width="20.5714285714286" customWidth="1"/>
    <col min="2" max="2" width="29.7142857142857" style="8" customWidth="1"/>
    <col min="3" max="3" width="10.2857142857143" style="9" customWidth="1"/>
    <col min="4" max="4" width="10.2857142857143" style="10" customWidth="1"/>
    <col min="5" max="6" width="10.2857142857143" style="9" customWidth="1"/>
    <col min="7" max="7" width="10.2857142857143" style="8" customWidth="1"/>
    <col min="8" max="11" width="10.2857142857143" style="9" customWidth="1"/>
    <col min="12" max="12" width="10.2857142857143" style="11" customWidth="1"/>
    <col min="13" max="24" width="10.2857142857143" style="12" customWidth="1"/>
    <col min="26" max="26" width="0.990476190476191" customWidth="1"/>
    <col min="27" max="27" width="20.5714285714286" customWidth="1"/>
    <col min="28" max="28" width="29.7142857142857" style="8" customWidth="1"/>
    <col min="29" max="29" width="6.71428571428571" style="9" customWidth="1"/>
    <col min="30" max="30" width="19.1428571428571" style="10" customWidth="1"/>
    <col min="31" max="31" width="8.28571428571429" style="9" customWidth="1"/>
    <col min="32" max="32" width="7.42857142857143" style="9" customWidth="1"/>
    <col min="33" max="33" width="33.2857142857143" style="8" customWidth="1"/>
    <col min="34" max="34" width="9.28571428571429" style="9" customWidth="1"/>
    <col min="35" max="35" width="5.42857142857143" style="9" customWidth="1"/>
    <col min="36" max="36" width="3.85714285714286" style="9" customWidth="1"/>
    <col min="37" max="37" width="6.57142857142857" style="9" customWidth="1"/>
    <col min="38" max="38" width="36.2857142857143" style="11" customWidth="1"/>
    <col min="39" max="39" width="0.857142857142857" customWidth="1"/>
    <col min="40" max="40" width="9.14285714285714" style="12"/>
  </cols>
  <sheetData>
    <row r="1" ht="22.5" spans="1:40">
      <c r="A1" s="13" t="str">
        <f>Attraction_List!$Z$2</f>
        <v>Sheet Name</v>
      </c>
      <c r="B1" s="14" t="str">
        <f ca="1">MID(CELL("filename",B1),FIND("]",CELL("filename",B1))+1,255)</f>
        <v>The_Magic_Carpets_of_Aladdin</v>
      </c>
      <c r="C1" s="14"/>
      <c r="D1" s="15" t="str">
        <f ca="1">HYPERLINK("#"&amp;CELL("address",INDEX(Attraction_List!$A$3:$A$9999,MATCH($B$1,Attraction_List!$Z$3:$Z$9999,0),1)),"Back to Attraction List")</f>
        <v>Back to Attraction List</v>
      </c>
      <c r="E1" s="16"/>
      <c r="F1" s="17"/>
      <c r="G1" s="18"/>
      <c r="H1" s="18"/>
      <c r="I1" s="18"/>
      <c r="J1" s="18"/>
      <c r="K1" s="18"/>
      <c r="L1" s="25"/>
      <c r="AA1" s="30" t="str">
        <f ca="1">N($B$14)&amp;" Task(s) From "&amp;N($B$15)&amp;" Character(s) Use "&amp;CHAR(34)&amp;$B$2&amp;CHAR(34)&amp;" For "&amp;N($AN$1)&amp;" Token(s)"</f>
        <v>0 Task(s) From 0 Character(s) Use "The Magic Carpets of Aladdin" For 0 Token(s)</v>
      </c>
      <c r="AB1" s="31"/>
      <c r="AC1" s="31"/>
      <c r="AD1" s="31"/>
      <c r="AE1" s="31"/>
      <c r="AF1" s="31"/>
      <c r="AG1" s="31"/>
      <c r="AH1" s="31"/>
      <c r="AI1" s="31"/>
      <c r="AJ1" s="31"/>
      <c r="AK1" s="31"/>
      <c r="AL1" s="61"/>
      <c r="AN1" s="12">
        <f ca="1">SUM($AN$4:$AN$9999)</f>
        <v>0</v>
      </c>
    </row>
    <row r="2" ht="22.5" spans="1:40">
      <c r="A2" s="13" t="str">
        <f>Attraction_List!$A$2</f>
        <v>Name</v>
      </c>
      <c r="B2" s="19" t="str">
        <f ca="1">LOOKUP(B1,Attraction_List!$Z$3:$Z$9999,Attraction_List!$A$3:$A$9999)</f>
        <v>The Magic Carpets of Aladdin</v>
      </c>
      <c r="C2" s="19"/>
      <c r="D2" s="9"/>
      <c r="G2" s="20"/>
      <c r="AA2" s="32" t="str">
        <f>HYPERLINK("#$A$1","&lt;&lt;&lt; Attraction Info")</f>
        <v>&lt;&lt;&lt; Attraction Info</v>
      </c>
      <c r="AB2" s="33" t="s">
        <v>276</v>
      </c>
      <c r="AC2" s="34" t="s">
        <v>277</v>
      </c>
      <c r="AD2" s="35" t="s">
        <v>278</v>
      </c>
      <c r="AE2" s="34" t="s">
        <v>279</v>
      </c>
      <c r="AF2" s="34" t="s">
        <v>280</v>
      </c>
      <c r="AG2" s="33" t="s">
        <v>281</v>
      </c>
      <c r="AH2" s="62"/>
      <c r="AI2" s="63" t="s">
        <v>282</v>
      </c>
      <c r="AJ2" s="62" t="s">
        <v>283</v>
      </c>
      <c r="AK2" s="62"/>
      <c r="AL2" s="64" t="str">
        <f ca="1">HYPERLINK("#"&amp;CELL("address",INDEX(Attraction_List!$A$3:$A$9999,MATCH($B$1,Attraction_List!$Z$3:$Z$9999,0),1)),"Back to Attraction List")</f>
        <v>Back to Attraction List</v>
      </c>
      <c r="AN2" s="12">
        <f ca="1" t="shared" ref="AN2:AN66" si="0">IF(ISBLANK($AL2),0,1+LEN($AL2)-LEN(SUBSTITUTE($AL2,"●","")))</f>
        <v>1</v>
      </c>
    </row>
    <row r="3" ht="22.5" spans="1:38">
      <c r="A3" s="13" t="str">
        <f>Attraction_List!$C$2</f>
        <v>Cost</v>
      </c>
      <c r="B3" s="19">
        <f ca="1">LOOKUP(B1,Attraction_List!$Z$3:$Z$9999,Attraction_List!$C$3:$C$9999)</f>
        <v>7500</v>
      </c>
      <c r="C3" s="19"/>
      <c r="D3" s="15" t="str">
        <f>IF($B$14&gt;0,HYPERLINK("#$AL$1","Task List &gt;&gt;&gt;"),HYPERLINK("#$A$1","No Tasks"))</f>
        <v>No Tasks</v>
      </c>
      <c r="E3" s="17"/>
      <c r="F3" s="17"/>
      <c r="G3" s="20"/>
      <c r="AA3" s="75" t="s">
        <v>284</v>
      </c>
      <c r="AB3" s="76"/>
      <c r="AC3" s="77"/>
      <c r="AD3" s="78"/>
      <c r="AE3" s="77"/>
      <c r="AF3" s="77"/>
      <c r="AG3" s="76"/>
      <c r="AH3" s="82" t="s">
        <v>285</v>
      </c>
      <c r="AI3" s="82" t="s">
        <v>286</v>
      </c>
      <c r="AJ3" s="82" t="s">
        <v>28</v>
      </c>
      <c r="AK3" s="82" t="s">
        <v>29</v>
      </c>
      <c r="AL3" s="83" t="s">
        <v>30</v>
      </c>
    </row>
    <row r="4" ht="21.75" spans="1:40">
      <c r="A4" s="13" t="str">
        <f>Attraction_List!$D$2</f>
        <v>Cost Units</v>
      </c>
      <c r="B4" s="19" t="str">
        <f ca="1">LOOKUP(B1,Attraction_List!$Z$3:$Z$9999,Attraction_List!$D$3:$D$9999)</f>
        <v>Elixirs</v>
      </c>
      <c r="C4" s="19"/>
      <c r="E4" s="21"/>
      <c r="G4" s="20"/>
      <c r="L4" s="26"/>
      <c r="AA4" s="44"/>
      <c r="AB4" s="45"/>
      <c r="AC4" s="45"/>
      <c r="AD4" s="45"/>
      <c r="AE4" s="45"/>
      <c r="AF4" s="45"/>
      <c r="AG4" s="45"/>
      <c r="AH4" s="45"/>
      <c r="AI4" s="45"/>
      <c r="AJ4" s="45"/>
      <c r="AK4" s="45"/>
      <c r="AL4" s="46"/>
      <c r="AN4" s="12">
        <f ca="1" t="shared" si="0"/>
        <v>0</v>
      </c>
    </row>
    <row r="5" ht="21" spans="1:40">
      <c r="A5" s="13" t="str">
        <f>Attraction_List!$E$2</f>
        <v>Limited Time</v>
      </c>
      <c r="B5" s="19" t="str">
        <f ca="1">IF(LOOKUP(B1,Attraction_List!$Z$3:$Z$9999,Attraction_List!$E$3:$E$9999)="Y","Yes","No")</f>
        <v>No</v>
      </c>
      <c r="C5" s="19"/>
      <c r="E5" s="21"/>
      <c r="G5" s="20"/>
      <c r="L5" s="26"/>
      <c r="AA5" s="44"/>
      <c r="AB5" s="45"/>
      <c r="AC5" s="45"/>
      <c r="AD5" s="45"/>
      <c r="AE5" s="45"/>
      <c r="AF5" s="45"/>
      <c r="AG5" s="45"/>
      <c r="AH5" s="45"/>
      <c r="AI5" s="45"/>
      <c r="AJ5" s="45"/>
      <c r="AK5" s="45"/>
      <c r="AL5" s="46"/>
      <c r="AN5" s="12">
        <f ca="1" t="shared" si="0"/>
        <v>0</v>
      </c>
    </row>
    <row r="6" ht="21" spans="1:40">
      <c r="A6" s="13" t="str">
        <f>Attraction_List!$F$2</f>
        <v>Build Time</v>
      </c>
      <c r="B6" s="19" t="str">
        <f ca="1">LOOKUP(B1,Attraction_List!$Z$3:$Z$9999,Attraction_List!$F$3:$F$9999)</f>
        <v>12h</v>
      </c>
      <c r="C6" s="19"/>
      <c r="E6" s="21"/>
      <c r="G6" s="20"/>
      <c r="L6" s="26"/>
      <c r="AA6" s="44"/>
      <c r="AB6" s="45"/>
      <c r="AC6" s="45"/>
      <c r="AD6" s="45"/>
      <c r="AE6" s="45"/>
      <c r="AF6" s="45"/>
      <c r="AG6" s="45"/>
      <c r="AH6" s="45"/>
      <c r="AI6" s="45"/>
      <c r="AJ6" s="45"/>
      <c r="AK6" s="45"/>
      <c r="AL6" s="46"/>
      <c r="AN6" s="12">
        <f ca="1" t="shared" si="0"/>
        <v>0</v>
      </c>
    </row>
    <row r="7" ht="21" spans="1:40">
      <c r="A7" s="13" t="str">
        <f>Attraction_List!$G$2</f>
        <v>Size</v>
      </c>
      <c r="B7" s="19" t="str">
        <f ca="1">LOOKUP(B1,Attraction_List!$Z$3:$Z$9999,Attraction_List!$G$3:$G$9999)</f>
        <v>14x14</v>
      </c>
      <c r="C7" s="19"/>
      <c r="E7" s="21"/>
      <c r="G7" s="20"/>
      <c r="L7" s="26"/>
      <c r="AA7" s="44"/>
      <c r="AB7" s="45"/>
      <c r="AC7" s="45"/>
      <c r="AD7" s="45"/>
      <c r="AE7" s="45"/>
      <c r="AF7" s="45"/>
      <c r="AG7" s="45"/>
      <c r="AH7" s="45"/>
      <c r="AI7" s="45"/>
      <c r="AJ7" s="45"/>
      <c r="AK7" s="45"/>
      <c r="AL7" s="46"/>
      <c r="AN7" s="12">
        <f ca="1" t="shared" si="0"/>
        <v>0</v>
      </c>
    </row>
    <row r="8" ht="21" spans="1:40">
      <c r="A8" s="13" t="str">
        <f>Attraction_List!$H$2</f>
        <v>Collect Time</v>
      </c>
      <c r="B8" s="19" t="str">
        <f ca="1">LOOKUP(B1,Attraction_List!$Z$3:$Z$9999,Attraction_List!$H$3:$H$9999)</f>
        <v>12h</v>
      </c>
      <c r="C8" s="19"/>
      <c r="E8" s="21"/>
      <c r="G8" s="20"/>
      <c r="L8" s="26"/>
      <c r="AA8" s="44"/>
      <c r="AB8" s="45"/>
      <c r="AC8" s="45"/>
      <c r="AD8" s="45"/>
      <c r="AE8" s="45"/>
      <c r="AF8" s="45"/>
      <c r="AG8" s="45"/>
      <c r="AH8" s="45"/>
      <c r="AI8" s="45"/>
      <c r="AJ8" s="45"/>
      <c r="AK8" s="45"/>
      <c r="AL8" s="46"/>
      <c r="AN8" s="12">
        <f ca="1" t="shared" si="0"/>
        <v>0</v>
      </c>
    </row>
    <row r="9" ht="21" spans="1:40">
      <c r="A9" s="13" t="str">
        <f>Attraction_List!$I$2</f>
        <v>Striking Gold</v>
      </c>
      <c r="B9" s="19" t="str">
        <f ca="1">IF(LOOKUP(B1,Attraction_List!$Z$3:$Z$9999,Attraction_List!$I$3:$I$9999)="Y","Yes","No")</f>
        <v>No</v>
      </c>
      <c r="C9" s="19"/>
      <c r="E9" s="21"/>
      <c r="G9" s="20"/>
      <c r="L9" s="26"/>
      <c r="AA9" s="44"/>
      <c r="AB9" s="45"/>
      <c r="AC9" s="45"/>
      <c r="AD9" s="45"/>
      <c r="AE9" s="45"/>
      <c r="AF9" s="45"/>
      <c r="AG9" s="45"/>
      <c r="AH9" s="45"/>
      <c r="AI9" s="45"/>
      <c r="AJ9" s="45"/>
      <c r="AK9" s="45"/>
      <c r="AL9" s="46"/>
      <c r="AN9" s="12">
        <f ca="1" t="shared" si="0"/>
        <v>0</v>
      </c>
    </row>
    <row r="10" ht="21" spans="1:40">
      <c r="A10" s="13" t="str">
        <f>Attraction_List!$J$2</f>
        <v>XP</v>
      </c>
      <c r="B10" s="19">
        <f ca="1">LOOKUP(B1,Attraction_List!$Z$3:$Z$9999,Attraction_List!$J$3:$J$9999)</f>
        <v>30</v>
      </c>
      <c r="C10" s="19"/>
      <c r="E10" s="21"/>
      <c r="G10" s="20"/>
      <c r="L10" s="26"/>
      <c r="AA10" s="44"/>
      <c r="AB10" s="45"/>
      <c r="AC10" s="45"/>
      <c r="AD10" s="45"/>
      <c r="AE10" s="45"/>
      <c r="AF10" s="45"/>
      <c r="AG10" s="45"/>
      <c r="AH10" s="45"/>
      <c r="AI10" s="45"/>
      <c r="AJ10" s="45"/>
      <c r="AK10" s="45"/>
      <c r="AL10" s="46"/>
      <c r="AN10" s="12">
        <f ca="1" t="shared" si="0"/>
        <v>0</v>
      </c>
    </row>
    <row r="11" ht="21" spans="1:40">
      <c r="A11" s="13" t="str">
        <f>Attraction_List!$K$2</f>
        <v>Magic</v>
      </c>
      <c r="B11" s="19">
        <f ca="1">LOOKUP(B1,Attraction_List!$Z$3:$Z$9999,Attraction_List!$K$3:$K$9999)</f>
        <v>180</v>
      </c>
      <c r="C11" s="19"/>
      <c r="D11" s="22"/>
      <c r="E11" s="23"/>
      <c r="F11" s="24"/>
      <c r="G11" s="22"/>
      <c r="H11" s="24"/>
      <c r="I11" s="24"/>
      <c r="J11" s="24"/>
      <c r="K11" s="24"/>
      <c r="L11" s="27"/>
      <c r="AA11" s="44"/>
      <c r="AB11" s="45"/>
      <c r="AC11" s="45"/>
      <c r="AD11" s="45"/>
      <c r="AE11" s="45"/>
      <c r="AF11" s="45"/>
      <c r="AG11" s="45"/>
      <c r="AH11" s="45"/>
      <c r="AI11" s="45"/>
      <c r="AJ11" s="45"/>
      <c r="AK11" s="45"/>
      <c r="AL11" s="46"/>
      <c r="AN11" s="12">
        <f ca="1" t="shared" si="0"/>
        <v>0</v>
      </c>
    </row>
    <row r="12" ht="21" spans="1:40">
      <c r="A12" s="13" t="str">
        <f>Attraction_List!$L$2</f>
        <v>Possible Tokens</v>
      </c>
      <c r="B12" s="19">
        <f ca="1">LOOKUP(B1,Attraction_List!$Z$3:$Z$9999,Attraction_List!$L$3:$L$9999)</f>
        <v>0</v>
      </c>
      <c r="C12" s="19"/>
      <c r="E12" s="21"/>
      <c r="G12" s="20"/>
      <c r="L12" s="28"/>
      <c r="AA12" s="44"/>
      <c r="AB12" s="45"/>
      <c r="AC12" s="45"/>
      <c r="AD12" s="45"/>
      <c r="AE12" s="45"/>
      <c r="AF12" s="45"/>
      <c r="AG12" s="45"/>
      <c r="AH12" s="45"/>
      <c r="AI12" s="45"/>
      <c r="AJ12" s="45"/>
      <c r="AK12" s="45"/>
      <c r="AL12" s="46"/>
      <c r="AN12" s="12">
        <f ca="1" t="shared" si="0"/>
        <v>0</v>
      </c>
    </row>
    <row r="13" ht="21" spans="1:40">
      <c r="A13" s="13" t="str">
        <f>Attraction_List!$M$2</f>
        <v>Activity</v>
      </c>
      <c r="B13" s="19" t="str">
        <f ca="1">LOOKUP(B1,Attraction_List!$Z$3:$Z$9999,Attraction_List!$M$3:$M$9999)</f>
        <v>Soaring Gracefully</v>
      </c>
      <c r="C13" s="19"/>
      <c r="E13" s="21"/>
      <c r="G13" s="20"/>
      <c r="L13" s="29"/>
      <c r="AA13" s="44"/>
      <c r="AB13" s="45"/>
      <c r="AC13" s="45"/>
      <c r="AD13" s="45"/>
      <c r="AE13" s="45"/>
      <c r="AF13" s="45"/>
      <c r="AG13" s="45"/>
      <c r="AH13" s="45"/>
      <c r="AI13" s="45"/>
      <c r="AJ13" s="45"/>
      <c r="AK13" s="45"/>
      <c r="AL13" s="46"/>
      <c r="AN13" s="12">
        <f ca="1" t="shared" si="0"/>
        <v>0</v>
      </c>
    </row>
    <row r="14" ht="21" spans="1:40">
      <c r="A14" s="13" t="s">
        <v>308</v>
      </c>
      <c r="B14" s="22">
        <f>COUNTA($AB$4:$AB$9999)</f>
        <v>0</v>
      </c>
      <c r="C14" s="24"/>
      <c r="D14" s="22"/>
      <c r="E14" s="23"/>
      <c r="F14" s="24"/>
      <c r="G14" s="20"/>
      <c r="H14" s="24"/>
      <c r="I14" s="24"/>
      <c r="J14" s="24"/>
      <c r="K14" s="24"/>
      <c r="L14" s="28"/>
      <c r="AA14" s="44"/>
      <c r="AB14" s="45"/>
      <c r="AC14" s="45"/>
      <c r="AD14" s="45"/>
      <c r="AE14" s="45"/>
      <c r="AF14" s="45"/>
      <c r="AG14" s="45"/>
      <c r="AH14" s="45"/>
      <c r="AI14" s="45"/>
      <c r="AJ14" s="45"/>
      <c r="AK14" s="45"/>
      <c r="AL14" s="46"/>
      <c r="AN14" s="12">
        <f ca="1" t="shared" si="0"/>
        <v>0</v>
      </c>
    </row>
    <row r="15" ht="21" spans="1:40">
      <c r="A15" s="13" t="s">
        <v>311</v>
      </c>
      <c r="B15" s="22">
        <f>COUNTA($AA$4:$AA$9999)</f>
        <v>0</v>
      </c>
      <c r="C15" s="24"/>
      <c r="D15" s="22"/>
      <c r="E15" s="23"/>
      <c r="F15" s="24"/>
      <c r="G15" s="20"/>
      <c r="H15" s="24"/>
      <c r="I15" s="24"/>
      <c r="J15" s="24"/>
      <c r="K15" s="24"/>
      <c r="L15" s="28"/>
      <c r="AA15" s="44"/>
      <c r="AB15" s="45"/>
      <c r="AC15" s="45"/>
      <c r="AD15" s="45"/>
      <c r="AE15" s="45"/>
      <c r="AF15" s="45"/>
      <c r="AG15" s="45"/>
      <c r="AH15" s="45"/>
      <c r="AI15" s="45"/>
      <c r="AJ15" s="45"/>
      <c r="AK15" s="45"/>
      <c r="AL15" s="46"/>
      <c r="AN15" s="12">
        <f ca="1" t="shared" si="0"/>
        <v>0</v>
      </c>
    </row>
    <row r="16" spans="27:40">
      <c r="AA16" s="44"/>
      <c r="AB16" s="46"/>
      <c r="AC16" s="45"/>
      <c r="AD16" s="47"/>
      <c r="AE16" s="45"/>
      <c r="AF16" s="45"/>
      <c r="AG16" s="45"/>
      <c r="AH16" s="45"/>
      <c r="AI16" s="45"/>
      <c r="AJ16" s="45"/>
      <c r="AK16" s="45"/>
      <c r="AL16" s="46"/>
      <c r="AN16" s="12">
        <f ca="1" t="shared" si="0"/>
        <v>0</v>
      </c>
    </row>
    <row r="17" spans="27:40">
      <c r="AA17" s="44"/>
      <c r="AB17" s="46"/>
      <c r="AC17" s="45"/>
      <c r="AD17" s="45"/>
      <c r="AE17" s="45"/>
      <c r="AF17" s="45"/>
      <c r="AG17" s="45"/>
      <c r="AH17" s="45"/>
      <c r="AI17" s="45"/>
      <c r="AJ17" s="45"/>
      <c r="AK17" s="45"/>
      <c r="AL17" s="46"/>
      <c r="AN17" s="12">
        <f ca="1" t="shared" si="0"/>
        <v>0</v>
      </c>
    </row>
    <row r="18" spans="27:40">
      <c r="AA18" s="44"/>
      <c r="AB18" s="46"/>
      <c r="AC18" s="45"/>
      <c r="AD18" s="45"/>
      <c r="AE18" s="45"/>
      <c r="AF18" s="45"/>
      <c r="AG18" s="46"/>
      <c r="AH18" s="45"/>
      <c r="AI18" s="45"/>
      <c r="AJ18" s="45"/>
      <c r="AK18" s="45"/>
      <c r="AL18" s="46"/>
      <c r="AN18" s="12">
        <f ca="1" t="shared" si="0"/>
        <v>0</v>
      </c>
    </row>
    <row r="19" spans="27:40">
      <c r="AA19" s="44"/>
      <c r="AB19" s="46"/>
      <c r="AC19" s="45"/>
      <c r="AD19" s="45"/>
      <c r="AE19" s="45"/>
      <c r="AF19" s="45"/>
      <c r="AG19" s="46"/>
      <c r="AH19" s="45"/>
      <c r="AI19" s="45"/>
      <c r="AJ19" s="45"/>
      <c r="AK19" s="45"/>
      <c r="AL19" s="46"/>
      <c r="AN19" s="12">
        <f ca="1" t="shared" si="0"/>
        <v>0</v>
      </c>
    </row>
    <row r="20" spans="27:40">
      <c r="AA20" s="44"/>
      <c r="AB20" s="46"/>
      <c r="AC20" s="45"/>
      <c r="AD20" s="47"/>
      <c r="AE20" s="45"/>
      <c r="AF20" s="45"/>
      <c r="AG20" s="46"/>
      <c r="AH20" s="45"/>
      <c r="AI20" s="45"/>
      <c r="AJ20" s="45"/>
      <c r="AK20" s="45"/>
      <c r="AL20" s="46"/>
      <c r="AN20" s="12">
        <f ca="1" t="shared" si="0"/>
        <v>0</v>
      </c>
    </row>
    <row r="21" spans="27:40">
      <c r="AA21" s="44"/>
      <c r="AB21" s="46"/>
      <c r="AC21" s="45"/>
      <c r="AD21" s="45"/>
      <c r="AE21" s="45"/>
      <c r="AF21" s="45"/>
      <c r="AG21" s="46"/>
      <c r="AH21" s="45"/>
      <c r="AI21" s="45"/>
      <c r="AJ21" s="45"/>
      <c r="AK21" s="45"/>
      <c r="AL21" s="46"/>
      <c r="AN21" s="12">
        <f ca="1" t="shared" si="0"/>
        <v>0</v>
      </c>
    </row>
    <row r="22" spans="27:40">
      <c r="AA22" s="44"/>
      <c r="AB22" s="46"/>
      <c r="AC22" s="45"/>
      <c r="AD22" s="45"/>
      <c r="AE22" s="45"/>
      <c r="AF22" s="45"/>
      <c r="AG22" s="46"/>
      <c r="AH22" s="45"/>
      <c r="AI22" s="45"/>
      <c r="AJ22" s="45"/>
      <c r="AK22" s="45"/>
      <c r="AL22" s="46"/>
      <c r="AN22" s="12">
        <f ca="1" t="shared" si="0"/>
        <v>0</v>
      </c>
    </row>
    <row r="23" spans="27:40">
      <c r="AA23" s="44"/>
      <c r="AB23" s="46"/>
      <c r="AC23" s="45"/>
      <c r="AD23" s="45"/>
      <c r="AE23" s="45"/>
      <c r="AF23" s="45"/>
      <c r="AG23" s="46"/>
      <c r="AH23" s="45"/>
      <c r="AI23" s="45"/>
      <c r="AJ23" s="45"/>
      <c r="AK23" s="45"/>
      <c r="AL23" s="46"/>
      <c r="AN23" s="12">
        <f ca="1" t="shared" si="0"/>
        <v>0</v>
      </c>
    </row>
    <row r="24" spans="27:40">
      <c r="AA24" s="44"/>
      <c r="AB24" s="45"/>
      <c r="AC24" s="45"/>
      <c r="AD24" s="45"/>
      <c r="AE24" s="45"/>
      <c r="AF24" s="45"/>
      <c r="AG24" s="45"/>
      <c r="AH24" s="45"/>
      <c r="AI24" s="45"/>
      <c r="AJ24" s="45"/>
      <c r="AK24" s="45"/>
      <c r="AL24" s="46"/>
      <c r="AN24" s="12">
        <f ca="1" t="shared" si="0"/>
        <v>0</v>
      </c>
    </row>
    <row r="25" spans="27:40">
      <c r="AA25" s="44"/>
      <c r="AB25" s="45"/>
      <c r="AC25" s="45"/>
      <c r="AD25" s="47"/>
      <c r="AE25" s="45"/>
      <c r="AF25" s="45"/>
      <c r="AG25" s="45"/>
      <c r="AH25" s="45"/>
      <c r="AI25" s="45"/>
      <c r="AJ25" s="45"/>
      <c r="AK25" s="45"/>
      <c r="AL25" s="46"/>
      <c r="AN25" s="12">
        <f ca="1" t="shared" si="0"/>
        <v>0</v>
      </c>
    </row>
    <row r="26" spans="27:40">
      <c r="AA26" s="44"/>
      <c r="AB26" s="45"/>
      <c r="AC26" s="45"/>
      <c r="AD26" s="45"/>
      <c r="AE26" s="45"/>
      <c r="AF26" s="45"/>
      <c r="AG26" s="45"/>
      <c r="AH26" s="45"/>
      <c r="AI26" s="45"/>
      <c r="AJ26" s="45"/>
      <c r="AK26" s="45"/>
      <c r="AL26" s="46"/>
      <c r="AN26" s="12">
        <f ca="1" t="shared" si="0"/>
        <v>0</v>
      </c>
    </row>
    <row r="27" spans="27:40">
      <c r="AA27" s="44"/>
      <c r="AB27" s="45"/>
      <c r="AC27" s="45"/>
      <c r="AD27" s="45"/>
      <c r="AE27" s="45"/>
      <c r="AF27" s="45"/>
      <c r="AG27" s="45"/>
      <c r="AH27" s="45"/>
      <c r="AI27" s="45"/>
      <c r="AJ27" s="45"/>
      <c r="AK27" s="45"/>
      <c r="AL27" s="46"/>
      <c r="AN27" s="12">
        <f ca="1" t="shared" si="0"/>
        <v>0</v>
      </c>
    </row>
    <row r="28" spans="27:40">
      <c r="AA28" s="44"/>
      <c r="AB28" s="45"/>
      <c r="AC28" s="45"/>
      <c r="AD28" s="45"/>
      <c r="AE28" s="45"/>
      <c r="AF28" s="45"/>
      <c r="AG28" s="45"/>
      <c r="AH28" s="45"/>
      <c r="AI28" s="45"/>
      <c r="AJ28" s="45"/>
      <c r="AK28" s="45"/>
      <c r="AL28" s="46"/>
      <c r="AN28" s="12">
        <f ca="1" t="shared" si="0"/>
        <v>0</v>
      </c>
    </row>
    <row r="29" spans="27:40">
      <c r="AA29" s="44"/>
      <c r="AB29" s="45"/>
      <c r="AC29" s="45"/>
      <c r="AD29" s="45"/>
      <c r="AE29" s="45"/>
      <c r="AF29" s="45"/>
      <c r="AG29" s="45"/>
      <c r="AH29" s="45"/>
      <c r="AI29" s="45"/>
      <c r="AJ29" s="45"/>
      <c r="AK29" s="45"/>
      <c r="AL29" s="46"/>
      <c r="AN29" s="12">
        <f ca="1" t="shared" si="0"/>
        <v>0</v>
      </c>
    </row>
    <row r="30" spans="27:40">
      <c r="AA30" s="44"/>
      <c r="AB30" s="45"/>
      <c r="AC30" s="45"/>
      <c r="AD30" s="45"/>
      <c r="AE30" s="45"/>
      <c r="AF30" s="45"/>
      <c r="AG30" s="45"/>
      <c r="AH30" s="45"/>
      <c r="AI30" s="45"/>
      <c r="AJ30" s="45"/>
      <c r="AK30" s="45"/>
      <c r="AL30" s="46"/>
      <c r="AN30" s="12">
        <f ca="1" t="shared" si="0"/>
        <v>0</v>
      </c>
    </row>
    <row r="31" spans="27:40">
      <c r="AA31" s="44"/>
      <c r="AB31" s="45"/>
      <c r="AC31" s="45"/>
      <c r="AD31" s="45"/>
      <c r="AE31" s="45"/>
      <c r="AF31" s="45"/>
      <c r="AG31" s="45"/>
      <c r="AH31" s="45"/>
      <c r="AI31" s="45"/>
      <c r="AJ31" s="45"/>
      <c r="AK31" s="45"/>
      <c r="AL31" s="46"/>
      <c r="AN31" s="12">
        <f ca="1" t="shared" si="0"/>
        <v>0</v>
      </c>
    </row>
    <row r="32" spans="27:40">
      <c r="AA32" s="44"/>
      <c r="AB32" s="45"/>
      <c r="AC32" s="45"/>
      <c r="AD32" s="45"/>
      <c r="AE32" s="45"/>
      <c r="AF32" s="45"/>
      <c r="AG32" s="45"/>
      <c r="AH32" s="45"/>
      <c r="AI32" s="45"/>
      <c r="AJ32" s="45"/>
      <c r="AK32" s="45"/>
      <c r="AL32" s="46"/>
      <c r="AN32" s="12">
        <f ca="1" t="shared" si="0"/>
        <v>0</v>
      </c>
    </row>
    <row r="33" spans="27:40">
      <c r="AA33" s="44"/>
      <c r="AB33" s="45"/>
      <c r="AC33" s="45"/>
      <c r="AD33" s="47"/>
      <c r="AE33" s="45"/>
      <c r="AF33" s="45"/>
      <c r="AG33" s="45"/>
      <c r="AH33" s="45"/>
      <c r="AI33" s="45"/>
      <c r="AJ33" s="45"/>
      <c r="AK33" s="45"/>
      <c r="AL33" s="46"/>
      <c r="AN33" s="12">
        <f ca="1" t="shared" si="0"/>
        <v>0</v>
      </c>
    </row>
    <row r="34" spans="27:40">
      <c r="AA34" s="44"/>
      <c r="AB34" s="46"/>
      <c r="AC34" s="45"/>
      <c r="AD34" s="45"/>
      <c r="AE34" s="45"/>
      <c r="AF34" s="45"/>
      <c r="AG34" s="46"/>
      <c r="AH34" s="45"/>
      <c r="AI34" s="45"/>
      <c r="AJ34" s="45"/>
      <c r="AK34" s="45"/>
      <c r="AL34" s="70"/>
      <c r="AN34" s="12">
        <f ca="1" t="shared" si="0"/>
        <v>0</v>
      </c>
    </row>
    <row r="35" spans="27:40">
      <c r="AA35" s="48"/>
      <c r="AB35" s="49"/>
      <c r="AC35" s="50"/>
      <c r="AD35" s="50"/>
      <c r="AE35" s="50"/>
      <c r="AF35" s="50"/>
      <c r="AG35" s="49"/>
      <c r="AH35" s="50"/>
      <c r="AI35" s="50"/>
      <c r="AJ35" s="50"/>
      <c r="AK35" s="50"/>
      <c r="AL35" s="71"/>
      <c r="AN35" s="12">
        <f ca="1" t="shared" si="0"/>
        <v>0</v>
      </c>
    </row>
    <row r="36" spans="27:40">
      <c r="AA36" s="48"/>
      <c r="AB36" s="49"/>
      <c r="AC36" s="50"/>
      <c r="AD36" s="50"/>
      <c r="AE36" s="50"/>
      <c r="AF36" s="50"/>
      <c r="AG36" s="49"/>
      <c r="AH36" s="50"/>
      <c r="AI36" s="50"/>
      <c r="AJ36" s="50"/>
      <c r="AK36" s="50"/>
      <c r="AL36" s="71"/>
      <c r="AN36" s="12">
        <f ca="1" t="shared" si="0"/>
        <v>0</v>
      </c>
    </row>
    <row r="37" spans="27:40">
      <c r="AA37" s="48"/>
      <c r="AB37" s="49"/>
      <c r="AC37" s="50"/>
      <c r="AD37" s="50"/>
      <c r="AE37" s="50"/>
      <c r="AF37" s="50"/>
      <c r="AG37" s="49"/>
      <c r="AH37" s="50"/>
      <c r="AI37" s="50"/>
      <c r="AJ37" s="50"/>
      <c r="AK37" s="50"/>
      <c r="AL37" s="71"/>
      <c r="AN37" s="12">
        <f ca="1" t="shared" si="0"/>
        <v>0</v>
      </c>
    </row>
    <row r="38" spans="27:40">
      <c r="AA38" s="51"/>
      <c r="AB38" s="29"/>
      <c r="AC38" s="10"/>
      <c r="AE38" s="10"/>
      <c r="AF38" s="10"/>
      <c r="AG38" s="29"/>
      <c r="AH38" s="10"/>
      <c r="AI38" s="10"/>
      <c r="AJ38" s="10"/>
      <c r="AK38" s="10"/>
      <c r="AL38" s="28"/>
      <c r="AN38" s="12">
        <f ca="1" t="shared" si="0"/>
        <v>0</v>
      </c>
    </row>
    <row r="39" spans="27:40">
      <c r="AA39" s="51"/>
      <c r="AB39" s="29"/>
      <c r="AC39" s="10"/>
      <c r="AE39" s="10"/>
      <c r="AF39" s="10"/>
      <c r="AG39" s="29"/>
      <c r="AH39" s="10"/>
      <c r="AI39" s="10"/>
      <c r="AJ39" s="10"/>
      <c r="AK39" s="10"/>
      <c r="AL39" s="28"/>
      <c r="AN39" s="12">
        <f ca="1" t="shared" si="0"/>
        <v>0</v>
      </c>
    </row>
    <row r="40" spans="27:40">
      <c r="AA40" s="51"/>
      <c r="AB40" s="29"/>
      <c r="AC40" s="10"/>
      <c r="AE40" s="10"/>
      <c r="AF40" s="10"/>
      <c r="AG40" s="29"/>
      <c r="AH40" s="10"/>
      <c r="AI40" s="10"/>
      <c r="AJ40" s="10"/>
      <c r="AK40" s="10"/>
      <c r="AL40" s="28"/>
      <c r="AN40" s="12">
        <f ca="1" t="shared" si="0"/>
        <v>0</v>
      </c>
    </row>
    <row r="41" spans="27:40">
      <c r="AA41" s="51"/>
      <c r="AB41" s="29"/>
      <c r="AC41" s="10"/>
      <c r="AE41" s="10"/>
      <c r="AF41" s="10"/>
      <c r="AG41" s="29"/>
      <c r="AH41" s="10"/>
      <c r="AI41" s="10"/>
      <c r="AJ41" s="10"/>
      <c r="AK41" s="10"/>
      <c r="AL41" s="28"/>
      <c r="AN41" s="12">
        <f ca="1" t="shared" si="0"/>
        <v>0</v>
      </c>
    </row>
    <row r="42" spans="27:40">
      <c r="AA42" s="51"/>
      <c r="AB42" s="29"/>
      <c r="AC42" s="10"/>
      <c r="AE42" s="10"/>
      <c r="AF42" s="10"/>
      <c r="AG42" s="29"/>
      <c r="AH42" s="10"/>
      <c r="AI42" s="10"/>
      <c r="AJ42" s="10"/>
      <c r="AK42" s="10"/>
      <c r="AL42" s="28"/>
      <c r="AN42" s="12">
        <f ca="1" t="shared" si="0"/>
        <v>0</v>
      </c>
    </row>
    <row r="43" spans="27:40">
      <c r="AA43" s="51"/>
      <c r="AB43" s="29"/>
      <c r="AC43" s="10"/>
      <c r="AE43" s="10"/>
      <c r="AF43" s="10"/>
      <c r="AG43" s="29"/>
      <c r="AH43" s="10"/>
      <c r="AI43" s="10"/>
      <c r="AJ43" s="10"/>
      <c r="AK43" s="10"/>
      <c r="AL43" s="28"/>
      <c r="AN43" s="12">
        <f ca="1" t="shared" si="0"/>
        <v>0</v>
      </c>
    </row>
    <row r="44" spans="40:40">
      <c r="AN44" s="12">
        <f ca="1" t="shared" si="0"/>
        <v>0</v>
      </c>
    </row>
    <row r="45" spans="27:40">
      <c r="AA45" s="52"/>
      <c r="AB45" s="53"/>
      <c r="AC45" s="54"/>
      <c r="AD45" s="50"/>
      <c r="AE45" s="54"/>
      <c r="AF45" s="54"/>
      <c r="AG45" s="53"/>
      <c r="AH45" s="54"/>
      <c r="AI45" s="54"/>
      <c r="AJ45" s="54"/>
      <c r="AK45" s="54"/>
      <c r="AL45" s="72"/>
      <c r="AM45" s="52"/>
      <c r="AN45" s="12">
        <f ca="1" t="shared" si="0"/>
        <v>0</v>
      </c>
    </row>
    <row r="46" spans="27:40">
      <c r="AA46" s="44"/>
      <c r="AB46" s="55"/>
      <c r="AC46" s="56"/>
      <c r="AD46" s="45"/>
      <c r="AE46" s="56"/>
      <c r="AF46" s="56"/>
      <c r="AG46" s="55"/>
      <c r="AH46" s="56"/>
      <c r="AI46" s="56"/>
      <c r="AJ46" s="56"/>
      <c r="AK46" s="56"/>
      <c r="AL46" s="73"/>
      <c r="AM46" s="52"/>
      <c r="AN46" s="12">
        <f ca="1" t="shared" si="0"/>
        <v>0</v>
      </c>
    </row>
    <row r="47" spans="27:40">
      <c r="AA47" s="44"/>
      <c r="AB47" s="55"/>
      <c r="AC47" s="56"/>
      <c r="AD47" s="45"/>
      <c r="AE47" s="56"/>
      <c r="AF47" s="56"/>
      <c r="AG47" s="55"/>
      <c r="AH47" s="56"/>
      <c r="AI47" s="56"/>
      <c r="AJ47" s="56"/>
      <c r="AK47" s="56"/>
      <c r="AL47" s="46"/>
      <c r="AM47" s="52"/>
      <c r="AN47" s="12">
        <f ca="1" t="shared" si="0"/>
        <v>0</v>
      </c>
    </row>
    <row r="48" spans="27:40">
      <c r="AA48" s="44"/>
      <c r="AB48" s="55"/>
      <c r="AC48" s="56"/>
      <c r="AD48" s="57"/>
      <c r="AE48" s="56"/>
      <c r="AF48" s="56"/>
      <c r="AG48" s="55"/>
      <c r="AH48" s="56"/>
      <c r="AI48" s="56"/>
      <c r="AJ48" s="56"/>
      <c r="AK48" s="56"/>
      <c r="AL48" s="46"/>
      <c r="AM48" s="52"/>
      <c r="AN48" s="12">
        <f ca="1" t="shared" si="0"/>
        <v>0</v>
      </c>
    </row>
    <row r="49" spans="27:40">
      <c r="AA49" s="58"/>
      <c r="AB49" s="59"/>
      <c r="AC49" s="21"/>
      <c r="AD49" s="60"/>
      <c r="AE49" s="21"/>
      <c r="AF49" s="21"/>
      <c r="AG49" s="59"/>
      <c r="AH49" s="21"/>
      <c r="AI49" s="21"/>
      <c r="AJ49" s="21"/>
      <c r="AK49" s="21"/>
      <c r="AL49" s="74"/>
      <c r="AN49" s="12">
        <f ca="1" t="shared" si="0"/>
        <v>0</v>
      </c>
    </row>
    <row r="50" spans="40:40">
      <c r="AN50" s="12">
        <f ca="1" t="shared" si="0"/>
        <v>0</v>
      </c>
    </row>
    <row r="51" spans="40:40">
      <c r="AN51" s="12">
        <f ca="1" t="shared" si="0"/>
        <v>0</v>
      </c>
    </row>
    <row r="52" spans="40:40">
      <c r="AN52" s="12">
        <f ca="1" t="shared" si="0"/>
        <v>0</v>
      </c>
    </row>
    <row r="53" spans="40:40">
      <c r="AN53" s="12">
        <f ca="1" t="shared" si="0"/>
        <v>0</v>
      </c>
    </row>
    <row r="54" spans="40:40">
      <c r="AN54" s="12">
        <f ca="1" t="shared" si="0"/>
        <v>0</v>
      </c>
    </row>
    <row r="55" spans="40:40">
      <c r="AN55" s="12">
        <f ca="1" t="shared" si="0"/>
        <v>0</v>
      </c>
    </row>
    <row r="56" spans="40:40">
      <c r="AN56" s="12">
        <f ca="1" t="shared" si="0"/>
        <v>0</v>
      </c>
    </row>
    <row r="57" spans="40:40">
      <c r="AN57" s="12">
        <f ca="1" t="shared" si="0"/>
        <v>0</v>
      </c>
    </row>
    <row r="58" spans="40:40">
      <c r="AN58" s="12">
        <f ca="1" t="shared" si="0"/>
        <v>0</v>
      </c>
    </row>
    <row r="59" spans="40:40">
      <c r="AN59" s="12">
        <f ca="1" t="shared" si="0"/>
        <v>0</v>
      </c>
    </row>
    <row r="60" spans="40:40">
      <c r="AN60" s="12">
        <f ca="1" t="shared" si="0"/>
        <v>0</v>
      </c>
    </row>
    <row r="61" spans="40:40">
      <c r="AN61" s="12">
        <f ca="1" t="shared" si="0"/>
        <v>0</v>
      </c>
    </row>
    <row r="62" spans="40:40">
      <c r="AN62" s="12">
        <f ca="1" t="shared" si="0"/>
        <v>0</v>
      </c>
    </row>
    <row r="63" spans="40:40">
      <c r="AN63" s="12">
        <f ca="1" t="shared" si="0"/>
        <v>0</v>
      </c>
    </row>
    <row r="64" spans="40:40">
      <c r="AN64" s="12">
        <f ca="1" t="shared" si="0"/>
        <v>0</v>
      </c>
    </row>
    <row r="65" spans="40:40">
      <c r="AN65" s="12">
        <f ca="1" t="shared" si="0"/>
        <v>0</v>
      </c>
    </row>
    <row r="66" spans="40:40">
      <c r="AN66" s="12">
        <f ca="1" t="shared" si="0"/>
        <v>0</v>
      </c>
    </row>
    <row r="67" spans="40:40">
      <c r="AN67" s="12">
        <f t="shared" ref="AN67:AN99" si="1">IF(ISBLANK($AL67),0,1+LEN($AL67)-LEN(SUBSTITUTE($AL67,"●","")))</f>
        <v>0</v>
      </c>
    </row>
    <row r="68" spans="40:40">
      <c r="AN68" s="12">
        <f t="shared" si="1"/>
        <v>0</v>
      </c>
    </row>
    <row r="69" spans="40:40">
      <c r="AN69" s="12">
        <f t="shared" si="1"/>
        <v>0</v>
      </c>
    </row>
    <row r="70" spans="40:40">
      <c r="AN70" s="12">
        <f t="shared" si="1"/>
        <v>0</v>
      </c>
    </row>
    <row r="71" spans="40:40">
      <c r="AN71" s="12">
        <f t="shared" si="1"/>
        <v>0</v>
      </c>
    </row>
    <row r="72" spans="40:40">
      <c r="AN72" s="12">
        <f t="shared" si="1"/>
        <v>0</v>
      </c>
    </row>
    <row r="73" spans="40:40">
      <c r="AN73" s="12">
        <f t="shared" si="1"/>
        <v>0</v>
      </c>
    </row>
    <row r="74" spans="40:40">
      <c r="AN74" s="12">
        <f t="shared" si="1"/>
        <v>0</v>
      </c>
    </row>
    <row r="75" spans="40:40">
      <c r="AN75" s="12">
        <f t="shared" si="1"/>
        <v>0</v>
      </c>
    </row>
    <row r="76" spans="40:40">
      <c r="AN76" s="12">
        <f t="shared" si="1"/>
        <v>0</v>
      </c>
    </row>
    <row r="77" spans="40:40">
      <c r="AN77" s="12">
        <f t="shared" si="1"/>
        <v>0</v>
      </c>
    </row>
    <row r="78" spans="40:40">
      <c r="AN78" s="12">
        <f t="shared" si="1"/>
        <v>0</v>
      </c>
    </row>
    <row r="79" spans="40:40">
      <c r="AN79" s="12">
        <f t="shared" si="1"/>
        <v>0</v>
      </c>
    </row>
    <row r="80" spans="40:40">
      <c r="AN80" s="12">
        <f t="shared" si="1"/>
        <v>0</v>
      </c>
    </row>
    <row r="81" spans="40:40">
      <c r="AN81" s="12">
        <f t="shared" si="1"/>
        <v>0</v>
      </c>
    </row>
    <row r="82" spans="40:40">
      <c r="AN82" s="12">
        <f t="shared" si="1"/>
        <v>0</v>
      </c>
    </row>
    <row r="83" spans="40:40">
      <c r="AN83" s="12">
        <f t="shared" si="1"/>
        <v>0</v>
      </c>
    </row>
    <row r="84" spans="40:40">
      <c r="AN84" s="12">
        <f t="shared" si="1"/>
        <v>0</v>
      </c>
    </row>
    <row r="85" spans="40:40">
      <c r="AN85" s="12">
        <f t="shared" si="1"/>
        <v>0</v>
      </c>
    </row>
    <row r="86" spans="40:40">
      <c r="AN86" s="12">
        <f t="shared" si="1"/>
        <v>0</v>
      </c>
    </row>
    <row r="87" spans="40:40">
      <c r="AN87" s="12">
        <f t="shared" si="1"/>
        <v>0</v>
      </c>
    </row>
    <row r="88" spans="40:40">
      <c r="AN88" s="12">
        <f t="shared" si="1"/>
        <v>0</v>
      </c>
    </row>
    <row r="89" spans="40:40">
      <c r="AN89" s="12">
        <f t="shared" si="1"/>
        <v>0</v>
      </c>
    </row>
    <row r="90" spans="40:40">
      <c r="AN90" s="12">
        <f t="shared" si="1"/>
        <v>0</v>
      </c>
    </row>
    <row r="91" spans="40:40">
      <c r="AN91" s="12">
        <f t="shared" si="1"/>
        <v>0</v>
      </c>
    </row>
    <row r="92" spans="40:40">
      <c r="AN92" s="12">
        <f t="shared" si="1"/>
        <v>0</v>
      </c>
    </row>
    <row r="93" spans="40:40">
      <c r="AN93" s="12">
        <f t="shared" si="1"/>
        <v>0</v>
      </c>
    </row>
    <row r="94" spans="40:40">
      <c r="AN94" s="12">
        <f t="shared" si="1"/>
        <v>0</v>
      </c>
    </row>
    <row r="95" spans="40:40">
      <c r="AN95" s="12">
        <f t="shared" si="1"/>
        <v>0</v>
      </c>
    </row>
    <row r="96" spans="40:40">
      <c r="AN96" s="12">
        <f t="shared" si="1"/>
        <v>0</v>
      </c>
    </row>
    <row r="97" spans="40:40">
      <c r="AN97" s="12">
        <f t="shared" si="1"/>
        <v>0</v>
      </c>
    </row>
    <row r="98" spans="40:40">
      <c r="AN98" s="12">
        <f t="shared" si="1"/>
        <v>0</v>
      </c>
    </row>
    <row r="99" spans="40:40">
      <c r="AN99" s="12">
        <f t="shared" si="1"/>
        <v>0</v>
      </c>
    </row>
  </sheetData>
  <sheetProtection sheet="1" objects="1"/>
  <mergeCells count="11">
    <mergeCell ref="D1:F1"/>
    <mergeCell ref="AA1:AL1"/>
    <mergeCell ref="D2:F2"/>
    <mergeCell ref="AJ2:AK2"/>
    <mergeCell ref="D3:F3"/>
    <mergeCell ref="AB2:AB3"/>
    <mergeCell ref="AC2:AC3"/>
    <mergeCell ref="AD2:AD3"/>
    <mergeCell ref="AE2:AE3"/>
    <mergeCell ref="AF2:AF3"/>
    <mergeCell ref="AG2:AG3"/>
  </mergeCells>
  <pageMargins left="0.75" right="0.75" top="1" bottom="1" header="0.511805555555556" footer="0.511805555555556"/>
  <headerFooter/>
  <drawing r:id="rId1"/>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sheetPr>
    <pageSetUpPr autoPageBreaks="0"/>
  </sheetPr>
  <dimension ref="A1:AN99"/>
  <sheetViews>
    <sheetView showZeros="0" workbookViewId="0">
      <selection activeCell="A1" sqref="A1"/>
    </sheetView>
  </sheetViews>
  <sheetFormatPr defaultColWidth="9.14285714285714" defaultRowHeight="15"/>
  <cols>
    <col min="1" max="1" width="20.5714285714286" customWidth="1"/>
    <col min="2" max="2" width="29.7142857142857" style="8" customWidth="1"/>
    <col min="3" max="3" width="10.2857142857143" style="9" customWidth="1"/>
    <col min="4" max="4" width="10.2857142857143" style="10" customWidth="1"/>
    <col min="5" max="6" width="10.2857142857143" style="9" customWidth="1"/>
    <col min="7" max="7" width="10.2857142857143" style="8" customWidth="1"/>
    <col min="8" max="11" width="10.2857142857143" style="9" customWidth="1"/>
    <col min="12" max="12" width="10.2857142857143" style="11" customWidth="1"/>
    <col min="13" max="24" width="10.2857142857143" style="12" customWidth="1"/>
    <col min="26" max="26" width="0.990476190476191" customWidth="1"/>
    <col min="27" max="27" width="20.5714285714286" customWidth="1"/>
    <col min="28" max="28" width="29.7142857142857" style="8" customWidth="1"/>
    <col min="29" max="29" width="6.71428571428571" style="9" customWidth="1"/>
    <col min="30" max="30" width="19.1428571428571" style="10" customWidth="1"/>
    <col min="31" max="31" width="8.28571428571429" style="9" customWidth="1"/>
    <col min="32" max="32" width="7.42857142857143" style="9" customWidth="1"/>
    <col min="33" max="33" width="33.2857142857143" style="8" customWidth="1"/>
    <col min="34" max="34" width="9.28571428571429" style="9" customWidth="1"/>
    <col min="35" max="35" width="5.42857142857143" style="9" customWidth="1"/>
    <col min="36" max="36" width="3.85714285714286" style="9" customWidth="1"/>
    <col min="37" max="37" width="6.57142857142857" style="9" customWidth="1"/>
    <col min="38" max="38" width="36.2857142857143" style="11" customWidth="1"/>
    <col min="39" max="39" width="0.857142857142857" customWidth="1"/>
    <col min="40" max="40" width="9.14285714285714" style="12"/>
  </cols>
  <sheetData>
    <row r="1" ht="22.5" spans="1:40">
      <c r="A1" s="13" t="str">
        <f>Attraction_List!$Z$2</f>
        <v>Sheet Name</v>
      </c>
      <c r="B1" s="14" t="str">
        <f ca="1">MID(CELL("filename",B1),FIND("]",CELL("filename",B1))+1,255)</f>
        <v>The_Magic_Lamp_Theater</v>
      </c>
      <c r="C1" s="14"/>
      <c r="D1" s="15" t="str">
        <f ca="1">HYPERLINK("#"&amp;CELL("address",INDEX(Attraction_List!$A$3:$A$9999,MATCH($B$1,Attraction_List!$Z$3:$Z$9999,0),1)),"Back to Attraction List")</f>
        <v>Back to Attraction List</v>
      </c>
      <c r="E1" s="16"/>
      <c r="F1" s="17"/>
      <c r="G1" s="18"/>
      <c r="H1" s="18"/>
      <c r="I1" s="18"/>
      <c r="J1" s="18"/>
      <c r="K1" s="18"/>
      <c r="L1" s="25"/>
      <c r="AA1" s="30" t="str">
        <f ca="1">N($B$14)&amp;" Task(s) From "&amp;N($B$15)&amp;" Character(s) Use "&amp;CHAR(34)&amp;$B$2&amp;CHAR(34)&amp;" For "&amp;N($AN$1)&amp;" Token(s)"</f>
        <v>0 Task(s) From 0 Character(s) Use "The Magic Lamp Theater" For 0 Token(s)</v>
      </c>
      <c r="AB1" s="31"/>
      <c r="AC1" s="31"/>
      <c r="AD1" s="31"/>
      <c r="AE1" s="31"/>
      <c r="AF1" s="31"/>
      <c r="AG1" s="31"/>
      <c r="AH1" s="31"/>
      <c r="AI1" s="31"/>
      <c r="AJ1" s="31"/>
      <c r="AK1" s="31"/>
      <c r="AL1" s="61"/>
      <c r="AN1" s="12">
        <f ca="1">SUM($AN$4:$AN$9999)</f>
        <v>0</v>
      </c>
    </row>
    <row r="2" ht="22.5" spans="1:40">
      <c r="A2" s="13" t="str">
        <f>Attraction_List!$A$2</f>
        <v>Name</v>
      </c>
      <c r="B2" s="19" t="str">
        <f ca="1">LOOKUP(B1,Attraction_List!$Z$3:$Z$9999,Attraction_List!$A$3:$A$9999)</f>
        <v>The Magic Lamp Theater</v>
      </c>
      <c r="C2" s="19"/>
      <c r="D2" s="9"/>
      <c r="G2" s="20"/>
      <c r="AA2" s="32" t="str">
        <f>HYPERLINK("#$A$1","&lt;&lt;&lt; Attraction Info")</f>
        <v>&lt;&lt;&lt; Attraction Info</v>
      </c>
      <c r="AB2" s="33" t="s">
        <v>276</v>
      </c>
      <c r="AC2" s="34" t="s">
        <v>277</v>
      </c>
      <c r="AD2" s="35" t="s">
        <v>278</v>
      </c>
      <c r="AE2" s="34" t="s">
        <v>279</v>
      </c>
      <c r="AF2" s="34" t="s">
        <v>280</v>
      </c>
      <c r="AG2" s="33" t="s">
        <v>281</v>
      </c>
      <c r="AH2" s="62"/>
      <c r="AI2" s="63" t="s">
        <v>282</v>
      </c>
      <c r="AJ2" s="62" t="s">
        <v>283</v>
      </c>
      <c r="AK2" s="62"/>
      <c r="AL2" s="64" t="str">
        <f ca="1">HYPERLINK("#"&amp;CELL("address",INDEX(Attraction_List!$A$3:$A$9999,MATCH($B$1,Attraction_List!$Z$3:$Z$9999,0),1)),"Back to Attraction List")</f>
        <v>Back to Attraction List</v>
      </c>
      <c r="AN2" s="12">
        <f ca="1" t="shared" ref="AN2:AN66" si="0">IF(ISBLANK($AL2),0,1+LEN($AL2)-LEN(SUBSTITUTE($AL2,"●","")))</f>
        <v>1</v>
      </c>
    </row>
    <row r="3" ht="22.5" spans="1:38">
      <c r="A3" s="13" t="str">
        <f>Attraction_List!$C$2</f>
        <v>Cost</v>
      </c>
      <c r="B3" s="19">
        <f ca="1">LOOKUP(B1,Attraction_List!$Z$3:$Z$9999,Attraction_List!$C$3:$C$9999)</f>
        <v>7500</v>
      </c>
      <c r="C3" s="19"/>
      <c r="D3" s="15" t="str">
        <f>IF($B$14&gt;0,HYPERLINK("#$AL$1","Task List &gt;&gt;&gt;"),HYPERLINK("#$A$1","No Tasks"))</f>
        <v>No Tasks</v>
      </c>
      <c r="E3" s="17"/>
      <c r="F3" s="17"/>
      <c r="G3" s="20"/>
      <c r="AA3" s="75" t="s">
        <v>284</v>
      </c>
      <c r="AB3" s="76"/>
      <c r="AC3" s="77"/>
      <c r="AD3" s="78"/>
      <c r="AE3" s="77"/>
      <c r="AF3" s="77"/>
      <c r="AG3" s="76"/>
      <c r="AH3" s="82" t="s">
        <v>285</v>
      </c>
      <c r="AI3" s="82" t="s">
        <v>286</v>
      </c>
      <c r="AJ3" s="82" t="s">
        <v>28</v>
      </c>
      <c r="AK3" s="82" t="s">
        <v>29</v>
      </c>
      <c r="AL3" s="83" t="s">
        <v>30</v>
      </c>
    </row>
    <row r="4" ht="21.75" spans="1:40">
      <c r="A4" s="13" t="str">
        <f>Attraction_List!$D$2</f>
        <v>Cost Units</v>
      </c>
      <c r="B4" s="19" t="str">
        <f ca="1">LOOKUP(B1,Attraction_List!$Z$3:$Z$9999,Attraction_List!$D$3:$D$9999)</f>
        <v>Elixirs</v>
      </c>
      <c r="C4" s="19"/>
      <c r="E4" s="21"/>
      <c r="G4" s="20"/>
      <c r="L4" s="26"/>
      <c r="AA4" s="44"/>
      <c r="AB4" s="45"/>
      <c r="AC4" s="45"/>
      <c r="AD4" s="45"/>
      <c r="AE4" s="45"/>
      <c r="AF4" s="45"/>
      <c r="AG4" s="45"/>
      <c r="AH4" s="45"/>
      <c r="AI4" s="45"/>
      <c r="AJ4" s="45"/>
      <c r="AK4" s="45"/>
      <c r="AL4" s="46"/>
      <c r="AN4" s="12">
        <f ca="1" t="shared" si="0"/>
        <v>0</v>
      </c>
    </row>
    <row r="5" ht="21" spans="1:40">
      <c r="A5" s="13" t="str">
        <f>Attraction_List!$E$2</f>
        <v>Limited Time</v>
      </c>
      <c r="B5" s="19" t="str">
        <f ca="1">IF(LOOKUP(B1,Attraction_List!$Z$3:$Z$9999,Attraction_List!$E$3:$E$9999)="Y","Yes","No")</f>
        <v>No</v>
      </c>
      <c r="C5" s="19"/>
      <c r="E5" s="21"/>
      <c r="G5" s="20"/>
      <c r="L5" s="26"/>
      <c r="AA5" s="44"/>
      <c r="AB5" s="45"/>
      <c r="AC5" s="45"/>
      <c r="AD5" s="45"/>
      <c r="AE5" s="45"/>
      <c r="AF5" s="45"/>
      <c r="AG5" s="45"/>
      <c r="AH5" s="45"/>
      <c r="AI5" s="45"/>
      <c r="AJ5" s="45"/>
      <c r="AK5" s="45"/>
      <c r="AL5" s="46"/>
      <c r="AN5" s="12">
        <f ca="1" t="shared" si="0"/>
        <v>0</v>
      </c>
    </row>
    <row r="6" ht="21" spans="1:40">
      <c r="A6" s="13" t="str">
        <f>Attraction_List!$F$2</f>
        <v>Build Time</v>
      </c>
      <c r="B6" s="19" t="str">
        <f ca="1">LOOKUP(B1,Attraction_List!$Z$3:$Z$9999,Attraction_List!$F$3:$F$9999)</f>
        <v>0s</v>
      </c>
      <c r="C6" s="19"/>
      <c r="E6" s="21"/>
      <c r="G6" s="20"/>
      <c r="L6" s="26"/>
      <c r="AA6" s="44"/>
      <c r="AB6" s="45"/>
      <c r="AC6" s="45"/>
      <c r="AD6" s="45"/>
      <c r="AE6" s="45"/>
      <c r="AF6" s="45"/>
      <c r="AG6" s="45"/>
      <c r="AH6" s="45"/>
      <c r="AI6" s="45"/>
      <c r="AJ6" s="45"/>
      <c r="AK6" s="45"/>
      <c r="AL6" s="46"/>
      <c r="AN6" s="12">
        <f ca="1" t="shared" si="0"/>
        <v>0</v>
      </c>
    </row>
    <row r="7" ht="21" spans="1:40">
      <c r="A7" s="13" t="str">
        <f>Attraction_List!$G$2</f>
        <v>Size</v>
      </c>
      <c r="B7" s="19" t="str">
        <f ca="1">LOOKUP(B1,Attraction_List!$Z$3:$Z$9999,Attraction_List!$G$3:$G$9999)</f>
        <v>13x13</v>
      </c>
      <c r="C7" s="19"/>
      <c r="E7" s="21"/>
      <c r="G7" s="20"/>
      <c r="L7" s="26"/>
      <c r="AA7" s="44"/>
      <c r="AB7" s="45"/>
      <c r="AC7" s="45"/>
      <c r="AD7" s="45"/>
      <c r="AE7" s="45"/>
      <c r="AF7" s="45"/>
      <c r="AG7" s="45"/>
      <c r="AH7" s="45"/>
      <c r="AI7" s="45"/>
      <c r="AJ7" s="45"/>
      <c r="AK7" s="45"/>
      <c r="AL7" s="46"/>
      <c r="AN7" s="12">
        <f ca="1" t="shared" si="0"/>
        <v>0</v>
      </c>
    </row>
    <row r="8" ht="21" spans="1:40">
      <c r="A8" s="13" t="str">
        <f>Attraction_List!$H$2</f>
        <v>Collect Time</v>
      </c>
      <c r="B8" s="19" t="str">
        <f ca="1">LOOKUP(B1,Attraction_List!$Z$3:$Z$9999,Attraction_List!$H$3:$H$9999)</f>
        <v>6h</v>
      </c>
      <c r="C8" s="19"/>
      <c r="E8" s="21"/>
      <c r="G8" s="20"/>
      <c r="L8" s="26"/>
      <c r="AA8" s="44"/>
      <c r="AB8" s="45"/>
      <c r="AC8" s="45"/>
      <c r="AD8" s="45"/>
      <c r="AE8" s="45"/>
      <c r="AF8" s="45"/>
      <c r="AG8" s="45"/>
      <c r="AH8" s="45"/>
      <c r="AI8" s="45"/>
      <c r="AJ8" s="45"/>
      <c r="AK8" s="45"/>
      <c r="AL8" s="46"/>
      <c r="AN8" s="12">
        <f ca="1" t="shared" si="0"/>
        <v>0</v>
      </c>
    </row>
    <row r="9" ht="21" spans="1:40">
      <c r="A9" s="13" t="str">
        <f>Attraction_List!$I$2</f>
        <v>Striking Gold</v>
      </c>
      <c r="B9" s="19" t="str">
        <f ca="1">IF(LOOKUP(B1,Attraction_List!$Z$3:$Z$9999,Attraction_List!$I$3:$I$9999)="Y","Yes","No")</f>
        <v>No</v>
      </c>
      <c r="C9" s="19"/>
      <c r="E9" s="21"/>
      <c r="G9" s="20"/>
      <c r="L9" s="26"/>
      <c r="AA9" s="44"/>
      <c r="AB9" s="45"/>
      <c r="AC9" s="45"/>
      <c r="AD9" s="45"/>
      <c r="AE9" s="45"/>
      <c r="AF9" s="45"/>
      <c r="AG9" s="45"/>
      <c r="AH9" s="45"/>
      <c r="AI9" s="45"/>
      <c r="AJ9" s="45"/>
      <c r="AK9" s="45"/>
      <c r="AL9" s="46"/>
      <c r="AN9" s="12">
        <f ca="1" t="shared" si="0"/>
        <v>0</v>
      </c>
    </row>
    <row r="10" ht="21" spans="1:40">
      <c r="A10" s="13" t="str">
        <f>Attraction_List!$J$2</f>
        <v>XP</v>
      </c>
      <c r="B10" s="19">
        <f ca="1">LOOKUP(B1,Attraction_List!$Z$3:$Z$9999,Attraction_List!$J$3:$J$9999)</f>
        <v>27</v>
      </c>
      <c r="C10" s="19"/>
      <c r="E10" s="21"/>
      <c r="G10" s="20"/>
      <c r="L10" s="26"/>
      <c r="AA10" s="44"/>
      <c r="AB10" s="45"/>
      <c r="AC10" s="45"/>
      <c r="AD10" s="45"/>
      <c r="AE10" s="45"/>
      <c r="AF10" s="45"/>
      <c r="AG10" s="45"/>
      <c r="AH10" s="45"/>
      <c r="AI10" s="45"/>
      <c r="AJ10" s="45"/>
      <c r="AK10" s="45"/>
      <c r="AL10" s="46"/>
      <c r="AN10" s="12">
        <f ca="1" t="shared" si="0"/>
        <v>0</v>
      </c>
    </row>
    <row r="11" ht="21" spans="1:40">
      <c r="A11" s="13" t="str">
        <f>Attraction_List!$K$2</f>
        <v>Magic</v>
      </c>
      <c r="B11" s="19">
        <f ca="1">LOOKUP(B1,Attraction_List!$Z$3:$Z$9999,Attraction_List!$K$3:$K$9999)</f>
        <v>140</v>
      </c>
      <c r="C11" s="19"/>
      <c r="D11" s="22"/>
      <c r="E11" s="23"/>
      <c r="F11" s="24"/>
      <c r="G11" s="22"/>
      <c r="H11" s="24"/>
      <c r="I11" s="24"/>
      <c r="J11" s="24"/>
      <c r="K11" s="24"/>
      <c r="L11" s="27"/>
      <c r="AA11" s="44"/>
      <c r="AB11" s="45"/>
      <c r="AC11" s="45"/>
      <c r="AD11" s="45"/>
      <c r="AE11" s="45"/>
      <c r="AF11" s="45"/>
      <c r="AG11" s="45"/>
      <c r="AH11" s="45"/>
      <c r="AI11" s="45"/>
      <c r="AJ11" s="45"/>
      <c r="AK11" s="45"/>
      <c r="AL11" s="46"/>
      <c r="AN11" s="12">
        <f ca="1" t="shared" si="0"/>
        <v>0</v>
      </c>
    </row>
    <row r="12" ht="21" spans="1:40">
      <c r="A12" s="13" t="str">
        <f>Attraction_List!$L$2</f>
        <v>Possible Tokens</v>
      </c>
      <c r="B12" s="19" t="str">
        <f ca="1">LOOKUP(B1,Attraction_List!$Z$3:$Z$9999,Attraction_List!$L$3:$L$9999)</f>
        <v>Charming Gloves</v>
      </c>
      <c r="C12" s="19"/>
      <c r="E12" s="21"/>
      <c r="G12" s="20"/>
      <c r="L12" s="28"/>
      <c r="AA12" s="44"/>
      <c r="AB12" s="45"/>
      <c r="AC12" s="45"/>
      <c r="AD12" s="45"/>
      <c r="AE12" s="45"/>
      <c r="AF12" s="45"/>
      <c r="AG12" s="45"/>
      <c r="AH12" s="45"/>
      <c r="AI12" s="45"/>
      <c r="AJ12" s="45"/>
      <c r="AK12" s="45"/>
      <c r="AL12" s="46"/>
      <c r="AN12" s="12">
        <f ca="1" t="shared" si="0"/>
        <v>0</v>
      </c>
    </row>
    <row r="13" ht="21" spans="1:40">
      <c r="A13" s="13" t="str">
        <f>Attraction_List!$M$2</f>
        <v>Activity</v>
      </c>
      <c r="B13" s="19" t="str">
        <f ca="1">LOOKUP(B1,Attraction_List!$Z$3:$Z$9999,Attraction_List!$M$3:$M$9999)</f>
        <v>Charming Snakes</v>
      </c>
      <c r="C13" s="19"/>
      <c r="E13" s="21"/>
      <c r="G13" s="20"/>
      <c r="L13" s="29"/>
      <c r="AA13" s="44"/>
      <c r="AB13" s="45"/>
      <c r="AC13" s="45"/>
      <c r="AD13" s="45"/>
      <c r="AE13" s="45"/>
      <c r="AF13" s="45"/>
      <c r="AG13" s="45"/>
      <c r="AH13" s="45"/>
      <c r="AI13" s="45"/>
      <c r="AJ13" s="45"/>
      <c r="AK13" s="45"/>
      <c r="AL13" s="46"/>
      <c r="AN13" s="12">
        <f ca="1" t="shared" si="0"/>
        <v>0</v>
      </c>
    </row>
    <row r="14" ht="21" spans="1:40">
      <c r="A14" s="13" t="s">
        <v>308</v>
      </c>
      <c r="B14" s="22">
        <f>COUNTA($AB$4:$AB$9999)</f>
        <v>0</v>
      </c>
      <c r="C14" s="24"/>
      <c r="D14" s="22"/>
      <c r="E14" s="23"/>
      <c r="F14" s="24"/>
      <c r="G14" s="20"/>
      <c r="H14" s="24"/>
      <c r="I14" s="24"/>
      <c r="J14" s="24"/>
      <c r="K14" s="24"/>
      <c r="L14" s="28"/>
      <c r="AA14" s="44"/>
      <c r="AB14" s="45"/>
      <c r="AC14" s="45"/>
      <c r="AD14" s="45"/>
      <c r="AE14" s="45"/>
      <c r="AF14" s="45"/>
      <c r="AG14" s="45"/>
      <c r="AH14" s="45"/>
      <c r="AI14" s="45"/>
      <c r="AJ14" s="45"/>
      <c r="AK14" s="45"/>
      <c r="AL14" s="46"/>
      <c r="AN14" s="12">
        <f ca="1" t="shared" si="0"/>
        <v>0</v>
      </c>
    </row>
    <row r="15" ht="21" spans="1:40">
      <c r="A15" s="13" t="s">
        <v>311</v>
      </c>
      <c r="B15" s="22">
        <f>COUNTA($AA$4:$AA$9999)</f>
        <v>0</v>
      </c>
      <c r="C15" s="24"/>
      <c r="D15" s="22"/>
      <c r="E15" s="23"/>
      <c r="F15" s="24"/>
      <c r="G15" s="20"/>
      <c r="H15" s="24"/>
      <c r="I15" s="24"/>
      <c r="J15" s="24"/>
      <c r="K15" s="24"/>
      <c r="L15" s="28"/>
      <c r="AA15" s="44"/>
      <c r="AB15" s="45"/>
      <c r="AC15" s="45"/>
      <c r="AD15" s="45"/>
      <c r="AE15" s="45"/>
      <c r="AF15" s="45"/>
      <c r="AG15" s="45"/>
      <c r="AH15" s="45"/>
      <c r="AI15" s="45"/>
      <c r="AJ15" s="45"/>
      <c r="AK15" s="45"/>
      <c r="AL15" s="46"/>
      <c r="AN15" s="12">
        <f ca="1" t="shared" si="0"/>
        <v>0</v>
      </c>
    </row>
    <row r="16" spans="27:40">
      <c r="AA16" s="44"/>
      <c r="AB16" s="46"/>
      <c r="AC16" s="45"/>
      <c r="AD16" s="47"/>
      <c r="AE16" s="45"/>
      <c r="AF16" s="45"/>
      <c r="AG16" s="45"/>
      <c r="AH16" s="45"/>
      <c r="AI16" s="45"/>
      <c r="AJ16" s="45"/>
      <c r="AK16" s="45"/>
      <c r="AL16" s="46"/>
      <c r="AN16" s="12">
        <f ca="1" t="shared" si="0"/>
        <v>0</v>
      </c>
    </row>
    <row r="17" spans="27:40">
      <c r="AA17" s="44"/>
      <c r="AB17" s="46"/>
      <c r="AC17" s="45"/>
      <c r="AD17" s="45"/>
      <c r="AE17" s="45"/>
      <c r="AF17" s="45"/>
      <c r="AG17" s="45"/>
      <c r="AH17" s="45"/>
      <c r="AI17" s="45"/>
      <c r="AJ17" s="45"/>
      <c r="AK17" s="45"/>
      <c r="AL17" s="46"/>
      <c r="AN17" s="12">
        <f ca="1" t="shared" si="0"/>
        <v>0</v>
      </c>
    </row>
    <row r="18" spans="27:40">
      <c r="AA18" s="44"/>
      <c r="AB18" s="46"/>
      <c r="AC18" s="45"/>
      <c r="AD18" s="45"/>
      <c r="AE18" s="45"/>
      <c r="AF18" s="45"/>
      <c r="AG18" s="46"/>
      <c r="AH18" s="45"/>
      <c r="AI18" s="45"/>
      <c r="AJ18" s="45"/>
      <c r="AK18" s="45"/>
      <c r="AL18" s="46"/>
      <c r="AN18" s="12">
        <f ca="1" t="shared" si="0"/>
        <v>0</v>
      </c>
    </row>
    <row r="19" spans="27:40">
      <c r="AA19" s="44"/>
      <c r="AB19" s="46"/>
      <c r="AC19" s="45"/>
      <c r="AD19" s="45"/>
      <c r="AE19" s="45"/>
      <c r="AF19" s="45"/>
      <c r="AG19" s="46"/>
      <c r="AH19" s="45"/>
      <c r="AI19" s="45"/>
      <c r="AJ19" s="45"/>
      <c r="AK19" s="45"/>
      <c r="AL19" s="46"/>
      <c r="AN19" s="12">
        <f ca="1" t="shared" si="0"/>
        <v>0</v>
      </c>
    </row>
    <row r="20" spans="27:40">
      <c r="AA20" s="44"/>
      <c r="AB20" s="46"/>
      <c r="AC20" s="45"/>
      <c r="AD20" s="47"/>
      <c r="AE20" s="45"/>
      <c r="AF20" s="45"/>
      <c r="AG20" s="46"/>
      <c r="AH20" s="45"/>
      <c r="AI20" s="45"/>
      <c r="AJ20" s="45"/>
      <c r="AK20" s="45"/>
      <c r="AL20" s="46"/>
      <c r="AN20" s="12">
        <f ca="1" t="shared" si="0"/>
        <v>0</v>
      </c>
    </row>
    <row r="21" spans="27:40">
      <c r="AA21" s="44"/>
      <c r="AB21" s="46"/>
      <c r="AC21" s="45"/>
      <c r="AD21" s="45"/>
      <c r="AE21" s="45"/>
      <c r="AF21" s="45"/>
      <c r="AG21" s="46"/>
      <c r="AH21" s="45"/>
      <c r="AI21" s="45"/>
      <c r="AJ21" s="45"/>
      <c r="AK21" s="45"/>
      <c r="AL21" s="46"/>
      <c r="AN21" s="12">
        <f ca="1" t="shared" si="0"/>
        <v>0</v>
      </c>
    </row>
    <row r="22" spans="27:40">
      <c r="AA22" s="44"/>
      <c r="AB22" s="46"/>
      <c r="AC22" s="45"/>
      <c r="AD22" s="45"/>
      <c r="AE22" s="45"/>
      <c r="AF22" s="45"/>
      <c r="AG22" s="46"/>
      <c r="AH22" s="45"/>
      <c r="AI22" s="45"/>
      <c r="AJ22" s="45"/>
      <c r="AK22" s="45"/>
      <c r="AL22" s="46"/>
      <c r="AN22" s="12">
        <f ca="1" t="shared" si="0"/>
        <v>0</v>
      </c>
    </row>
    <row r="23" spans="27:40">
      <c r="AA23" s="44"/>
      <c r="AB23" s="46"/>
      <c r="AC23" s="45"/>
      <c r="AD23" s="45"/>
      <c r="AE23" s="45"/>
      <c r="AF23" s="45"/>
      <c r="AG23" s="46"/>
      <c r="AH23" s="45"/>
      <c r="AI23" s="45"/>
      <c r="AJ23" s="45"/>
      <c r="AK23" s="45"/>
      <c r="AL23" s="46"/>
      <c r="AN23" s="12">
        <f ca="1" t="shared" si="0"/>
        <v>0</v>
      </c>
    </row>
    <row r="24" spans="27:40">
      <c r="AA24" s="44"/>
      <c r="AB24" s="45"/>
      <c r="AC24" s="45"/>
      <c r="AD24" s="45"/>
      <c r="AE24" s="45"/>
      <c r="AF24" s="45"/>
      <c r="AG24" s="45"/>
      <c r="AH24" s="45"/>
      <c r="AI24" s="45"/>
      <c r="AJ24" s="45"/>
      <c r="AK24" s="45"/>
      <c r="AL24" s="46"/>
      <c r="AN24" s="12">
        <f ca="1" t="shared" si="0"/>
        <v>0</v>
      </c>
    </row>
    <row r="25" spans="27:40">
      <c r="AA25" s="44"/>
      <c r="AB25" s="45"/>
      <c r="AC25" s="45"/>
      <c r="AD25" s="47"/>
      <c r="AE25" s="45"/>
      <c r="AF25" s="45"/>
      <c r="AG25" s="45"/>
      <c r="AH25" s="45"/>
      <c r="AI25" s="45"/>
      <c r="AJ25" s="45"/>
      <c r="AK25" s="45"/>
      <c r="AL25" s="46"/>
      <c r="AN25" s="12">
        <f ca="1" t="shared" si="0"/>
        <v>0</v>
      </c>
    </row>
    <row r="26" spans="27:40">
      <c r="AA26" s="44"/>
      <c r="AB26" s="45"/>
      <c r="AC26" s="45"/>
      <c r="AD26" s="45"/>
      <c r="AE26" s="45"/>
      <c r="AF26" s="45"/>
      <c r="AG26" s="45"/>
      <c r="AH26" s="45"/>
      <c r="AI26" s="45"/>
      <c r="AJ26" s="45"/>
      <c r="AK26" s="45"/>
      <c r="AL26" s="46"/>
      <c r="AN26" s="12">
        <f ca="1" t="shared" si="0"/>
        <v>0</v>
      </c>
    </row>
    <row r="27" spans="27:40">
      <c r="AA27" s="44"/>
      <c r="AB27" s="45"/>
      <c r="AC27" s="45"/>
      <c r="AD27" s="45"/>
      <c r="AE27" s="45"/>
      <c r="AF27" s="45"/>
      <c r="AG27" s="45"/>
      <c r="AH27" s="45"/>
      <c r="AI27" s="45"/>
      <c r="AJ27" s="45"/>
      <c r="AK27" s="45"/>
      <c r="AL27" s="46"/>
      <c r="AN27" s="12">
        <f ca="1" t="shared" si="0"/>
        <v>0</v>
      </c>
    </row>
    <row r="28" spans="27:40">
      <c r="AA28" s="44"/>
      <c r="AB28" s="45"/>
      <c r="AC28" s="45"/>
      <c r="AD28" s="45"/>
      <c r="AE28" s="45"/>
      <c r="AF28" s="45"/>
      <c r="AG28" s="45"/>
      <c r="AH28" s="45"/>
      <c r="AI28" s="45"/>
      <c r="AJ28" s="45"/>
      <c r="AK28" s="45"/>
      <c r="AL28" s="46"/>
      <c r="AN28" s="12">
        <f ca="1" t="shared" si="0"/>
        <v>0</v>
      </c>
    </row>
    <row r="29" spans="27:40">
      <c r="AA29" s="44"/>
      <c r="AB29" s="45"/>
      <c r="AC29" s="45"/>
      <c r="AD29" s="45"/>
      <c r="AE29" s="45"/>
      <c r="AF29" s="45"/>
      <c r="AG29" s="45"/>
      <c r="AH29" s="45"/>
      <c r="AI29" s="45"/>
      <c r="AJ29" s="45"/>
      <c r="AK29" s="45"/>
      <c r="AL29" s="46"/>
      <c r="AN29" s="12">
        <f ca="1" t="shared" si="0"/>
        <v>0</v>
      </c>
    </row>
    <row r="30" spans="27:40">
      <c r="AA30" s="44"/>
      <c r="AB30" s="45"/>
      <c r="AC30" s="45"/>
      <c r="AD30" s="45"/>
      <c r="AE30" s="45"/>
      <c r="AF30" s="45"/>
      <c r="AG30" s="45"/>
      <c r="AH30" s="45"/>
      <c r="AI30" s="45"/>
      <c r="AJ30" s="45"/>
      <c r="AK30" s="45"/>
      <c r="AL30" s="46"/>
      <c r="AN30" s="12">
        <f ca="1" t="shared" si="0"/>
        <v>0</v>
      </c>
    </row>
    <row r="31" spans="27:40">
      <c r="AA31" s="44"/>
      <c r="AB31" s="45"/>
      <c r="AC31" s="45"/>
      <c r="AD31" s="45"/>
      <c r="AE31" s="45"/>
      <c r="AF31" s="45"/>
      <c r="AG31" s="45"/>
      <c r="AH31" s="45"/>
      <c r="AI31" s="45"/>
      <c r="AJ31" s="45"/>
      <c r="AK31" s="45"/>
      <c r="AL31" s="46"/>
      <c r="AN31" s="12">
        <f ca="1" t="shared" si="0"/>
        <v>0</v>
      </c>
    </row>
    <row r="32" spans="27:40">
      <c r="AA32" s="44"/>
      <c r="AB32" s="45"/>
      <c r="AC32" s="45"/>
      <c r="AD32" s="45"/>
      <c r="AE32" s="45"/>
      <c r="AF32" s="45"/>
      <c r="AG32" s="45"/>
      <c r="AH32" s="45"/>
      <c r="AI32" s="45"/>
      <c r="AJ32" s="45"/>
      <c r="AK32" s="45"/>
      <c r="AL32" s="46"/>
      <c r="AN32" s="12">
        <f ca="1" t="shared" si="0"/>
        <v>0</v>
      </c>
    </row>
    <row r="33" spans="27:40">
      <c r="AA33" s="44"/>
      <c r="AB33" s="45"/>
      <c r="AC33" s="45"/>
      <c r="AD33" s="47"/>
      <c r="AE33" s="45"/>
      <c r="AF33" s="45"/>
      <c r="AG33" s="45"/>
      <c r="AH33" s="45"/>
      <c r="AI33" s="45"/>
      <c r="AJ33" s="45"/>
      <c r="AK33" s="45"/>
      <c r="AL33" s="46"/>
      <c r="AN33" s="12">
        <f ca="1" t="shared" si="0"/>
        <v>0</v>
      </c>
    </row>
    <row r="34" spans="27:40">
      <c r="AA34" s="44"/>
      <c r="AB34" s="46"/>
      <c r="AC34" s="45"/>
      <c r="AD34" s="45"/>
      <c r="AE34" s="45"/>
      <c r="AF34" s="45"/>
      <c r="AG34" s="46"/>
      <c r="AH34" s="45"/>
      <c r="AI34" s="45"/>
      <c r="AJ34" s="45"/>
      <c r="AK34" s="45"/>
      <c r="AL34" s="70"/>
      <c r="AN34" s="12">
        <f ca="1" t="shared" si="0"/>
        <v>0</v>
      </c>
    </row>
    <row r="35" spans="27:40">
      <c r="AA35" s="48"/>
      <c r="AB35" s="49"/>
      <c r="AC35" s="50"/>
      <c r="AD35" s="50"/>
      <c r="AE35" s="50"/>
      <c r="AF35" s="50"/>
      <c r="AG35" s="49"/>
      <c r="AH35" s="50"/>
      <c r="AI35" s="50"/>
      <c r="AJ35" s="50"/>
      <c r="AK35" s="50"/>
      <c r="AL35" s="71"/>
      <c r="AN35" s="12">
        <f ca="1" t="shared" si="0"/>
        <v>0</v>
      </c>
    </row>
    <row r="36" spans="27:40">
      <c r="AA36" s="48"/>
      <c r="AB36" s="49"/>
      <c r="AC36" s="50"/>
      <c r="AD36" s="50"/>
      <c r="AE36" s="50"/>
      <c r="AF36" s="50"/>
      <c r="AG36" s="49"/>
      <c r="AH36" s="50"/>
      <c r="AI36" s="50"/>
      <c r="AJ36" s="50"/>
      <c r="AK36" s="50"/>
      <c r="AL36" s="71"/>
      <c r="AN36" s="12">
        <f ca="1" t="shared" si="0"/>
        <v>0</v>
      </c>
    </row>
    <row r="37" spans="27:40">
      <c r="AA37" s="48"/>
      <c r="AB37" s="49"/>
      <c r="AC37" s="50"/>
      <c r="AD37" s="50"/>
      <c r="AE37" s="50"/>
      <c r="AF37" s="50"/>
      <c r="AG37" s="49"/>
      <c r="AH37" s="50"/>
      <c r="AI37" s="50"/>
      <c r="AJ37" s="50"/>
      <c r="AK37" s="50"/>
      <c r="AL37" s="71"/>
      <c r="AN37" s="12">
        <f ca="1" t="shared" si="0"/>
        <v>0</v>
      </c>
    </row>
    <row r="38" spans="27:40">
      <c r="AA38" s="51"/>
      <c r="AB38" s="29"/>
      <c r="AC38" s="10"/>
      <c r="AE38" s="10"/>
      <c r="AF38" s="10"/>
      <c r="AG38" s="29"/>
      <c r="AH38" s="10"/>
      <c r="AI38" s="10"/>
      <c r="AJ38" s="10"/>
      <c r="AK38" s="10"/>
      <c r="AL38" s="28"/>
      <c r="AN38" s="12">
        <f ca="1" t="shared" si="0"/>
        <v>0</v>
      </c>
    </row>
    <row r="39" spans="27:40">
      <c r="AA39" s="51"/>
      <c r="AB39" s="29"/>
      <c r="AC39" s="10"/>
      <c r="AE39" s="10"/>
      <c r="AF39" s="10"/>
      <c r="AG39" s="29"/>
      <c r="AH39" s="10"/>
      <c r="AI39" s="10"/>
      <c r="AJ39" s="10"/>
      <c r="AK39" s="10"/>
      <c r="AL39" s="28"/>
      <c r="AN39" s="12">
        <f ca="1" t="shared" si="0"/>
        <v>0</v>
      </c>
    </row>
    <row r="40" spans="27:40">
      <c r="AA40" s="51"/>
      <c r="AB40" s="29"/>
      <c r="AC40" s="10"/>
      <c r="AE40" s="10"/>
      <c r="AF40" s="10"/>
      <c r="AG40" s="29"/>
      <c r="AH40" s="10"/>
      <c r="AI40" s="10"/>
      <c r="AJ40" s="10"/>
      <c r="AK40" s="10"/>
      <c r="AL40" s="28"/>
      <c r="AN40" s="12">
        <f ca="1" t="shared" si="0"/>
        <v>0</v>
      </c>
    </row>
    <row r="41" spans="27:40">
      <c r="AA41" s="51"/>
      <c r="AB41" s="29"/>
      <c r="AC41" s="10"/>
      <c r="AE41" s="10"/>
      <c r="AF41" s="10"/>
      <c r="AG41" s="29"/>
      <c r="AH41" s="10"/>
      <c r="AI41" s="10"/>
      <c r="AJ41" s="10"/>
      <c r="AK41" s="10"/>
      <c r="AL41" s="28"/>
      <c r="AN41" s="12">
        <f ca="1" t="shared" si="0"/>
        <v>0</v>
      </c>
    </row>
    <row r="42" spans="27:40">
      <c r="AA42" s="51"/>
      <c r="AB42" s="29"/>
      <c r="AC42" s="10"/>
      <c r="AE42" s="10"/>
      <c r="AF42" s="10"/>
      <c r="AG42" s="29"/>
      <c r="AH42" s="10"/>
      <c r="AI42" s="10"/>
      <c r="AJ42" s="10"/>
      <c r="AK42" s="10"/>
      <c r="AL42" s="28"/>
      <c r="AN42" s="12">
        <f ca="1" t="shared" si="0"/>
        <v>0</v>
      </c>
    </row>
    <row r="43" spans="27:40">
      <c r="AA43" s="51"/>
      <c r="AB43" s="29"/>
      <c r="AC43" s="10"/>
      <c r="AE43" s="10"/>
      <c r="AF43" s="10"/>
      <c r="AG43" s="29"/>
      <c r="AH43" s="10"/>
      <c r="AI43" s="10"/>
      <c r="AJ43" s="10"/>
      <c r="AK43" s="10"/>
      <c r="AL43" s="28"/>
      <c r="AN43" s="12">
        <f ca="1" t="shared" si="0"/>
        <v>0</v>
      </c>
    </row>
    <row r="44" spans="40:40">
      <c r="AN44" s="12">
        <f ca="1" t="shared" si="0"/>
        <v>0</v>
      </c>
    </row>
    <row r="45" spans="27:40">
      <c r="AA45" s="52"/>
      <c r="AB45" s="53"/>
      <c r="AC45" s="54"/>
      <c r="AD45" s="50"/>
      <c r="AE45" s="54"/>
      <c r="AF45" s="54"/>
      <c r="AG45" s="53"/>
      <c r="AH45" s="54"/>
      <c r="AI45" s="54"/>
      <c r="AJ45" s="54"/>
      <c r="AK45" s="54"/>
      <c r="AL45" s="72"/>
      <c r="AM45" s="52"/>
      <c r="AN45" s="12">
        <f ca="1" t="shared" si="0"/>
        <v>0</v>
      </c>
    </row>
    <row r="46" spans="27:40">
      <c r="AA46" s="44"/>
      <c r="AB46" s="55"/>
      <c r="AC46" s="56"/>
      <c r="AD46" s="45"/>
      <c r="AE46" s="56"/>
      <c r="AF46" s="56"/>
      <c r="AG46" s="55"/>
      <c r="AH46" s="56"/>
      <c r="AI46" s="56"/>
      <c r="AJ46" s="56"/>
      <c r="AK46" s="56"/>
      <c r="AL46" s="73"/>
      <c r="AM46" s="52"/>
      <c r="AN46" s="12">
        <f ca="1" t="shared" si="0"/>
        <v>0</v>
      </c>
    </row>
    <row r="47" spans="27:40">
      <c r="AA47" s="44"/>
      <c r="AB47" s="55"/>
      <c r="AC47" s="56"/>
      <c r="AD47" s="45"/>
      <c r="AE47" s="56"/>
      <c r="AF47" s="56"/>
      <c r="AG47" s="55"/>
      <c r="AH47" s="56"/>
      <c r="AI47" s="56"/>
      <c r="AJ47" s="56"/>
      <c r="AK47" s="56"/>
      <c r="AL47" s="46"/>
      <c r="AM47" s="52"/>
      <c r="AN47" s="12">
        <f ca="1" t="shared" si="0"/>
        <v>0</v>
      </c>
    </row>
    <row r="48" spans="27:40">
      <c r="AA48" s="44"/>
      <c r="AB48" s="55"/>
      <c r="AC48" s="56"/>
      <c r="AD48" s="57"/>
      <c r="AE48" s="56"/>
      <c r="AF48" s="56"/>
      <c r="AG48" s="55"/>
      <c r="AH48" s="56"/>
      <c r="AI48" s="56"/>
      <c r="AJ48" s="56"/>
      <c r="AK48" s="56"/>
      <c r="AL48" s="46"/>
      <c r="AM48" s="52"/>
      <c r="AN48" s="12">
        <f ca="1" t="shared" si="0"/>
        <v>0</v>
      </c>
    </row>
    <row r="49" spans="27:40">
      <c r="AA49" s="58"/>
      <c r="AB49" s="59"/>
      <c r="AC49" s="21"/>
      <c r="AD49" s="60"/>
      <c r="AE49" s="21"/>
      <c r="AF49" s="21"/>
      <c r="AG49" s="59"/>
      <c r="AH49" s="21"/>
      <c r="AI49" s="21"/>
      <c r="AJ49" s="21"/>
      <c r="AK49" s="21"/>
      <c r="AL49" s="74"/>
      <c r="AN49" s="12">
        <f ca="1" t="shared" si="0"/>
        <v>0</v>
      </c>
    </row>
    <row r="50" spans="40:40">
      <c r="AN50" s="12">
        <f ca="1" t="shared" si="0"/>
        <v>0</v>
      </c>
    </row>
    <row r="51" spans="40:40">
      <c r="AN51" s="12">
        <f ca="1" t="shared" si="0"/>
        <v>0</v>
      </c>
    </row>
    <row r="52" spans="40:40">
      <c r="AN52" s="12">
        <f ca="1" t="shared" si="0"/>
        <v>0</v>
      </c>
    </row>
    <row r="53" spans="40:40">
      <c r="AN53" s="12">
        <f ca="1" t="shared" si="0"/>
        <v>0</v>
      </c>
    </row>
    <row r="54" spans="40:40">
      <c r="AN54" s="12">
        <f ca="1" t="shared" si="0"/>
        <v>0</v>
      </c>
    </row>
    <row r="55" spans="40:40">
      <c r="AN55" s="12">
        <f ca="1" t="shared" si="0"/>
        <v>0</v>
      </c>
    </row>
    <row r="56" spans="40:40">
      <c r="AN56" s="12">
        <f ca="1" t="shared" si="0"/>
        <v>0</v>
      </c>
    </row>
    <row r="57" spans="40:40">
      <c r="AN57" s="12">
        <f ca="1" t="shared" si="0"/>
        <v>0</v>
      </c>
    </row>
    <row r="58" spans="40:40">
      <c r="AN58" s="12">
        <f ca="1" t="shared" si="0"/>
        <v>0</v>
      </c>
    </row>
    <row r="59" spans="40:40">
      <c r="AN59" s="12">
        <f ca="1" t="shared" si="0"/>
        <v>0</v>
      </c>
    </row>
    <row r="60" spans="40:40">
      <c r="AN60" s="12">
        <f ca="1" t="shared" si="0"/>
        <v>0</v>
      </c>
    </row>
    <row r="61" spans="40:40">
      <c r="AN61" s="12">
        <f ca="1" t="shared" si="0"/>
        <v>0</v>
      </c>
    </row>
    <row r="62" spans="40:40">
      <c r="AN62" s="12">
        <f ca="1" t="shared" si="0"/>
        <v>0</v>
      </c>
    </row>
    <row r="63" spans="40:40">
      <c r="AN63" s="12">
        <f ca="1" t="shared" si="0"/>
        <v>0</v>
      </c>
    </row>
    <row r="64" spans="40:40">
      <c r="AN64" s="12">
        <f ca="1" t="shared" si="0"/>
        <v>0</v>
      </c>
    </row>
    <row r="65" spans="40:40">
      <c r="AN65" s="12">
        <f ca="1" t="shared" si="0"/>
        <v>0</v>
      </c>
    </row>
    <row r="66" spans="40:40">
      <c r="AN66" s="12">
        <f ca="1" t="shared" si="0"/>
        <v>0</v>
      </c>
    </row>
    <row r="67" spans="40:40">
      <c r="AN67" s="12">
        <f t="shared" ref="AN67:AN99" si="1">IF(ISBLANK($AL67),0,1+LEN($AL67)-LEN(SUBSTITUTE($AL67,"●","")))</f>
        <v>0</v>
      </c>
    </row>
    <row r="68" spans="40:40">
      <c r="AN68" s="12">
        <f t="shared" si="1"/>
        <v>0</v>
      </c>
    </row>
    <row r="69" spans="40:40">
      <c r="AN69" s="12">
        <f t="shared" si="1"/>
        <v>0</v>
      </c>
    </row>
    <row r="70" spans="40:40">
      <c r="AN70" s="12">
        <f t="shared" si="1"/>
        <v>0</v>
      </c>
    </row>
    <row r="71" spans="40:40">
      <c r="AN71" s="12">
        <f t="shared" si="1"/>
        <v>0</v>
      </c>
    </row>
    <row r="72" spans="40:40">
      <c r="AN72" s="12">
        <f t="shared" si="1"/>
        <v>0</v>
      </c>
    </row>
    <row r="73" spans="40:40">
      <c r="AN73" s="12">
        <f t="shared" si="1"/>
        <v>0</v>
      </c>
    </row>
    <row r="74" spans="40:40">
      <c r="AN74" s="12">
        <f t="shared" si="1"/>
        <v>0</v>
      </c>
    </row>
    <row r="75" spans="40:40">
      <c r="AN75" s="12">
        <f t="shared" si="1"/>
        <v>0</v>
      </c>
    </row>
    <row r="76" spans="40:40">
      <c r="AN76" s="12">
        <f t="shared" si="1"/>
        <v>0</v>
      </c>
    </row>
    <row r="77" spans="40:40">
      <c r="AN77" s="12">
        <f t="shared" si="1"/>
        <v>0</v>
      </c>
    </row>
    <row r="78" spans="40:40">
      <c r="AN78" s="12">
        <f t="shared" si="1"/>
        <v>0</v>
      </c>
    </row>
    <row r="79" spans="40:40">
      <c r="AN79" s="12">
        <f t="shared" si="1"/>
        <v>0</v>
      </c>
    </row>
    <row r="80" spans="40:40">
      <c r="AN80" s="12">
        <f t="shared" si="1"/>
        <v>0</v>
      </c>
    </row>
    <row r="81" spans="40:40">
      <c r="AN81" s="12">
        <f t="shared" si="1"/>
        <v>0</v>
      </c>
    </row>
    <row r="82" spans="40:40">
      <c r="AN82" s="12">
        <f t="shared" si="1"/>
        <v>0</v>
      </c>
    </row>
    <row r="83" spans="40:40">
      <c r="AN83" s="12">
        <f t="shared" si="1"/>
        <v>0</v>
      </c>
    </row>
    <row r="84" spans="40:40">
      <c r="AN84" s="12">
        <f t="shared" si="1"/>
        <v>0</v>
      </c>
    </row>
    <row r="85" spans="40:40">
      <c r="AN85" s="12">
        <f t="shared" si="1"/>
        <v>0</v>
      </c>
    </row>
    <row r="86" spans="40:40">
      <c r="AN86" s="12">
        <f t="shared" si="1"/>
        <v>0</v>
      </c>
    </row>
    <row r="87" spans="40:40">
      <c r="AN87" s="12">
        <f t="shared" si="1"/>
        <v>0</v>
      </c>
    </row>
    <row r="88" spans="40:40">
      <c r="AN88" s="12">
        <f t="shared" si="1"/>
        <v>0</v>
      </c>
    </row>
    <row r="89" spans="40:40">
      <c r="AN89" s="12">
        <f t="shared" si="1"/>
        <v>0</v>
      </c>
    </row>
    <row r="90" spans="40:40">
      <c r="AN90" s="12">
        <f t="shared" si="1"/>
        <v>0</v>
      </c>
    </row>
    <row r="91" spans="40:40">
      <c r="AN91" s="12">
        <f t="shared" si="1"/>
        <v>0</v>
      </c>
    </row>
    <row r="92" spans="40:40">
      <c r="AN92" s="12">
        <f t="shared" si="1"/>
        <v>0</v>
      </c>
    </row>
    <row r="93" spans="40:40">
      <c r="AN93" s="12">
        <f t="shared" si="1"/>
        <v>0</v>
      </c>
    </row>
    <row r="94" spans="40:40">
      <c r="AN94" s="12">
        <f t="shared" si="1"/>
        <v>0</v>
      </c>
    </row>
    <row r="95" spans="40:40">
      <c r="AN95" s="12">
        <f t="shared" si="1"/>
        <v>0</v>
      </c>
    </row>
    <row r="96" spans="40:40">
      <c r="AN96" s="12">
        <f t="shared" si="1"/>
        <v>0</v>
      </c>
    </row>
    <row r="97" spans="40:40">
      <c r="AN97" s="12">
        <f t="shared" si="1"/>
        <v>0</v>
      </c>
    </row>
    <row r="98" spans="40:40">
      <c r="AN98" s="12">
        <f t="shared" si="1"/>
        <v>0</v>
      </c>
    </row>
    <row r="99" spans="40:40">
      <c r="AN99" s="12">
        <f t="shared" si="1"/>
        <v>0</v>
      </c>
    </row>
  </sheetData>
  <sheetProtection sheet="1" objects="1"/>
  <mergeCells count="11">
    <mergeCell ref="D1:F1"/>
    <mergeCell ref="AA1:AL1"/>
    <mergeCell ref="D2:F2"/>
    <mergeCell ref="AJ2:AK2"/>
    <mergeCell ref="D3:F3"/>
    <mergeCell ref="AB2:AB3"/>
    <mergeCell ref="AC2:AC3"/>
    <mergeCell ref="AD2:AD3"/>
    <mergeCell ref="AE2:AE3"/>
    <mergeCell ref="AF2:AF3"/>
    <mergeCell ref="AG2:AG3"/>
  </mergeCells>
  <pageMargins left="0.75" right="0.75" top="1" bottom="1" header="0.511805555555556" footer="0.511805555555556"/>
  <headerFooter/>
  <drawing r:id="rId1"/>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sheetPr>
    <pageSetUpPr autoPageBreaks="0"/>
  </sheetPr>
  <dimension ref="A1:AN99"/>
  <sheetViews>
    <sheetView showZeros="0" workbookViewId="0">
      <selection activeCell="A1" sqref="A1"/>
    </sheetView>
  </sheetViews>
  <sheetFormatPr defaultColWidth="9.14285714285714" defaultRowHeight="15"/>
  <cols>
    <col min="1" max="1" width="20.5714285714286" customWidth="1"/>
    <col min="2" max="2" width="29.7142857142857" style="8" customWidth="1"/>
    <col min="3" max="3" width="10.2857142857143" style="9" customWidth="1"/>
    <col min="4" max="4" width="10.2857142857143" style="10" customWidth="1"/>
    <col min="5" max="6" width="10.2857142857143" style="9" customWidth="1"/>
    <col min="7" max="7" width="10.2857142857143" style="8" customWidth="1"/>
    <col min="8" max="11" width="10.2857142857143" style="9" customWidth="1"/>
    <col min="12" max="12" width="10.2857142857143" style="11" customWidth="1"/>
    <col min="13" max="24" width="10.2857142857143" style="12" customWidth="1"/>
    <col min="26" max="26" width="0.990476190476191" customWidth="1"/>
    <col min="27" max="27" width="20.5714285714286" customWidth="1"/>
    <col min="28" max="28" width="29.7142857142857" style="8" customWidth="1"/>
    <col min="29" max="29" width="6.71428571428571" style="9" customWidth="1"/>
    <col min="30" max="30" width="19.1428571428571" style="10" customWidth="1"/>
    <col min="31" max="31" width="8.28571428571429" style="9" customWidth="1"/>
    <col min="32" max="32" width="7.42857142857143" style="9" customWidth="1"/>
    <col min="33" max="33" width="33.2857142857143" style="8" customWidth="1"/>
    <col min="34" max="34" width="9.28571428571429" style="9" customWidth="1"/>
    <col min="35" max="35" width="5.42857142857143" style="9" customWidth="1"/>
    <col min="36" max="36" width="3.85714285714286" style="9" customWidth="1"/>
    <col min="37" max="37" width="6.57142857142857" style="9" customWidth="1"/>
    <col min="38" max="38" width="36.2857142857143" style="11" customWidth="1"/>
    <col min="39" max="39" width="0.857142857142857" customWidth="1"/>
    <col min="40" max="40" width="9.14285714285714" style="12"/>
  </cols>
  <sheetData>
    <row r="1" ht="22.5" spans="1:40">
      <c r="A1" s="13" t="str">
        <f>Attraction_List!$Z$2</f>
        <v>Sheet Name</v>
      </c>
      <c r="B1" s="14" t="str">
        <f ca="1">MID(CELL("filename",B1),FIND("]",CELL("filename",B1))+1,255)</f>
        <v>The_Omnidroid_City</v>
      </c>
      <c r="C1" s="14"/>
      <c r="D1" s="15" t="str">
        <f ca="1">HYPERLINK("#"&amp;CELL("address",INDEX(Attraction_List!$A$3:$A$9999,MATCH($B$1,Attraction_List!$Z$3:$Z$9999,0),1)),"Back to Attraction List")</f>
        <v>Back to Attraction List</v>
      </c>
      <c r="E1" s="16"/>
      <c r="F1" s="17"/>
      <c r="G1" s="18"/>
      <c r="H1" s="18"/>
      <c r="I1" s="18"/>
      <c r="J1" s="18"/>
      <c r="K1" s="18"/>
      <c r="L1" s="25"/>
      <c r="AA1" s="30" t="str">
        <f ca="1">N($B$14)&amp;" Task(s) From "&amp;N($B$15)&amp;" Character(s) Use "&amp;CHAR(34)&amp;$B$2&amp;CHAR(34)&amp;" For "&amp;N($AN$1)&amp;" Token(s)"</f>
        <v>8 Task(s) From 6 Character(s) Use "The Omnidroid City" For 7 Token(s)</v>
      </c>
      <c r="AB1" s="31"/>
      <c r="AC1" s="31"/>
      <c r="AD1" s="31"/>
      <c r="AE1" s="31"/>
      <c r="AF1" s="31"/>
      <c r="AG1" s="31"/>
      <c r="AH1" s="31"/>
      <c r="AI1" s="31"/>
      <c r="AJ1" s="31"/>
      <c r="AK1" s="31"/>
      <c r="AL1" s="61"/>
      <c r="AN1" s="12">
        <f ca="1">SUM($AN$4:$AN$9999)</f>
        <v>7</v>
      </c>
    </row>
    <row r="2" ht="22.5" spans="1:40">
      <c r="A2" s="13" t="str">
        <f>Attraction_List!$A$2</f>
        <v>Name</v>
      </c>
      <c r="B2" s="19" t="str">
        <f ca="1">LOOKUP(B1,Attraction_List!$Z$3:$Z$9999,Attraction_List!$A$3:$A$9999)</f>
        <v>The Omnidroid City</v>
      </c>
      <c r="C2" s="19"/>
      <c r="D2" s="9"/>
      <c r="G2" s="20"/>
      <c r="AA2" s="32" t="str">
        <f>HYPERLINK("#$A$1","&lt;&lt;&lt; Attraction Info")</f>
        <v>&lt;&lt;&lt; Attraction Info</v>
      </c>
      <c r="AB2" s="33" t="s">
        <v>276</v>
      </c>
      <c r="AC2" s="34" t="s">
        <v>277</v>
      </c>
      <c r="AD2" s="35" t="s">
        <v>278</v>
      </c>
      <c r="AE2" s="34" t="s">
        <v>279</v>
      </c>
      <c r="AF2" s="34" t="s">
        <v>280</v>
      </c>
      <c r="AG2" s="33" t="s">
        <v>281</v>
      </c>
      <c r="AH2" s="62"/>
      <c r="AI2" s="63" t="s">
        <v>282</v>
      </c>
      <c r="AJ2" s="62" t="s">
        <v>283</v>
      </c>
      <c r="AK2" s="62"/>
      <c r="AL2" s="64" t="str">
        <f ca="1">HYPERLINK("#"&amp;CELL("address",INDEX(Attraction_List!$A$3:$A$9999,MATCH($B$1,Attraction_List!$Z$3:$Z$9999,0),1)),"Back to Attraction List")</f>
        <v>Back to Attraction List</v>
      </c>
      <c r="AN2" s="12">
        <f ca="1" t="shared" ref="AN2:AN66" si="0">IF(ISBLANK($AL2),0,1+LEN($AL2)-LEN(SUBSTITUTE($AL2,"●","")))</f>
        <v>1</v>
      </c>
    </row>
    <row r="3" ht="22.5" spans="1:38">
      <c r="A3" s="13" t="str">
        <f>Attraction_List!$C$2</f>
        <v>Cost</v>
      </c>
      <c r="B3" s="19">
        <f ca="1">LOOKUP(B1,Attraction_List!$Z$3:$Z$9999,Attraction_List!$C$3:$C$9999)</f>
        <v>10000</v>
      </c>
      <c r="C3" s="19"/>
      <c r="D3" s="15" t="str">
        <f>IF($B$14&gt;0,HYPERLINK("#$AL$1","Task List &gt;&gt;&gt;"),HYPERLINK("#$A$1","No Tasks"))</f>
        <v>Task List &gt;&gt;&gt;</v>
      </c>
      <c r="E3" s="17"/>
      <c r="F3" s="17"/>
      <c r="G3" s="20"/>
      <c r="AA3" s="75" t="s">
        <v>284</v>
      </c>
      <c r="AB3" s="76"/>
      <c r="AC3" s="77"/>
      <c r="AD3" s="78"/>
      <c r="AE3" s="77"/>
      <c r="AF3" s="77"/>
      <c r="AG3" s="76"/>
      <c r="AH3" s="82" t="s">
        <v>285</v>
      </c>
      <c r="AI3" s="82" t="s">
        <v>286</v>
      </c>
      <c r="AJ3" s="82" t="s">
        <v>28</v>
      </c>
      <c r="AK3" s="82" t="s">
        <v>29</v>
      </c>
      <c r="AL3" s="83" t="s">
        <v>30</v>
      </c>
    </row>
    <row r="4" ht="22.5" spans="1:40">
      <c r="A4" s="13" t="str">
        <f>Attraction_List!$D$2</f>
        <v>Cost Units</v>
      </c>
      <c r="B4" s="19" t="str">
        <f ca="1">LOOKUP(B1,Attraction_List!$Z$3:$Z$9999,Attraction_List!$D$3:$D$9999)</f>
        <v>Elixirs</v>
      </c>
      <c r="C4" s="19"/>
      <c r="E4" s="21"/>
      <c r="G4" s="20"/>
      <c r="L4" s="26"/>
      <c r="AA4" s="178" t="s">
        <v>817</v>
      </c>
      <c r="AB4" s="179" t="s">
        <v>982</v>
      </c>
      <c r="AC4" s="180"/>
      <c r="AD4" s="207"/>
      <c r="AE4" s="180"/>
      <c r="AF4" s="180"/>
      <c r="AG4" s="179" t="s">
        <v>248</v>
      </c>
      <c r="AH4" s="180" t="s">
        <v>46</v>
      </c>
      <c r="AI4" s="180"/>
      <c r="AJ4" s="180">
        <v>16</v>
      </c>
      <c r="AK4" s="180">
        <v>155</v>
      </c>
      <c r="AL4" s="191"/>
      <c r="AN4" s="12">
        <f ca="1" t="shared" si="0"/>
        <v>0</v>
      </c>
    </row>
    <row r="5" ht="21.75" spans="1:40">
      <c r="A5" s="13" t="str">
        <f>Attraction_List!$E$2</f>
        <v>Limited Time</v>
      </c>
      <c r="B5" s="19" t="str">
        <f ca="1">IF(LOOKUP(B1,Attraction_List!$Z$3:$Z$9999,Attraction_List!$E$3:$E$9999)="Y","Yes","No")</f>
        <v>No</v>
      </c>
      <c r="C5" s="19"/>
      <c r="E5" s="21"/>
      <c r="G5" s="20"/>
      <c r="L5" s="26"/>
      <c r="AA5" s="84" t="s">
        <v>822</v>
      </c>
      <c r="AB5" s="88" t="s">
        <v>983</v>
      </c>
      <c r="AC5" s="89">
        <v>8</v>
      </c>
      <c r="AD5" s="90"/>
      <c r="AE5" s="89"/>
      <c r="AF5" s="89"/>
      <c r="AG5" s="88" t="s">
        <v>248</v>
      </c>
      <c r="AH5" s="89" t="s">
        <v>35</v>
      </c>
      <c r="AI5" s="89"/>
      <c r="AJ5" s="89">
        <v>13</v>
      </c>
      <c r="AK5" s="89">
        <v>110</v>
      </c>
      <c r="AL5" s="91"/>
      <c r="AN5" s="12">
        <f ca="1" t="shared" si="0"/>
        <v>0</v>
      </c>
    </row>
    <row r="6" ht="25.5" spans="1:40">
      <c r="A6" s="13" t="str">
        <f>Attraction_List!$F$2</f>
        <v>Build Time</v>
      </c>
      <c r="B6" s="19" t="str">
        <f ca="1">LOOKUP(B1,Attraction_List!$Z$3:$Z$9999,Attraction_List!$F$3:$F$9999)</f>
        <v>8h</v>
      </c>
      <c r="C6" s="19"/>
      <c r="E6" s="21"/>
      <c r="G6" s="20"/>
      <c r="L6" s="26"/>
      <c r="AA6" s="124" t="s">
        <v>821</v>
      </c>
      <c r="AB6" s="102" t="s">
        <v>984</v>
      </c>
      <c r="AC6" s="103"/>
      <c r="AD6" s="104" t="s">
        <v>832</v>
      </c>
      <c r="AE6" s="103">
        <v>3</v>
      </c>
      <c r="AF6" s="103"/>
      <c r="AG6" s="102" t="s">
        <v>248</v>
      </c>
      <c r="AH6" s="103" t="s">
        <v>33</v>
      </c>
      <c r="AI6" s="103"/>
      <c r="AJ6" s="214">
        <v>13</v>
      </c>
      <c r="AK6" s="214">
        <v>100</v>
      </c>
      <c r="AL6" s="215" t="s">
        <v>985</v>
      </c>
      <c r="AN6" s="12">
        <f ca="1" t="shared" si="0"/>
        <v>3</v>
      </c>
    </row>
    <row r="7" ht="21.75" spans="1:40">
      <c r="A7" s="13" t="str">
        <f>Attraction_List!$G$2</f>
        <v>Size</v>
      </c>
      <c r="B7" s="19" t="str">
        <f ca="1">LOOKUP(B1,Attraction_List!$Z$3:$Z$9999,Attraction_List!$G$3:$G$9999)</f>
        <v>20x20</v>
      </c>
      <c r="C7" s="19"/>
      <c r="E7" s="21"/>
      <c r="G7" s="20"/>
      <c r="L7" s="26"/>
      <c r="AA7" s="113"/>
      <c r="AB7" s="208" t="s">
        <v>986</v>
      </c>
      <c r="AC7" s="209"/>
      <c r="AD7" s="210"/>
      <c r="AE7" s="209"/>
      <c r="AF7" s="209"/>
      <c r="AG7" s="208" t="s">
        <v>248</v>
      </c>
      <c r="AH7" s="209" t="s">
        <v>35</v>
      </c>
      <c r="AI7" s="209"/>
      <c r="AJ7" s="209">
        <v>13</v>
      </c>
      <c r="AK7" s="209">
        <v>110</v>
      </c>
      <c r="AL7" s="216"/>
      <c r="AN7" s="12">
        <f ca="1" t="shared" si="0"/>
        <v>0</v>
      </c>
    </row>
    <row r="8" ht="21.75" spans="1:40">
      <c r="A8" s="13" t="str">
        <f>Attraction_List!$H$2</f>
        <v>Collect Time</v>
      </c>
      <c r="B8" s="19" t="str">
        <f ca="1">LOOKUP(B1,Attraction_List!$Z$3:$Z$9999,Attraction_List!$H$3:$H$9999)</f>
        <v>4h</v>
      </c>
      <c r="C8" s="19"/>
      <c r="E8" s="21"/>
      <c r="G8" s="20"/>
      <c r="L8" s="26"/>
      <c r="AA8" s="84" t="s">
        <v>826</v>
      </c>
      <c r="AB8" s="88" t="s">
        <v>987</v>
      </c>
      <c r="AC8" s="89">
        <v>9</v>
      </c>
      <c r="AD8" s="90"/>
      <c r="AE8" s="89"/>
      <c r="AF8" s="89"/>
      <c r="AG8" s="88" t="s">
        <v>248</v>
      </c>
      <c r="AH8" s="89" t="s">
        <v>46</v>
      </c>
      <c r="AI8" s="89"/>
      <c r="AJ8" s="89">
        <v>16</v>
      </c>
      <c r="AK8" s="89">
        <v>155</v>
      </c>
      <c r="AL8" s="91"/>
      <c r="AN8" s="12">
        <f ca="1" t="shared" si="0"/>
        <v>0</v>
      </c>
    </row>
    <row r="9" ht="21.75" spans="1:40">
      <c r="A9" s="13" t="str">
        <f>Attraction_List!$I$2</f>
        <v>Striking Gold</v>
      </c>
      <c r="B9" s="19" t="str">
        <f ca="1">IF(LOOKUP(B1,Attraction_List!$Z$3:$Z$9999,Attraction_List!$I$3:$I$9999)="Y","Yes","No")</f>
        <v>No</v>
      </c>
      <c r="C9" s="19"/>
      <c r="E9" s="21"/>
      <c r="G9" s="20"/>
      <c r="L9" s="26"/>
      <c r="AA9" s="120" t="s">
        <v>829</v>
      </c>
      <c r="AB9" s="211" t="s">
        <v>988</v>
      </c>
      <c r="AC9" s="212"/>
      <c r="AD9" s="213"/>
      <c r="AE9" s="212"/>
      <c r="AF9" s="212"/>
      <c r="AG9" s="211" t="s">
        <v>248</v>
      </c>
      <c r="AH9" s="212" t="s">
        <v>35</v>
      </c>
      <c r="AI9" s="212"/>
      <c r="AJ9" s="212">
        <v>13</v>
      </c>
      <c r="AK9" s="212">
        <v>110</v>
      </c>
      <c r="AL9" s="217" t="s">
        <v>989</v>
      </c>
      <c r="AN9" s="12">
        <f ca="1" t="shared" si="0"/>
        <v>1</v>
      </c>
    </row>
    <row r="10" ht="25.5" spans="1:40">
      <c r="A10" s="13" t="str">
        <f>Attraction_List!$J$2</f>
        <v>XP</v>
      </c>
      <c r="B10" s="19">
        <f ca="1">LOOKUP(B1,Attraction_List!$Z$3:$Z$9999,Attraction_List!$J$3:$J$9999)</f>
        <v>14</v>
      </c>
      <c r="C10" s="19"/>
      <c r="E10" s="21"/>
      <c r="G10" s="20"/>
      <c r="L10" s="26"/>
      <c r="AA10" s="79" t="s">
        <v>832</v>
      </c>
      <c r="AB10" s="92" t="s">
        <v>990</v>
      </c>
      <c r="AC10" s="93">
        <v>3</v>
      </c>
      <c r="AD10" s="94" t="s">
        <v>821</v>
      </c>
      <c r="AE10" s="93"/>
      <c r="AF10" s="93"/>
      <c r="AG10" s="92" t="s">
        <v>248</v>
      </c>
      <c r="AH10" s="93" t="s">
        <v>33</v>
      </c>
      <c r="AI10" s="93"/>
      <c r="AJ10" s="183">
        <v>13</v>
      </c>
      <c r="AK10" s="183">
        <v>100</v>
      </c>
      <c r="AL10" s="69" t="s">
        <v>985</v>
      </c>
      <c r="AN10" s="12">
        <f ca="1" t="shared" si="0"/>
        <v>3</v>
      </c>
    </row>
    <row r="11" ht="21.75" spans="1:40">
      <c r="A11" s="13" t="str">
        <f>Attraction_List!$K$2</f>
        <v>Magic</v>
      </c>
      <c r="B11" s="19">
        <f ca="1">LOOKUP(B1,Attraction_List!$Z$3:$Z$9999,Attraction_List!$K$3:$K$9999)</f>
        <v>80</v>
      </c>
      <c r="C11" s="19"/>
      <c r="D11" s="22"/>
      <c r="E11" s="23"/>
      <c r="F11" s="24"/>
      <c r="G11" s="22"/>
      <c r="H11" s="24"/>
      <c r="I11" s="24"/>
      <c r="J11" s="24"/>
      <c r="K11" s="24"/>
      <c r="L11" s="27"/>
      <c r="AA11" s="80"/>
      <c r="AB11" s="98" t="s">
        <v>991</v>
      </c>
      <c r="AC11" s="99">
        <v>1</v>
      </c>
      <c r="AD11" s="41"/>
      <c r="AE11" s="99"/>
      <c r="AF11" s="99"/>
      <c r="AG11" s="98" t="s">
        <v>248</v>
      </c>
      <c r="AH11" s="99" t="s">
        <v>46</v>
      </c>
      <c r="AI11" s="99"/>
      <c r="AJ11" s="99">
        <v>16</v>
      </c>
      <c r="AK11" s="99">
        <v>155</v>
      </c>
      <c r="AL11" s="68"/>
      <c r="AN11" s="12">
        <f ca="1" t="shared" si="0"/>
        <v>0</v>
      </c>
    </row>
    <row r="12" ht="21" spans="1:40">
      <c r="A12" s="13" t="str">
        <f>Attraction_List!$L$2</f>
        <v>Possible Tokens</v>
      </c>
      <c r="B12" s="19" t="str">
        <f ca="1">LOOKUP(B1,Attraction_List!$Z$3:$Z$9999,Attraction_List!$L$3:$L$9999)</f>
        <v>Syndrome Bracer ● Syndrome Ears</v>
      </c>
      <c r="C12" s="19"/>
      <c r="E12" s="21"/>
      <c r="G12" s="20"/>
      <c r="L12" s="28"/>
      <c r="AA12" s="44"/>
      <c r="AB12" s="45"/>
      <c r="AC12" s="45"/>
      <c r="AD12" s="45"/>
      <c r="AE12" s="45"/>
      <c r="AF12" s="45"/>
      <c r="AG12" s="45"/>
      <c r="AH12" s="45"/>
      <c r="AI12" s="45"/>
      <c r="AJ12" s="45"/>
      <c r="AK12" s="45"/>
      <c r="AL12" s="46"/>
      <c r="AN12" s="12">
        <f ca="1" t="shared" si="0"/>
        <v>0</v>
      </c>
    </row>
    <row r="13" ht="21" spans="1:40">
      <c r="A13" s="13" t="str">
        <f>Attraction_List!$M$2</f>
        <v>Activity</v>
      </c>
      <c r="B13" s="19" t="str">
        <f ca="1">LOOKUP(B1,Attraction_List!$Z$3:$Z$9999,Attraction_List!$M$3:$M$9999)</f>
        <v>Countdown To Trouble</v>
      </c>
      <c r="C13" s="19"/>
      <c r="E13" s="21"/>
      <c r="G13" s="20"/>
      <c r="L13" s="29"/>
      <c r="AA13" s="44"/>
      <c r="AB13" s="45"/>
      <c r="AC13" s="45"/>
      <c r="AD13" s="45"/>
      <c r="AE13" s="45"/>
      <c r="AF13" s="45"/>
      <c r="AG13" s="45"/>
      <c r="AH13" s="45"/>
      <c r="AI13" s="45"/>
      <c r="AJ13" s="45"/>
      <c r="AK13" s="45"/>
      <c r="AL13" s="46"/>
      <c r="AN13" s="12">
        <f ca="1" t="shared" si="0"/>
        <v>0</v>
      </c>
    </row>
    <row r="14" ht="21" spans="1:40">
      <c r="A14" s="13" t="s">
        <v>308</v>
      </c>
      <c r="B14" s="22">
        <f>COUNTA($AB$4:$AB$9999)</f>
        <v>8</v>
      </c>
      <c r="C14" s="24"/>
      <c r="D14" s="22"/>
      <c r="E14" s="23"/>
      <c r="F14" s="24"/>
      <c r="G14" s="20"/>
      <c r="H14" s="24"/>
      <c r="I14" s="24"/>
      <c r="J14" s="24"/>
      <c r="K14" s="24"/>
      <c r="L14" s="28"/>
      <c r="AA14" s="44"/>
      <c r="AB14" s="45"/>
      <c r="AC14" s="45"/>
      <c r="AD14" s="45"/>
      <c r="AE14" s="45"/>
      <c r="AF14" s="45"/>
      <c r="AG14" s="45"/>
      <c r="AH14" s="45"/>
      <c r="AI14" s="45"/>
      <c r="AJ14" s="45"/>
      <c r="AK14" s="45"/>
      <c r="AL14" s="46"/>
      <c r="AN14" s="12">
        <f ca="1" t="shared" si="0"/>
        <v>0</v>
      </c>
    </row>
    <row r="15" ht="21" spans="1:40">
      <c r="A15" s="13" t="s">
        <v>311</v>
      </c>
      <c r="B15" s="22">
        <f>COUNTA($AA$4:$AA$9999)</f>
        <v>6</v>
      </c>
      <c r="C15" s="24"/>
      <c r="D15" s="22"/>
      <c r="E15" s="23"/>
      <c r="F15" s="24"/>
      <c r="G15" s="20"/>
      <c r="H15" s="24"/>
      <c r="I15" s="24"/>
      <c r="J15" s="24"/>
      <c r="K15" s="24"/>
      <c r="L15" s="28"/>
      <c r="AA15" s="44"/>
      <c r="AB15" s="45"/>
      <c r="AC15" s="45"/>
      <c r="AD15" s="45"/>
      <c r="AE15" s="45"/>
      <c r="AF15" s="45"/>
      <c r="AG15" s="45"/>
      <c r="AH15" s="45"/>
      <c r="AI15" s="45"/>
      <c r="AJ15" s="45"/>
      <c r="AK15" s="45"/>
      <c r="AL15" s="46"/>
      <c r="AN15" s="12">
        <f ca="1" t="shared" si="0"/>
        <v>0</v>
      </c>
    </row>
    <row r="16" spans="27:40">
      <c r="AA16" s="44"/>
      <c r="AB16" s="46"/>
      <c r="AC16" s="45"/>
      <c r="AD16" s="47"/>
      <c r="AE16" s="45"/>
      <c r="AF16" s="45"/>
      <c r="AG16" s="45"/>
      <c r="AH16" s="45"/>
      <c r="AI16" s="45"/>
      <c r="AJ16" s="45"/>
      <c r="AK16" s="45"/>
      <c r="AL16" s="46"/>
      <c r="AN16" s="12">
        <f ca="1" t="shared" si="0"/>
        <v>0</v>
      </c>
    </row>
    <row r="17" spans="27:40">
      <c r="AA17" s="44"/>
      <c r="AB17" s="46"/>
      <c r="AC17" s="45"/>
      <c r="AD17" s="45"/>
      <c r="AE17" s="45"/>
      <c r="AF17" s="45"/>
      <c r="AG17" s="45"/>
      <c r="AH17" s="45"/>
      <c r="AI17" s="45"/>
      <c r="AJ17" s="45"/>
      <c r="AK17" s="45"/>
      <c r="AL17" s="46"/>
      <c r="AN17" s="12">
        <f ca="1" t="shared" si="0"/>
        <v>0</v>
      </c>
    </row>
    <row r="18" spans="27:40">
      <c r="AA18" s="44"/>
      <c r="AB18" s="46"/>
      <c r="AC18" s="45"/>
      <c r="AD18" s="45"/>
      <c r="AE18" s="45"/>
      <c r="AF18" s="45"/>
      <c r="AG18" s="46"/>
      <c r="AH18" s="45"/>
      <c r="AI18" s="45"/>
      <c r="AJ18" s="45"/>
      <c r="AK18" s="45"/>
      <c r="AL18" s="46"/>
      <c r="AN18" s="12">
        <f ca="1" t="shared" si="0"/>
        <v>0</v>
      </c>
    </row>
    <row r="19" spans="27:40">
      <c r="AA19" s="44"/>
      <c r="AB19" s="46"/>
      <c r="AC19" s="45"/>
      <c r="AD19" s="45"/>
      <c r="AE19" s="45"/>
      <c r="AF19" s="45"/>
      <c r="AG19" s="46"/>
      <c r="AH19" s="45"/>
      <c r="AI19" s="45"/>
      <c r="AJ19" s="45"/>
      <c r="AK19" s="45"/>
      <c r="AL19" s="46"/>
      <c r="AN19" s="12">
        <f ca="1" t="shared" si="0"/>
        <v>0</v>
      </c>
    </row>
    <row r="20" spans="27:40">
      <c r="AA20" s="44"/>
      <c r="AB20" s="46"/>
      <c r="AC20" s="45"/>
      <c r="AD20" s="47"/>
      <c r="AE20" s="45"/>
      <c r="AF20" s="45"/>
      <c r="AG20" s="46"/>
      <c r="AH20" s="45"/>
      <c r="AI20" s="45"/>
      <c r="AJ20" s="45"/>
      <c r="AK20" s="45"/>
      <c r="AL20" s="46"/>
      <c r="AN20" s="12">
        <f ca="1" t="shared" si="0"/>
        <v>0</v>
      </c>
    </row>
    <row r="21" spans="27:40">
      <c r="AA21" s="44"/>
      <c r="AB21" s="46"/>
      <c r="AC21" s="45"/>
      <c r="AD21" s="45"/>
      <c r="AE21" s="45"/>
      <c r="AF21" s="45"/>
      <c r="AG21" s="46"/>
      <c r="AH21" s="45"/>
      <c r="AI21" s="45"/>
      <c r="AJ21" s="45"/>
      <c r="AK21" s="45"/>
      <c r="AL21" s="46"/>
      <c r="AN21" s="12">
        <f ca="1" t="shared" si="0"/>
        <v>0</v>
      </c>
    </row>
    <row r="22" spans="27:40">
      <c r="AA22" s="44"/>
      <c r="AB22" s="46"/>
      <c r="AC22" s="45"/>
      <c r="AD22" s="45"/>
      <c r="AE22" s="45"/>
      <c r="AF22" s="45"/>
      <c r="AG22" s="46"/>
      <c r="AH22" s="45"/>
      <c r="AI22" s="45"/>
      <c r="AJ22" s="45"/>
      <c r="AK22" s="45"/>
      <c r="AL22" s="46"/>
      <c r="AN22" s="12">
        <f ca="1" t="shared" si="0"/>
        <v>0</v>
      </c>
    </row>
    <row r="23" spans="27:40">
      <c r="AA23" s="44"/>
      <c r="AB23" s="46"/>
      <c r="AC23" s="45"/>
      <c r="AD23" s="45"/>
      <c r="AE23" s="45"/>
      <c r="AF23" s="45"/>
      <c r="AG23" s="46"/>
      <c r="AH23" s="45"/>
      <c r="AI23" s="45"/>
      <c r="AJ23" s="45"/>
      <c r="AK23" s="45"/>
      <c r="AL23" s="46"/>
      <c r="AN23" s="12">
        <f ca="1" t="shared" si="0"/>
        <v>0</v>
      </c>
    </row>
    <row r="24" spans="27:40">
      <c r="AA24" s="44"/>
      <c r="AB24" s="45"/>
      <c r="AC24" s="45"/>
      <c r="AD24" s="45"/>
      <c r="AE24" s="45"/>
      <c r="AF24" s="45"/>
      <c r="AG24" s="45"/>
      <c r="AH24" s="45"/>
      <c r="AI24" s="45"/>
      <c r="AJ24" s="45"/>
      <c r="AK24" s="45"/>
      <c r="AL24" s="46"/>
      <c r="AN24" s="12">
        <f ca="1" t="shared" si="0"/>
        <v>0</v>
      </c>
    </row>
    <row r="25" spans="27:40">
      <c r="AA25" s="44"/>
      <c r="AB25" s="45"/>
      <c r="AC25" s="45"/>
      <c r="AD25" s="47"/>
      <c r="AE25" s="45"/>
      <c r="AF25" s="45"/>
      <c r="AG25" s="45"/>
      <c r="AH25" s="45"/>
      <c r="AI25" s="45"/>
      <c r="AJ25" s="45"/>
      <c r="AK25" s="45"/>
      <c r="AL25" s="46"/>
      <c r="AN25" s="12">
        <f ca="1" t="shared" si="0"/>
        <v>0</v>
      </c>
    </row>
    <row r="26" spans="27:40">
      <c r="AA26" s="44"/>
      <c r="AB26" s="45"/>
      <c r="AC26" s="45"/>
      <c r="AD26" s="45"/>
      <c r="AE26" s="45"/>
      <c r="AF26" s="45"/>
      <c r="AG26" s="45"/>
      <c r="AH26" s="45"/>
      <c r="AI26" s="45"/>
      <c r="AJ26" s="45"/>
      <c r="AK26" s="45"/>
      <c r="AL26" s="46"/>
      <c r="AN26" s="12">
        <f ca="1" t="shared" si="0"/>
        <v>0</v>
      </c>
    </row>
    <row r="27" spans="27:40">
      <c r="AA27" s="44"/>
      <c r="AB27" s="45"/>
      <c r="AC27" s="45"/>
      <c r="AD27" s="45"/>
      <c r="AE27" s="45"/>
      <c r="AF27" s="45"/>
      <c r="AG27" s="45"/>
      <c r="AH27" s="45"/>
      <c r="AI27" s="45"/>
      <c r="AJ27" s="45"/>
      <c r="AK27" s="45"/>
      <c r="AL27" s="46"/>
      <c r="AN27" s="12">
        <f ca="1" t="shared" si="0"/>
        <v>0</v>
      </c>
    </row>
    <row r="28" spans="27:40">
      <c r="AA28" s="44"/>
      <c r="AB28" s="45"/>
      <c r="AC28" s="45"/>
      <c r="AD28" s="45"/>
      <c r="AE28" s="45"/>
      <c r="AF28" s="45"/>
      <c r="AG28" s="45"/>
      <c r="AH28" s="45"/>
      <c r="AI28" s="45"/>
      <c r="AJ28" s="45"/>
      <c r="AK28" s="45"/>
      <c r="AL28" s="46"/>
      <c r="AN28" s="12">
        <f ca="1" t="shared" si="0"/>
        <v>0</v>
      </c>
    </row>
    <row r="29" spans="27:40">
      <c r="AA29" s="44"/>
      <c r="AB29" s="45"/>
      <c r="AC29" s="45"/>
      <c r="AD29" s="45"/>
      <c r="AE29" s="45"/>
      <c r="AF29" s="45"/>
      <c r="AG29" s="45"/>
      <c r="AH29" s="45"/>
      <c r="AI29" s="45"/>
      <c r="AJ29" s="45"/>
      <c r="AK29" s="45"/>
      <c r="AL29" s="46"/>
      <c r="AN29" s="12">
        <f ca="1" t="shared" si="0"/>
        <v>0</v>
      </c>
    </row>
    <row r="30" spans="27:40">
      <c r="AA30" s="44"/>
      <c r="AB30" s="45"/>
      <c r="AC30" s="45"/>
      <c r="AD30" s="45"/>
      <c r="AE30" s="45"/>
      <c r="AF30" s="45"/>
      <c r="AG30" s="45"/>
      <c r="AH30" s="45"/>
      <c r="AI30" s="45"/>
      <c r="AJ30" s="45"/>
      <c r="AK30" s="45"/>
      <c r="AL30" s="46"/>
      <c r="AN30" s="12">
        <f ca="1" t="shared" si="0"/>
        <v>0</v>
      </c>
    </row>
    <row r="31" spans="27:40">
      <c r="AA31" s="44"/>
      <c r="AB31" s="45"/>
      <c r="AC31" s="45"/>
      <c r="AD31" s="45"/>
      <c r="AE31" s="45"/>
      <c r="AF31" s="45"/>
      <c r="AG31" s="45"/>
      <c r="AH31" s="45"/>
      <c r="AI31" s="45"/>
      <c r="AJ31" s="45"/>
      <c r="AK31" s="45"/>
      <c r="AL31" s="46"/>
      <c r="AN31" s="12">
        <f ca="1" t="shared" si="0"/>
        <v>0</v>
      </c>
    </row>
    <row r="32" spans="27:40">
      <c r="AA32" s="44"/>
      <c r="AB32" s="45"/>
      <c r="AC32" s="45"/>
      <c r="AD32" s="45"/>
      <c r="AE32" s="45"/>
      <c r="AF32" s="45"/>
      <c r="AG32" s="45"/>
      <c r="AH32" s="45"/>
      <c r="AI32" s="45"/>
      <c r="AJ32" s="45"/>
      <c r="AK32" s="45"/>
      <c r="AL32" s="46"/>
      <c r="AN32" s="12">
        <f ca="1" t="shared" si="0"/>
        <v>0</v>
      </c>
    </row>
    <row r="33" spans="27:40">
      <c r="AA33" s="44"/>
      <c r="AB33" s="45"/>
      <c r="AC33" s="45"/>
      <c r="AD33" s="47"/>
      <c r="AE33" s="45"/>
      <c r="AF33" s="45"/>
      <c r="AG33" s="45"/>
      <c r="AH33" s="45"/>
      <c r="AI33" s="45"/>
      <c r="AJ33" s="45"/>
      <c r="AK33" s="45"/>
      <c r="AL33" s="46"/>
      <c r="AN33" s="12">
        <f ca="1" t="shared" si="0"/>
        <v>0</v>
      </c>
    </row>
    <row r="34" spans="27:40">
      <c r="AA34" s="44"/>
      <c r="AB34" s="46"/>
      <c r="AC34" s="45"/>
      <c r="AD34" s="45"/>
      <c r="AE34" s="45"/>
      <c r="AF34" s="45"/>
      <c r="AG34" s="46"/>
      <c r="AH34" s="45"/>
      <c r="AI34" s="45"/>
      <c r="AJ34" s="45"/>
      <c r="AK34" s="45"/>
      <c r="AL34" s="70"/>
      <c r="AN34" s="12">
        <f ca="1" t="shared" si="0"/>
        <v>0</v>
      </c>
    </row>
    <row r="35" spans="27:40">
      <c r="AA35" s="48"/>
      <c r="AB35" s="49"/>
      <c r="AC35" s="50"/>
      <c r="AD35" s="50"/>
      <c r="AE35" s="50"/>
      <c r="AF35" s="50"/>
      <c r="AG35" s="49"/>
      <c r="AH35" s="50"/>
      <c r="AI35" s="50"/>
      <c r="AJ35" s="50"/>
      <c r="AK35" s="50"/>
      <c r="AL35" s="71"/>
      <c r="AN35" s="12">
        <f ca="1" t="shared" si="0"/>
        <v>0</v>
      </c>
    </row>
    <row r="36" spans="27:40">
      <c r="AA36" s="48"/>
      <c r="AB36" s="49"/>
      <c r="AC36" s="50"/>
      <c r="AD36" s="50"/>
      <c r="AE36" s="50"/>
      <c r="AF36" s="50"/>
      <c r="AG36" s="49"/>
      <c r="AH36" s="50"/>
      <c r="AI36" s="50"/>
      <c r="AJ36" s="50"/>
      <c r="AK36" s="50"/>
      <c r="AL36" s="71"/>
      <c r="AN36" s="12">
        <f ca="1" t="shared" si="0"/>
        <v>0</v>
      </c>
    </row>
    <row r="37" spans="27:40">
      <c r="AA37" s="48"/>
      <c r="AB37" s="49"/>
      <c r="AC37" s="50"/>
      <c r="AD37" s="50"/>
      <c r="AE37" s="50"/>
      <c r="AF37" s="50"/>
      <c r="AG37" s="49"/>
      <c r="AH37" s="50"/>
      <c r="AI37" s="50"/>
      <c r="AJ37" s="50"/>
      <c r="AK37" s="50"/>
      <c r="AL37" s="71"/>
      <c r="AN37" s="12">
        <f ca="1" t="shared" si="0"/>
        <v>0</v>
      </c>
    </row>
    <row r="38" spans="27:40">
      <c r="AA38" s="51"/>
      <c r="AB38" s="29"/>
      <c r="AC38" s="10"/>
      <c r="AE38" s="10"/>
      <c r="AF38" s="10"/>
      <c r="AG38" s="29"/>
      <c r="AH38" s="10"/>
      <c r="AI38" s="10"/>
      <c r="AJ38" s="10"/>
      <c r="AK38" s="10"/>
      <c r="AL38" s="28"/>
      <c r="AN38" s="12">
        <f ca="1" t="shared" si="0"/>
        <v>0</v>
      </c>
    </row>
    <row r="39" spans="27:40">
      <c r="AA39" s="51"/>
      <c r="AB39" s="29"/>
      <c r="AC39" s="10"/>
      <c r="AE39" s="10"/>
      <c r="AF39" s="10"/>
      <c r="AG39" s="29"/>
      <c r="AH39" s="10"/>
      <c r="AI39" s="10"/>
      <c r="AJ39" s="10"/>
      <c r="AK39" s="10"/>
      <c r="AL39" s="28"/>
      <c r="AN39" s="12">
        <f ca="1" t="shared" si="0"/>
        <v>0</v>
      </c>
    </row>
    <row r="40" spans="27:40">
      <c r="AA40" s="51"/>
      <c r="AB40" s="29"/>
      <c r="AC40" s="10"/>
      <c r="AE40" s="10"/>
      <c r="AF40" s="10"/>
      <c r="AG40" s="29"/>
      <c r="AH40" s="10"/>
      <c r="AI40" s="10"/>
      <c r="AJ40" s="10"/>
      <c r="AK40" s="10"/>
      <c r="AL40" s="28"/>
      <c r="AN40" s="12">
        <f ca="1" t="shared" si="0"/>
        <v>0</v>
      </c>
    </row>
    <row r="41" spans="27:40">
      <c r="AA41" s="51"/>
      <c r="AB41" s="29"/>
      <c r="AC41" s="10"/>
      <c r="AE41" s="10"/>
      <c r="AF41" s="10"/>
      <c r="AG41" s="29"/>
      <c r="AH41" s="10"/>
      <c r="AI41" s="10"/>
      <c r="AJ41" s="10"/>
      <c r="AK41" s="10"/>
      <c r="AL41" s="28"/>
      <c r="AN41" s="12">
        <f ca="1" t="shared" si="0"/>
        <v>0</v>
      </c>
    </row>
    <row r="42" spans="27:40">
      <c r="AA42" s="51"/>
      <c r="AB42" s="29"/>
      <c r="AC42" s="10"/>
      <c r="AE42" s="10"/>
      <c r="AF42" s="10"/>
      <c r="AG42" s="29"/>
      <c r="AH42" s="10"/>
      <c r="AI42" s="10"/>
      <c r="AJ42" s="10"/>
      <c r="AK42" s="10"/>
      <c r="AL42" s="28"/>
      <c r="AN42" s="12">
        <f ca="1" t="shared" si="0"/>
        <v>0</v>
      </c>
    </row>
    <row r="43" spans="27:40">
      <c r="AA43" s="51"/>
      <c r="AB43" s="29"/>
      <c r="AC43" s="10"/>
      <c r="AE43" s="10"/>
      <c r="AF43" s="10"/>
      <c r="AG43" s="29"/>
      <c r="AH43" s="10"/>
      <c r="AI43" s="10"/>
      <c r="AJ43" s="10"/>
      <c r="AK43" s="10"/>
      <c r="AL43" s="28"/>
      <c r="AN43" s="12">
        <f ca="1" t="shared" si="0"/>
        <v>0</v>
      </c>
    </row>
    <row r="44" spans="40:40">
      <c r="AN44" s="12">
        <f ca="1" t="shared" si="0"/>
        <v>0</v>
      </c>
    </row>
    <row r="45" spans="27:40">
      <c r="AA45" s="52"/>
      <c r="AB45" s="53"/>
      <c r="AC45" s="54"/>
      <c r="AD45" s="50"/>
      <c r="AE45" s="54"/>
      <c r="AF45" s="54"/>
      <c r="AG45" s="53"/>
      <c r="AH45" s="54"/>
      <c r="AI45" s="54"/>
      <c r="AJ45" s="54"/>
      <c r="AK45" s="54"/>
      <c r="AL45" s="72"/>
      <c r="AM45" s="52"/>
      <c r="AN45" s="12">
        <f ca="1" t="shared" si="0"/>
        <v>0</v>
      </c>
    </row>
    <row r="46" spans="27:40">
      <c r="AA46" s="44"/>
      <c r="AB46" s="55"/>
      <c r="AC46" s="56"/>
      <c r="AD46" s="45"/>
      <c r="AE46" s="56"/>
      <c r="AF46" s="56"/>
      <c r="AG46" s="55"/>
      <c r="AH46" s="56"/>
      <c r="AI46" s="56"/>
      <c r="AJ46" s="56"/>
      <c r="AK46" s="56"/>
      <c r="AL46" s="73"/>
      <c r="AM46" s="52"/>
      <c r="AN46" s="12">
        <f ca="1" t="shared" si="0"/>
        <v>0</v>
      </c>
    </row>
    <row r="47" spans="27:40">
      <c r="AA47" s="44"/>
      <c r="AB47" s="55"/>
      <c r="AC47" s="56"/>
      <c r="AD47" s="45"/>
      <c r="AE47" s="56"/>
      <c r="AF47" s="56"/>
      <c r="AG47" s="55"/>
      <c r="AH47" s="56"/>
      <c r="AI47" s="56"/>
      <c r="AJ47" s="56"/>
      <c r="AK47" s="56"/>
      <c r="AL47" s="46"/>
      <c r="AM47" s="52"/>
      <c r="AN47" s="12">
        <f ca="1" t="shared" si="0"/>
        <v>0</v>
      </c>
    </row>
    <row r="48" spans="27:40">
      <c r="AA48" s="44"/>
      <c r="AB48" s="55"/>
      <c r="AC48" s="56"/>
      <c r="AD48" s="57"/>
      <c r="AE48" s="56"/>
      <c r="AF48" s="56"/>
      <c r="AG48" s="55"/>
      <c r="AH48" s="56"/>
      <c r="AI48" s="56"/>
      <c r="AJ48" s="56"/>
      <c r="AK48" s="56"/>
      <c r="AL48" s="46"/>
      <c r="AM48" s="52"/>
      <c r="AN48" s="12">
        <f ca="1" t="shared" si="0"/>
        <v>0</v>
      </c>
    </row>
    <row r="49" spans="27:40">
      <c r="AA49" s="58"/>
      <c r="AB49" s="59"/>
      <c r="AC49" s="21"/>
      <c r="AD49" s="60"/>
      <c r="AE49" s="21"/>
      <c r="AF49" s="21"/>
      <c r="AG49" s="59"/>
      <c r="AH49" s="21"/>
      <c r="AI49" s="21"/>
      <c r="AJ49" s="21"/>
      <c r="AK49" s="21"/>
      <c r="AL49" s="74"/>
      <c r="AN49" s="12">
        <f ca="1" t="shared" si="0"/>
        <v>0</v>
      </c>
    </row>
    <row r="50" spans="40:40">
      <c r="AN50" s="12">
        <f ca="1" t="shared" si="0"/>
        <v>0</v>
      </c>
    </row>
    <row r="51" spans="40:40">
      <c r="AN51" s="12">
        <f ca="1" t="shared" si="0"/>
        <v>0</v>
      </c>
    </row>
    <row r="52" spans="40:40">
      <c r="AN52" s="12">
        <f ca="1" t="shared" si="0"/>
        <v>0</v>
      </c>
    </row>
    <row r="53" spans="40:40">
      <c r="AN53" s="12">
        <f ca="1" t="shared" si="0"/>
        <v>0</v>
      </c>
    </row>
    <row r="54" spans="40:40">
      <c r="AN54" s="12">
        <f ca="1" t="shared" si="0"/>
        <v>0</v>
      </c>
    </row>
    <row r="55" spans="40:40">
      <c r="AN55" s="12">
        <f ca="1" t="shared" si="0"/>
        <v>0</v>
      </c>
    </row>
    <row r="56" spans="40:40">
      <c r="AN56" s="12">
        <f ca="1" t="shared" si="0"/>
        <v>0</v>
      </c>
    </row>
    <row r="57" spans="40:40">
      <c r="AN57" s="12">
        <f ca="1" t="shared" si="0"/>
        <v>0</v>
      </c>
    </row>
    <row r="58" spans="40:40">
      <c r="AN58" s="12">
        <f ca="1" t="shared" si="0"/>
        <v>0</v>
      </c>
    </row>
    <row r="59" spans="40:40">
      <c r="AN59" s="12">
        <f ca="1" t="shared" si="0"/>
        <v>0</v>
      </c>
    </row>
    <row r="60" spans="40:40">
      <c r="AN60" s="12">
        <f ca="1" t="shared" si="0"/>
        <v>0</v>
      </c>
    </row>
    <row r="61" spans="40:40">
      <c r="AN61" s="12">
        <f ca="1" t="shared" si="0"/>
        <v>0</v>
      </c>
    </row>
    <row r="62" spans="40:40">
      <c r="AN62" s="12">
        <f ca="1" t="shared" si="0"/>
        <v>0</v>
      </c>
    </row>
    <row r="63" spans="40:40">
      <c r="AN63" s="12">
        <f ca="1" t="shared" si="0"/>
        <v>0</v>
      </c>
    </row>
    <row r="64" spans="40:40">
      <c r="AN64" s="12">
        <f ca="1" t="shared" si="0"/>
        <v>0</v>
      </c>
    </row>
    <row r="65" spans="40:40">
      <c r="AN65" s="12">
        <f ca="1" t="shared" si="0"/>
        <v>0</v>
      </c>
    </row>
    <row r="66" spans="40:40">
      <c r="AN66" s="12">
        <f ca="1" t="shared" si="0"/>
        <v>0</v>
      </c>
    </row>
    <row r="67" spans="40:40">
      <c r="AN67" s="12">
        <f t="shared" ref="AN67:AN99" si="1">IF(ISBLANK($AL67),0,1+LEN($AL67)-LEN(SUBSTITUTE($AL67,"●","")))</f>
        <v>0</v>
      </c>
    </row>
    <row r="68" spans="40:40">
      <c r="AN68" s="12">
        <f t="shared" si="1"/>
        <v>0</v>
      </c>
    </row>
    <row r="69" spans="40:40">
      <c r="AN69" s="12">
        <f t="shared" si="1"/>
        <v>0</v>
      </c>
    </row>
    <row r="70" spans="40:40">
      <c r="AN70" s="12">
        <f t="shared" si="1"/>
        <v>0</v>
      </c>
    </row>
    <row r="71" spans="40:40">
      <c r="AN71" s="12">
        <f t="shared" si="1"/>
        <v>0</v>
      </c>
    </row>
    <row r="72" spans="40:40">
      <c r="AN72" s="12">
        <f t="shared" si="1"/>
        <v>0</v>
      </c>
    </row>
    <row r="73" spans="40:40">
      <c r="AN73" s="12">
        <f t="shared" si="1"/>
        <v>0</v>
      </c>
    </row>
    <row r="74" spans="40:40">
      <c r="AN74" s="12">
        <f t="shared" si="1"/>
        <v>0</v>
      </c>
    </row>
    <row r="75" spans="40:40">
      <c r="AN75" s="12">
        <f t="shared" si="1"/>
        <v>0</v>
      </c>
    </row>
    <row r="76" spans="40:40">
      <c r="AN76" s="12">
        <f t="shared" si="1"/>
        <v>0</v>
      </c>
    </row>
    <row r="77" spans="40:40">
      <c r="AN77" s="12">
        <f t="shared" si="1"/>
        <v>0</v>
      </c>
    </row>
    <row r="78" spans="40:40">
      <c r="AN78" s="12">
        <f t="shared" si="1"/>
        <v>0</v>
      </c>
    </row>
    <row r="79" spans="40:40">
      <c r="AN79" s="12">
        <f t="shared" si="1"/>
        <v>0</v>
      </c>
    </row>
    <row r="80" spans="40:40">
      <c r="AN80" s="12">
        <f t="shared" si="1"/>
        <v>0</v>
      </c>
    </row>
    <row r="81" spans="40:40">
      <c r="AN81" s="12">
        <f t="shared" si="1"/>
        <v>0</v>
      </c>
    </row>
    <row r="82" spans="40:40">
      <c r="AN82" s="12">
        <f t="shared" si="1"/>
        <v>0</v>
      </c>
    </row>
    <row r="83" spans="40:40">
      <c r="AN83" s="12">
        <f t="shared" si="1"/>
        <v>0</v>
      </c>
    </row>
    <row r="84" spans="40:40">
      <c r="AN84" s="12">
        <f t="shared" si="1"/>
        <v>0</v>
      </c>
    </row>
    <row r="85" spans="40:40">
      <c r="AN85" s="12">
        <f t="shared" si="1"/>
        <v>0</v>
      </c>
    </row>
    <row r="86" spans="40:40">
      <c r="AN86" s="12">
        <f t="shared" si="1"/>
        <v>0</v>
      </c>
    </row>
    <row r="87" spans="40:40">
      <c r="AN87" s="12">
        <f t="shared" si="1"/>
        <v>0</v>
      </c>
    </row>
    <row r="88" spans="40:40">
      <c r="AN88" s="12">
        <f t="shared" si="1"/>
        <v>0</v>
      </c>
    </row>
    <row r="89" spans="40:40">
      <c r="AN89" s="12">
        <f t="shared" si="1"/>
        <v>0</v>
      </c>
    </row>
    <row r="90" spans="40:40">
      <c r="AN90" s="12">
        <f t="shared" si="1"/>
        <v>0</v>
      </c>
    </row>
    <row r="91" spans="40:40">
      <c r="AN91" s="12">
        <f t="shared" si="1"/>
        <v>0</v>
      </c>
    </row>
    <row r="92" spans="40:40">
      <c r="AN92" s="12">
        <f t="shared" si="1"/>
        <v>0</v>
      </c>
    </row>
    <row r="93" spans="40:40">
      <c r="AN93" s="12">
        <f t="shared" si="1"/>
        <v>0</v>
      </c>
    </row>
    <row r="94" spans="40:40">
      <c r="AN94" s="12">
        <f t="shared" si="1"/>
        <v>0</v>
      </c>
    </row>
    <row r="95" spans="40:40">
      <c r="AN95" s="12">
        <f t="shared" si="1"/>
        <v>0</v>
      </c>
    </row>
    <row r="96" spans="40:40">
      <c r="AN96" s="12">
        <f t="shared" si="1"/>
        <v>0</v>
      </c>
    </row>
    <row r="97" spans="40:40">
      <c r="AN97" s="12">
        <f t="shared" si="1"/>
        <v>0</v>
      </c>
    </row>
    <row r="98" spans="40:40">
      <c r="AN98" s="12">
        <f t="shared" si="1"/>
        <v>0</v>
      </c>
    </row>
    <row r="99" spans="40:40">
      <c r="AN99" s="12">
        <f t="shared" si="1"/>
        <v>0</v>
      </c>
    </row>
  </sheetData>
  <sheetProtection sheet="1" objects="1"/>
  <mergeCells count="13">
    <mergeCell ref="D1:F1"/>
    <mergeCell ref="AA1:AL1"/>
    <mergeCell ref="D2:F2"/>
    <mergeCell ref="AJ2:AK2"/>
    <mergeCell ref="D3:F3"/>
    <mergeCell ref="AA6:AA7"/>
    <mergeCell ref="AA10:AA11"/>
    <mergeCell ref="AB2:AB3"/>
    <mergeCell ref="AC2:AC3"/>
    <mergeCell ref="AD2:AD3"/>
    <mergeCell ref="AE2:AE3"/>
    <mergeCell ref="AF2:AF3"/>
    <mergeCell ref="AG2:AG3"/>
  </mergeCells>
  <pageMargins left="0.75" right="0.75" top="1" bottom="1" header="0.511805555555556" footer="0.511805555555556"/>
  <headerFooter/>
  <drawing r:id="rId1"/>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sheetPr>
    <pageSetUpPr autoPageBreaks="0"/>
  </sheetPr>
  <dimension ref="A1:AN99"/>
  <sheetViews>
    <sheetView showZeros="0" workbookViewId="0">
      <selection activeCell="A1" sqref="A1"/>
    </sheetView>
  </sheetViews>
  <sheetFormatPr defaultColWidth="9.14285714285714" defaultRowHeight="15"/>
  <cols>
    <col min="1" max="1" width="20.5714285714286" customWidth="1"/>
    <col min="2" max="2" width="29.7142857142857" style="8" customWidth="1"/>
    <col min="3" max="3" width="10.2857142857143" style="9" customWidth="1"/>
    <col min="4" max="4" width="10.2857142857143" style="10" customWidth="1"/>
    <col min="5" max="6" width="10.2857142857143" style="9" customWidth="1"/>
    <col min="7" max="7" width="10.2857142857143" style="8" customWidth="1"/>
    <col min="8" max="11" width="10.2857142857143" style="9" customWidth="1"/>
    <col min="12" max="12" width="10.2857142857143" style="11" customWidth="1"/>
    <col min="13" max="24" width="10.2857142857143" style="12" customWidth="1"/>
    <col min="26" max="26" width="0.990476190476191" customWidth="1"/>
    <col min="27" max="27" width="20.5714285714286" customWidth="1"/>
    <col min="28" max="28" width="29.7142857142857" style="8" customWidth="1"/>
    <col min="29" max="29" width="6.71428571428571" style="9" customWidth="1"/>
    <col min="30" max="30" width="19.1428571428571" style="10" customWidth="1"/>
    <col min="31" max="31" width="8.28571428571429" style="9" customWidth="1"/>
    <col min="32" max="32" width="7.42857142857143" style="9" customWidth="1"/>
    <col min="33" max="33" width="33.2857142857143" style="8" customWidth="1"/>
    <col min="34" max="34" width="9.28571428571429" style="9" customWidth="1"/>
    <col min="35" max="35" width="5.42857142857143" style="9" customWidth="1"/>
    <col min="36" max="36" width="3.85714285714286" style="9" customWidth="1"/>
    <col min="37" max="37" width="6.57142857142857" style="9" customWidth="1"/>
    <col min="38" max="38" width="36.2857142857143" style="11" customWidth="1"/>
    <col min="39" max="39" width="0.857142857142857" customWidth="1"/>
    <col min="40" max="40" width="9.14285714285714" style="12"/>
  </cols>
  <sheetData>
    <row r="1" ht="22.5" spans="1:40">
      <c r="A1" s="13" t="str">
        <f>Attraction_List!$Z$2</f>
        <v>Sheet Name</v>
      </c>
      <c r="B1" s="14" t="str">
        <f ca="1">MID(CELL("filename",B1),FIND("]",CELL("filename",B1))+1,255)</f>
        <v>Tortuga_Tavern</v>
      </c>
      <c r="C1" s="14"/>
      <c r="D1" s="15" t="str">
        <f ca="1">HYPERLINK("#"&amp;CELL("address",INDEX(Attraction_List!$A$3:$A$9999,MATCH($B$1,Attraction_List!$Z$3:$Z$9999,0),1)),"Back to Attraction List")</f>
        <v>Back to Attraction List</v>
      </c>
      <c r="E1" s="16"/>
      <c r="F1" s="17"/>
      <c r="G1" s="18"/>
      <c r="H1" s="18"/>
      <c r="I1" s="18"/>
      <c r="J1" s="18"/>
      <c r="K1" s="18"/>
      <c r="L1" s="25"/>
      <c r="AA1" s="30" t="str">
        <f ca="1">N($B$14)&amp;" Task(s) From "&amp;N($B$15)&amp;" Character(s) Use "&amp;CHAR(34)&amp;$B$2&amp;CHAR(34)&amp;" For "&amp;N($AN$1)&amp;" Token(s)"</f>
        <v>8 Task(s) From 3 Character(s) Use "Tortuga Tavern" For 6 Token(s)</v>
      </c>
      <c r="AB1" s="31"/>
      <c r="AC1" s="31"/>
      <c r="AD1" s="31"/>
      <c r="AE1" s="31"/>
      <c r="AF1" s="31"/>
      <c r="AG1" s="31"/>
      <c r="AH1" s="31"/>
      <c r="AI1" s="31"/>
      <c r="AJ1" s="31"/>
      <c r="AK1" s="31"/>
      <c r="AL1" s="61"/>
      <c r="AN1" s="12">
        <f ca="1">SUM($AN$4:$AN$9999)</f>
        <v>6</v>
      </c>
    </row>
    <row r="2" ht="22.5" spans="1:40">
      <c r="A2" s="13" t="str">
        <f>Attraction_List!$A$2</f>
        <v>Name</v>
      </c>
      <c r="B2" s="19" t="str">
        <f ca="1">LOOKUP(B1,Attraction_List!$Z$3:$Z$9999,Attraction_List!$A$3:$A$9999)</f>
        <v>Tortuga Tavern</v>
      </c>
      <c r="C2" s="19"/>
      <c r="D2" s="9"/>
      <c r="G2" s="20"/>
      <c r="AA2" s="32" t="str">
        <f>HYPERLINK("#$A$1","&lt;&lt;&lt; Attraction Info")</f>
        <v>&lt;&lt;&lt; Attraction Info</v>
      </c>
      <c r="AB2" s="33" t="s">
        <v>276</v>
      </c>
      <c r="AC2" s="34" t="s">
        <v>277</v>
      </c>
      <c r="AD2" s="35" t="s">
        <v>278</v>
      </c>
      <c r="AE2" s="34" t="s">
        <v>279</v>
      </c>
      <c r="AF2" s="34" t="s">
        <v>280</v>
      </c>
      <c r="AG2" s="33" t="s">
        <v>281</v>
      </c>
      <c r="AH2" s="62"/>
      <c r="AI2" s="63" t="s">
        <v>282</v>
      </c>
      <c r="AJ2" s="62" t="s">
        <v>283</v>
      </c>
      <c r="AK2" s="62"/>
      <c r="AL2" s="64" t="str">
        <f ca="1">HYPERLINK("#"&amp;CELL("address",INDEX(Attraction_List!$A$3:$A$9999,MATCH($B$1,Attraction_List!$Z$3:$Z$9999,0),1)),"Back to Attraction List")</f>
        <v>Back to Attraction List</v>
      </c>
      <c r="AN2" s="12">
        <f ca="1" t="shared" ref="AN2:AN66" si="0">IF(ISBLANK($AL2),0,1+LEN($AL2)-LEN(SUBSTITUTE($AL2,"●","")))</f>
        <v>1</v>
      </c>
    </row>
    <row r="3" ht="22.5" spans="1:38">
      <c r="A3" s="13" t="str">
        <f>Attraction_List!$C$2</f>
        <v>Cost</v>
      </c>
      <c r="B3" s="19">
        <f ca="1">LOOKUP(B1,Attraction_List!$Z$3:$Z$9999,Attraction_List!$C$3:$C$9999)</f>
        <v>15000</v>
      </c>
      <c r="C3" s="19"/>
      <c r="D3" s="15" t="str">
        <f>IF($B$14&gt;0,HYPERLINK("#$AL$1","Task List &gt;&gt;&gt;"),HYPERLINK("#$A$1","No Tasks"))</f>
        <v>Task List &gt;&gt;&gt;</v>
      </c>
      <c r="E3" s="17"/>
      <c r="F3" s="17"/>
      <c r="G3" s="20"/>
      <c r="AA3" s="75" t="s">
        <v>284</v>
      </c>
      <c r="AB3" s="76"/>
      <c r="AC3" s="77"/>
      <c r="AD3" s="78"/>
      <c r="AE3" s="77"/>
      <c r="AF3" s="77"/>
      <c r="AG3" s="76"/>
      <c r="AH3" s="82" t="s">
        <v>285</v>
      </c>
      <c r="AI3" s="82" t="s">
        <v>286</v>
      </c>
      <c r="AJ3" s="82" t="s">
        <v>28</v>
      </c>
      <c r="AK3" s="82" t="s">
        <v>29</v>
      </c>
      <c r="AL3" s="83" t="s">
        <v>30</v>
      </c>
    </row>
    <row r="4" ht="21.75" spans="1:40">
      <c r="A4" s="13" t="str">
        <f>Attraction_List!$D$2</f>
        <v>Cost Units</v>
      </c>
      <c r="B4" s="19" t="str">
        <f ca="1">LOOKUP(B1,Attraction_List!$Z$3:$Z$9999,Attraction_List!$D$3:$D$9999)</f>
        <v>Magic</v>
      </c>
      <c r="C4" s="19"/>
      <c r="E4" s="21"/>
      <c r="G4" s="20"/>
      <c r="L4" s="26"/>
      <c r="AA4" s="79" t="s">
        <v>992</v>
      </c>
      <c r="AB4" s="110" t="s">
        <v>993</v>
      </c>
      <c r="AC4" s="111"/>
      <c r="AD4" s="112" t="s">
        <v>994</v>
      </c>
      <c r="AE4" s="111">
        <v>3</v>
      </c>
      <c r="AF4" s="111"/>
      <c r="AG4" s="110" t="s">
        <v>251</v>
      </c>
      <c r="AH4" s="111" t="s">
        <v>33</v>
      </c>
      <c r="AI4" s="111"/>
      <c r="AJ4" s="111">
        <v>13</v>
      </c>
      <c r="AK4" s="111">
        <v>100</v>
      </c>
      <c r="AL4" s="201" t="s">
        <v>995</v>
      </c>
      <c r="AN4" s="12">
        <f ca="1" t="shared" si="0"/>
        <v>1</v>
      </c>
    </row>
    <row r="5" ht="21.75" spans="1:40">
      <c r="A5" s="13" t="str">
        <f>Attraction_List!$E$2</f>
        <v>Limited Time</v>
      </c>
      <c r="B5" s="19" t="str">
        <f ca="1">IF(LOOKUP(B1,Attraction_List!$Z$3:$Z$9999,Attraction_List!$E$3:$E$9999)="Y","Yes","No")</f>
        <v>No</v>
      </c>
      <c r="C5" s="19"/>
      <c r="E5" s="21"/>
      <c r="G5" s="20"/>
      <c r="L5" s="26"/>
      <c r="AA5" s="113"/>
      <c r="AB5" s="114" t="s">
        <v>996</v>
      </c>
      <c r="AC5" s="115">
        <v>6</v>
      </c>
      <c r="AD5" s="116"/>
      <c r="AE5" s="115"/>
      <c r="AF5" s="115"/>
      <c r="AG5" s="114" t="s">
        <v>251</v>
      </c>
      <c r="AH5" s="115" t="s">
        <v>46</v>
      </c>
      <c r="AI5" s="115"/>
      <c r="AJ5" s="115">
        <v>16</v>
      </c>
      <c r="AK5" s="115">
        <v>155</v>
      </c>
      <c r="AL5" s="202" t="s">
        <v>555</v>
      </c>
      <c r="AN5" s="12">
        <f ca="1" t="shared" si="0"/>
        <v>1</v>
      </c>
    </row>
    <row r="6" ht="21" spans="1:40">
      <c r="A6" s="13" t="str">
        <f>Attraction_List!$F$2</f>
        <v>Build Time</v>
      </c>
      <c r="B6" s="19" t="str">
        <f ca="1">LOOKUP(B1,Attraction_List!$Z$3:$Z$9999,Attraction_List!$F$3:$F$9999)</f>
        <v>6h</v>
      </c>
      <c r="C6" s="19"/>
      <c r="E6" s="21"/>
      <c r="G6" s="20"/>
      <c r="L6" s="26"/>
      <c r="AA6" s="79" t="s">
        <v>997</v>
      </c>
      <c r="AB6" s="110" t="s">
        <v>998</v>
      </c>
      <c r="AC6" s="111">
        <v>2</v>
      </c>
      <c r="AD6" s="112"/>
      <c r="AE6" s="111"/>
      <c r="AF6" s="111"/>
      <c r="AG6" s="110" t="s">
        <v>251</v>
      </c>
      <c r="AH6" s="111" t="s">
        <v>33</v>
      </c>
      <c r="AI6" s="111"/>
      <c r="AJ6" s="111">
        <v>10</v>
      </c>
      <c r="AK6" s="111">
        <v>75</v>
      </c>
      <c r="AL6" s="201" t="s">
        <v>999</v>
      </c>
      <c r="AN6" s="12">
        <f ca="1" t="shared" si="0"/>
        <v>1</v>
      </c>
    </row>
    <row r="7" ht="21" spans="1:40">
      <c r="A7" s="13" t="str">
        <f>Attraction_List!$G$2</f>
        <v>Size</v>
      </c>
      <c r="B7" s="19" t="str">
        <f ca="1">LOOKUP(B1,Attraction_List!$Z$3:$Z$9999,Attraction_List!$G$3:$G$9999)</f>
        <v>10x10</v>
      </c>
      <c r="C7" s="19"/>
      <c r="E7" s="21"/>
      <c r="G7" s="20"/>
      <c r="L7" s="26"/>
      <c r="AA7" s="81"/>
      <c r="AB7" s="195" t="s">
        <v>1000</v>
      </c>
      <c r="AC7" s="196">
        <v>4</v>
      </c>
      <c r="AD7" s="197" t="s">
        <v>994</v>
      </c>
      <c r="AE7" s="196"/>
      <c r="AF7" s="196"/>
      <c r="AG7" s="195" t="s">
        <v>251</v>
      </c>
      <c r="AH7" s="196" t="s">
        <v>33</v>
      </c>
      <c r="AI7" s="196"/>
      <c r="AJ7" s="196">
        <v>13</v>
      </c>
      <c r="AK7" s="196">
        <v>100</v>
      </c>
      <c r="AL7" s="203"/>
      <c r="AN7" s="12">
        <f ca="1" t="shared" si="0"/>
        <v>0</v>
      </c>
    </row>
    <row r="8" ht="21.75" spans="1:40">
      <c r="A8" s="13" t="str">
        <f>Attraction_List!$H$2</f>
        <v>Collect Time</v>
      </c>
      <c r="B8" s="19" t="str">
        <f ca="1">LOOKUP(B1,Attraction_List!$Z$3:$Z$9999,Attraction_List!$H$3:$H$9999)</f>
        <v>8h</v>
      </c>
      <c r="C8" s="19"/>
      <c r="E8" s="21"/>
      <c r="G8" s="20"/>
      <c r="L8" s="26"/>
      <c r="AA8" s="80"/>
      <c r="AB8" s="198" t="s">
        <v>1001</v>
      </c>
      <c r="AC8" s="199">
        <v>5</v>
      </c>
      <c r="AD8" s="200"/>
      <c r="AE8" s="199"/>
      <c r="AF8" s="199"/>
      <c r="AG8" s="198" t="s">
        <v>251</v>
      </c>
      <c r="AH8" s="199" t="s">
        <v>35</v>
      </c>
      <c r="AI8" s="199"/>
      <c r="AJ8" s="199">
        <v>13</v>
      </c>
      <c r="AK8" s="199">
        <v>110</v>
      </c>
      <c r="AL8" s="204"/>
      <c r="AN8" s="12">
        <f ca="1" t="shared" si="0"/>
        <v>0</v>
      </c>
    </row>
    <row r="9" ht="21" spans="1:40">
      <c r="A9" s="13" t="str">
        <f>Attraction_List!$I$2</f>
        <v>Striking Gold</v>
      </c>
      <c r="B9" s="19" t="str">
        <f ca="1">IF(LOOKUP(B1,Attraction_List!$Z$3:$Z$9999,Attraction_List!$I$3:$I$9999)="Y","Yes","No")</f>
        <v>No</v>
      </c>
      <c r="C9" s="19"/>
      <c r="E9" s="21"/>
      <c r="G9" s="20"/>
      <c r="L9" s="26"/>
      <c r="AA9" s="124" t="s">
        <v>994</v>
      </c>
      <c r="AB9" s="125" t="s">
        <v>1000</v>
      </c>
      <c r="AC9" s="126"/>
      <c r="AD9" s="127" t="s">
        <v>997</v>
      </c>
      <c r="AE9" s="126">
        <v>4</v>
      </c>
      <c r="AF9" s="126"/>
      <c r="AG9" s="125" t="s">
        <v>251</v>
      </c>
      <c r="AH9" s="126" t="s">
        <v>33</v>
      </c>
      <c r="AI9" s="126"/>
      <c r="AJ9" s="126">
        <v>13</v>
      </c>
      <c r="AK9" s="126">
        <v>100</v>
      </c>
      <c r="AL9" s="205"/>
      <c r="AN9" s="12">
        <f ca="1" t="shared" si="0"/>
        <v>0</v>
      </c>
    </row>
    <row r="10" ht="21" spans="1:40">
      <c r="A10" s="13" t="str">
        <f>Attraction_List!$J$2</f>
        <v>XP</v>
      </c>
      <c r="B10" s="19">
        <f ca="1">LOOKUP(B1,Attraction_List!$Z$3:$Z$9999,Attraction_List!$J$3:$J$9999)</f>
        <v>25</v>
      </c>
      <c r="C10" s="19"/>
      <c r="E10" s="21"/>
      <c r="G10" s="20"/>
      <c r="L10" s="26"/>
      <c r="AA10" s="81"/>
      <c r="AB10" s="195" t="s">
        <v>993</v>
      </c>
      <c r="AC10" s="196">
        <v>3</v>
      </c>
      <c r="AD10" s="197" t="s">
        <v>992</v>
      </c>
      <c r="AE10" s="196"/>
      <c r="AF10" s="196"/>
      <c r="AG10" s="195" t="s">
        <v>251</v>
      </c>
      <c r="AH10" s="196" t="s">
        <v>33</v>
      </c>
      <c r="AI10" s="196"/>
      <c r="AJ10" s="196">
        <v>13</v>
      </c>
      <c r="AK10" s="196">
        <v>100</v>
      </c>
      <c r="AL10" s="203" t="s">
        <v>995</v>
      </c>
      <c r="AN10" s="12">
        <f ca="1" t="shared" si="0"/>
        <v>1</v>
      </c>
    </row>
    <row r="11" ht="21.75" spans="1:40">
      <c r="A11" s="13" t="str">
        <f>Attraction_List!$K$2</f>
        <v>Magic</v>
      </c>
      <c r="B11" s="19">
        <f ca="1">LOOKUP(B1,Attraction_List!$Z$3:$Z$9999,Attraction_List!$K$3:$K$9999)</f>
        <v>140</v>
      </c>
      <c r="C11" s="19"/>
      <c r="D11" s="22"/>
      <c r="E11" s="23"/>
      <c r="F11" s="24"/>
      <c r="G11" s="22"/>
      <c r="H11" s="24"/>
      <c r="I11" s="24"/>
      <c r="J11" s="24"/>
      <c r="K11" s="24"/>
      <c r="L11" s="27"/>
      <c r="AA11" s="80"/>
      <c r="AB11" s="198" t="s">
        <v>1002</v>
      </c>
      <c r="AC11" s="199">
        <v>2</v>
      </c>
      <c r="AD11" s="200"/>
      <c r="AE11" s="199"/>
      <c r="AF11" s="199"/>
      <c r="AG11" s="198" t="s">
        <v>251</v>
      </c>
      <c r="AH11" s="199" t="s">
        <v>35</v>
      </c>
      <c r="AI11" s="199"/>
      <c r="AJ11" s="199">
        <v>13</v>
      </c>
      <c r="AK11" s="199">
        <v>110</v>
      </c>
      <c r="AL11" s="206" t="s">
        <v>1003</v>
      </c>
      <c r="AN11" s="12">
        <f ca="1" t="shared" si="0"/>
        <v>2</v>
      </c>
    </row>
    <row r="12" ht="21" spans="1:40">
      <c r="A12" s="13" t="str">
        <f>Attraction_List!$L$2</f>
        <v>Possible Tokens</v>
      </c>
      <c r="B12" s="19" t="str">
        <f ca="1">LOOKUP(B1,Attraction_List!$Z$3:$Z$9999,Attraction_List!$L$3:$L$9999)</f>
        <v>Magic Compass</v>
      </c>
      <c r="C12" s="19"/>
      <c r="E12" s="21"/>
      <c r="G12" s="20"/>
      <c r="L12" s="28"/>
      <c r="AA12" s="44"/>
      <c r="AB12" s="45"/>
      <c r="AC12" s="45"/>
      <c r="AD12" s="45"/>
      <c r="AE12" s="45"/>
      <c r="AF12" s="45"/>
      <c r="AG12" s="45"/>
      <c r="AH12" s="45"/>
      <c r="AI12" s="45"/>
      <c r="AJ12" s="45"/>
      <c r="AK12" s="45"/>
      <c r="AL12" s="46"/>
      <c r="AN12" s="12">
        <f ca="1" t="shared" si="0"/>
        <v>0</v>
      </c>
    </row>
    <row r="13" ht="21" spans="1:40">
      <c r="A13" s="13" t="str">
        <f>Attraction_List!$M$2</f>
        <v>Activity</v>
      </c>
      <c r="B13" s="19" t="str">
        <f ca="1">LOOKUP(B1,Attraction_List!$Z$3:$Z$9999,Attraction_List!$M$3:$M$9999)</f>
        <v>Preparing the Grog</v>
      </c>
      <c r="C13" s="19"/>
      <c r="E13" s="21"/>
      <c r="G13" s="20"/>
      <c r="L13" s="29"/>
      <c r="AA13" s="44"/>
      <c r="AB13" s="45"/>
      <c r="AC13" s="45"/>
      <c r="AD13" s="45"/>
      <c r="AE13" s="45"/>
      <c r="AF13" s="45"/>
      <c r="AG13" s="45"/>
      <c r="AH13" s="45"/>
      <c r="AI13" s="45"/>
      <c r="AJ13" s="45"/>
      <c r="AK13" s="45"/>
      <c r="AL13" s="46"/>
      <c r="AN13" s="12">
        <f ca="1" t="shared" si="0"/>
        <v>0</v>
      </c>
    </row>
    <row r="14" ht="21" spans="1:40">
      <c r="A14" s="13" t="s">
        <v>308</v>
      </c>
      <c r="B14" s="22">
        <f>COUNTA($AB$4:$AB$9999)</f>
        <v>8</v>
      </c>
      <c r="C14" s="24"/>
      <c r="D14" s="22"/>
      <c r="E14" s="23"/>
      <c r="F14" s="24"/>
      <c r="G14" s="20"/>
      <c r="H14" s="24"/>
      <c r="I14" s="24"/>
      <c r="J14" s="24"/>
      <c r="K14" s="24"/>
      <c r="L14" s="28"/>
      <c r="AA14" s="44"/>
      <c r="AB14" s="45"/>
      <c r="AC14" s="45"/>
      <c r="AD14" s="45"/>
      <c r="AE14" s="45"/>
      <c r="AF14" s="45"/>
      <c r="AG14" s="45"/>
      <c r="AH14" s="45"/>
      <c r="AI14" s="45"/>
      <c r="AJ14" s="45"/>
      <c r="AK14" s="45"/>
      <c r="AL14" s="46"/>
      <c r="AN14" s="12">
        <f ca="1" t="shared" si="0"/>
        <v>0</v>
      </c>
    </row>
    <row r="15" ht="21" spans="1:40">
      <c r="A15" s="13" t="s">
        <v>311</v>
      </c>
      <c r="B15" s="22">
        <f>COUNTA($AA$4:$AA$9999)</f>
        <v>3</v>
      </c>
      <c r="C15" s="24"/>
      <c r="D15" s="22"/>
      <c r="E15" s="23"/>
      <c r="F15" s="24"/>
      <c r="G15" s="20"/>
      <c r="H15" s="24"/>
      <c r="I15" s="24"/>
      <c r="J15" s="24"/>
      <c r="K15" s="24"/>
      <c r="L15" s="28"/>
      <c r="AA15" s="44"/>
      <c r="AB15" s="45"/>
      <c r="AC15" s="45"/>
      <c r="AD15" s="45"/>
      <c r="AE15" s="45"/>
      <c r="AF15" s="45"/>
      <c r="AG15" s="45"/>
      <c r="AH15" s="45"/>
      <c r="AI15" s="45"/>
      <c r="AJ15" s="45"/>
      <c r="AK15" s="45"/>
      <c r="AL15" s="46"/>
      <c r="AN15" s="12">
        <f ca="1" t="shared" si="0"/>
        <v>0</v>
      </c>
    </row>
    <row r="16" spans="27:40">
      <c r="AA16" s="44"/>
      <c r="AB16" s="46"/>
      <c r="AC16" s="45"/>
      <c r="AD16" s="47"/>
      <c r="AE16" s="45"/>
      <c r="AF16" s="45"/>
      <c r="AG16" s="45"/>
      <c r="AH16" s="45"/>
      <c r="AI16" s="45"/>
      <c r="AJ16" s="45"/>
      <c r="AK16" s="45"/>
      <c r="AL16" s="46"/>
      <c r="AN16" s="12">
        <f ca="1" t="shared" si="0"/>
        <v>0</v>
      </c>
    </row>
    <row r="17" spans="27:40">
      <c r="AA17" s="44"/>
      <c r="AB17" s="46"/>
      <c r="AC17" s="45"/>
      <c r="AD17" s="45"/>
      <c r="AE17" s="45"/>
      <c r="AF17" s="45"/>
      <c r="AG17" s="45"/>
      <c r="AH17" s="45"/>
      <c r="AI17" s="45"/>
      <c r="AJ17" s="45"/>
      <c r="AK17" s="45"/>
      <c r="AL17" s="46"/>
      <c r="AN17" s="12">
        <f ca="1" t="shared" si="0"/>
        <v>0</v>
      </c>
    </row>
    <row r="18" spans="27:40">
      <c r="AA18" s="44"/>
      <c r="AB18" s="46"/>
      <c r="AC18" s="45"/>
      <c r="AD18" s="45"/>
      <c r="AE18" s="45"/>
      <c r="AF18" s="45"/>
      <c r="AG18" s="46"/>
      <c r="AH18" s="45"/>
      <c r="AI18" s="45"/>
      <c r="AJ18" s="45"/>
      <c r="AK18" s="45"/>
      <c r="AL18" s="46"/>
      <c r="AN18" s="12">
        <f ca="1" t="shared" si="0"/>
        <v>0</v>
      </c>
    </row>
    <row r="19" spans="27:40">
      <c r="AA19" s="44"/>
      <c r="AB19" s="46"/>
      <c r="AC19" s="45"/>
      <c r="AD19" s="45"/>
      <c r="AE19" s="45"/>
      <c r="AF19" s="45"/>
      <c r="AG19" s="46"/>
      <c r="AH19" s="45"/>
      <c r="AI19" s="45"/>
      <c r="AJ19" s="45"/>
      <c r="AK19" s="45"/>
      <c r="AL19" s="46"/>
      <c r="AN19" s="12">
        <f ca="1" t="shared" si="0"/>
        <v>0</v>
      </c>
    </row>
    <row r="20" spans="27:40">
      <c r="AA20" s="44"/>
      <c r="AB20" s="46"/>
      <c r="AC20" s="45"/>
      <c r="AD20" s="47"/>
      <c r="AE20" s="45"/>
      <c r="AF20" s="45"/>
      <c r="AG20" s="46"/>
      <c r="AH20" s="45"/>
      <c r="AI20" s="45"/>
      <c r="AJ20" s="45"/>
      <c r="AK20" s="45"/>
      <c r="AL20" s="46"/>
      <c r="AN20" s="12">
        <f ca="1" t="shared" si="0"/>
        <v>0</v>
      </c>
    </row>
    <row r="21" spans="27:40">
      <c r="AA21" s="44"/>
      <c r="AB21" s="46"/>
      <c r="AC21" s="45"/>
      <c r="AD21" s="45"/>
      <c r="AE21" s="45"/>
      <c r="AF21" s="45"/>
      <c r="AG21" s="46"/>
      <c r="AH21" s="45"/>
      <c r="AI21" s="45"/>
      <c r="AJ21" s="45"/>
      <c r="AK21" s="45"/>
      <c r="AL21" s="46"/>
      <c r="AN21" s="12">
        <f ca="1" t="shared" si="0"/>
        <v>0</v>
      </c>
    </row>
    <row r="22" spans="27:40">
      <c r="AA22" s="44"/>
      <c r="AB22" s="46"/>
      <c r="AC22" s="45"/>
      <c r="AD22" s="45"/>
      <c r="AE22" s="45"/>
      <c r="AF22" s="45"/>
      <c r="AG22" s="46"/>
      <c r="AH22" s="45"/>
      <c r="AI22" s="45"/>
      <c r="AJ22" s="45"/>
      <c r="AK22" s="45"/>
      <c r="AL22" s="46"/>
      <c r="AN22" s="12">
        <f ca="1" t="shared" si="0"/>
        <v>0</v>
      </c>
    </row>
    <row r="23" spans="27:40">
      <c r="AA23" s="44"/>
      <c r="AB23" s="46"/>
      <c r="AC23" s="45"/>
      <c r="AD23" s="45"/>
      <c r="AE23" s="45"/>
      <c r="AF23" s="45"/>
      <c r="AG23" s="46"/>
      <c r="AH23" s="45"/>
      <c r="AI23" s="45"/>
      <c r="AJ23" s="45"/>
      <c r="AK23" s="45"/>
      <c r="AL23" s="46"/>
      <c r="AN23" s="12">
        <f ca="1" t="shared" si="0"/>
        <v>0</v>
      </c>
    </row>
    <row r="24" spans="27:40">
      <c r="AA24" s="44"/>
      <c r="AB24" s="45"/>
      <c r="AC24" s="45"/>
      <c r="AD24" s="45"/>
      <c r="AE24" s="45"/>
      <c r="AF24" s="45"/>
      <c r="AG24" s="45"/>
      <c r="AH24" s="45"/>
      <c r="AI24" s="45"/>
      <c r="AJ24" s="45"/>
      <c r="AK24" s="45"/>
      <c r="AL24" s="46"/>
      <c r="AN24" s="12">
        <f ca="1" t="shared" si="0"/>
        <v>0</v>
      </c>
    </row>
    <row r="25" spans="27:40">
      <c r="AA25" s="44"/>
      <c r="AB25" s="45"/>
      <c r="AC25" s="45"/>
      <c r="AD25" s="47"/>
      <c r="AE25" s="45"/>
      <c r="AF25" s="45"/>
      <c r="AG25" s="45"/>
      <c r="AH25" s="45"/>
      <c r="AI25" s="45"/>
      <c r="AJ25" s="45"/>
      <c r="AK25" s="45"/>
      <c r="AL25" s="46"/>
      <c r="AN25" s="12">
        <f ca="1" t="shared" si="0"/>
        <v>0</v>
      </c>
    </row>
    <row r="26" spans="27:40">
      <c r="AA26" s="44"/>
      <c r="AB26" s="45"/>
      <c r="AC26" s="45"/>
      <c r="AD26" s="45"/>
      <c r="AE26" s="45"/>
      <c r="AF26" s="45"/>
      <c r="AG26" s="45"/>
      <c r="AH26" s="45"/>
      <c r="AI26" s="45"/>
      <c r="AJ26" s="45"/>
      <c r="AK26" s="45"/>
      <c r="AL26" s="46"/>
      <c r="AN26" s="12">
        <f ca="1" t="shared" si="0"/>
        <v>0</v>
      </c>
    </row>
    <row r="27" spans="27:40">
      <c r="AA27" s="44"/>
      <c r="AB27" s="45"/>
      <c r="AC27" s="45"/>
      <c r="AD27" s="45"/>
      <c r="AE27" s="45"/>
      <c r="AF27" s="45"/>
      <c r="AG27" s="45"/>
      <c r="AH27" s="45"/>
      <c r="AI27" s="45"/>
      <c r="AJ27" s="45"/>
      <c r="AK27" s="45"/>
      <c r="AL27" s="46"/>
      <c r="AN27" s="12">
        <f ca="1" t="shared" si="0"/>
        <v>0</v>
      </c>
    </row>
    <row r="28" spans="27:40">
      <c r="AA28" s="44"/>
      <c r="AB28" s="45"/>
      <c r="AC28" s="45"/>
      <c r="AD28" s="45"/>
      <c r="AE28" s="45"/>
      <c r="AF28" s="45"/>
      <c r="AG28" s="45"/>
      <c r="AH28" s="45"/>
      <c r="AI28" s="45"/>
      <c r="AJ28" s="45"/>
      <c r="AK28" s="45"/>
      <c r="AL28" s="46"/>
      <c r="AN28" s="12">
        <f ca="1" t="shared" si="0"/>
        <v>0</v>
      </c>
    </row>
    <row r="29" spans="27:40">
      <c r="AA29" s="44"/>
      <c r="AB29" s="45"/>
      <c r="AC29" s="45"/>
      <c r="AD29" s="45"/>
      <c r="AE29" s="45"/>
      <c r="AF29" s="45"/>
      <c r="AG29" s="45"/>
      <c r="AH29" s="45"/>
      <c r="AI29" s="45"/>
      <c r="AJ29" s="45"/>
      <c r="AK29" s="45"/>
      <c r="AL29" s="46"/>
      <c r="AN29" s="12">
        <f ca="1" t="shared" si="0"/>
        <v>0</v>
      </c>
    </row>
    <row r="30" spans="27:40">
      <c r="AA30" s="44"/>
      <c r="AB30" s="45"/>
      <c r="AC30" s="45"/>
      <c r="AD30" s="45"/>
      <c r="AE30" s="45"/>
      <c r="AF30" s="45"/>
      <c r="AG30" s="45"/>
      <c r="AH30" s="45"/>
      <c r="AI30" s="45"/>
      <c r="AJ30" s="45"/>
      <c r="AK30" s="45"/>
      <c r="AL30" s="46"/>
      <c r="AN30" s="12">
        <f ca="1" t="shared" si="0"/>
        <v>0</v>
      </c>
    </row>
    <row r="31" spans="27:40">
      <c r="AA31" s="44"/>
      <c r="AB31" s="45"/>
      <c r="AC31" s="45"/>
      <c r="AD31" s="45"/>
      <c r="AE31" s="45"/>
      <c r="AF31" s="45"/>
      <c r="AG31" s="45"/>
      <c r="AH31" s="45"/>
      <c r="AI31" s="45"/>
      <c r="AJ31" s="45"/>
      <c r="AK31" s="45"/>
      <c r="AL31" s="46"/>
      <c r="AN31" s="12">
        <f ca="1" t="shared" si="0"/>
        <v>0</v>
      </c>
    </row>
    <row r="32" spans="27:40">
      <c r="AA32" s="44"/>
      <c r="AB32" s="45"/>
      <c r="AC32" s="45"/>
      <c r="AD32" s="45"/>
      <c r="AE32" s="45"/>
      <c r="AF32" s="45"/>
      <c r="AG32" s="45"/>
      <c r="AH32" s="45"/>
      <c r="AI32" s="45"/>
      <c r="AJ32" s="45"/>
      <c r="AK32" s="45"/>
      <c r="AL32" s="46"/>
      <c r="AN32" s="12">
        <f ca="1" t="shared" si="0"/>
        <v>0</v>
      </c>
    </row>
    <row r="33" spans="27:40">
      <c r="AA33" s="44"/>
      <c r="AB33" s="45"/>
      <c r="AC33" s="45"/>
      <c r="AD33" s="47"/>
      <c r="AE33" s="45"/>
      <c r="AF33" s="45"/>
      <c r="AG33" s="45"/>
      <c r="AH33" s="45"/>
      <c r="AI33" s="45"/>
      <c r="AJ33" s="45"/>
      <c r="AK33" s="45"/>
      <c r="AL33" s="46"/>
      <c r="AN33" s="12">
        <f ca="1" t="shared" si="0"/>
        <v>0</v>
      </c>
    </row>
    <row r="34" spans="27:40">
      <c r="AA34" s="44"/>
      <c r="AB34" s="46"/>
      <c r="AC34" s="45"/>
      <c r="AD34" s="45"/>
      <c r="AE34" s="45"/>
      <c r="AF34" s="45"/>
      <c r="AG34" s="46"/>
      <c r="AH34" s="45"/>
      <c r="AI34" s="45"/>
      <c r="AJ34" s="45"/>
      <c r="AK34" s="45"/>
      <c r="AL34" s="70"/>
      <c r="AN34" s="12">
        <f ca="1" t="shared" si="0"/>
        <v>0</v>
      </c>
    </row>
    <row r="35" spans="27:40">
      <c r="AA35" s="48"/>
      <c r="AB35" s="49"/>
      <c r="AC35" s="50"/>
      <c r="AD35" s="50"/>
      <c r="AE35" s="50"/>
      <c r="AF35" s="50"/>
      <c r="AG35" s="49"/>
      <c r="AH35" s="50"/>
      <c r="AI35" s="50"/>
      <c r="AJ35" s="50"/>
      <c r="AK35" s="50"/>
      <c r="AL35" s="71"/>
      <c r="AN35" s="12">
        <f ca="1" t="shared" si="0"/>
        <v>0</v>
      </c>
    </row>
    <row r="36" spans="27:40">
      <c r="AA36" s="48"/>
      <c r="AB36" s="49"/>
      <c r="AC36" s="50"/>
      <c r="AD36" s="50"/>
      <c r="AE36" s="50"/>
      <c r="AF36" s="50"/>
      <c r="AG36" s="49"/>
      <c r="AH36" s="50"/>
      <c r="AI36" s="50"/>
      <c r="AJ36" s="50"/>
      <c r="AK36" s="50"/>
      <c r="AL36" s="71"/>
      <c r="AN36" s="12">
        <f ca="1" t="shared" si="0"/>
        <v>0</v>
      </c>
    </row>
    <row r="37" spans="27:40">
      <c r="AA37" s="48"/>
      <c r="AB37" s="49"/>
      <c r="AC37" s="50"/>
      <c r="AD37" s="50"/>
      <c r="AE37" s="50"/>
      <c r="AF37" s="50"/>
      <c r="AG37" s="49"/>
      <c r="AH37" s="50"/>
      <c r="AI37" s="50"/>
      <c r="AJ37" s="50"/>
      <c r="AK37" s="50"/>
      <c r="AL37" s="71"/>
      <c r="AN37" s="12">
        <f ca="1" t="shared" si="0"/>
        <v>0</v>
      </c>
    </row>
    <row r="38" spans="27:40">
      <c r="AA38" s="51"/>
      <c r="AB38" s="29"/>
      <c r="AC38" s="10"/>
      <c r="AE38" s="10"/>
      <c r="AF38" s="10"/>
      <c r="AG38" s="29"/>
      <c r="AH38" s="10"/>
      <c r="AI38" s="10"/>
      <c r="AJ38" s="10"/>
      <c r="AK38" s="10"/>
      <c r="AL38" s="28"/>
      <c r="AN38" s="12">
        <f ca="1" t="shared" si="0"/>
        <v>0</v>
      </c>
    </row>
    <row r="39" spans="27:40">
      <c r="AA39" s="51"/>
      <c r="AB39" s="29"/>
      <c r="AC39" s="10"/>
      <c r="AE39" s="10"/>
      <c r="AF39" s="10"/>
      <c r="AG39" s="29"/>
      <c r="AH39" s="10"/>
      <c r="AI39" s="10"/>
      <c r="AJ39" s="10"/>
      <c r="AK39" s="10"/>
      <c r="AL39" s="28"/>
      <c r="AN39" s="12">
        <f ca="1" t="shared" si="0"/>
        <v>0</v>
      </c>
    </row>
    <row r="40" spans="27:40">
      <c r="AA40" s="51"/>
      <c r="AB40" s="29"/>
      <c r="AC40" s="10"/>
      <c r="AE40" s="10"/>
      <c r="AF40" s="10"/>
      <c r="AG40" s="29"/>
      <c r="AH40" s="10"/>
      <c r="AI40" s="10"/>
      <c r="AJ40" s="10"/>
      <c r="AK40" s="10"/>
      <c r="AL40" s="28"/>
      <c r="AN40" s="12">
        <f ca="1" t="shared" si="0"/>
        <v>0</v>
      </c>
    </row>
    <row r="41" spans="27:40">
      <c r="AA41" s="51"/>
      <c r="AB41" s="29"/>
      <c r="AC41" s="10"/>
      <c r="AE41" s="10"/>
      <c r="AF41" s="10"/>
      <c r="AG41" s="29"/>
      <c r="AH41" s="10"/>
      <c r="AI41" s="10"/>
      <c r="AJ41" s="10"/>
      <c r="AK41" s="10"/>
      <c r="AL41" s="28"/>
      <c r="AN41" s="12">
        <f ca="1" t="shared" si="0"/>
        <v>0</v>
      </c>
    </row>
    <row r="42" spans="27:40">
      <c r="AA42" s="51"/>
      <c r="AB42" s="29"/>
      <c r="AC42" s="10"/>
      <c r="AE42" s="10"/>
      <c r="AF42" s="10"/>
      <c r="AG42" s="29"/>
      <c r="AH42" s="10"/>
      <c r="AI42" s="10"/>
      <c r="AJ42" s="10"/>
      <c r="AK42" s="10"/>
      <c r="AL42" s="28"/>
      <c r="AN42" s="12">
        <f ca="1" t="shared" si="0"/>
        <v>0</v>
      </c>
    </row>
    <row r="43" spans="27:40">
      <c r="AA43" s="51"/>
      <c r="AB43" s="29"/>
      <c r="AC43" s="10"/>
      <c r="AE43" s="10"/>
      <c r="AF43" s="10"/>
      <c r="AG43" s="29"/>
      <c r="AH43" s="10"/>
      <c r="AI43" s="10"/>
      <c r="AJ43" s="10"/>
      <c r="AK43" s="10"/>
      <c r="AL43" s="28"/>
      <c r="AN43" s="12">
        <f ca="1" t="shared" si="0"/>
        <v>0</v>
      </c>
    </row>
    <row r="44" spans="40:40">
      <c r="AN44" s="12">
        <f ca="1" t="shared" si="0"/>
        <v>0</v>
      </c>
    </row>
    <row r="45" spans="27:40">
      <c r="AA45" s="52"/>
      <c r="AB45" s="53"/>
      <c r="AC45" s="54"/>
      <c r="AD45" s="50"/>
      <c r="AE45" s="54"/>
      <c r="AF45" s="54"/>
      <c r="AG45" s="53"/>
      <c r="AH45" s="54"/>
      <c r="AI45" s="54"/>
      <c r="AJ45" s="54"/>
      <c r="AK45" s="54"/>
      <c r="AL45" s="72"/>
      <c r="AM45" s="52"/>
      <c r="AN45" s="12">
        <f ca="1" t="shared" si="0"/>
        <v>0</v>
      </c>
    </row>
    <row r="46" spans="27:40">
      <c r="AA46" s="44"/>
      <c r="AB46" s="55"/>
      <c r="AC46" s="56"/>
      <c r="AD46" s="45"/>
      <c r="AE46" s="56"/>
      <c r="AF46" s="56"/>
      <c r="AG46" s="55"/>
      <c r="AH46" s="56"/>
      <c r="AI46" s="56"/>
      <c r="AJ46" s="56"/>
      <c r="AK46" s="56"/>
      <c r="AL46" s="73"/>
      <c r="AM46" s="52"/>
      <c r="AN46" s="12">
        <f ca="1" t="shared" si="0"/>
        <v>0</v>
      </c>
    </row>
    <row r="47" spans="27:40">
      <c r="AA47" s="44"/>
      <c r="AB47" s="55"/>
      <c r="AC47" s="56"/>
      <c r="AD47" s="45"/>
      <c r="AE47" s="56"/>
      <c r="AF47" s="56"/>
      <c r="AG47" s="55"/>
      <c r="AH47" s="56"/>
      <c r="AI47" s="56"/>
      <c r="AJ47" s="56"/>
      <c r="AK47" s="56"/>
      <c r="AL47" s="46"/>
      <c r="AM47" s="52"/>
      <c r="AN47" s="12">
        <f ca="1" t="shared" si="0"/>
        <v>0</v>
      </c>
    </row>
    <row r="48" spans="27:40">
      <c r="AA48" s="44"/>
      <c r="AB48" s="55"/>
      <c r="AC48" s="56"/>
      <c r="AD48" s="57"/>
      <c r="AE48" s="56"/>
      <c r="AF48" s="56"/>
      <c r="AG48" s="55"/>
      <c r="AH48" s="56"/>
      <c r="AI48" s="56"/>
      <c r="AJ48" s="56"/>
      <c r="AK48" s="56"/>
      <c r="AL48" s="46"/>
      <c r="AM48" s="52"/>
      <c r="AN48" s="12">
        <f ca="1" t="shared" si="0"/>
        <v>0</v>
      </c>
    </row>
    <row r="49" spans="27:40">
      <c r="AA49" s="58"/>
      <c r="AB49" s="59"/>
      <c r="AC49" s="21"/>
      <c r="AD49" s="60"/>
      <c r="AE49" s="21"/>
      <c r="AF49" s="21"/>
      <c r="AG49" s="59"/>
      <c r="AH49" s="21"/>
      <c r="AI49" s="21"/>
      <c r="AJ49" s="21"/>
      <c r="AK49" s="21"/>
      <c r="AL49" s="74"/>
      <c r="AN49" s="12">
        <f ca="1" t="shared" si="0"/>
        <v>0</v>
      </c>
    </row>
    <row r="50" spans="40:40">
      <c r="AN50" s="12">
        <f ca="1" t="shared" si="0"/>
        <v>0</v>
      </c>
    </row>
    <row r="51" spans="40:40">
      <c r="AN51" s="12">
        <f ca="1" t="shared" si="0"/>
        <v>0</v>
      </c>
    </row>
    <row r="52" spans="40:40">
      <c r="AN52" s="12">
        <f ca="1" t="shared" si="0"/>
        <v>0</v>
      </c>
    </row>
    <row r="53" spans="40:40">
      <c r="AN53" s="12">
        <f ca="1" t="shared" si="0"/>
        <v>0</v>
      </c>
    </row>
    <row r="54" spans="40:40">
      <c r="AN54" s="12">
        <f ca="1" t="shared" si="0"/>
        <v>0</v>
      </c>
    </row>
    <row r="55" spans="40:40">
      <c r="AN55" s="12">
        <f ca="1" t="shared" si="0"/>
        <v>0</v>
      </c>
    </row>
    <row r="56" spans="40:40">
      <c r="AN56" s="12">
        <f ca="1" t="shared" si="0"/>
        <v>0</v>
      </c>
    </row>
    <row r="57" spans="40:40">
      <c r="AN57" s="12">
        <f ca="1" t="shared" si="0"/>
        <v>0</v>
      </c>
    </row>
    <row r="58" spans="40:40">
      <c r="AN58" s="12">
        <f ca="1" t="shared" si="0"/>
        <v>0</v>
      </c>
    </row>
    <row r="59" spans="40:40">
      <c r="AN59" s="12">
        <f ca="1" t="shared" si="0"/>
        <v>0</v>
      </c>
    </row>
    <row r="60" spans="40:40">
      <c r="AN60" s="12">
        <f ca="1" t="shared" si="0"/>
        <v>0</v>
      </c>
    </row>
    <row r="61" spans="40:40">
      <c r="AN61" s="12">
        <f ca="1" t="shared" si="0"/>
        <v>0</v>
      </c>
    </row>
    <row r="62" spans="40:40">
      <c r="AN62" s="12">
        <f ca="1" t="shared" si="0"/>
        <v>0</v>
      </c>
    </row>
    <row r="63" spans="40:40">
      <c r="AN63" s="12">
        <f ca="1" t="shared" si="0"/>
        <v>0</v>
      </c>
    </row>
    <row r="64" spans="40:40">
      <c r="AN64" s="12">
        <f ca="1" t="shared" si="0"/>
        <v>0</v>
      </c>
    </row>
    <row r="65" spans="40:40">
      <c r="AN65" s="12">
        <f ca="1" t="shared" si="0"/>
        <v>0</v>
      </c>
    </row>
    <row r="66" spans="40:40">
      <c r="AN66" s="12">
        <f ca="1" t="shared" si="0"/>
        <v>0</v>
      </c>
    </row>
    <row r="67" spans="40:40">
      <c r="AN67" s="12">
        <f t="shared" ref="AN67:AN99" si="1">IF(ISBLANK($AL67),0,1+LEN($AL67)-LEN(SUBSTITUTE($AL67,"●","")))</f>
        <v>0</v>
      </c>
    </row>
    <row r="68" spans="40:40">
      <c r="AN68" s="12">
        <f t="shared" si="1"/>
        <v>0</v>
      </c>
    </row>
    <row r="69" spans="40:40">
      <c r="AN69" s="12">
        <f t="shared" si="1"/>
        <v>0</v>
      </c>
    </row>
    <row r="70" spans="40:40">
      <c r="AN70" s="12">
        <f t="shared" si="1"/>
        <v>0</v>
      </c>
    </row>
    <row r="71" spans="40:40">
      <c r="AN71" s="12">
        <f t="shared" si="1"/>
        <v>0</v>
      </c>
    </row>
    <row r="72" spans="40:40">
      <c r="AN72" s="12">
        <f t="shared" si="1"/>
        <v>0</v>
      </c>
    </row>
    <row r="73" spans="40:40">
      <c r="AN73" s="12">
        <f t="shared" si="1"/>
        <v>0</v>
      </c>
    </row>
    <row r="74" spans="40:40">
      <c r="AN74" s="12">
        <f t="shared" si="1"/>
        <v>0</v>
      </c>
    </row>
    <row r="75" spans="40:40">
      <c r="AN75" s="12">
        <f t="shared" si="1"/>
        <v>0</v>
      </c>
    </row>
    <row r="76" spans="40:40">
      <c r="AN76" s="12">
        <f t="shared" si="1"/>
        <v>0</v>
      </c>
    </row>
    <row r="77" spans="40:40">
      <c r="AN77" s="12">
        <f t="shared" si="1"/>
        <v>0</v>
      </c>
    </row>
    <row r="78" spans="40:40">
      <c r="AN78" s="12">
        <f t="shared" si="1"/>
        <v>0</v>
      </c>
    </row>
    <row r="79" spans="40:40">
      <c r="AN79" s="12">
        <f t="shared" si="1"/>
        <v>0</v>
      </c>
    </row>
    <row r="80" spans="40:40">
      <c r="AN80" s="12">
        <f t="shared" si="1"/>
        <v>0</v>
      </c>
    </row>
    <row r="81" spans="40:40">
      <c r="AN81" s="12">
        <f t="shared" si="1"/>
        <v>0</v>
      </c>
    </row>
    <row r="82" spans="40:40">
      <c r="AN82" s="12">
        <f t="shared" si="1"/>
        <v>0</v>
      </c>
    </row>
    <row r="83" spans="40:40">
      <c r="AN83" s="12">
        <f t="shared" si="1"/>
        <v>0</v>
      </c>
    </row>
    <row r="84" spans="40:40">
      <c r="AN84" s="12">
        <f t="shared" si="1"/>
        <v>0</v>
      </c>
    </row>
    <row r="85" spans="40:40">
      <c r="AN85" s="12">
        <f t="shared" si="1"/>
        <v>0</v>
      </c>
    </row>
    <row r="86" spans="40:40">
      <c r="AN86" s="12">
        <f t="shared" si="1"/>
        <v>0</v>
      </c>
    </row>
    <row r="87" spans="40:40">
      <c r="AN87" s="12">
        <f t="shared" si="1"/>
        <v>0</v>
      </c>
    </row>
    <row r="88" spans="40:40">
      <c r="AN88" s="12">
        <f t="shared" si="1"/>
        <v>0</v>
      </c>
    </row>
    <row r="89" spans="40:40">
      <c r="AN89" s="12">
        <f t="shared" si="1"/>
        <v>0</v>
      </c>
    </row>
    <row r="90" spans="40:40">
      <c r="AN90" s="12">
        <f t="shared" si="1"/>
        <v>0</v>
      </c>
    </row>
    <row r="91" spans="40:40">
      <c r="AN91" s="12">
        <f t="shared" si="1"/>
        <v>0</v>
      </c>
    </row>
    <row r="92" spans="40:40">
      <c r="AN92" s="12">
        <f t="shared" si="1"/>
        <v>0</v>
      </c>
    </row>
    <row r="93" spans="40:40">
      <c r="AN93" s="12">
        <f t="shared" si="1"/>
        <v>0</v>
      </c>
    </row>
    <row r="94" spans="40:40">
      <c r="AN94" s="12">
        <f t="shared" si="1"/>
        <v>0</v>
      </c>
    </row>
    <row r="95" spans="40:40">
      <c r="AN95" s="12">
        <f t="shared" si="1"/>
        <v>0</v>
      </c>
    </row>
    <row r="96" spans="40:40">
      <c r="AN96" s="12">
        <f t="shared" si="1"/>
        <v>0</v>
      </c>
    </row>
    <row r="97" spans="40:40">
      <c r="AN97" s="12">
        <f t="shared" si="1"/>
        <v>0</v>
      </c>
    </row>
    <row r="98" spans="40:40">
      <c r="AN98" s="12">
        <f t="shared" si="1"/>
        <v>0</v>
      </c>
    </row>
    <row r="99" spans="40:40">
      <c r="AN99" s="12">
        <f t="shared" si="1"/>
        <v>0</v>
      </c>
    </row>
  </sheetData>
  <sheetProtection sheet="1" objects="1"/>
  <mergeCells count="14">
    <mergeCell ref="D1:F1"/>
    <mergeCell ref="AA1:AL1"/>
    <mergeCell ref="D2:F2"/>
    <mergeCell ref="AJ2:AK2"/>
    <mergeCell ref="D3:F3"/>
    <mergeCell ref="AA4:AA5"/>
    <mergeCell ref="AA6:AA8"/>
    <mergeCell ref="AA9:AA11"/>
    <mergeCell ref="AB2:AB3"/>
    <mergeCell ref="AC2:AC3"/>
    <mergeCell ref="AD2:AD3"/>
    <mergeCell ref="AE2:AE3"/>
    <mergeCell ref="AF2:AF3"/>
    <mergeCell ref="AG2:AG3"/>
  </mergeCells>
  <pageMargins left="0.75" right="0.75" top="1" bottom="1" header="0.511805555555556" footer="0.511805555555556"/>
  <headerFooter/>
  <drawing r:id="rId1"/>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sheetPr>
    <pageSetUpPr autoPageBreaks="0"/>
  </sheetPr>
  <dimension ref="A1:AN99"/>
  <sheetViews>
    <sheetView showZeros="0" workbookViewId="0">
      <selection activeCell="A1" sqref="A1"/>
    </sheetView>
  </sheetViews>
  <sheetFormatPr defaultColWidth="9.14285714285714" defaultRowHeight="15"/>
  <cols>
    <col min="1" max="1" width="20.5714285714286" customWidth="1"/>
    <col min="2" max="2" width="29.7142857142857" style="8" customWidth="1"/>
    <col min="3" max="3" width="10.2857142857143" style="9" customWidth="1"/>
    <col min="4" max="4" width="10.2857142857143" style="10" customWidth="1"/>
    <col min="5" max="6" width="10.2857142857143" style="9" customWidth="1"/>
    <col min="7" max="7" width="10.2857142857143" style="8" customWidth="1"/>
    <col min="8" max="11" width="10.2857142857143" style="9" customWidth="1"/>
    <col min="12" max="12" width="10.2857142857143" style="11" customWidth="1"/>
    <col min="13" max="24" width="10.2857142857143" style="12" customWidth="1"/>
    <col min="26" max="26" width="0.990476190476191" customWidth="1"/>
    <col min="27" max="27" width="20.5714285714286" customWidth="1"/>
    <col min="28" max="28" width="29.7142857142857" style="8" customWidth="1"/>
    <col min="29" max="29" width="6.71428571428571" style="9" customWidth="1"/>
    <col min="30" max="30" width="19.1428571428571" style="10" customWidth="1"/>
    <col min="31" max="31" width="8.28571428571429" style="9" customWidth="1"/>
    <col min="32" max="32" width="7.42857142857143" style="9" customWidth="1"/>
    <col min="33" max="33" width="33.2857142857143" style="8" customWidth="1"/>
    <col min="34" max="34" width="9.28571428571429" style="9" customWidth="1"/>
    <col min="35" max="35" width="5.42857142857143" style="9" customWidth="1"/>
    <col min="36" max="36" width="3.85714285714286" style="9" customWidth="1"/>
    <col min="37" max="37" width="6.57142857142857" style="9" customWidth="1"/>
    <col min="38" max="38" width="36.2857142857143" style="11" customWidth="1"/>
    <col min="39" max="39" width="0.857142857142857" customWidth="1"/>
    <col min="40" max="40" width="9.14285714285714" style="12"/>
  </cols>
  <sheetData>
    <row r="1" ht="22.5" spans="1:40">
      <c r="A1" s="13" t="str">
        <f>Attraction_List!$Z$2</f>
        <v>Sheet Name</v>
      </c>
      <c r="B1" s="14" t="str">
        <f ca="1">MID(CELL("filename",B1),FIND("]",CELL("filename",B1))+1,255)</f>
        <v>Toy_Soldiers_Parachute_Drop</v>
      </c>
      <c r="C1" s="14"/>
      <c r="D1" s="15" t="str">
        <f ca="1">HYPERLINK("#"&amp;CELL("address",INDEX(Attraction_List!$A$3:$A$9999,MATCH($B$1,Attraction_List!$Z$3:$Z$9999,0),1)),"Back to Attraction List")</f>
        <v>Back to Attraction List</v>
      </c>
      <c r="E1" s="16"/>
      <c r="F1" s="17"/>
      <c r="G1" s="18"/>
      <c r="H1" s="18"/>
      <c r="I1" s="18"/>
      <c r="J1" s="18"/>
      <c r="K1" s="18"/>
      <c r="L1" s="25"/>
      <c r="AA1" s="30" t="str">
        <f ca="1">N($B$14)&amp;" Task(s) From "&amp;N($B$15)&amp;" Character(s) Use "&amp;CHAR(34)&amp;$B$2&amp;CHAR(34)&amp;" For "&amp;N($AN$1)&amp;" Token(s)"</f>
        <v>7 Task(s) From 7 Character(s) Use "Toy Soldiers Parachute Drop" For 2 Token(s)</v>
      </c>
      <c r="AB1" s="31"/>
      <c r="AC1" s="31"/>
      <c r="AD1" s="31"/>
      <c r="AE1" s="31"/>
      <c r="AF1" s="31"/>
      <c r="AG1" s="31"/>
      <c r="AH1" s="31"/>
      <c r="AI1" s="31"/>
      <c r="AJ1" s="31"/>
      <c r="AK1" s="31"/>
      <c r="AL1" s="61"/>
      <c r="AN1" s="12">
        <f ca="1">SUM($AN$4:$AN$9999)</f>
        <v>2</v>
      </c>
    </row>
    <row r="2" ht="22.5" spans="1:40">
      <c r="A2" s="13" t="str">
        <f>Attraction_List!$A$2</f>
        <v>Name</v>
      </c>
      <c r="B2" s="19" t="str">
        <f ca="1">LOOKUP(B1,Attraction_List!$Z$3:$Z$9999,Attraction_List!$A$3:$A$9999)</f>
        <v>Toy Soldiers Parachute Drop</v>
      </c>
      <c r="C2" s="19"/>
      <c r="D2" s="9"/>
      <c r="G2" s="20"/>
      <c r="AA2" s="32" t="str">
        <f>HYPERLINK("#$A$1","&lt;&lt;&lt; Attraction Info")</f>
        <v>&lt;&lt;&lt; Attraction Info</v>
      </c>
      <c r="AB2" s="33" t="s">
        <v>276</v>
      </c>
      <c r="AC2" s="34" t="s">
        <v>277</v>
      </c>
      <c r="AD2" s="35" t="s">
        <v>278</v>
      </c>
      <c r="AE2" s="34" t="s">
        <v>279</v>
      </c>
      <c r="AF2" s="34" t="s">
        <v>280</v>
      </c>
      <c r="AG2" s="33" t="s">
        <v>281</v>
      </c>
      <c r="AH2" s="62"/>
      <c r="AI2" s="63" t="s">
        <v>282</v>
      </c>
      <c r="AJ2" s="62" t="s">
        <v>283</v>
      </c>
      <c r="AK2" s="62"/>
      <c r="AL2" s="64" t="str">
        <f ca="1">HYPERLINK("#"&amp;CELL("address",INDEX(Attraction_List!$A$3:$A$9999,MATCH($B$1,Attraction_List!$Z$3:$Z$9999,0),1)),"Back to Attraction List")</f>
        <v>Back to Attraction List</v>
      </c>
      <c r="AN2" s="12">
        <f ca="1" t="shared" ref="AN2:AN66" si="0">IF(ISBLANK($AL2),0,1+LEN($AL2)-LEN(SUBSTITUTE($AL2,"●","")))</f>
        <v>1</v>
      </c>
    </row>
    <row r="3" ht="22.5" spans="1:38">
      <c r="A3" s="13" t="str">
        <f>Attraction_List!$C$2</f>
        <v>Cost</v>
      </c>
      <c r="B3" s="19">
        <f ca="1">LOOKUP(B1,Attraction_List!$Z$3:$Z$9999,Attraction_List!$C$3:$C$9999)</f>
        <v>175</v>
      </c>
      <c r="C3" s="19"/>
      <c r="D3" s="15" t="str">
        <f>IF($B$14&gt;0,HYPERLINK("#$AL$1","Task List &gt;&gt;&gt;"),HYPERLINK("#$A$1","No Tasks"))</f>
        <v>Task List &gt;&gt;&gt;</v>
      </c>
      <c r="E3" s="17"/>
      <c r="F3" s="17"/>
      <c r="G3" s="20"/>
      <c r="AA3" s="75" t="s">
        <v>284</v>
      </c>
      <c r="AB3" s="76"/>
      <c r="AC3" s="77"/>
      <c r="AD3" s="78"/>
      <c r="AE3" s="77"/>
      <c r="AF3" s="77"/>
      <c r="AG3" s="76"/>
      <c r="AH3" s="82" t="s">
        <v>285</v>
      </c>
      <c r="AI3" s="82" t="s">
        <v>286</v>
      </c>
      <c r="AJ3" s="82" t="s">
        <v>28</v>
      </c>
      <c r="AK3" s="82" t="s">
        <v>29</v>
      </c>
      <c r="AL3" s="83" t="s">
        <v>30</v>
      </c>
    </row>
    <row r="4" ht="22.5" spans="1:40">
      <c r="A4" s="13" t="str">
        <f>Attraction_List!$D$2</f>
        <v>Cost Units</v>
      </c>
      <c r="B4" s="19" t="str">
        <f ca="1">LOOKUP(B1,Attraction_List!$Z$3:$Z$9999,Attraction_List!$D$3:$D$9999)</f>
        <v>Gems</v>
      </c>
      <c r="C4" s="19"/>
      <c r="E4" s="21"/>
      <c r="G4" s="20"/>
      <c r="L4" s="26"/>
      <c r="AA4" s="84" t="s">
        <v>287</v>
      </c>
      <c r="AB4" s="88" t="s">
        <v>1004</v>
      </c>
      <c r="AC4" s="89">
        <v>1</v>
      </c>
      <c r="AD4" s="90"/>
      <c r="AE4" s="89"/>
      <c r="AF4" s="89"/>
      <c r="AG4" s="88" t="s">
        <v>254</v>
      </c>
      <c r="AH4" s="89" t="s">
        <v>100</v>
      </c>
      <c r="AI4" s="89"/>
      <c r="AJ4" s="89">
        <v>45</v>
      </c>
      <c r="AK4" s="89">
        <v>375</v>
      </c>
      <c r="AL4" s="91"/>
      <c r="AN4" s="12">
        <f ca="1" t="shared" si="0"/>
        <v>0</v>
      </c>
    </row>
    <row r="5" ht="21.75" spans="1:40">
      <c r="A5" s="13" t="str">
        <f>Attraction_List!$E$2</f>
        <v>Limited Time</v>
      </c>
      <c r="B5" s="19" t="str">
        <f ca="1">IF(LOOKUP(B1,Attraction_List!$Z$3:$Z$9999,Attraction_List!$E$3:$E$9999)="Y","Yes","No")</f>
        <v>No</v>
      </c>
      <c r="C5" s="19"/>
      <c r="E5" s="21"/>
      <c r="G5" s="20"/>
      <c r="L5" s="26"/>
      <c r="AA5" s="84" t="s">
        <v>294</v>
      </c>
      <c r="AB5" s="88" t="s">
        <v>1005</v>
      </c>
      <c r="AC5" s="89">
        <v>3</v>
      </c>
      <c r="AD5" s="90"/>
      <c r="AE5" s="89"/>
      <c r="AF5" s="89"/>
      <c r="AG5" s="88" t="s">
        <v>254</v>
      </c>
      <c r="AH5" s="89" t="s">
        <v>91</v>
      </c>
      <c r="AI5" s="89"/>
      <c r="AJ5" s="89">
        <v>34</v>
      </c>
      <c r="AK5" s="89">
        <v>300</v>
      </c>
      <c r="AL5" s="91"/>
      <c r="AN5" s="12">
        <f ca="1" t="shared" si="0"/>
        <v>0</v>
      </c>
    </row>
    <row r="6" ht="21.75" spans="1:40">
      <c r="A6" s="13" t="str">
        <f>Attraction_List!$F$2</f>
        <v>Build Time</v>
      </c>
      <c r="B6" s="19" t="str">
        <f ca="1">LOOKUP(B1,Attraction_List!$Z$3:$Z$9999,Attraction_List!$F$3:$F$9999)</f>
        <v>0s</v>
      </c>
      <c r="C6" s="19"/>
      <c r="E6" s="21"/>
      <c r="G6" s="20"/>
      <c r="L6" s="26"/>
      <c r="AA6" s="84" t="s">
        <v>298</v>
      </c>
      <c r="AB6" s="88" t="s">
        <v>1006</v>
      </c>
      <c r="AC6" s="89">
        <v>1</v>
      </c>
      <c r="AD6" s="90"/>
      <c r="AE6" s="89"/>
      <c r="AF6" s="89"/>
      <c r="AG6" s="88" t="s">
        <v>254</v>
      </c>
      <c r="AH6" s="89" t="s">
        <v>100</v>
      </c>
      <c r="AI6" s="89"/>
      <c r="AJ6" s="89">
        <v>45</v>
      </c>
      <c r="AK6" s="89">
        <v>375</v>
      </c>
      <c r="AL6" s="91"/>
      <c r="AN6" s="12">
        <f ca="1" t="shared" si="0"/>
        <v>0</v>
      </c>
    </row>
    <row r="7" ht="21.75" spans="1:40">
      <c r="A7" s="13" t="str">
        <f>Attraction_List!$G$2</f>
        <v>Size</v>
      </c>
      <c r="B7" s="19" t="str">
        <f ca="1">LOOKUP(B1,Attraction_List!$Z$3:$Z$9999,Attraction_List!$G$3:$G$9999)</f>
        <v>13x13</v>
      </c>
      <c r="C7" s="19"/>
      <c r="E7" s="21"/>
      <c r="G7" s="20"/>
      <c r="L7" s="26"/>
      <c r="AA7" s="84" t="s">
        <v>296</v>
      </c>
      <c r="AB7" s="193" t="s">
        <v>1007</v>
      </c>
      <c r="AC7" s="89"/>
      <c r="AD7" s="90"/>
      <c r="AE7" s="89"/>
      <c r="AF7" s="89"/>
      <c r="AG7" s="88" t="s">
        <v>254</v>
      </c>
      <c r="AH7" s="89" t="s">
        <v>46</v>
      </c>
      <c r="AI7" s="89"/>
      <c r="AJ7" s="89">
        <v>16</v>
      </c>
      <c r="AK7" s="89">
        <v>155</v>
      </c>
      <c r="AL7" s="194"/>
      <c r="AN7" s="12">
        <f ca="1" t="shared" si="0"/>
        <v>0</v>
      </c>
    </row>
    <row r="8" ht="21.75" spans="1:40">
      <c r="A8" s="13" t="str">
        <f>Attraction_List!$H$2</f>
        <v>Collect Time</v>
      </c>
      <c r="B8" s="19" t="str">
        <f ca="1">LOOKUP(B1,Attraction_List!$Z$3:$Z$9999,Attraction_List!$H$3:$H$9999)</f>
        <v>4h</v>
      </c>
      <c r="C8" s="19"/>
      <c r="E8" s="21"/>
      <c r="G8" s="20"/>
      <c r="L8" s="26"/>
      <c r="AA8" s="84" t="s">
        <v>289</v>
      </c>
      <c r="AB8" s="88" t="s">
        <v>1008</v>
      </c>
      <c r="AC8" s="89">
        <v>2</v>
      </c>
      <c r="AD8" s="90"/>
      <c r="AE8" s="89"/>
      <c r="AF8" s="89"/>
      <c r="AG8" s="88" t="s">
        <v>254</v>
      </c>
      <c r="AH8" s="89" t="s">
        <v>58</v>
      </c>
      <c r="AI8" s="89"/>
      <c r="AJ8" s="89">
        <v>7</v>
      </c>
      <c r="AK8" s="89">
        <v>40</v>
      </c>
      <c r="AL8" s="91" t="s">
        <v>1009</v>
      </c>
      <c r="AN8" s="12">
        <f ca="1" t="shared" si="0"/>
        <v>1</v>
      </c>
    </row>
    <row r="9" ht="21.75" spans="1:40">
      <c r="A9" s="13" t="str">
        <f>Attraction_List!$I$2</f>
        <v>Striking Gold</v>
      </c>
      <c r="B9" s="19" t="str">
        <f ca="1">IF(LOOKUP(B1,Attraction_List!$Z$3:$Z$9999,Attraction_List!$I$3:$I$9999)="Y","Yes","No")</f>
        <v>Yes</v>
      </c>
      <c r="C9" s="19"/>
      <c r="E9" s="21"/>
      <c r="G9" s="20"/>
      <c r="L9" s="26"/>
      <c r="AA9" s="84" t="s">
        <v>327</v>
      </c>
      <c r="AB9" s="88" t="s">
        <v>1010</v>
      </c>
      <c r="AC9" s="89">
        <v>2</v>
      </c>
      <c r="AD9" s="90"/>
      <c r="AE9" s="89"/>
      <c r="AF9" s="89"/>
      <c r="AG9" s="88" t="s">
        <v>254</v>
      </c>
      <c r="AH9" s="89" t="s">
        <v>33</v>
      </c>
      <c r="AI9" s="89"/>
      <c r="AJ9" s="89">
        <v>10</v>
      </c>
      <c r="AK9" s="89">
        <v>75</v>
      </c>
      <c r="AL9" s="91" t="s">
        <v>479</v>
      </c>
      <c r="AN9" s="12">
        <f ca="1" t="shared" si="0"/>
        <v>1</v>
      </c>
    </row>
    <row r="10" ht="21.75" spans="1:40">
      <c r="A10" s="13" t="str">
        <f>Attraction_List!$J$2</f>
        <v>XP</v>
      </c>
      <c r="B10" s="19">
        <f ca="1">LOOKUP(B1,Attraction_List!$Z$3:$Z$9999,Attraction_List!$J$3:$J$9999)</f>
        <v>23</v>
      </c>
      <c r="C10" s="19"/>
      <c r="E10" s="21"/>
      <c r="G10" s="20"/>
      <c r="L10" s="26"/>
      <c r="AA10" s="84" t="s">
        <v>303</v>
      </c>
      <c r="AB10" s="88" t="s">
        <v>1011</v>
      </c>
      <c r="AC10" s="89">
        <v>1</v>
      </c>
      <c r="AD10" s="90"/>
      <c r="AE10" s="89"/>
      <c r="AF10" s="89"/>
      <c r="AG10" s="88" t="s">
        <v>254</v>
      </c>
      <c r="AH10" s="89" t="s">
        <v>91</v>
      </c>
      <c r="AI10" s="89"/>
      <c r="AJ10" s="89">
        <v>34</v>
      </c>
      <c r="AK10" s="89">
        <v>300</v>
      </c>
      <c r="AL10" s="91"/>
      <c r="AN10" s="12">
        <f ca="1" t="shared" si="0"/>
        <v>0</v>
      </c>
    </row>
    <row r="11" ht="21" spans="1:40">
      <c r="A11" s="13" t="str">
        <f>Attraction_List!$K$2</f>
        <v>Magic</v>
      </c>
      <c r="B11" s="19">
        <f ca="1">LOOKUP(B1,Attraction_List!$Z$3:$Z$9999,Attraction_List!$K$3:$K$9999)</f>
        <v>115</v>
      </c>
      <c r="C11" s="19"/>
      <c r="D11" s="22"/>
      <c r="E11" s="23"/>
      <c r="F11" s="24"/>
      <c r="G11" s="22"/>
      <c r="H11" s="24"/>
      <c r="I11" s="24"/>
      <c r="J11" s="24"/>
      <c r="K11" s="24"/>
      <c r="L11" s="27"/>
      <c r="AA11" s="44"/>
      <c r="AB11" s="45"/>
      <c r="AC11" s="45"/>
      <c r="AD11" s="45"/>
      <c r="AE11" s="45"/>
      <c r="AF11" s="45"/>
      <c r="AG11" s="45"/>
      <c r="AH11" s="45"/>
      <c r="AI11" s="45"/>
      <c r="AJ11" s="45"/>
      <c r="AK11" s="45"/>
      <c r="AL11" s="46"/>
      <c r="AN11" s="12">
        <f ca="1" t="shared" si="0"/>
        <v>0</v>
      </c>
    </row>
    <row r="12" ht="21" spans="1:40">
      <c r="A12" s="13" t="str">
        <f>Attraction_List!$L$2</f>
        <v>Possible Tokens</v>
      </c>
      <c r="B12" s="19" t="str">
        <f ca="1">LOOKUP(B1,Attraction_List!$Z$3:$Z$9999,Attraction_List!$L$3:$L$9999)</f>
        <v>Sarge Ears ● Celia's Headset</v>
      </c>
      <c r="C12" s="19"/>
      <c r="E12" s="21"/>
      <c r="G12" s="20"/>
      <c r="L12" s="28"/>
      <c r="AA12" s="44"/>
      <c r="AB12" s="45"/>
      <c r="AC12" s="45"/>
      <c r="AD12" s="45"/>
      <c r="AE12" s="45"/>
      <c r="AF12" s="45"/>
      <c r="AG12" s="45"/>
      <c r="AH12" s="45"/>
      <c r="AI12" s="45"/>
      <c r="AJ12" s="45"/>
      <c r="AK12" s="45"/>
      <c r="AL12" s="46"/>
      <c r="AN12" s="12">
        <f ca="1" t="shared" si="0"/>
        <v>0</v>
      </c>
    </row>
    <row r="13" ht="21" spans="1:40">
      <c r="A13" s="13" t="str">
        <f>Attraction_List!$M$2</f>
        <v>Activity</v>
      </c>
      <c r="B13" s="19" t="str">
        <f ca="1">LOOKUP(B1,Attraction_List!$Z$3:$Z$9999,Attraction_List!$M$3:$M$9999)</f>
        <v>Preparing To Jump</v>
      </c>
      <c r="C13" s="19"/>
      <c r="E13" s="21"/>
      <c r="G13" s="20"/>
      <c r="L13" s="29"/>
      <c r="AA13" s="44"/>
      <c r="AB13" s="45"/>
      <c r="AC13" s="45"/>
      <c r="AD13" s="45"/>
      <c r="AE13" s="45"/>
      <c r="AF13" s="45"/>
      <c r="AG13" s="45"/>
      <c r="AH13" s="45"/>
      <c r="AI13" s="45"/>
      <c r="AJ13" s="45"/>
      <c r="AK13" s="45"/>
      <c r="AL13" s="46"/>
      <c r="AN13" s="12">
        <f ca="1" t="shared" si="0"/>
        <v>0</v>
      </c>
    </row>
    <row r="14" ht="21" spans="1:40">
      <c r="A14" s="13" t="s">
        <v>308</v>
      </c>
      <c r="B14" s="22">
        <f>COUNTA($AB$4:$AB$9999)</f>
        <v>7</v>
      </c>
      <c r="C14" s="24"/>
      <c r="D14" s="22"/>
      <c r="E14" s="23"/>
      <c r="F14" s="24"/>
      <c r="G14" s="20"/>
      <c r="H14" s="24"/>
      <c r="I14" s="24"/>
      <c r="J14" s="24"/>
      <c r="K14" s="24"/>
      <c r="L14" s="28"/>
      <c r="AA14" s="44"/>
      <c r="AB14" s="45"/>
      <c r="AC14" s="45"/>
      <c r="AD14" s="45"/>
      <c r="AE14" s="45"/>
      <c r="AF14" s="45"/>
      <c r="AG14" s="45"/>
      <c r="AH14" s="45"/>
      <c r="AI14" s="45"/>
      <c r="AJ14" s="45"/>
      <c r="AK14" s="45"/>
      <c r="AL14" s="46"/>
      <c r="AN14" s="12">
        <f ca="1" t="shared" si="0"/>
        <v>0</v>
      </c>
    </row>
    <row r="15" ht="21" spans="1:40">
      <c r="A15" s="13" t="s">
        <v>311</v>
      </c>
      <c r="B15" s="22">
        <f>COUNTA($AA$4:$AA$9999)</f>
        <v>7</v>
      </c>
      <c r="C15" s="24"/>
      <c r="D15" s="22"/>
      <c r="E15" s="23"/>
      <c r="F15" s="24"/>
      <c r="G15" s="20"/>
      <c r="H15" s="24"/>
      <c r="I15" s="24"/>
      <c r="J15" s="24"/>
      <c r="K15" s="24"/>
      <c r="L15" s="28"/>
      <c r="AA15" s="44"/>
      <c r="AB15" s="45"/>
      <c r="AC15" s="45"/>
      <c r="AD15" s="45"/>
      <c r="AE15" s="45"/>
      <c r="AF15" s="45"/>
      <c r="AG15" s="45"/>
      <c r="AH15" s="45"/>
      <c r="AI15" s="45"/>
      <c r="AJ15" s="45"/>
      <c r="AK15" s="45"/>
      <c r="AL15" s="46"/>
      <c r="AN15" s="12">
        <f ca="1" t="shared" si="0"/>
        <v>0</v>
      </c>
    </row>
    <row r="16" spans="27:40">
      <c r="AA16" s="44"/>
      <c r="AB16" s="46"/>
      <c r="AC16" s="45"/>
      <c r="AD16" s="47"/>
      <c r="AE16" s="45"/>
      <c r="AF16" s="45"/>
      <c r="AG16" s="45"/>
      <c r="AH16" s="45"/>
      <c r="AI16" s="45"/>
      <c r="AJ16" s="45"/>
      <c r="AK16" s="45"/>
      <c r="AL16" s="46"/>
      <c r="AN16" s="12">
        <f ca="1" t="shared" si="0"/>
        <v>0</v>
      </c>
    </row>
    <row r="17" spans="27:40">
      <c r="AA17" s="44"/>
      <c r="AB17" s="46"/>
      <c r="AC17" s="45"/>
      <c r="AD17" s="45"/>
      <c r="AE17" s="45"/>
      <c r="AF17" s="45"/>
      <c r="AG17" s="45"/>
      <c r="AH17" s="45"/>
      <c r="AI17" s="45"/>
      <c r="AJ17" s="45"/>
      <c r="AK17" s="45"/>
      <c r="AL17" s="46"/>
      <c r="AN17" s="12">
        <f ca="1" t="shared" si="0"/>
        <v>0</v>
      </c>
    </row>
    <row r="18" spans="27:40">
      <c r="AA18" s="44"/>
      <c r="AB18" s="46"/>
      <c r="AC18" s="45"/>
      <c r="AD18" s="45"/>
      <c r="AE18" s="45"/>
      <c r="AF18" s="45"/>
      <c r="AG18" s="46"/>
      <c r="AH18" s="45"/>
      <c r="AI18" s="45"/>
      <c r="AJ18" s="45"/>
      <c r="AK18" s="45"/>
      <c r="AL18" s="46"/>
      <c r="AN18" s="12">
        <f ca="1" t="shared" si="0"/>
        <v>0</v>
      </c>
    </row>
    <row r="19" spans="27:40">
      <c r="AA19" s="44"/>
      <c r="AB19" s="46"/>
      <c r="AC19" s="45"/>
      <c r="AD19" s="45"/>
      <c r="AE19" s="45"/>
      <c r="AF19" s="45"/>
      <c r="AG19" s="46"/>
      <c r="AH19" s="45"/>
      <c r="AI19" s="45"/>
      <c r="AJ19" s="45"/>
      <c r="AK19" s="45"/>
      <c r="AL19" s="46"/>
      <c r="AN19" s="12">
        <f ca="1" t="shared" si="0"/>
        <v>0</v>
      </c>
    </row>
    <row r="20" spans="27:40">
      <c r="AA20" s="44"/>
      <c r="AB20" s="46"/>
      <c r="AC20" s="45"/>
      <c r="AD20" s="47"/>
      <c r="AE20" s="45"/>
      <c r="AF20" s="45"/>
      <c r="AG20" s="46"/>
      <c r="AH20" s="45"/>
      <c r="AI20" s="45"/>
      <c r="AJ20" s="45"/>
      <c r="AK20" s="45"/>
      <c r="AL20" s="46"/>
      <c r="AN20" s="12">
        <f ca="1" t="shared" si="0"/>
        <v>0</v>
      </c>
    </row>
    <row r="21" spans="27:40">
      <c r="AA21" s="44"/>
      <c r="AB21" s="46"/>
      <c r="AC21" s="45"/>
      <c r="AD21" s="45"/>
      <c r="AE21" s="45"/>
      <c r="AF21" s="45"/>
      <c r="AG21" s="46"/>
      <c r="AH21" s="45"/>
      <c r="AI21" s="45"/>
      <c r="AJ21" s="45"/>
      <c r="AK21" s="45"/>
      <c r="AL21" s="46"/>
      <c r="AN21" s="12">
        <f ca="1" t="shared" si="0"/>
        <v>0</v>
      </c>
    </row>
    <row r="22" spans="27:40">
      <c r="AA22" s="44"/>
      <c r="AB22" s="46"/>
      <c r="AC22" s="45"/>
      <c r="AD22" s="45"/>
      <c r="AE22" s="45"/>
      <c r="AF22" s="45"/>
      <c r="AG22" s="46"/>
      <c r="AH22" s="45"/>
      <c r="AI22" s="45"/>
      <c r="AJ22" s="45"/>
      <c r="AK22" s="45"/>
      <c r="AL22" s="46"/>
      <c r="AN22" s="12">
        <f ca="1" t="shared" si="0"/>
        <v>0</v>
      </c>
    </row>
    <row r="23" spans="27:40">
      <c r="AA23" s="44"/>
      <c r="AB23" s="46"/>
      <c r="AC23" s="45"/>
      <c r="AD23" s="45"/>
      <c r="AE23" s="45"/>
      <c r="AF23" s="45"/>
      <c r="AG23" s="46"/>
      <c r="AH23" s="45"/>
      <c r="AI23" s="45"/>
      <c r="AJ23" s="45"/>
      <c r="AK23" s="45"/>
      <c r="AL23" s="46"/>
      <c r="AN23" s="12">
        <f ca="1" t="shared" si="0"/>
        <v>0</v>
      </c>
    </row>
    <row r="24" spans="27:40">
      <c r="AA24" s="44"/>
      <c r="AB24" s="45"/>
      <c r="AC24" s="45"/>
      <c r="AD24" s="45"/>
      <c r="AE24" s="45"/>
      <c r="AF24" s="45"/>
      <c r="AG24" s="45"/>
      <c r="AH24" s="45"/>
      <c r="AI24" s="45"/>
      <c r="AJ24" s="45"/>
      <c r="AK24" s="45"/>
      <c r="AL24" s="46"/>
      <c r="AN24" s="12">
        <f ca="1" t="shared" si="0"/>
        <v>0</v>
      </c>
    </row>
    <row r="25" spans="27:40">
      <c r="AA25" s="44"/>
      <c r="AB25" s="45"/>
      <c r="AC25" s="45"/>
      <c r="AD25" s="47"/>
      <c r="AE25" s="45"/>
      <c r="AF25" s="45"/>
      <c r="AG25" s="45"/>
      <c r="AH25" s="45"/>
      <c r="AI25" s="45"/>
      <c r="AJ25" s="45"/>
      <c r="AK25" s="45"/>
      <c r="AL25" s="46"/>
      <c r="AN25" s="12">
        <f ca="1" t="shared" si="0"/>
        <v>0</v>
      </c>
    </row>
    <row r="26" spans="27:40">
      <c r="AA26" s="44"/>
      <c r="AB26" s="45"/>
      <c r="AC26" s="45"/>
      <c r="AD26" s="45"/>
      <c r="AE26" s="45"/>
      <c r="AF26" s="45"/>
      <c r="AG26" s="45"/>
      <c r="AH26" s="45"/>
      <c r="AI26" s="45"/>
      <c r="AJ26" s="45"/>
      <c r="AK26" s="45"/>
      <c r="AL26" s="46"/>
      <c r="AN26" s="12">
        <f ca="1" t="shared" si="0"/>
        <v>0</v>
      </c>
    </row>
    <row r="27" spans="27:40">
      <c r="AA27" s="44"/>
      <c r="AB27" s="45"/>
      <c r="AC27" s="45"/>
      <c r="AD27" s="45"/>
      <c r="AE27" s="45"/>
      <c r="AF27" s="45"/>
      <c r="AG27" s="45"/>
      <c r="AH27" s="45"/>
      <c r="AI27" s="45"/>
      <c r="AJ27" s="45"/>
      <c r="AK27" s="45"/>
      <c r="AL27" s="46"/>
      <c r="AN27" s="12">
        <f ca="1" t="shared" si="0"/>
        <v>0</v>
      </c>
    </row>
    <row r="28" spans="27:40">
      <c r="AA28" s="44"/>
      <c r="AB28" s="45"/>
      <c r="AC28" s="45"/>
      <c r="AD28" s="45"/>
      <c r="AE28" s="45"/>
      <c r="AF28" s="45"/>
      <c r="AG28" s="45"/>
      <c r="AH28" s="45"/>
      <c r="AI28" s="45"/>
      <c r="AJ28" s="45"/>
      <c r="AK28" s="45"/>
      <c r="AL28" s="46"/>
      <c r="AN28" s="12">
        <f ca="1" t="shared" si="0"/>
        <v>0</v>
      </c>
    </row>
    <row r="29" spans="27:40">
      <c r="AA29" s="44"/>
      <c r="AB29" s="45"/>
      <c r="AC29" s="45"/>
      <c r="AD29" s="45"/>
      <c r="AE29" s="45"/>
      <c r="AF29" s="45"/>
      <c r="AG29" s="45"/>
      <c r="AH29" s="45"/>
      <c r="AI29" s="45"/>
      <c r="AJ29" s="45"/>
      <c r="AK29" s="45"/>
      <c r="AL29" s="46"/>
      <c r="AN29" s="12">
        <f ca="1" t="shared" si="0"/>
        <v>0</v>
      </c>
    </row>
    <row r="30" spans="27:40">
      <c r="AA30" s="44"/>
      <c r="AB30" s="45"/>
      <c r="AC30" s="45"/>
      <c r="AD30" s="45"/>
      <c r="AE30" s="45"/>
      <c r="AF30" s="45"/>
      <c r="AG30" s="45"/>
      <c r="AH30" s="45"/>
      <c r="AI30" s="45"/>
      <c r="AJ30" s="45"/>
      <c r="AK30" s="45"/>
      <c r="AL30" s="46"/>
      <c r="AN30" s="12">
        <f ca="1" t="shared" si="0"/>
        <v>0</v>
      </c>
    </row>
    <row r="31" spans="27:40">
      <c r="AA31" s="44"/>
      <c r="AB31" s="45"/>
      <c r="AC31" s="45"/>
      <c r="AD31" s="45"/>
      <c r="AE31" s="45"/>
      <c r="AF31" s="45"/>
      <c r="AG31" s="45"/>
      <c r="AH31" s="45"/>
      <c r="AI31" s="45"/>
      <c r="AJ31" s="45"/>
      <c r="AK31" s="45"/>
      <c r="AL31" s="46"/>
      <c r="AN31" s="12">
        <f ca="1" t="shared" si="0"/>
        <v>0</v>
      </c>
    </row>
    <row r="32" spans="27:40">
      <c r="AA32" s="44"/>
      <c r="AB32" s="45"/>
      <c r="AC32" s="45"/>
      <c r="AD32" s="45"/>
      <c r="AE32" s="45"/>
      <c r="AF32" s="45"/>
      <c r="AG32" s="45"/>
      <c r="AH32" s="45"/>
      <c r="AI32" s="45"/>
      <c r="AJ32" s="45"/>
      <c r="AK32" s="45"/>
      <c r="AL32" s="46"/>
      <c r="AN32" s="12">
        <f ca="1" t="shared" si="0"/>
        <v>0</v>
      </c>
    </row>
    <row r="33" spans="27:40">
      <c r="AA33" s="44"/>
      <c r="AB33" s="45"/>
      <c r="AC33" s="45"/>
      <c r="AD33" s="47"/>
      <c r="AE33" s="45"/>
      <c r="AF33" s="45"/>
      <c r="AG33" s="45"/>
      <c r="AH33" s="45"/>
      <c r="AI33" s="45"/>
      <c r="AJ33" s="45"/>
      <c r="AK33" s="45"/>
      <c r="AL33" s="46"/>
      <c r="AN33" s="12">
        <f ca="1" t="shared" si="0"/>
        <v>0</v>
      </c>
    </row>
    <row r="34" spans="27:40">
      <c r="AA34" s="44"/>
      <c r="AB34" s="46"/>
      <c r="AC34" s="45"/>
      <c r="AD34" s="45"/>
      <c r="AE34" s="45"/>
      <c r="AF34" s="45"/>
      <c r="AG34" s="46"/>
      <c r="AH34" s="45"/>
      <c r="AI34" s="45"/>
      <c r="AJ34" s="45"/>
      <c r="AK34" s="45"/>
      <c r="AL34" s="70"/>
      <c r="AN34" s="12">
        <f ca="1" t="shared" si="0"/>
        <v>0</v>
      </c>
    </row>
    <row r="35" spans="27:40">
      <c r="AA35" s="48"/>
      <c r="AB35" s="49"/>
      <c r="AC35" s="50"/>
      <c r="AD35" s="50"/>
      <c r="AE35" s="50"/>
      <c r="AF35" s="50"/>
      <c r="AG35" s="49"/>
      <c r="AH35" s="50"/>
      <c r="AI35" s="50"/>
      <c r="AJ35" s="50"/>
      <c r="AK35" s="50"/>
      <c r="AL35" s="71"/>
      <c r="AN35" s="12">
        <f ca="1" t="shared" si="0"/>
        <v>0</v>
      </c>
    </row>
    <row r="36" spans="27:40">
      <c r="AA36" s="48"/>
      <c r="AB36" s="49"/>
      <c r="AC36" s="50"/>
      <c r="AD36" s="50"/>
      <c r="AE36" s="50"/>
      <c r="AF36" s="50"/>
      <c r="AG36" s="49"/>
      <c r="AH36" s="50"/>
      <c r="AI36" s="50"/>
      <c r="AJ36" s="50"/>
      <c r="AK36" s="50"/>
      <c r="AL36" s="71"/>
      <c r="AN36" s="12">
        <f ca="1" t="shared" si="0"/>
        <v>0</v>
      </c>
    </row>
    <row r="37" spans="27:40">
      <c r="AA37" s="48"/>
      <c r="AB37" s="49"/>
      <c r="AC37" s="50"/>
      <c r="AD37" s="50"/>
      <c r="AE37" s="50"/>
      <c r="AF37" s="50"/>
      <c r="AG37" s="49"/>
      <c r="AH37" s="50"/>
      <c r="AI37" s="50"/>
      <c r="AJ37" s="50"/>
      <c r="AK37" s="50"/>
      <c r="AL37" s="71"/>
      <c r="AN37" s="12">
        <f ca="1" t="shared" si="0"/>
        <v>0</v>
      </c>
    </row>
    <row r="38" spans="27:40">
      <c r="AA38" s="51"/>
      <c r="AB38" s="29"/>
      <c r="AC38" s="10"/>
      <c r="AE38" s="10"/>
      <c r="AF38" s="10"/>
      <c r="AG38" s="29"/>
      <c r="AH38" s="10"/>
      <c r="AI38" s="10"/>
      <c r="AJ38" s="10"/>
      <c r="AK38" s="10"/>
      <c r="AL38" s="28"/>
      <c r="AN38" s="12">
        <f ca="1" t="shared" si="0"/>
        <v>0</v>
      </c>
    </row>
    <row r="39" spans="27:40">
      <c r="AA39" s="51"/>
      <c r="AB39" s="29"/>
      <c r="AC39" s="10"/>
      <c r="AE39" s="10"/>
      <c r="AF39" s="10"/>
      <c r="AG39" s="29"/>
      <c r="AH39" s="10"/>
      <c r="AI39" s="10"/>
      <c r="AJ39" s="10"/>
      <c r="AK39" s="10"/>
      <c r="AL39" s="28"/>
      <c r="AN39" s="12">
        <f ca="1" t="shared" si="0"/>
        <v>0</v>
      </c>
    </row>
    <row r="40" spans="27:40">
      <c r="AA40" s="51"/>
      <c r="AB40" s="29"/>
      <c r="AC40" s="10"/>
      <c r="AE40" s="10"/>
      <c r="AF40" s="10"/>
      <c r="AG40" s="29"/>
      <c r="AH40" s="10"/>
      <c r="AI40" s="10"/>
      <c r="AJ40" s="10"/>
      <c r="AK40" s="10"/>
      <c r="AL40" s="28"/>
      <c r="AN40" s="12">
        <f ca="1" t="shared" si="0"/>
        <v>0</v>
      </c>
    </row>
    <row r="41" spans="27:40">
      <c r="AA41" s="51"/>
      <c r="AB41" s="29"/>
      <c r="AC41" s="10"/>
      <c r="AE41" s="10"/>
      <c r="AF41" s="10"/>
      <c r="AG41" s="29"/>
      <c r="AH41" s="10"/>
      <c r="AI41" s="10"/>
      <c r="AJ41" s="10"/>
      <c r="AK41" s="10"/>
      <c r="AL41" s="28"/>
      <c r="AN41" s="12">
        <f ca="1" t="shared" si="0"/>
        <v>0</v>
      </c>
    </row>
    <row r="42" spans="27:40">
      <c r="AA42" s="51"/>
      <c r="AB42" s="29"/>
      <c r="AC42" s="10"/>
      <c r="AE42" s="10"/>
      <c r="AF42" s="10"/>
      <c r="AG42" s="29"/>
      <c r="AH42" s="10"/>
      <c r="AI42" s="10"/>
      <c r="AJ42" s="10"/>
      <c r="AK42" s="10"/>
      <c r="AL42" s="28"/>
      <c r="AN42" s="12">
        <f ca="1" t="shared" si="0"/>
        <v>0</v>
      </c>
    </row>
    <row r="43" spans="27:40">
      <c r="AA43" s="51"/>
      <c r="AB43" s="29"/>
      <c r="AC43" s="10"/>
      <c r="AE43" s="10"/>
      <c r="AF43" s="10"/>
      <c r="AG43" s="29"/>
      <c r="AH43" s="10"/>
      <c r="AI43" s="10"/>
      <c r="AJ43" s="10"/>
      <c r="AK43" s="10"/>
      <c r="AL43" s="28"/>
      <c r="AN43" s="12">
        <f ca="1" t="shared" si="0"/>
        <v>0</v>
      </c>
    </row>
    <row r="44" spans="40:40">
      <c r="AN44" s="12">
        <f ca="1" t="shared" si="0"/>
        <v>0</v>
      </c>
    </row>
    <row r="45" spans="27:40">
      <c r="AA45" s="52"/>
      <c r="AB45" s="53"/>
      <c r="AC45" s="54"/>
      <c r="AD45" s="50"/>
      <c r="AE45" s="54"/>
      <c r="AF45" s="54"/>
      <c r="AG45" s="53"/>
      <c r="AH45" s="54"/>
      <c r="AI45" s="54"/>
      <c r="AJ45" s="54"/>
      <c r="AK45" s="54"/>
      <c r="AL45" s="72"/>
      <c r="AM45" s="52"/>
      <c r="AN45" s="12">
        <f ca="1" t="shared" si="0"/>
        <v>0</v>
      </c>
    </row>
    <row r="46" spans="27:40">
      <c r="AA46" s="44"/>
      <c r="AB46" s="55"/>
      <c r="AC46" s="56"/>
      <c r="AD46" s="45"/>
      <c r="AE46" s="56"/>
      <c r="AF46" s="56"/>
      <c r="AG46" s="55"/>
      <c r="AH46" s="56"/>
      <c r="AI46" s="56"/>
      <c r="AJ46" s="56"/>
      <c r="AK46" s="56"/>
      <c r="AL46" s="73"/>
      <c r="AM46" s="52"/>
      <c r="AN46" s="12">
        <f ca="1" t="shared" si="0"/>
        <v>0</v>
      </c>
    </row>
    <row r="47" spans="27:40">
      <c r="AA47" s="44"/>
      <c r="AB47" s="55"/>
      <c r="AC47" s="56"/>
      <c r="AD47" s="45"/>
      <c r="AE47" s="56"/>
      <c r="AF47" s="56"/>
      <c r="AG47" s="55"/>
      <c r="AH47" s="56"/>
      <c r="AI47" s="56"/>
      <c r="AJ47" s="56"/>
      <c r="AK47" s="56"/>
      <c r="AL47" s="46"/>
      <c r="AM47" s="52"/>
      <c r="AN47" s="12">
        <f ca="1" t="shared" si="0"/>
        <v>0</v>
      </c>
    </row>
    <row r="48" spans="27:40">
      <c r="AA48" s="44"/>
      <c r="AB48" s="55"/>
      <c r="AC48" s="56"/>
      <c r="AD48" s="57"/>
      <c r="AE48" s="56"/>
      <c r="AF48" s="56"/>
      <c r="AG48" s="55"/>
      <c r="AH48" s="56"/>
      <c r="AI48" s="56"/>
      <c r="AJ48" s="56"/>
      <c r="AK48" s="56"/>
      <c r="AL48" s="46"/>
      <c r="AM48" s="52"/>
      <c r="AN48" s="12">
        <f ca="1" t="shared" si="0"/>
        <v>0</v>
      </c>
    </row>
    <row r="49" spans="27:40">
      <c r="AA49" s="58"/>
      <c r="AB49" s="59"/>
      <c r="AC49" s="21"/>
      <c r="AD49" s="60"/>
      <c r="AE49" s="21"/>
      <c r="AF49" s="21"/>
      <c r="AG49" s="59"/>
      <c r="AH49" s="21"/>
      <c r="AI49" s="21"/>
      <c r="AJ49" s="21"/>
      <c r="AK49" s="21"/>
      <c r="AL49" s="74"/>
      <c r="AN49" s="12">
        <f ca="1" t="shared" si="0"/>
        <v>0</v>
      </c>
    </row>
    <row r="50" spans="40:40">
      <c r="AN50" s="12">
        <f ca="1" t="shared" si="0"/>
        <v>0</v>
      </c>
    </row>
    <row r="51" spans="40:40">
      <c r="AN51" s="12">
        <f ca="1" t="shared" si="0"/>
        <v>0</v>
      </c>
    </row>
    <row r="52" spans="40:40">
      <c r="AN52" s="12">
        <f ca="1" t="shared" si="0"/>
        <v>0</v>
      </c>
    </row>
    <row r="53" spans="40:40">
      <c r="AN53" s="12">
        <f ca="1" t="shared" si="0"/>
        <v>0</v>
      </c>
    </row>
    <row r="54" spans="40:40">
      <c r="AN54" s="12">
        <f ca="1" t="shared" si="0"/>
        <v>0</v>
      </c>
    </row>
    <row r="55" spans="40:40">
      <c r="AN55" s="12">
        <f ca="1" t="shared" si="0"/>
        <v>0</v>
      </c>
    </row>
    <row r="56" spans="40:40">
      <c r="AN56" s="12">
        <f ca="1" t="shared" si="0"/>
        <v>0</v>
      </c>
    </row>
    <row r="57" spans="40:40">
      <c r="AN57" s="12">
        <f ca="1" t="shared" si="0"/>
        <v>0</v>
      </c>
    </row>
    <row r="58" spans="40:40">
      <c r="AN58" s="12">
        <f ca="1" t="shared" si="0"/>
        <v>0</v>
      </c>
    </row>
    <row r="59" spans="40:40">
      <c r="AN59" s="12">
        <f ca="1" t="shared" si="0"/>
        <v>0</v>
      </c>
    </row>
    <row r="60" spans="40:40">
      <c r="AN60" s="12">
        <f ca="1" t="shared" si="0"/>
        <v>0</v>
      </c>
    </row>
    <row r="61" spans="40:40">
      <c r="AN61" s="12">
        <f ca="1" t="shared" si="0"/>
        <v>0</v>
      </c>
    </row>
    <row r="62" spans="40:40">
      <c r="AN62" s="12">
        <f ca="1" t="shared" si="0"/>
        <v>0</v>
      </c>
    </row>
    <row r="63" spans="40:40">
      <c r="AN63" s="12">
        <f ca="1" t="shared" si="0"/>
        <v>0</v>
      </c>
    </row>
    <row r="64" spans="40:40">
      <c r="AN64" s="12">
        <f ca="1" t="shared" si="0"/>
        <v>0</v>
      </c>
    </row>
    <row r="65" spans="40:40">
      <c r="AN65" s="12">
        <f ca="1" t="shared" si="0"/>
        <v>0</v>
      </c>
    </row>
    <row r="66" spans="40:40">
      <c r="AN66" s="12">
        <f ca="1" t="shared" si="0"/>
        <v>0</v>
      </c>
    </row>
    <row r="67" spans="40:40">
      <c r="AN67" s="12">
        <f t="shared" ref="AN67:AN99" si="1">IF(ISBLANK($AL67),0,1+LEN($AL67)-LEN(SUBSTITUTE($AL67,"●","")))</f>
        <v>0</v>
      </c>
    </row>
    <row r="68" spans="40:40">
      <c r="AN68" s="12">
        <f t="shared" si="1"/>
        <v>0</v>
      </c>
    </row>
    <row r="69" spans="40:40">
      <c r="AN69" s="12">
        <f t="shared" si="1"/>
        <v>0</v>
      </c>
    </row>
    <row r="70" spans="40:40">
      <c r="AN70" s="12">
        <f t="shared" si="1"/>
        <v>0</v>
      </c>
    </row>
    <row r="71" spans="40:40">
      <c r="AN71" s="12">
        <f t="shared" si="1"/>
        <v>0</v>
      </c>
    </row>
    <row r="72" spans="40:40">
      <c r="AN72" s="12">
        <f t="shared" si="1"/>
        <v>0</v>
      </c>
    </row>
    <row r="73" spans="40:40">
      <c r="AN73" s="12">
        <f t="shared" si="1"/>
        <v>0</v>
      </c>
    </row>
    <row r="74" spans="40:40">
      <c r="AN74" s="12">
        <f t="shared" si="1"/>
        <v>0</v>
      </c>
    </row>
    <row r="75" spans="40:40">
      <c r="AN75" s="12">
        <f t="shared" si="1"/>
        <v>0</v>
      </c>
    </row>
    <row r="76" spans="40:40">
      <c r="AN76" s="12">
        <f t="shared" si="1"/>
        <v>0</v>
      </c>
    </row>
    <row r="77" spans="40:40">
      <c r="AN77" s="12">
        <f t="shared" si="1"/>
        <v>0</v>
      </c>
    </row>
    <row r="78" spans="40:40">
      <c r="AN78" s="12">
        <f t="shared" si="1"/>
        <v>0</v>
      </c>
    </row>
    <row r="79" spans="40:40">
      <c r="AN79" s="12">
        <f t="shared" si="1"/>
        <v>0</v>
      </c>
    </row>
    <row r="80" spans="40:40">
      <c r="AN80" s="12">
        <f t="shared" si="1"/>
        <v>0</v>
      </c>
    </row>
    <row r="81" spans="40:40">
      <c r="AN81" s="12">
        <f t="shared" si="1"/>
        <v>0</v>
      </c>
    </row>
    <row r="82" spans="40:40">
      <c r="AN82" s="12">
        <f t="shared" si="1"/>
        <v>0</v>
      </c>
    </row>
    <row r="83" spans="40:40">
      <c r="AN83" s="12">
        <f t="shared" si="1"/>
        <v>0</v>
      </c>
    </row>
    <row r="84" spans="40:40">
      <c r="AN84" s="12">
        <f t="shared" si="1"/>
        <v>0</v>
      </c>
    </row>
    <row r="85" spans="40:40">
      <c r="AN85" s="12">
        <f t="shared" si="1"/>
        <v>0</v>
      </c>
    </row>
    <row r="86" spans="40:40">
      <c r="AN86" s="12">
        <f t="shared" si="1"/>
        <v>0</v>
      </c>
    </row>
    <row r="87" spans="40:40">
      <c r="AN87" s="12">
        <f t="shared" si="1"/>
        <v>0</v>
      </c>
    </row>
    <row r="88" spans="40:40">
      <c r="AN88" s="12">
        <f t="shared" si="1"/>
        <v>0</v>
      </c>
    </row>
    <row r="89" spans="40:40">
      <c r="AN89" s="12">
        <f t="shared" si="1"/>
        <v>0</v>
      </c>
    </row>
    <row r="90" spans="40:40">
      <c r="AN90" s="12">
        <f t="shared" si="1"/>
        <v>0</v>
      </c>
    </row>
    <row r="91" spans="40:40">
      <c r="AN91" s="12">
        <f t="shared" si="1"/>
        <v>0</v>
      </c>
    </row>
    <row r="92" spans="40:40">
      <c r="AN92" s="12">
        <f t="shared" si="1"/>
        <v>0</v>
      </c>
    </row>
    <row r="93" spans="40:40">
      <c r="AN93" s="12">
        <f t="shared" si="1"/>
        <v>0</v>
      </c>
    </row>
    <row r="94" spans="40:40">
      <c r="AN94" s="12">
        <f t="shared" si="1"/>
        <v>0</v>
      </c>
    </row>
    <row r="95" spans="40:40">
      <c r="AN95" s="12">
        <f t="shared" si="1"/>
        <v>0</v>
      </c>
    </row>
    <row r="96" spans="40:40">
      <c r="AN96" s="12">
        <f t="shared" si="1"/>
        <v>0</v>
      </c>
    </row>
    <row r="97" spans="40:40">
      <c r="AN97" s="12">
        <f t="shared" si="1"/>
        <v>0</v>
      </c>
    </row>
    <row r="98" spans="40:40">
      <c r="AN98" s="12">
        <f t="shared" si="1"/>
        <v>0</v>
      </c>
    </row>
    <row r="99" spans="40:40">
      <c r="AN99" s="12">
        <f t="shared" si="1"/>
        <v>0</v>
      </c>
    </row>
  </sheetData>
  <sheetProtection sheet="1" objects="1"/>
  <mergeCells count="11">
    <mergeCell ref="D1:F1"/>
    <mergeCell ref="AA1:AL1"/>
    <mergeCell ref="D2:F2"/>
    <mergeCell ref="AJ2:AK2"/>
    <mergeCell ref="D3:F3"/>
    <mergeCell ref="AB2:AB3"/>
    <mergeCell ref="AC2:AC3"/>
    <mergeCell ref="AD2:AD3"/>
    <mergeCell ref="AE2:AE3"/>
    <mergeCell ref="AF2:AF3"/>
    <mergeCell ref="AG2:AG3"/>
  </mergeCells>
  <pageMargins left="0.75" right="0.75" top="1" bottom="1" header="0.511805555555556" footer="0.511805555555556"/>
  <headerFooter/>
  <drawing r:id="rId1"/>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sheetPr>
    <pageSetUpPr autoPageBreaks="0"/>
  </sheetPr>
  <dimension ref="A1:AN99"/>
  <sheetViews>
    <sheetView showZeros="0" workbookViewId="0">
      <selection activeCell="A1" sqref="A1"/>
    </sheetView>
  </sheetViews>
  <sheetFormatPr defaultColWidth="9.14285714285714" defaultRowHeight="15"/>
  <cols>
    <col min="1" max="1" width="20.5714285714286" customWidth="1"/>
    <col min="2" max="2" width="29.7142857142857" style="8" customWidth="1"/>
    <col min="3" max="3" width="10.2857142857143" style="9" customWidth="1"/>
    <col min="4" max="4" width="10.2857142857143" style="10" customWidth="1"/>
    <col min="5" max="6" width="10.2857142857143" style="9" customWidth="1"/>
    <col min="7" max="7" width="10.2857142857143" style="8" customWidth="1"/>
    <col min="8" max="11" width="10.2857142857143" style="9" customWidth="1"/>
    <col min="12" max="12" width="10.2857142857143" style="11" customWidth="1"/>
    <col min="13" max="24" width="10.2857142857143" style="12" customWidth="1"/>
    <col min="26" max="26" width="0.990476190476191" customWidth="1"/>
    <col min="27" max="27" width="20.5714285714286" customWidth="1"/>
    <col min="28" max="28" width="29.7142857142857" style="8" customWidth="1"/>
    <col min="29" max="29" width="6.71428571428571" style="9" customWidth="1"/>
    <col min="30" max="30" width="19.1428571428571" style="10" customWidth="1"/>
    <col min="31" max="31" width="8.28571428571429" style="9" customWidth="1"/>
    <col min="32" max="32" width="7.42857142857143" style="9" customWidth="1"/>
    <col min="33" max="33" width="33.2857142857143" style="8" customWidth="1"/>
    <col min="34" max="34" width="9.28571428571429" style="9" customWidth="1"/>
    <col min="35" max="35" width="5.42857142857143" style="9" customWidth="1"/>
    <col min="36" max="36" width="3.85714285714286" style="9" customWidth="1"/>
    <col min="37" max="37" width="6.57142857142857" style="9" customWidth="1"/>
    <col min="38" max="38" width="36.2857142857143" style="11" customWidth="1"/>
    <col min="39" max="39" width="0.857142857142857" customWidth="1"/>
    <col min="40" max="40" width="9.14285714285714" style="12"/>
  </cols>
  <sheetData>
    <row r="1" ht="22.5" spans="1:40">
      <c r="A1" s="13" t="str">
        <f>Attraction_List!$Z$2</f>
        <v>Sheet Name</v>
      </c>
      <c r="B1" s="14" t="str">
        <f ca="1">MID(CELL("filename",B1),FIND("]",CELL("filename",B1))+1,255)</f>
        <v>Training_Camp</v>
      </c>
      <c r="C1" s="14"/>
      <c r="D1" s="15" t="str">
        <f ca="1">HYPERLINK("#"&amp;CELL("address",INDEX(Attraction_List!$A$3:$A$9999,MATCH($B$1,Attraction_List!$Z$3:$Z$9999,0),1)),"Back to Attraction List")</f>
        <v>Back to Attraction List</v>
      </c>
      <c r="E1" s="16"/>
      <c r="F1" s="17"/>
      <c r="G1" s="18"/>
      <c r="H1" s="18"/>
      <c r="I1" s="18"/>
      <c r="J1" s="18"/>
      <c r="K1" s="18"/>
      <c r="L1" s="25"/>
      <c r="AA1" s="30" t="str">
        <f ca="1">N($B$14)&amp;" Task(s) From "&amp;N($B$15)&amp;" Character(s) Use "&amp;CHAR(34)&amp;$B$2&amp;CHAR(34)&amp;" For "&amp;N($AN$1)&amp;" Token(s)"</f>
        <v>4 Task(s) From 3 Character(s) Use "Training Camp" For 7 Token(s)</v>
      </c>
      <c r="AB1" s="31"/>
      <c r="AC1" s="31"/>
      <c r="AD1" s="31"/>
      <c r="AE1" s="31"/>
      <c r="AF1" s="31"/>
      <c r="AG1" s="31"/>
      <c r="AH1" s="31"/>
      <c r="AI1" s="31"/>
      <c r="AJ1" s="31"/>
      <c r="AK1" s="31"/>
      <c r="AL1" s="61"/>
      <c r="AN1" s="12">
        <f ca="1">SUM($AN$4:$AN$9999)</f>
        <v>7</v>
      </c>
    </row>
    <row r="2" ht="22.5" spans="1:40">
      <c r="A2" s="13" t="str">
        <f>Attraction_List!$A$2</f>
        <v>Name</v>
      </c>
      <c r="B2" s="19" t="str">
        <f ca="1">LOOKUP(B1,Attraction_List!$Z$3:$Z$9999,Attraction_List!$A$3:$A$9999)</f>
        <v>Training Camp</v>
      </c>
      <c r="C2" s="19"/>
      <c r="D2" s="9"/>
      <c r="G2" s="20"/>
      <c r="AA2" s="32" t="str">
        <f>HYPERLINK("#$A$1","&lt;&lt;&lt; Attraction Info")</f>
        <v>&lt;&lt;&lt; Attraction Info</v>
      </c>
      <c r="AB2" s="33" t="s">
        <v>276</v>
      </c>
      <c r="AC2" s="34" t="s">
        <v>277</v>
      </c>
      <c r="AD2" s="35" t="s">
        <v>278</v>
      </c>
      <c r="AE2" s="34" t="s">
        <v>279</v>
      </c>
      <c r="AF2" s="34" t="s">
        <v>280</v>
      </c>
      <c r="AG2" s="33" t="s">
        <v>281</v>
      </c>
      <c r="AH2" s="62"/>
      <c r="AI2" s="63" t="s">
        <v>282</v>
      </c>
      <c r="AJ2" s="62" t="s">
        <v>283</v>
      </c>
      <c r="AK2" s="62"/>
      <c r="AL2" s="64" t="str">
        <f ca="1">HYPERLINK("#"&amp;CELL("address",INDEX(Attraction_List!$A$3:$A$9999,MATCH($B$1,Attraction_List!$Z$3:$Z$9999,0),1)),"Back to Attraction List")</f>
        <v>Back to Attraction List</v>
      </c>
      <c r="AN2" s="12">
        <f ca="1" t="shared" ref="AN2:AN66" si="0">IF(ISBLANK($AL2),0,1+LEN($AL2)-LEN(SUBSTITUTE($AL2,"●","")))</f>
        <v>1</v>
      </c>
    </row>
    <row r="3" ht="22.5" spans="1:38">
      <c r="A3" s="13" t="str">
        <f>Attraction_List!$C$2</f>
        <v>Cost</v>
      </c>
      <c r="B3" s="19">
        <f ca="1">LOOKUP(B1,Attraction_List!$Z$3:$Z$9999,Attraction_List!$C$3:$C$9999)</f>
        <v>8000</v>
      </c>
      <c r="C3" s="19"/>
      <c r="D3" s="15" t="str">
        <f>IF($B$14&gt;0,HYPERLINK("#$AL$1","Task List &gt;&gt;&gt;"),HYPERLINK("#$A$1","No Tasks"))</f>
        <v>Task List &gt;&gt;&gt;</v>
      </c>
      <c r="E3" s="17"/>
      <c r="F3" s="17"/>
      <c r="G3" s="20"/>
      <c r="AA3" s="75" t="s">
        <v>284</v>
      </c>
      <c r="AB3" s="76"/>
      <c r="AC3" s="77"/>
      <c r="AD3" s="78"/>
      <c r="AE3" s="77"/>
      <c r="AF3" s="77"/>
      <c r="AG3" s="76"/>
      <c r="AH3" s="82" t="s">
        <v>285</v>
      </c>
      <c r="AI3" s="82" t="s">
        <v>286</v>
      </c>
      <c r="AJ3" s="82" t="s">
        <v>28</v>
      </c>
      <c r="AK3" s="82" t="s">
        <v>29</v>
      </c>
      <c r="AL3" s="83" t="s">
        <v>30</v>
      </c>
    </row>
    <row r="4" ht="27" spans="1:40">
      <c r="A4" s="13" t="str">
        <f>Attraction_List!$D$2</f>
        <v>Cost Units</v>
      </c>
      <c r="B4" s="19" t="str">
        <f ca="1">LOOKUP(B1,Attraction_List!$Z$3:$Z$9999,Attraction_List!$D$3:$D$9999)</f>
        <v>Event</v>
      </c>
      <c r="C4" s="19"/>
      <c r="E4" s="21"/>
      <c r="G4" s="20"/>
      <c r="L4" s="26"/>
      <c r="AA4" s="178" t="s">
        <v>336</v>
      </c>
      <c r="AB4" s="179" t="s">
        <v>1012</v>
      </c>
      <c r="AC4" s="180">
        <v>4</v>
      </c>
      <c r="AD4" s="181"/>
      <c r="AE4" s="180"/>
      <c r="AF4" s="180"/>
      <c r="AG4" s="179" t="s">
        <v>257</v>
      </c>
      <c r="AH4" s="180" t="s">
        <v>33</v>
      </c>
      <c r="AI4" s="180"/>
      <c r="AJ4" s="190">
        <v>10</v>
      </c>
      <c r="AK4" s="190">
        <v>75</v>
      </c>
      <c r="AL4" s="191" t="s">
        <v>148</v>
      </c>
      <c r="AN4" s="12">
        <f ca="1" t="shared" si="0"/>
        <v>3</v>
      </c>
    </row>
    <row r="5" ht="21" spans="1:40">
      <c r="A5" s="13" t="str">
        <f>Attraction_List!$E$2</f>
        <v>Limited Time</v>
      </c>
      <c r="B5" s="19" t="str">
        <f ca="1">IF(LOOKUP(B1,Attraction_List!$Z$3:$Z$9999,Attraction_List!$E$3:$E$9999)="Y","Yes","No")</f>
        <v>Yes</v>
      </c>
      <c r="C5" s="19"/>
      <c r="E5" s="21"/>
      <c r="G5" s="20"/>
      <c r="L5" s="26"/>
      <c r="AA5" s="79" t="s">
        <v>340</v>
      </c>
      <c r="AB5" s="182" t="s">
        <v>1013</v>
      </c>
      <c r="AC5" s="183">
        <v>4</v>
      </c>
      <c r="AD5" s="43"/>
      <c r="AE5" s="183"/>
      <c r="AF5" s="183"/>
      <c r="AG5" s="182" t="s">
        <v>257</v>
      </c>
      <c r="AH5" s="183" t="s">
        <v>33</v>
      </c>
      <c r="AI5" s="183"/>
      <c r="AJ5" s="183">
        <v>10</v>
      </c>
      <c r="AK5" s="183">
        <v>75</v>
      </c>
      <c r="AL5" s="69" t="s">
        <v>1014</v>
      </c>
      <c r="AN5" s="12">
        <f ca="1" t="shared" si="0"/>
        <v>3</v>
      </c>
    </row>
    <row r="6" ht="21.75" spans="1:40">
      <c r="A6" s="13" t="str">
        <f>Attraction_List!$F$2</f>
        <v>Build Time</v>
      </c>
      <c r="B6" s="19" t="str">
        <f ca="1">LOOKUP(B1,Attraction_List!$Z$3:$Z$9999,Attraction_List!$F$3:$F$9999)</f>
        <v>4h</v>
      </c>
      <c r="C6" s="19"/>
      <c r="E6" s="21"/>
      <c r="G6" s="20"/>
      <c r="L6" s="26"/>
      <c r="AA6" s="80"/>
      <c r="AB6" s="184" t="s">
        <v>1015</v>
      </c>
      <c r="AC6" s="185">
        <v>7</v>
      </c>
      <c r="AD6" s="41"/>
      <c r="AE6" s="185"/>
      <c r="AF6" s="185"/>
      <c r="AG6" s="184" t="s">
        <v>257</v>
      </c>
      <c r="AH6" s="185" t="s">
        <v>46</v>
      </c>
      <c r="AI6" s="185"/>
      <c r="AJ6" s="185">
        <v>16</v>
      </c>
      <c r="AK6" s="185">
        <v>155</v>
      </c>
      <c r="AL6" s="68"/>
      <c r="AN6" s="12">
        <f ca="1" t="shared" si="0"/>
        <v>0</v>
      </c>
    </row>
    <row r="7" ht="21.75" spans="1:40">
      <c r="A7" s="13" t="str">
        <f>Attraction_List!$G$2</f>
        <v>Size</v>
      </c>
      <c r="B7" s="19" t="str">
        <f ca="1">LOOKUP(B1,Attraction_List!$Z$3:$Z$9999,Attraction_List!$G$3:$G$9999)</f>
        <v>12x12</v>
      </c>
      <c r="C7" s="19"/>
      <c r="E7" s="21"/>
      <c r="G7" s="20"/>
      <c r="L7" s="26"/>
      <c r="AA7" s="186" t="s">
        <v>345</v>
      </c>
      <c r="AB7" s="187" t="s">
        <v>1016</v>
      </c>
      <c r="AC7" s="188">
        <v>2</v>
      </c>
      <c r="AD7" s="189"/>
      <c r="AE7" s="188"/>
      <c r="AF7" s="188"/>
      <c r="AG7" s="187" t="s">
        <v>257</v>
      </c>
      <c r="AH7" s="188" t="s">
        <v>33</v>
      </c>
      <c r="AI7" s="188"/>
      <c r="AJ7" s="188">
        <v>10</v>
      </c>
      <c r="AK7" s="188">
        <v>75</v>
      </c>
      <c r="AL7" s="192" t="s">
        <v>1017</v>
      </c>
      <c r="AN7" s="12">
        <f ca="1" t="shared" si="0"/>
        <v>1</v>
      </c>
    </row>
    <row r="8" ht="21" spans="1:40">
      <c r="A8" s="13" t="str">
        <f>Attraction_List!$H$2</f>
        <v>Collect Time</v>
      </c>
      <c r="B8" s="19" t="str">
        <f ca="1">LOOKUP(B1,Attraction_List!$Z$3:$Z$9999,Attraction_List!$H$3:$H$9999)</f>
        <v>60m</v>
      </c>
      <c r="C8" s="19"/>
      <c r="E8" s="21"/>
      <c r="G8" s="20"/>
      <c r="L8" s="26"/>
      <c r="AA8" s="44"/>
      <c r="AB8" s="45"/>
      <c r="AC8" s="45"/>
      <c r="AD8" s="45"/>
      <c r="AE8" s="45"/>
      <c r="AF8" s="45"/>
      <c r="AG8" s="45"/>
      <c r="AH8" s="45"/>
      <c r="AI8" s="45"/>
      <c r="AJ8" s="45"/>
      <c r="AK8" s="45"/>
      <c r="AL8" s="46"/>
      <c r="AN8" s="12">
        <f ca="1" t="shared" si="0"/>
        <v>0</v>
      </c>
    </row>
    <row r="9" ht="21" spans="1:40">
      <c r="A9" s="13" t="str">
        <f>Attraction_List!$I$2</f>
        <v>Striking Gold</v>
      </c>
      <c r="B9" s="19" t="str">
        <f ca="1">IF(LOOKUP(B1,Attraction_List!$Z$3:$Z$9999,Attraction_List!$I$3:$I$9999)="Y","Yes","No")</f>
        <v>No</v>
      </c>
      <c r="C9" s="19"/>
      <c r="E9" s="21"/>
      <c r="G9" s="20"/>
      <c r="L9" s="26"/>
      <c r="AA9" s="44"/>
      <c r="AB9" s="45"/>
      <c r="AC9" s="45"/>
      <c r="AD9" s="45"/>
      <c r="AE9" s="45"/>
      <c r="AF9" s="45"/>
      <c r="AG9" s="45"/>
      <c r="AH9" s="45"/>
      <c r="AI9" s="45"/>
      <c r="AJ9" s="45"/>
      <c r="AK9" s="45"/>
      <c r="AL9" s="46"/>
      <c r="AN9" s="12">
        <f ca="1" t="shared" si="0"/>
        <v>0</v>
      </c>
    </row>
    <row r="10" ht="21" spans="1:40">
      <c r="A10" s="13" t="str">
        <f>Attraction_List!$J$2</f>
        <v>XP</v>
      </c>
      <c r="B10" s="19">
        <f ca="1">LOOKUP(B1,Attraction_List!$Z$3:$Z$9999,Attraction_List!$J$3:$J$9999)</f>
        <v>5</v>
      </c>
      <c r="C10" s="19"/>
      <c r="E10" s="21"/>
      <c r="G10" s="20"/>
      <c r="L10" s="26"/>
      <c r="AA10" s="44"/>
      <c r="AB10" s="45"/>
      <c r="AC10" s="45"/>
      <c r="AD10" s="45"/>
      <c r="AE10" s="45"/>
      <c r="AF10" s="45"/>
      <c r="AG10" s="45"/>
      <c r="AH10" s="45"/>
      <c r="AI10" s="45"/>
      <c r="AJ10" s="45"/>
      <c r="AK10" s="45"/>
      <c r="AL10" s="46"/>
      <c r="AN10" s="12">
        <f ca="1" t="shared" si="0"/>
        <v>0</v>
      </c>
    </row>
    <row r="11" ht="21" spans="1:40">
      <c r="A11" s="13" t="str">
        <f>Attraction_List!$K$2</f>
        <v>Magic</v>
      </c>
      <c r="B11" s="19">
        <f ca="1">LOOKUP(B1,Attraction_List!$Z$3:$Z$9999,Attraction_List!$K$3:$K$9999)</f>
        <v>30</v>
      </c>
      <c r="C11" s="19"/>
      <c r="D11" s="22"/>
      <c r="E11" s="23"/>
      <c r="F11" s="24"/>
      <c r="G11" s="22"/>
      <c r="H11" s="24"/>
      <c r="I11" s="24"/>
      <c r="J11" s="24"/>
      <c r="K11" s="24"/>
      <c r="L11" s="27"/>
      <c r="AA11" s="44"/>
      <c r="AB11" s="45"/>
      <c r="AC11" s="45"/>
      <c r="AD11" s="45"/>
      <c r="AE11" s="45"/>
      <c r="AF11" s="45"/>
      <c r="AG11" s="45"/>
      <c r="AH11" s="45"/>
      <c r="AI11" s="45"/>
      <c r="AJ11" s="45"/>
      <c r="AK11" s="45"/>
      <c r="AL11" s="46"/>
      <c r="AN11" s="12">
        <f ca="1" t="shared" si="0"/>
        <v>0</v>
      </c>
    </row>
    <row r="12" ht="21" spans="1:40">
      <c r="A12" s="13" t="str">
        <f>Attraction_List!$L$2</f>
        <v>Possible Tokens</v>
      </c>
      <c r="B12" s="19" t="str">
        <f ca="1">LOOKUP(B1,Attraction_List!$Z$3:$Z$9999,Attraction_List!$L$3:$L$9999)</f>
        <v>Mrs Incredible Mask ● Carrot Nose</v>
      </c>
      <c r="C12" s="19"/>
      <c r="E12" s="21"/>
      <c r="G12" s="20"/>
      <c r="L12" s="28"/>
      <c r="AA12" s="44"/>
      <c r="AB12" s="45"/>
      <c r="AC12" s="45"/>
      <c r="AD12" s="45"/>
      <c r="AE12" s="45"/>
      <c r="AF12" s="45"/>
      <c r="AG12" s="45"/>
      <c r="AH12" s="45"/>
      <c r="AI12" s="45"/>
      <c r="AJ12" s="45"/>
      <c r="AK12" s="45"/>
      <c r="AL12" s="46"/>
      <c r="AN12" s="12">
        <f ca="1" t="shared" si="0"/>
        <v>0</v>
      </c>
    </row>
    <row r="13" ht="21" spans="1:40">
      <c r="A13" s="13" t="str">
        <f>Attraction_List!$M$2</f>
        <v>Activity</v>
      </c>
      <c r="B13" s="19" t="str">
        <f ca="1">LOOKUP(B1,Attraction_List!$Z$3:$Z$9999,Attraction_List!$M$3:$M$9999)</f>
        <v>Preparing Practice Dummies</v>
      </c>
      <c r="C13" s="19"/>
      <c r="E13" s="21"/>
      <c r="G13" s="20"/>
      <c r="L13" s="29"/>
      <c r="AA13" s="44"/>
      <c r="AB13" s="45"/>
      <c r="AC13" s="45"/>
      <c r="AD13" s="45"/>
      <c r="AE13" s="45"/>
      <c r="AF13" s="45"/>
      <c r="AG13" s="45"/>
      <c r="AH13" s="45"/>
      <c r="AI13" s="45"/>
      <c r="AJ13" s="45"/>
      <c r="AK13" s="45"/>
      <c r="AL13" s="46"/>
      <c r="AN13" s="12">
        <f ca="1" t="shared" si="0"/>
        <v>0</v>
      </c>
    </row>
    <row r="14" ht="21" spans="1:40">
      <c r="A14" s="13" t="s">
        <v>308</v>
      </c>
      <c r="B14" s="22">
        <f>COUNTA($AB$4:$AB$9999)</f>
        <v>4</v>
      </c>
      <c r="C14" s="24"/>
      <c r="D14" s="22"/>
      <c r="E14" s="23"/>
      <c r="F14" s="24"/>
      <c r="G14" s="20"/>
      <c r="H14" s="24"/>
      <c r="I14" s="24"/>
      <c r="J14" s="24"/>
      <c r="K14" s="24"/>
      <c r="L14" s="28"/>
      <c r="AA14" s="44"/>
      <c r="AB14" s="45"/>
      <c r="AC14" s="45"/>
      <c r="AD14" s="45"/>
      <c r="AE14" s="45"/>
      <c r="AF14" s="45"/>
      <c r="AG14" s="45"/>
      <c r="AH14" s="45"/>
      <c r="AI14" s="45"/>
      <c r="AJ14" s="45"/>
      <c r="AK14" s="45"/>
      <c r="AL14" s="46"/>
      <c r="AN14" s="12">
        <f ca="1" t="shared" si="0"/>
        <v>0</v>
      </c>
    </row>
    <row r="15" ht="21" spans="1:40">
      <c r="A15" s="13" t="s">
        <v>311</v>
      </c>
      <c r="B15" s="22">
        <f>COUNTA($AA$4:$AA$9999)</f>
        <v>3</v>
      </c>
      <c r="C15" s="24"/>
      <c r="D15" s="22"/>
      <c r="E15" s="23"/>
      <c r="F15" s="24"/>
      <c r="G15" s="20"/>
      <c r="H15" s="24"/>
      <c r="I15" s="24"/>
      <c r="J15" s="24"/>
      <c r="K15" s="24"/>
      <c r="L15" s="28"/>
      <c r="AA15" s="44"/>
      <c r="AB15" s="45"/>
      <c r="AC15" s="45"/>
      <c r="AD15" s="45"/>
      <c r="AE15" s="45"/>
      <c r="AF15" s="45"/>
      <c r="AG15" s="45"/>
      <c r="AH15" s="45"/>
      <c r="AI15" s="45"/>
      <c r="AJ15" s="45"/>
      <c r="AK15" s="45"/>
      <c r="AL15" s="46"/>
      <c r="AN15" s="12">
        <f ca="1" t="shared" si="0"/>
        <v>0</v>
      </c>
    </row>
    <row r="16" spans="27:40">
      <c r="AA16" s="44"/>
      <c r="AB16" s="46"/>
      <c r="AC16" s="45"/>
      <c r="AD16" s="47"/>
      <c r="AE16" s="45"/>
      <c r="AF16" s="45"/>
      <c r="AG16" s="45"/>
      <c r="AH16" s="45"/>
      <c r="AI16" s="45"/>
      <c r="AJ16" s="45"/>
      <c r="AK16" s="45"/>
      <c r="AL16" s="46"/>
      <c r="AN16" s="12">
        <f ca="1" t="shared" si="0"/>
        <v>0</v>
      </c>
    </row>
    <row r="17" spans="27:40">
      <c r="AA17" s="44"/>
      <c r="AB17" s="46"/>
      <c r="AC17" s="45"/>
      <c r="AD17" s="45"/>
      <c r="AE17" s="45"/>
      <c r="AF17" s="45"/>
      <c r="AG17" s="45"/>
      <c r="AH17" s="45"/>
      <c r="AI17" s="45"/>
      <c r="AJ17" s="45"/>
      <c r="AK17" s="45"/>
      <c r="AL17" s="46"/>
      <c r="AN17" s="12">
        <f ca="1" t="shared" si="0"/>
        <v>0</v>
      </c>
    </row>
    <row r="18" spans="27:40">
      <c r="AA18" s="44"/>
      <c r="AB18" s="46"/>
      <c r="AC18" s="45"/>
      <c r="AD18" s="45"/>
      <c r="AE18" s="45"/>
      <c r="AF18" s="45"/>
      <c r="AG18" s="46"/>
      <c r="AH18" s="45"/>
      <c r="AI18" s="45"/>
      <c r="AJ18" s="45"/>
      <c r="AK18" s="45"/>
      <c r="AL18" s="46"/>
      <c r="AN18" s="12">
        <f ca="1" t="shared" si="0"/>
        <v>0</v>
      </c>
    </row>
    <row r="19" spans="27:40">
      <c r="AA19" s="44"/>
      <c r="AB19" s="46"/>
      <c r="AC19" s="45"/>
      <c r="AD19" s="45"/>
      <c r="AE19" s="45"/>
      <c r="AF19" s="45"/>
      <c r="AG19" s="46"/>
      <c r="AH19" s="45"/>
      <c r="AI19" s="45"/>
      <c r="AJ19" s="45"/>
      <c r="AK19" s="45"/>
      <c r="AL19" s="46"/>
      <c r="AN19" s="12">
        <f ca="1" t="shared" si="0"/>
        <v>0</v>
      </c>
    </row>
    <row r="20" spans="27:40">
      <c r="AA20" s="44"/>
      <c r="AB20" s="46"/>
      <c r="AC20" s="45"/>
      <c r="AD20" s="47"/>
      <c r="AE20" s="45"/>
      <c r="AF20" s="45"/>
      <c r="AG20" s="46"/>
      <c r="AH20" s="45"/>
      <c r="AI20" s="45"/>
      <c r="AJ20" s="45"/>
      <c r="AK20" s="45"/>
      <c r="AL20" s="46"/>
      <c r="AN20" s="12">
        <f ca="1" t="shared" si="0"/>
        <v>0</v>
      </c>
    </row>
    <row r="21" spans="27:40">
      <c r="AA21" s="44"/>
      <c r="AB21" s="46"/>
      <c r="AC21" s="45"/>
      <c r="AD21" s="45"/>
      <c r="AE21" s="45"/>
      <c r="AF21" s="45"/>
      <c r="AG21" s="46"/>
      <c r="AH21" s="45"/>
      <c r="AI21" s="45"/>
      <c r="AJ21" s="45"/>
      <c r="AK21" s="45"/>
      <c r="AL21" s="46"/>
      <c r="AN21" s="12">
        <f ca="1" t="shared" si="0"/>
        <v>0</v>
      </c>
    </row>
    <row r="22" spans="27:40">
      <c r="AA22" s="44"/>
      <c r="AB22" s="46"/>
      <c r="AC22" s="45"/>
      <c r="AD22" s="45"/>
      <c r="AE22" s="45"/>
      <c r="AF22" s="45"/>
      <c r="AG22" s="46"/>
      <c r="AH22" s="45"/>
      <c r="AI22" s="45"/>
      <c r="AJ22" s="45"/>
      <c r="AK22" s="45"/>
      <c r="AL22" s="46"/>
      <c r="AN22" s="12">
        <f ca="1" t="shared" si="0"/>
        <v>0</v>
      </c>
    </row>
    <row r="23" spans="27:40">
      <c r="AA23" s="44"/>
      <c r="AB23" s="46"/>
      <c r="AC23" s="45"/>
      <c r="AD23" s="45"/>
      <c r="AE23" s="45"/>
      <c r="AF23" s="45"/>
      <c r="AG23" s="46"/>
      <c r="AH23" s="45"/>
      <c r="AI23" s="45"/>
      <c r="AJ23" s="45"/>
      <c r="AK23" s="45"/>
      <c r="AL23" s="46"/>
      <c r="AN23" s="12">
        <f ca="1" t="shared" si="0"/>
        <v>0</v>
      </c>
    </row>
    <row r="24" spans="27:40">
      <c r="AA24" s="44"/>
      <c r="AB24" s="45"/>
      <c r="AC24" s="45"/>
      <c r="AD24" s="45"/>
      <c r="AE24" s="45"/>
      <c r="AF24" s="45"/>
      <c r="AG24" s="45"/>
      <c r="AH24" s="45"/>
      <c r="AI24" s="45"/>
      <c r="AJ24" s="45"/>
      <c r="AK24" s="45"/>
      <c r="AL24" s="46"/>
      <c r="AN24" s="12">
        <f ca="1" t="shared" si="0"/>
        <v>0</v>
      </c>
    </row>
    <row r="25" spans="27:40">
      <c r="AA25" s="44"/>
      <c r="AB25" s="45"/>
      <c r="AC25" s="45"/>
      <c r="AD25" s="47"/>
      <c r="AE25" s="45"/>
      <c r="AF25" s="45"/>
      <c r="AG25" s="45"/>
      <c r="AH25" s="45"/>
      <c r="AI25" s="45"/>
      <c r="AJ25" s="45"/>
      <c r="AK25" s="45"/>
      <c r="AL25" s="46"/>
      <c r="AN25" s="12">
        <f ca="1" t="shared" si="0"/>
        <v>0</v>
      </c>
    </row>
    <row r="26" spans="27:40">
      <c r="AA26" s="44"/>
      <c r="AB26" s="45"/>
      <c r="AC26" s="45"/>
      <c r="AD26" s="45"/>
      <c r="AE26" s="45"/>
      <c r="AF26" s="45"/>
      <c r="AG26" s="45"/>
      <c r="AH26" s="45"/>
      <c r="AI26" s="45"/>
      <c r="AJ26" s="45"/>
      <c r="AK26" s="45"/>
      <c r="AL26" s="46"/>
      <c r="AN26" s="12">
        <f ca="1" t="shared" si="0"/>
        <v>0</v>
      </c>
    </row>
    <row r="27" spans="27:40">
      <c r="AA27" s="44"/>
      <c r="AB27" s="45"/>
      <c r="AC27" s="45"/>
      <c r="AD27" s="45"/>
      <c r="AE27" s="45"/>
      <c r="AF27" s="45"/>
      <c r="AG27" s="45"/>
      <c r="AH27" s="45"/>
      <c r="AI27" s="45"/>
      <c r="AJ27" s="45"/>
      <c r="AK27" s="45"/>
      <c r="AL27" s="46"/>
      <c r="AN27" s="12">
        <f ca="1" t="shared" si="0"/>
        <v>0</v>
      </c>
    </row>
    <row r="28" spans="27:40">
      <c r="AA28" s="44"/>
      <c r="AB28" s="45"/>
      <c r="AC28" s="45"/>
      <c r="AD28" s="45"/>
      <c r="AE28" s="45"/>
      <c r="AF28" s="45"/>
      <c r="AG28" s="45"/>
      <c r="AH28" s="45"/>
      <c r="AI28" s="45"/>
      <c r="AJ28" s="45"/>
      <c r="AK28" s="45"/>
      <c r="AL28" s="46"/>
      <c r="AN28" s="12">
        <f ca="1" t="shared" si="0"/>
        <v>0</v>
      </c>
    </row>
    <row r="29" spans="27:40">
      <c r="AA29" s="44"/>
      <c r="AB29" s="45"/>
      <c r="AC29" s="45"/>
      <c r="AD29" s="45"/>
      <c r="AE29" s="45"/>
      <c r="AF29" s="45"/>
      <c r="AG29" s="45"/>
      <c r="AH29" s="45"/>
      <c r="AI29" s="45"/>
      <c r="AJ29" s="45"/>
      <c r="AK29" s="45"/>
      <c r="AL29" s="46"/>
      <c r="AN29" s="12">
        <f ca="1" t="shared" si="0"/>
        <v>0</v>
      </c>
    </row>
    <row r="30" spans="27:40">
      <c r="AA30" s="44"/>
      <c r="AB30" s="45"/>
      <c r="AC30" s="45"/>
      <c r="AD30" s="45"/>
      <c r="AE30" s="45"/>
      <c r="AF30" s="45"/>
      <c r="AG30" s="45"/>
      <c r="AH30" s="45"/>
      <c r="AI30" s="45"/>
      <c r="AJ30" s="45"/>
      <c r="AK30" s="45"/>
      <c r="AL30" s="46"/>
      <c r="AN30" s="12">
        <f ca="1" t="shared" si="0"/>
        <v>0</v>
      </c>
    </row>
    <row r="31" spans="27:40">
      <c r="AA31" s="44"/>
      <c r="AB31" s="45"/>
      <c r="AC31" s="45"/>
      <c r="AD31" s="45"/>
      <c r="AE31" s="45"/>
      <c r="AF31" s="45"/>
      <c r="AG31" s="45"/>
      <c r="AH31" s="45"/>
      <c r="AI31" s="45"/>
      <c r="AJ31" s="45"/>
      <c r="AK31" s="45"/>
      <c r="AL31" s="46"/>
      <c r="AN31" s="12">
        <f ca="1" t="shared" si="0"/>
        <v>0</v>
      </c>
    </row>
    <row r="32" spans="27:40">
      <c r="AA32" s="44"/>
      <c r="AB32" s="45"/>
      <c r="AC32" s="45"/>
      <c r="AD32" s="45"/>
      <c r="AE32" s="45"/>
      <c r="AF32" s="45"/>
      <c r="AG32" s="45"/>
      <c r="AH32" s="45"/>
      <c r="AI32" s="45"/>
      <c r="AJ32" s="45"/>
      <c r="AK32" s="45"/>
      <c r="AL32" s="46"/>
      <c r="AN32" s="12">
        <f ca="1" t="shared" si="0"/>
        <v>0</v>
      </c>
    </row>
    <row r="33" spans="27:40">
      <c r="AA33" s="44"/>
      <c r="AB33" s="45"/>
      <c r="AC33" s="45"/>
      <c r="AD33" s="47"/>
      <c r="AE33" s="45"/>
      <c r="AF33" s="45"/>
      <c r="AG33" s="45"/>
      <c r="AH33" s="45"/>
      <c r="AI33" s="45"/>
      <c r="AJ33" s="45"/>
      <c r="AK33" s="45"/>
      <c r="AL33" s="46"/>
      <c r="AN33" s="12">
        <f ca="1" t="shared" si="0"/>
        <v>0</v>
      </c>
    </row>
    <row r="34" spans="27:40">
      <c r="AA34" s="44"/>
      <c r="AB34" s="46"/>
      <c r="AC34" s="45"/>
      <c r="AD34" s="45"/>
      <c r="AE34" s="45"/>
      <c r="AF34" s="45"/>
      <c r="AG34" s="46"/>
      <c r="AH34" s="45"/>
      <c r="AI34" s="45"/>
      <c r="AJ34" s="45"/>
      <c r="AK34" s="45"/>
      <c r="AL34" s="70"/>
      <c r="AN34" s="12">
        <f ca="1" t="shared" si="0"/>
        <v>0</v>
      </c>
    </row>
    <row r="35" spans="27:40">
      <c r="AA35" s="48"/>
      <c r="AB35" s="49"/>
      <c r="AC35" s="50"/>
      <c r="AD35" s="50"/>
      <c r="AE35" s="50"/>
      <c r="AF35" s="50"/>
      <c r="AG35" s="49"/>
      <c r="AH35" s="50"/>
      <c r="AI35" s="50"/>
      <c r="AJ35" s="50"/>
      <c r="AK35" s="50"/>
      <c r="AL35" s="71"/>
      <c r="AN35" s="12">
        <f ca="1" t="shared" si="0"/>
        <v>0</v>
      </c>
    </row>
    <row r="36" spans="27:40">
      <c r="AA36" s="48"/>
      <c r="AB36" s="49"/>
      <c r="AC36" s="50"/>
      <c r="AD36" s="50"/>
      <c r="AE36" s="50"/>
      <c r="AF36" s="50"/>
      <c r="AG36" s="49"/>
      <c r="AH36" s="50"/>
      <c r="AI36" s="50"/>
      <c r="AJ36" s="50"/>
      <c r="AK36" s="50"/>
      <c r="AL36" s="71"/>
      <c r="AN36" s="12">
        <f ca="1" t="shared" si="0"/>
        <v>0</v>
      </c>
    </row>
    <row r="37" spans="27:40">
      <c r="AA37" s="48"/>
      <c r="AB37" s="49"/>
      <c r="AC37" s="50"/>
      <c r="AD37" s="50"/>
      <c r="AE37" s="50"/>
      <c r="AF37" s="50"/>
      <c r="AG37" s="49"/>
      <c r="AH37" s="50"/>
      <c r="AI37" s="50"/>
      <c r="AJ37" s="50"/>
      <c r="AK37" s="50"/>
      <c r="AL37" s="71"/>
      <c r="AN37" s="12">
        <f ca="1" t="shared" si="0"/>
        <v>0</v>
      </c>
    </row>
    <row r="38" spans="27:40">
      <c r="AA38" s="51"/>
      <c r="AB38" s="29"/>
      <c r="AC38" s="10"/>
      <c r="AE38" s="10"/>
      <c r="AF38" s="10"/>
      <c r="AG38" s="29"/>
      <c r="AH38" s="10"/>
      <c r="AI38" s="10"/>
      <c r="AJ38" s="10"/>
      <c r="AK38" s="10"/>
      <c r="AL38" s="28"/>
      <c r="AN38" s="12">
        <f ca="1" t="shared" si="0"/>
        <v>0</v>
      </c>
    </row>
    <row r="39" spans="27:40">
      <c r="AA39" s="51"/>
      <c r="AB39" s="29"/>
      <c r="AC39" s="10"/>
      <c r="AE39" s="10"/>
      <c r="AF39" s="10"/>
      <c r="AG39" s="29"/>
      <c r="AH39" s="10"/>
      <c r="AI39" s="10"/>
      <c r="AJ39" s="10"/>
      <c r="AK39" s="10"/>
      <c r="AL39" s="28"/>
      <c r="AN39" s="12">
        <f ca="1" t="shared" si="0"/>
        <v>0</v>
      </c>
    </row>
    <row r="40" spans="27:40">
      <c r="AA40" s="51"/>
      <c r="AB40" s="29"/>
      <c r="AC40" s="10"/>
      <c r="AE40" s="10"/>
      <c r="AF40" s="10"/>
      <c r="AG40" s="29"/>
      <c r="AH40" s="10"/>
      <c r="AI40" s="10"/>
      <c r="AJ40" s="10"/>
      <c r="AK40" s="10"/>
      <c r="AL40" s="28"/>
      <c r="AN40" s="12">
        <f ca="1" t="shared" si="0"/>
        <v>0</v>
      </c>
    </row>
    <row r="41" spans="27:40">
      <c r="AA41" s="51"/>
      <c r="AB41" s="29"/>
      <c r="AC41" s="10"/>
      <c r="AE41" s="10"/>
      <c r="AF41" s="10"/>
      <c r="AG41" s="29"/>
      <c r="AH41" s="10"/>
      <c r="AI41" s="10"/>
      <c r="AJ41" s="10"/>
      <c r="AK41" s="10"/>
      <c r="AL41" s="28"/>
      <c r="AN41" s="12">
        <f ca="1" t="shared" si="0"/>
        <v>0</v>
      </c>
    </row>
    <row r="42" spans="27:40">
      <c r="AA42" s="51"/>
      <c r="AB42" s="29"/>
      <c r="AC42" s="10"/>
      <c r="AE42" s="10"/>
      <c r="AF42" s="10"/>
      <c r="AG42" s="29"/>
      <c r="AH42" s="10"/>
      <c r="AI42" s="10"/>
      <c r="AJ42" s="10"/>
      <c r="AK42" s="10"/>
      <c r="AL42" s="28"/>
      <c r="AN42" s="12">
        <f ca="1" t="shared" si="0"/>
        <v>0</v>
      </c>
    </row>
    <row r="43" spans="27:40">
      <c r="AA43" s="51"/>
      <c r="AB43" s="29"/>
      <c r="AC43" s="10"/>
      <c r="AE43" s="10"/>
      <c r="AF43" s="10"/>
      <c r="AG43" s="29"/>
      <c r="AH43" s="10"/>
      <c r="AI43" s="10"/>
      <c r="AJ43" s="10"/>
      <c r="AK43" s="10"/>
      <c r="AL43" s="28"/>
      <c r="AN43" s="12">
        <f ca="1" t="shared" si="0"/>
        <v>0</v>
      </c>
    </row>
    <row r="44" spans="40:40">
      <c r="AN44" s="12">
        <f ca="1" t="shared" si="0"/>
        <v>0</v>
      </c>
    </row>
    <row r="45" spans="27:40">
      <c r="AA45" s="52"/>
      <c r="AB45" s="53"/>
      <c r="AC45" s="54"/>
      <c r="AD45" s="50"/>
      <c r="AE45" s="54"/>
      <c r="AF45" s="54"/>
      <c r="AG45" s="53"/>
      <c r="AH45" s="54"/>
      <c r="AI45" s="54"/>
      <c r="AJ45" s="54"/>
      <c r="AK45" s="54"/>
      <c r="AL45" s="72"/>
      <c r="AM45" s="52"/>
      <c r="AN45" s="12">
        <f ca="1" t="shared" si="0"/>
        <v>0</v>
      </c>
    </row>
    <row r="46" spans="27:40">
      <c r="AA46" s="44"/>
      <c r="AB46" s="55"/>
      <c r="AC46" s="56"/>
      <c r="AD46" s="45"/>
      <c r="AE46" s="56"/>
      <c r="AF46" s="56"/>
      <c r="AG46" s="55"/>
      <c r="AH46" s="56"/>
      <c r="AI46" s="56"/>
      <c r="AJ46" s="56"/>
      <c r="AK46" s="56"/>
      <c r="AL46" s="73"/>
      <c r="AM46" s="52"/>
      <c r="AN46" s="12">
        <f ca="1" t="shared" si="0"/>
        <v>0</v>
      </c>
    </row>
    <row r="47" spans="27:40">
      <c r="AA47" s="44"/>
      <c r="AB47" s="55"/>
      <c r="AC47" s="56"/>
      <c r="AD47" s="45"/>
      <c r="AE47" s="56"/>
      <c r="AF47" s="56"/>
      <c r="AG47" s="55"/>
      <c r="AH47" s="56"/>
      <c r="AI47" s="56"/>
      <c r="AJ47" s="56"/>
      <c r="AK47" s="56"/>
      <c r="AL47" s="46"/>
      <c r="AM47" s="52"/>
      <c r="AN47" s="12">
        <f ca="1" t="shared" si="0"/>
        <v>0</v>
      </c>
    </row>
    <row r="48" spans="27:40">
      <c r="AA48" s="44"/>
      <c r="AB48" s="55"/>
      <c r="AC48" s="56"/>
      <c r="AD48" s="57"/>
      <c r="AE48" s="56"/>
      <c r="AF48" s="56"/>
      <c r="AG48" s="55"/>
      <c r="AH48" s="56"/>
      <c r="AI48" s="56"/>
      <c r="AJ48" s="56"/>
      <c r="AK48" s="56"/>
      <c r="AL48" s="46"/>
      <c r="AM48" s="52"/>
      <c r="AN48" s="12">
        <f ca="1" t="shared" si="0"/>
        <v>0</v>
      </c>
    </row>
    <row r="49" spans="27:40">
      <c r="AA49" s="58"/>
      <c r="AB49" s="59"/>
      <c r="AC49" s="21"/>
      <c r="AD49" s="60"/>
      <c r="AE49" s="21"/>
      <c r="AF49" s="21"/>
      <c r="AG49" s="59"/>
      <c r="AH49" s="21"/>
      <c r="AI49" s="21"/>
      <c r="AJ49" s="21"/>
      <c r="AK49" s="21"/>
      <c r="AL49" s="74"/>
      <c r="AN49" s="12">
        <f ca="1" t="shared" si="0"/>
        <v>0</v>
      </c>
    </row>
    <row r="50" spans="40:40">
      <c r="AN50" s="12">
        <f ca="1" t="shared" si="0"/>
        <v>0</v>
      </c>
    </row>
    <row r="51" spans="40:40">
      <c r="AN51" s="12">
        <f ca="1" t="shared" si="0"/>
        <v>0</v>
      </c>
    </row>
    <row r="52" spans="40:40">
      <c r="AN52" s="12">
        <f ca="1" t="shared" si="0"/>
        <v>0</v>
      </c>
    </row>
    <row r="53" spans="40:40">
      <c r="AN53" s="12">
        <f ca="1" t="shared" si="0"/>
        <v>0</v>
      </c>
    </row>
    <row r="54" spans="40:40">
      <c r="AN54" s="12">
        <f ca="1" t="shared" si="0"/>
        <v>0</v>
      </c>
    </row>
    <row r="55" spans="40:40">
      <c r="AN55" s="12">
        <f ca="1" t="shared" si="0"/>
        <v>0</v>
      </c>
    </row>
    <row r="56" spans="40:40">
      <c r="AN56" s="12">
        <f ca="1" t="shared" si="0"/>
        <v>0</v>
      </c>
    </row>
    <row r="57" spans="40:40">
      <c r="AN57" s="12">
        <f ca="1" t="shared" si="0"/>
        <v>0</v>
      </c>
    </row>
    <row r="58" spans="40:40">
      <c r="AN58" s="12">
        <f ca="1" t="shared" si="0"/>
        <v>0</v>
      </c>
    </row>
    <row r="59" spans="40:40">
      <c r="AN59" s="12">
        <f ca="1" t="shared" si="0"/>
        <v>0</v>
      </c>
    </row>
    <row r="60" spans="40:40">
      <c r="AN60" s="12">
        <f ca="1" t="shared" si="0"/>
        <v>0</v>
      </c>
    </row>
    <row r="61" spans="40:40">
      <c r="AN61" s="12">
        <f ca="1" t="shared" si="0"/>
        <v>0</v>
      </c>
    </row>
    <row r="62" spans="40:40">
      <c r="AN62" s="12">
        <f ca="1" t="shared" si="0"/>
        <v>0</v>
      </c>
    </row>
    <row r="63" spans="40:40">
      <c r="AN63" s="12">
        <f ca="1" t="shared" si="0"/>
        <v>0</v>
      </c>
    </row>
    <row r="64" spans="40:40">
      <c r="AN64" s="12">
        <f ca="1" t="shared" si="0"/>
        <v>0</v>
      </c>
    </row>
    <row r="65" spans="40:40">
      <c r="AN65" s="12">
        <f ca="1" t="shared" si="0"/>
        <v>0</v>
      </c>
    </row>
    <row r="66" spans="40:40">
      <c r="AN66" s="12">
        <f ca="1" t="shared" si="0"/>
        <v>0</v>
      </c>
    </row>
    <row r="67" spans="40:40">
      <c r="AN67" s="12">
        <f t="shared" ref="AN67:AN99" si="1">IF(ISBLANK($AL67),0,1+LEN($AL67)-LEN(SUBSTITUTE($AL67,"●","")))</f>
        <v>0</v>
      </c>
    </row>
    <row r="68" spans="40:40">
      <c r="AN68" s="12">
        <f t="shared" si="1"/>
        <v>0</v>
      </c>
    </row>
    <row r="69" spans="40:40">
      <c r="AN69" s="12">
        <f t="shared" si="1"/>
        <v>0</v>
      </c>
    </row>
    <row r="70" spans="40:40">
      <c r="AN70" s="12">
        <f t="shared" si="1"/>
        <v>0</v>
      </c>
    </row>
    <row r="71" spans="40:40">
      <c r="AN71" s="12">
        <f t="shared" si="1"/>
        <v>0</v>
      </c>
    </row>
    <row r="72" spans="40:40">
      <c r="AN72" s="12">
        <f t="shared" si="1"/>
        <v>0</v>
      </c>
    </row>
    <row r="73" spans="40:40">
      <c r="AN73" s="12">
        <f t="shared" si="1"/>
        <v>0</v>
      </c>
    </row>
    <row r="74" spans="40:40">
      <c r="AN74" s="12">
        <f t="shared" si="1"/>
        <v>0</v>
      </c>
    </row>
    <row r="75" spans="40:40">
      <c r="AN75" s="12">
        <f t="shared" si="1"/>
        <v>0</v>
      </c>
    </row>
    <row r="76" spans="40:40">
      <c r="AN76" s="12">
        <f t="shared" si="1"/>
        <v>0</v>
      </c>
    </row>
    <row r="77" spans="40:40">
      <c r="AN77" s="12">
        <f t="shared" si="1"/>
        <v>0</v>
      </c>
    </row>
    <row r="78" spans="40:40">
      <c r="AN78" s="12">
        <f t="shared" si="1"/>
        <v>0</v>
      </c>
    </row>
    <row r="79" spans="40:40">
      <c r="AN79" s="12">
        <f t="shared" si="1"/>
        <v>0</v>
      </c>
    </row>
    <row r="80" spans="40:40">
      <c r="AN80" s="12">
        <f t="shared" si="1"/>
        <v>0</v>
      </c>
    </row>
    <row r="81" spans="40:40">
      <c r="AN81" s="12">
        <f t="shared" si="1"/>
        <v>0</v>
      </c>
    </row>
    <row r="82" spans="40:40">
      <c r="AN82" s="12">
        <f t="shared" si="1"/>
        <v>0</v>
      </c>
    </row>
    <row r="83" spans="40:40">
      <c r="AN83" s="12">
        <f t="shared" si="1"/>
        <v>0</v>
      </c>
    </row>
    <row r="84" spans="40:40">
      <c r="AN84" s="12">
        <f t="shared" si="1"/>
        <v>0</v>
      </c>
    </row>
    <row r="85" spans="40:40">
      <c r="AN85" s="12">
        <f t="shared" si="1"/>
        <v>0</v>
      </c>
    </row>
    <row r="86" spans="40:40">
      <c r="AN86" s="12">
        <f t="shared" si="1"/>
        <v>0</v>
      </c>
    </row>
    <row r="87" spans="40:40">
      <c r="AN87" s="12">
        <f t="shared" si="1"/>
        <v>0</v>
      </c>
    </row>
    <row r="88" spans="40:40">
      <c r="AN88" s="12">
        <f t="shared" si="1"/>
        <v>0</v>
      </c>
    </row>
    <row r="89" spans="40:40">
      <c r="AN89" s="12">
        <f t="shared" si="1"/>
        <v>0</v>
      </c>
    </row>
    <row r="90" spans="40:40">
      <c r="AN90" s="12">
        <f t="shared" si="1"/>
        <v>0</v>
      </c>
    </row>
    <row r="91" spans="40:40">
      <c r="AN91" s="12">
        <f t="shared" si="1"/>
        <v>0</v>
      </c>
    </row>
    <row r="92" spans="40:40">
      <c r="AN92" s="12">
        <f t="shared" si="1"/>
        <v>0</v>
      </c>
    </row>
    <row r="93" spans="40:40">
      <c r="AN93" s="12">
        <f t="shared" si="1"/>
        <v>0</v>
      </c>
    </row>
    <row r="94" spans="40:40">
      <c r="AN94" s="12">
        <f t="shared" si="1"/>
        <v>0</v>
      </c>
    </row>
    <row r="95" spans="40:40">
      <c r="AN95" s="12">
        <f t="shared" si="1"/>
        <v>0</v>
      </c>
    </row>
    <row r="96" spans="40:40">
      <c r="AN96" s="12">
        <f t="shared" si="1"/>
        <v>0</v>
      </c>
    </row>
    <row r="97" spans="40:40">
      <c r="AN97" s="12">
        <f t="shared" si="1"/>
        <v>0</v>
      </c>
    </row>
    <row r="98" spans="40:40">
      <c r="AN98" s="12">
        <f t="shared" si="1"/>
        <v>0</v>
      </c>
    </row>
    <row r="99" spans="40:40">
      <c r="AN99" s="12">
        <f t="shared" si="1"/>
        <v>0</v>
      </c>
    </row>
  </sheetData>
  <sheetProtection sheet="1" objects="1"/>
  <mergeCells count="12">
    <mergeCell ref="D1:F1"/>
    <mergeCell ref="AA1:AL1"/>
    <mergeCell ref="D2:F2"/>
    <mergeCell ref="AJ2:AK2"/>
    <mergeCell ref="D3:F3"/>
    <mergeCell ref="AA5:AA6"/>
    <mergeCell ref="AB2:AB3"/>
    <mergeCell ref="AC2:AC3"/>
    <mergeCell ref="AD2:AD3"/>
    <mergeCell ref="AE2:AE3"/>
    <mergeCell ref="AF2:AF3"/>
    <mergeCell ref="AG2:AG3"/>
  </mergeCells>
  <pageMargins left="0.75" right="0.75" top="1" bottom="1" header="0.511805555555556" footer="0.511805555555556"/>
  <headerFooter/>
  <drawing r:id="rId1"/>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sheetPr>
    <pageSetUpPr autoPageBreaks="0"/>
  </sheetPr>
  <dimension ref="A1:BD100"/>
  <sheetViews>
    <sheetView showZeros="0" workbookViewId="0">
      <selection activeCell="A1" sqref="A1"/>
    </sheetView>
  </sheetViews>
  <sheetFormatPr defaultColWidth="9.14285714285714" defaultRowHeight="15"/>
  <cols>
    <col min="1" max="1" width="20.5714285714286" customWidth="1"/>
    <col min="2" max="2" width="29.7142857142857" style="8" customWidth="1"/>
    <col min="3" max="3" width="10.2857142857143" style="9" customWidth="1"/>
    <col min="4" max="4" width="18.2857142857143" style="10" customWidth="1"/>
    <col min="5" max="6" width="10.2857142857143" style="9" customWidth="1"/>
    <col min="7" max="7" width="10.2857142857143" style="8" customWidth="1"/>
    <col min="8" max="11" width="10.2857142857143" style="9" customWidth="1"/>
    <col min="12" max="12" width="10.2857142857143" style="11" customWidth="1"/>
    <col min="13" max="25" width="10.2857142857143" style="12" customWidth="1"/>
    <col min="27" max="27" width="4.8" customWidth="1"/>
    <col min="28" max="31" width="44.5714285714286" style="137" customWidth="1"/>
    <col min="32" max="32" width="4.8" customWidth="1"/>
    <col min="35" max="35" width="4.8" customWidth="1"/>
    <col min="36" max="39" width="44.5714285714286" style="137" customWidth="1"/>
    <col min="40" max="40" width="4.8" customWidth="1"/>
    <col min="43" max="43" width="4.8" customWidth="1"/>
    <col min="44" max="47" width="44.5714285714286" style="137" customWidth="1"/>
    <col min="48" max="48" width="4.8" customWidth="1"/>
    <col min="51" max="51" width="4.8" customWidth="1"/>
    <col min="52" max="55" width="44.5714285714286" style="137" customWidth="1"/>
    <col min="56" max="56" width="4.8" customWidth="1"/>
  </cols>
  <sheetData>
    <row r="1" ht="28.5" spans="1:56">
      <c r="A1" s="13" t="str">
        <f>Attraction_List!$Z$2</f>
        <v>Sheet Name</v>
      </c>
      <c r="B1" s="14" t="str">
        <f ca="1">MID(CELL("filename",B1),FIND("]",CELL("filename",B1))+1,255)</f>
        <v>Treasure_Bank</v>
      </c>
      <c r="C1" s="14"/>
      <c r="D1" s="15" t="s">
        <v>1018</v>
      </c>
      <c r="E1" s="17"/>
      <c r="F1" s="18"/>
      <c r="G1" s="18"/>
      <c r="H1" s="18"/>
      <c r="I1" s="18"/>
      <c r="J1" s="18"/>
      <c r="K1" s="18"/>
      <c r="L1" s="25"/>
      <c r="AA1" s="155"/>
      <c r="AB1" s="156"/>
      <c r="AC1" s="156"/>
      <c r="AD1" s="156"/>
      <c r="AE1" s="15" t="str">
        <f ca="1">HYPERLINK("#"&amp;CELL("address",INDEX(Attraction_List!$A$3:$A$9999,MATCH($B$1,Attraction_List!$Z$3:$Z$9999,0),1)),"Back to Attraction List")</f>
        <v>Back to Attraction List</v>
      </c>
      <c r="AF1" s="157"/>
      <c r="AI1" s="155"/>
      <c r="AJ1" s="166"/>
      <c r="AK1" s="166"/>
      <c r="AL1" s="166"/>
      <c r="AM1" s="15" t="str">
        <f ca="1">HYPERLINK("#"&amp;CELL("address",INDEX(Attraction_List!$A$3:$A$9999,MATCH($B$1,Attraction_List!$Z$3:$Z$9999,0),1)),"Back to Attraction List")</f>
        <v>Back to Attraction List</v>
      </c>
      <c r="AN1" s="155"/>
      <c r="AQ1" s="155"/>
      <c r="AR1" s="166"/>
      <c r="AS1" s="166"/>
      <c r="AT1" s="166"/>
      <c r="AU1" s="15" t="str">
        <f ca="1">HYPERLINK("#"&amp;CELL("address",INDEX(Attraction_List!$A$3:$A$9999,MATCH($B$1,Attraction_List!$Z$3:$Z$9999,0),1)),"Back to Attraction List")</f>
        <v>Back to Attraction List</v>
      </c>
      <c r="AV1" s="155"/>
      <c r="AY1" s="155"/>
      <c r="AZ1" s="156"/>
      <c r="BA1" s="156"/>
      <c r="BB1" s="166"/>
      <c r="BC1" s="15" t="str">
        <f ca="1">HYPERLINK("#"&amp;CELL("address",INDEX(Attraction_List!$A$3:$A$9999,MATCH($B$1,Attraction_List!$Z$3:$Z$9999,0),1)),"Back to Attraction List")</f>
        <v>Back to Attraction List</v>
      </c>
      <c r="BD1" s="155"/>
    </row>
    <row r="2" ht="25.5" spans="1:56">
      <c r="A2" s="13" t="str">
        <f>Attraction_List!$A$2</f>
        <v>Name</v>
      </c>
      <c r="B2" s="19" t="str">
        <f ca="1">LOOKUP(B1,Attraction_List!$Z$3:$Z$9999,Attraction_List!$A$3:$A$9999)</f>
        <v>Treasure Bank</v>
      </c>
      <c r="C2" s="19"/>
      <c r="E2" s="21"/>
      <c r="G2" s="20"/>
      <c r="AA2" s="155"/>
      <c r="AB2" s="158"/>
      <c r="AC2" s="159"/>
      <c r="AD2" s="159"/>
      <c r="AE2" s="159"/>
      <c r="AF2" s="155"/>
      <c r="AI2" s="155"/>
      <c r="AJ2" s="158"/>
      <c r="AK2" s="159"/>
      <c r="AL2" s="159"/>
      <c r="AM2" s="159"/>
      <c r="AN2" s="155"/>
      <c r="AQ2" s="155"/>
      <c r="AR2" s="158"/>
      <c r="AS2" s="159"/>
      <c r="AT2" s="159"/>
      <c r="AU2" s="159"/>
      <c r="AV2" s="155"/>
      <c r="AY2" s="155"/>
      <c r="AZ2" s="158"/>
      <c r="BA2" s="159"/>
      <c r="BB2" s="159"/>
      <c r="BC2" s="159"/>
      <c r="BD2" s="155"/>
    </row>
    <row r="3" ht="27.75" spans="1:56">
      <c r="A3" s="13" t="str">
        <f>Attraction_List!$C$2</f>
        <v>Cost</v>
      </c>
      <c r="B3" s="19" t="str">
        <f ca="1">LOOKUP(B1,Attraction_List!$Z$3:$Z$9999,Attraction_List!$C$3:$C$9999)</f>
        <v>Free</v>
      </c>
      <c r="C3" s="19"/>
      <c r="D3" s="138"/>
      <c r="E3" s="138"/>
      <c r="G3" s="20"/>
      <c r="AA3" s="160"/>
      <c r="AB3" s="161" t="s">
        <v>1019</v>
      </c>
      <c r="AC3" s="161"/>
      <c r="AD3" s="161"/>
      <c r="AE3" s="161"/>
      <c r="AF3" s="160"/>
      <c r="AI3" s="167"/>
      <c r="AJ3" s="168" t="s">
        <v>1020</v>
      </c>
      <c r="AK3" s="168"/>
      <c r="AL3" s="168"/>
      <c r="AM3" s="168"/>
      <c r="AN3" s="167"/>
      <c r="AQ3" s="170"/>
      <c r="AR3" s="171" t="s">
        <v>1021</v>
      </c>
      <c r="AS3" s="171"/>
      <c r="AT3" s="171"/>
      <c r="AU3" s="171"/>
      <c r="AV3" s="170"/>
      <c r="AY3" s="172"/>
      <c r="AZ3" s="173" t="s">
        <v>1022</v>
      </c>
      <c r="BA3" s="173"/>
      <c r="BB3" s="173"/>
      <c r="BC3" s="173"/>
      <c r="BD3" s="172"/>
    </row>
    <row r="4" ht="21.75" spans="1:56">
      <c r="A4" s="139"/>
      <c r="B4" s="140"/>
      <c r="C4" s="19"/>
      <c r="D4" s="60"/>
      <c r="E4" s="21"/>
      <c r="G4" s="20"/>
      <c r="L4" s="26"/>
      <c r="AA4" s="160"/>
      <c r="AB4" s="162" t="str">
        <f>COUNTA(AB$5:AB$9999)&amp;" Token(s)"</f>
        <v>38 Token(s)</v>
      </c>
      <c r="AC4" s="162" t="str">
        <f>COUNTA(AC$5:AC$9999)&amp;" Attraction(s)"</f>
        <v>0 Attraction(s)</v>
      </c>
      <c r="AD4" s="162" t="str">
        <f>COUNTA(AD$5:AD$9999)&amp;" Concession(s)"</f>
        <v>1 Concession(s)</v>
      </c>
      <c r="AE4" s="162" t="str">
        <f>COUNTA(AE$5:AE$9999)&amp;" Decoration(s)"</f>
        <v>5 Decoration(s)</v>
      </c>
      <c r="AF4" s="160"/>
      <c r="AI4" s="167"/>
      <c r="AJ4" s="162" t="str">
        <f>COUNTA(AJ$5:AJ$9999)&amp;" Token(s)"</f>
        <v>39 Token(s)</v>
      </c>
      <c r="AK4" s="162" t="str">
        <f>COUNTA(AK$5:AK$9999)&amp;" Attraction(s)"</f>
        <v>1 Attraction(s)</v>
      </c>
      <c r="AL4" s="162" t="str">
        <f>COUNTA(AL$5:AL$9999)&amp;" Concession(s)"</f>
        <v>1 Concession(s)</v>
      </c>
      <c r="AM4" s="162" t="str">
        <f>COUNTA(AM$5:AM$9999)&amp;" Decoration(s)"</f>
        <v>5 Decoration(s)</v>
      </c>
      <c r="AN4" s="167"/>
      <c r="AQ4" s="170"/>
      <c r="AR4" s="162" t="str">
        <f>COUNTA(AR$5:AR$9999)&amp;" Token(s)"</f>
        <v>29 Token(s)</v>
      </c>
      <c r="AS4" s="162" t="str">
        <f>COUNTA(AS$5:AS$9999)&amp;" Attraction(s)"</f>
        <v>4 Attraction(s)</v>
      </c>
      <c r="AT4" s="162" t="str">
        <f>COUNTA(AT$5:AT$9999)&amp;" Concession(s)"</f>
        <v>1 Concession(s)</v>
      </c>
      <c r="AU4" s="162" t="str">
        <f>COUNTA(AU$5:AU$9999)&amp;" Decoration(s)"</f>
        <v>5 Decoration(s)</v>
      </c>
      <c r="AV4" s="170"/>
      <c r="AY4" s="172"/>
      <c r="AZ4" s="162" t="str">
        <f>COUNTA(AZ$5:AZ$9999)&amp;" Token(s)"</f>
        <v>13 Token(s)</v>
      </c>
      <c r="BA4" s="162" t="str">
        <f>COUNTA(BA$5:BA$9999)&amp;" Attraction(s)"</f>
        <v>7 Attraction(s)</v>
      </c>
      <c r="BB4" s="162" t="str">
        <f>COUNTA(BB$5:BB$9999)&amp;" Concession(s)"</f>
        <v>3 Concession(s)</v>
      </c>
      <c r="BC4" s="162" t="str">
        <f>COUNTA(BC$5:BC$9999)&amp;" Decoration(s)"</f>
        <v>7 Decoration(s)</v>
      </c>
      <c r="BD4" s="172"/>
    </row>
    <row r="5" ht="21.75" spans="1:56">
      <c r="A5" s="141" t="s">
        <v>1023</v>
      </c>
      <c r="B5" s="142" t="s">
        <v>834</v>
      </c>
      <c r="C5" s="19"/>
      <c r="D5" s="143" t="s">
        <v>1024</v>
      </c>
      <c r="E5" s="21"/>
      <c r="G5" s="20"/>
      <c r="L5" s="26"/>
      <c r="AA5" s="160"/>
      <c r="AB5" s="163" t="s">
        <v>48</v>
      </c>
      <c r="AC5" s="164"/>
      <c r="AD5" s="163" t="s">
        <v>1025</v>
      </c>
      <c r="AE5" s="163" t="s">
        <v>1026</v>
      </c>
      <c r="AF5" s="160"/>
      <c r="AI5" s="167"/>
      <c r="AJ5" s="163" t="s">
        <v>1027</v>
      </c>
      <c r="AK5" s="169" t="s">
        <v>144</v>
      </c>
      <c r="AL5" s="163" t="s">
        <v>1028</v>
      </c>
      <c r="AM5" s="163" t="s">
        <v>1029</v>
      </c>
      <c r="AN5" s="167"/>
      <c r="AQ5" s="170"/>
      <c r="AR5" s="163" t="s">
        <v>763</v>
      </c>
      <c r="AS5" s="169" t="s">
        <v>109</v>
      </c>
      <c r="AT5" s="163" t="s">
        <v>1030</v>
      </c>
      <c r="AU5" s="163" t="s">
        <v>1031</v>
      </c>
      <c r="AV5" s="170"/>
      <c r="AY5" s="172"/>
      <c r="AZ5" s="163" t="s">
        <v>450</v>
      </c>
      <c r="BA5" s="169" t="s">
        <v>109</v>
      </c>
      <c r="BB5" s="169" t="s">
        <v>1032</v>
      </c>
      <c r="BC5" s="163" t="s">
        <v>1033</v>
      </c>
      <c r="BD5" s="172"/>
    </row>
    <row r="6" ht="32.25" spans="1:56">
      <c r="A6" s="443" t="s">
        <v>1034</v>
      </c>
      <c r="B6" s="145" t="s">
        <v>80</v>
      </c>
      <c r="C6" s="19"/>
      <c r="D6" s="146"/>
      <c r="E6" s="21"/>
      <c r="G6" s="20"/>
      <c r="L6" s="26"/>
      <c r="AA6" s="160"/>
      <c r="AB6" s="163" t="s">
        <v>1035</v>
      </c>
      <c r="AC6" s="164"/>
      <c r="AD6" s="164"/>
      <c r="AE6" s="163" t="s">
        <v>1036</v>
      </c>
      <c r="AF6" s="160"/>
      <c r="AI6" s="167"/>
      <c r="AJ6" s="163" t="s">
        <v>763</v>
      </c>
      <c r="AK6" s="169"/>
      <c r="AL6" s="169"/>
      <c r="AM6" s="163" t="s">
        <v>1037</v>
      </c>
      <c r="AN6" s="167"/>
      <c r="AQ6" s="170"/>
      <c r="AR6" s="163" t="s">
        <v>1038</v>
      </c>
      <c r="AS6" s="169" t="s">
        <v>133</v>
      </c>
      <c r="AT6" s="169"/>
      <c r="AU6" s="163" t="s">
        <v>1039</v>
      </c>
      <c r="AV6" s="170"/>
      <c r="AY6" s="172"/>
      <c r="AZ6" s="163" t="s">
        <v>1040</v>
      </c>
      <c r="BA6" s="169" t="s">
        <v>133</v>
      </c>
      <c r="BB6" s="169" t="s">
        <v>1041</v>
      </c>
      <c r="BC6" s="169" t="s">
        <v>1042</v>
      </c>
      <c r="BD6" s="172"/>
    </row>
    <row r="7" ht="21.75" spans="1:56">
      <c r="A7" s="147">
        <v>5</v>
      </c>
      <c r="B7" s="148" t="s">
        <v>1043</v>
      </c>
      <c r="C7" s="19"/>
      <c r="D7" s="146"/>
      <c r="E7" s="21"/>
      <c r="G7" s="20"/>
      <c r="L7" s="26"/>
      <c r="AA7" s="160"/>
      <c r="AB7" s="163" t="s">
        <v>957</v>
      </c>
      <c r="AC7" s="164"/>
      <c r="AD7" s="164"/>
      <c r="AE7" s="163" t="s">
        <v>1044</v>
      </c>
      <c r="AF7" s="160"/>
      <c r="AI7" s="167"/>
      <c r="AJ7" s="163" t="s">
        <v>1038</v>
      </c>
      <c r="AK7" s="169"/>
      <c r="AL7" s="169"/>
      <c r="AM7" s="163" t="s">
        <v>1045</v>
      </c>
      <c r="AN7" s="167"/>
      <c r="AQ7" s="170"/>
      <c r="AR7" s="163" t="s">
        <v>450</v>
      </c>
      <c r="AS7" s="169" t="s">
        <v>144</v>
      </c>
      <c r="AT7" s="169"/>
      <c r="AU7" s="163" t="s">
        <v>1046</v>
      </c>
      <c r="AV7" s="170"/>
      <c r="AY7" s="172"/>
      <c r="AZ7" s="163" t="s">
        <v>735</v>
      </c>
      <c r="BA7" s="169" t="s">
        <v>144</v>
      </c>
      <c r="BB7" s="169" t="s">
        <v>1047</v>
      </c>
      <c r="BC7" s="163" t="s">
        <v>1048</v>
      </c>
      <c r="BD7" s="172"/>
    </row>
    <row r="8" ht="32.25" spans="1:56">
      <c r="A8" s="147">
        <v>6</v>
      </c>
      <c r="B8" s="148" t="s">
        <v>1049</v>
      </c>
      <c r="C8" s="19"/>
      <c r="D8" s="146"/>
      <c r="E8" s="21"/>
      <c r="G8" s="20"/>
      <c r="L8" s="26"/>
      <c r="AA8" s="160"/>
      <c r="AB8" s="163" t="s">
        <v>555</v>
      </c>
      <c r="AC8" s="164"/>
      <c r="AD8" s="164"/>
      <c r="AE8" s="163" t="s">
        <v>1050</v>
      </c>
      <c r="AF8" s="160"/>
      <c r="AI8" s="167"/>
      <c r="AJ8" s="163" t="s">
        <v>760</v>
      </c>
      <c r="AK8" s="169"/>
      <c r="AL8" s="169"/>
      <c r="AM8" s="163" t="s">
        <v>1051</v>
      </c>
      <c r="AN8" s="167"/>
      <c r="AQ8" s="170"/>
      <c r="AR8" s="163" t="s">
        <v>1040</v>
      </c>
      <c r="AS8" s="169" t="s">
        <v>213</v>
      </c>
      <c r="AT8" s="169"/>
      <c r="AU8" s="163" t="s">
        <v>1052</v>
      </c>
      <c r="AV8" s="170"/>
      <c r="AY8" s="172"/>
      <c r="AZ8" s="163" t="s">
        <v>1053</v>
      </c>
      <c r="BA8" s="169" t="s">
        <v>156</v>
      </c>
      <c r="BB8" s="169"/>
      <c r="BC8" s="169" t="s">
        <v>1054</v>
      </c>
      <c r="BD8" s="172"/>
    </row>
    <row r="9" ht="21.75" spans="1:56">
      <c r="A9" s="147">
        <v>7</v>
      </c>
      <c r="B9" s="148" t="s">
        <v>1055</v>
      </c>
      <c r="C9" s="19"/>
      <c r="D9" s="146"/>
      <c r="E9" s="21"/>
      <c r="G9" s="20"/>
      <c r="L9" s="26"/>
      <c r="AA9" s="160"/>
      <c r="AB9" s="163" t="s">
        <v>1056</v>
      </c>
      <c r="AC9" s="164"/>
      <c r="AD9" s="164"/>
      <c r="AE9" s="163" t="s">
        <v>1057</v>
      </c>
      <c r="AF9" s="160"/>
      <c r="AI9" s="167"/>
      <c r="AJ9" s="163" t="s">
        <v>450</v>
      </c>
      <c r="AK9" s="169"/>
      <c r="AL9" s="169"/>
      <c r="AM9" s="163" t="s">
        <v>1058</v>
      </c>
      <c r="AN9" s="167"/>
      <c r="AQ9" s="170"/>
      <c r="AR9" s="163" t="s">
        <v>999</v>
      </c>
      <c r="AS9" s="169"/>
      <c r="AT9" s="169"/>
      <c r="AU9" s="163" t="s">
        <v>1059</v>
      </c>
      <c r="AV9" s="170"/>
      <c r="AY9" s="172"/>
      <c r="AZ9" s="163" t="s">
        <v>1060</v>
      </c>
      <c r="BA9" s="169" t="s">
        <v>213</v>
      </c>
      <c r="BB9" s="169"/>
      <c r="BC9" s="163" t="s">
        <v>1061</v>
      </c>
      <c r="BD9" s="172"/>
    </row>
    <row r="10" ht="32.25" spans="1:56">
      <c r="A10" s="139"/>
      <c r="B10" s="140"/>
      <c r="C10" s="19"/>
      <c r="D10" s="149"/>
      <c r="E10" s="21"/>
      <c r="G10" s="20"/>
      <c r="L10" s="26"/>
      <c r="AA10" s="160"/>
      <c r="AB10" s="163" t="s">
        <v>1062</v>
      </c>
      <c r="AC10" s="164"/>
      <c r="AD10" s="164"/>
      <c r="AE10" s="163"/>
      <c r="AF10" s="160"/>
      <c r="AI10" s="167"/>
      <c r="AJ10" s="163" t="s">
        <v>1063</v>
      </c>
      <c r="AK10" s="169"/>
      <c r="AL10" s="169"/>
      <c r="AM10" s="163"/>
      <c r="AN10" s="167"/>
      <c r="AQ10" s="170"/>
      <c r="AR10" s="163" t="s">
        <v>1064</v>
      </c>
      <c r="AS10" s="169"/>
      <c r="AT10" s="169"/>
      <c r="AU10" s="163"/>
      <c r="AV10" s="170"/>
      <c r="AY10" s="172"/>
      <c r="AZ10" s="163" t="s">
        <v>354</v>
      </c>
      <c r="BA10" s="169" t="s">
        <v>225</v>
      </c>
      <c r="BB10" s="169"/>
      <c r="BC10" s="163" t="s">
        <v>1065</v>
      </c>
      <c r="BD10" s="172"/>
    </row>
    <row r="11" ht="21.75" spans="1:56">
      <c r="A11" s="150" t="s">
        <v>1066</v>
      </c>
      <c r="B11" s="142" t="s">
        <v>834</v>
      </c>
      <c r="C11" s="19"/>
      <c r="D11" s="151"/>
      <c r="E11" s="23"/>
      <c r="F11" s="24"/>
      <c r="G11" s="22"/>
      <c r="H11" s="24"/>
      <c r="I11" s="24"/>
      <c r="J11" s="24"/>
      <c r="K11" s="24"/>
      <c r="L11" s="27"/>
      <c r="AA11" s="160"/>
      <c r="AB11" s="163" t="s">
        <v>989</v>
      </c>
      <c r="AC11" s="164"/>
      <c r="AD11" s="164"/>
      <c r="AE11" s="164"/>
      <c r="AF11" s="160"/>
      <c r="AI11" s="167"/>
      <c r="AJ11" s="163" t="s">
        <v>1067</v>
      </c>
      <c r="AK11" s="169"/>
      <c r="AL11" s="169"/>
      <c r="AM11" s="169"/>
      <c r="AN11" s="167"/>
      <c r="AQ11" s="170"/>
      <c r="AR11" s="163" t="s">
        <v>706</v>
      </c>
      <c r="AS11" s="169"/>
      <c r="AT11" s="169"/>
      <c r="AU11" s="169"/>
      <c r="AV11" s="170"/>
      <c r="AY11" s="172"/>
      <c r="AZ11" s="163" t="s">
        <v>661</v>
      </c>
      <c r="BA11" s="169" t="s">
        <v>275</v>
      </c>
      <c r="BB11" s="169"/>
      <c r="BC11" s="163" t="s">
        <v>1068</v>
      </c>
      <c r="BD11" s="172"/>
    </row>
    <row r="12" ht="21.75" spans="1:56">
      <c r="A12" s="147">
        <v>1</v>
      </c>
      <c r="B12" s="148" t="s">
        <v>80</v>
      </c>
      <c r="C12" s="19"/>
      <c r="D12" s="152"/>
      <c r="E12" s="21"/>
      <c r="G12" s="20"/>
      <c r="L12" s="28"/>
      <c r="AA12" s="160"/>
      <c r="AB12" s="163" t="s">
        <v>976</v>
      </c>
      <c r="AC12" s="164"/>
      <c r="AD12" s="164"/>
      <c r="AE12" s="164"/>
      <c r="AF12" s="160"/>
      <c r="AI12" s="167"/>
      <c r="AJ12" s="163" t="s">
        <v>999</v>
      </c>
      <c r="AK12" s="169"/>
      <c r="AL12" s="169"/>
      <c r="AM12" s="169"/>
      <c r="AN12" s="167"/>
      <c r="AQ12" s="170"/>
      <c r="AR12" s="163" t="s">
        <v>1053</v>
      </c>
      <c r="AS12" s="169"/>
      <c r="AT12" s="169"/>
      <c r="AU12" s="169"/>
      <c r="AV12" s="170"/>
      <c r="AY12" s="172"/>
      <c r="AZ12" s="163" t="s">
        <v>514</v>
      </c>
      <c r="BA12" s="169"/>
      <c r="BB12" s="169"/>
      <c r="BC12" s="169"/>
      <c r="BD12" s="172"/>
    </row>
    <row r="13" ht="21.75" spans="1:56">
      <c r="A13" s="147">
        <v>2</v>
      </c>
      <c r="B13" s="148" t="s">
        <v>1069</v>
      </c>
      <c r="C13" s="19"/>
      <c r="D13" s="153"/>
      <c r="E13" s="21"/>
      <c r="G13" s="20"/>
      <c r="L13" s="29"/>
      <c r="AA13" s="160"/>
      <c r="AB13" s="163" t="s">
        <v>1070</v>
      </c>
      <c r="AC13" s="164"/>
      <c r="AD13" s="164"/>
      <c r="AE13" s="164"/>
      <c r="AF13" s="160"/>
      <c r="AI13" s="167"/>
      <c r="AJ13" s="163" t="s">
        <v>1064</v>
      </c>
      <c r="AK13" s="169"/>
      <c r="AL13" s="169"/>
      <c r="AM13" s="169"/>
      <c r="AN13" s="167"/>
      <c r="AQ13" s="170"/>
      <c r="AR13" s="163" t="s">
        <v>1060</v>
      </c>
      <c r="AS13" s="169"/>
      <c r="AT13" s="169"/>
      <c r="AU13" s="169"/>
      <c r="AV13" s="170"/>
      <c r="AY13" s="172"/>
      <c r="AZ13" s="163" t="s">
        <v>563</v>
      </c>
      <c r="BA13" s="169"/>
      <c r="BB13" s="169"/>
      <c r="BC13" s="169"/>
      <c r="BD13" s="172"/>
    </row>
    <row r="14" ht="21.75" spans="1:56">
      <c r="A14" s="147">
        <v>3</v>
      </c>
      <c r="B14" s="154" t="s">
        <v>1071</v>
      </c>
      <c r="C14" s="24"/>
      <c r="D14" s="60"/>
      <c r="E14" s="23"/>
      <c r="F14" s="24"/>
      <c r="G14" s="20"/>
      <c r="H14" s="24"/>
      <c r="I14" s="24"/>
      <c r="J14" s="24"/>
      <c r="K14" s="24"/>
      <c r="L14" s="28"/>
      <c r="AA14" s="160"/>
      <c r="AB14" s="163" t="s">
        <v>1072</v>
      </c>
      <c r="AC14" s="164"/>
      <c r="AD14" s="164"/>
      <c r="AE14" s="164"/>
      <c r="AF14" s="160"/>
      <c r="AI14" s="167"/>
      <c r="AJ14" s="163" t="s">
        <v>1073</v>
      </c>
      <c r="AK14" s="169"/>
      <c r="AL14" s="169"/>
      <c r="AM14" s="169"/>
      <c r="AN14" s="167"/>
      <c r="AQ14" s="170"/>
      <c r="AR14" s="163" t="s">
        <v>1074</v>
      </c>
      <c r="AS14" s="169"/>
      <c r="AT14" s="169"/>
      <c r="AU14" s="169"/>
      <c r="AV14" s="170"/>
      <c r="AY14" s="172"/>
      <c r="AZ14" s="163" t="s">
        <v>420</v>
      </c>
      <c r="BA14" s="169"/>
      <c r="BB14" s="169"/>
      <c r="BC14" s="169"/>
      <c r="BD14" s="172"/>
    </row>
    <row r="15" ht="21.75" spans="1:56">
      <c r="A15" s="139"/>
      <c r="B15" s="22"/>
      <c r="C15" s="24"/>
      <c r="D15" s="22"/>
      <c r="E15" s="23"/>
      <c r="F15" s="24"/>
      <c r="G15" s="20"/>
      <c r="H15" s="24"/>
      <c r="I15" s="24"/>
      <c r="J15" s="24"/>
      <c r="K15" s="24"/>
      <c r="L15" s="28"/>
      <c r="AA15" s="160"/>
      <c r="AB15" s="163" t="s">
        <v>999</v>
      </c>
      <c r="AC15" s="164"/>
      <c r="AD15" s="164"/>
      <c r="AE15" s="164"/>
      <c r="AF15" s="160"/>
      <c r="AI15" s="167"/>
      <c r="AJ15" s="163" t="s">
        <v>706</v>
      </c>
      <c r="AK15" s="169"/>
      <c r="AL15" s="169"/>
      <c r="AM15" s="169"/>
      <c r="AN15" s="167"/>
      <c r="AQ15" s="170"/>
      <c r="AR15" s="163" t="s">
        <v>543</v>
      </c>
      <c r="AS15" s="169"/>
      <c r="AT15" s="169"/>
      <c r="AU15" s="169"/>
      <c r="AV15" s="170"/>
      <c r="AY15" s="172"/>
      <c r="AZ15" s="163" t="s">
        <v>816</v>
      </c>
      <c r="BA15" s="164"/>
      <c r="BB15" s="169"/>
      <c r="BC15" s="169"/>
      <c r="BD15" s="172"/>
    </row>
    <row r="16" ht="16.5" spans="27:56">
      <c r="AA16" s="160"/>
      <c r="AB16" s="163" t="s">
        <v>1075</v>
      </c>
      <c r="AC16" s="164"/>
      <c r="AD16" s="164"/>
      <c r="AE16" s="164"/>
      <c r="AF16" s="160"/>
      <c r="AI16" s="167"/>
      <c r="AJ16" s="163" t="s">
        <v>1076</v>
      </c>
      <c r="AK16" s="169"/>
      <c r="AL16" s="169"/>
      <c r="AM16" s="169"/>
      <c r="AN16" s="167"/>
      <c r="AQ16" s="170"/>
      <c r="AR16" s="163" t="s">
        <v>354</v>
      </c>
      <c r="AS16" s="169"/>
      <c r="AT16" s="169"/>
      <c r="AU16" s="169"/>
      <c r="AV16" s="170"/>
      <c r="AY16" s="172"/>
      <c r="AZ16" s="163" t="s">
        <v>1077</v>
      </c>
      <c r="BA16" s="164"/>
      <c r="BB16" s="169"/>
      <c r="BC16" s="169"/>
      <c r="BD16" s="172"/>
    </row>
    <row r="17" ht="16.5" spans="27:56">
      <c r="AA17" s="160"/>
      <c r="AB17" s="163" t="s">
        <v>1073</v>
      </c>
      <c r="AC17" s="164"/>
      <c r="AD17" s="164"/>
      <c r="AE17" s="164"/>
      <c r="AF17" s="160"/>
      <c r="AI17" s="167"/>
      <c r="AJ17" s="163" t="s">
        <v>543</v>
      </c>
      <c r="AK17" s="169"/>
      <c r="AL17" s="169"/>
      <c r="AM17" s="169"/>
      <c r="AN17" s="167"/>
      <c r="AQ17" s="170"/>
      <c r="AR17" s="163" t="s">
        <v>779</v>
      </c>
      <c r="AS17" s="169"/>
      <c r="AT17" s="169"/>
      <c r="AU17" s="169"/>
      <c r="AV17" s="170"/>
      <c r="AY17" s="172"/>
      <c r="AZ17" s="163" t="s">
        <v>737</v>
      </c>
      <c r="BA17" s="164"/>
      <c r="BB17" s="169"/>
      <c r="BC17" s="169"/>
      <c r="BD17" s="172"/>
    </row>
    <row r="18" ht="16.5" spans="27:56">
      <c r="AA18" s="160"/>
      <c r="AB18" s="163" t="s">
        <v>1078</v>
      </c>
      <c r="AC18" s="164"/>
      <c r="AD18" s="164"/>
      <c r="AE18" s="164"/>
      <c r="AF18" s="160"/>
      <c r="AI18" s="167"/>
      <c r="AJ18" s="163" t="s">
        <v>659</v>
      </c>
      <c r="AK18" s="169"/>
      <c r="AL18" s="169"/>
      <c r="AM18" s="169"/>
      <c r="AN18" s="167"/>
      <c r="AQ18" s="170"/>
      <c r="AR18" s="163" t="s">
        <v>659</v>
      </c>
      <c r="AS18" s="169"/>
      <c r="AT18" s="169"/>
      <c r="AU18" s="169"/>
      <c r="AV18" s="170"/>
      <c r="AY18" s="172"/>
      <c r="AZ18" s="163"/>
      <c r="BA18" s="164"/>
      <c r="BB18" s="169"/>
      <c r="BC18" s="169"/>
      <c r="BD18" s="172"/>
    </row>
    <row r="19" ht="16.5" spans="27:56">
      <c r="AA19" s="160"/>
      <c r="AB19" s="163" t="s">
        <v>1079</v>
      </c>
      <c r="AC19" s="164"/>
      <c r="AD19" s="164"/>
      <c r="AE19" s="164"/>
      <c r="AF19" s="160"/>
      <c r="AI19" s="167"/>
      <c r="AJ19" s="163" t="s">
        <v>631</v>
      </c>
      <c r="AK19" s="169"/>
      <c r="AL19" s="169"/>
      <c r="AM19" s="169"/>
      <c r="AN19" s="167"/>
      <c r="AQ19" s="170"/>
      <c r="AR19" s="163" t="s">
        <v>1080</v>
      </c>
      <c r="AS19" s="169"/>
      <c r="AT19" s="169"/>
      <c r="AU19" s="169"/>
      <c r="AV19" s="170"/>
      <c r="AY19" s="172"/>
      <c r="AZ19" s="163"/>
      <c r="BA19" s="164"/>
      <c r="BB19" s="169"/>
      <c r="BC19" s="169"/>
      <c r="BD19" s="172"/>
    </row>
    <row r="20" ht="16.5" spans="27:56">
      <c r="AA20" s="160"/>
      <c r="AB20" s="163" t="s">
        <v>659</v>
      </c>
      <c r="AC20" s="164"/>
      <c r="AD20" s="164"/>
      <c r="AE20" s="164"/>
      <c r="AF20" s="160"/>
      <c r="AI20" s="167"/>
      <c r="AJ20" s="163" t="s">
        <v>1017</v>
      </c>
      <c r="AK20" s="169"/>
      <c r="AL20" s="169"/>
      <c r="AM20" s="169"/>
      <c r="AN20" s="167"/>
      <c r="AQ20" s="170"/>
      <c r="AR20" s="163" t="s">
        <v>661</v>
      </c>
      <c r="AS20" s="169"/>
      <c r="AT20" s="169"/>
      <c r="AU20" s="169"/>
      <c r="AV20" s="170"/>
      <c r="AY20" s="172"/>
      <c r="AZ20" s="163"/>
      <c r="BA20" s="164"/>
      <c r="BB20" s="169"/>
      <c r="BC20" s="169"/>
      <c r="BD20" s="172"/>
    </row>
    <row r="21" ht="16.5" spans="27:56">
      <c r="AA21" s="160"/>
      <c r="AB21" s="163" t="s">
        <v>1081</v>
      </c>
      <c r="AC21" s="163"/>
      <c r="AD21" s="164"/>
      <c r="AE21" s="164"/>
      <c r="AF21" s="160"/>
      <c r="AI21" s="167"/>
      <c r="AJ21" s="163" t="s">
        <v>1082</v>
      </c>
      <c r="AK21" s="169"/>
      <c r="AL21" s="169"/>
      <c r="AM21" s="169"/>
      <c r="AN21" s="167"/>
      <c r="AQ21" s="170"/>
      <c r="AR21" s="163" t="s">
        <v>514</v>
      </c>
      <c r="AS21" s="169"/>
      <c r="AT21" s="169"/>
      <c r="AU21" s="169"/>
      <c r="AV21" s="170"/>
      <c r="AY21" s="172"/>
      <c r="AZ21" s="163"/>
      <c r="BA21" s="164"/>
      <c r="BB21" s="169"/>
      <c r="BC21" s="169"/>
      <c r="BD21" s="172"/>
    </row>
    <row r="22" ht="16.5" spans="27:56">
      <c r="AA22" s="160"/>
      <c r="AB22" s="163" t="s">
        <v>1083</v>
      </c>
      <c r="AC22" s="163"/>
      <c r="AD22" s="164"/>
      <c r="AE22" s="164"/>
      <c r="AF22" s="160"/>
      <c r="AI22" s="167"/>
      <c r="AJ22" s="163" t="s">
        <v>477</v>
      </c>
      <c r="AK22" s="169"/>
      <c r="AL22" s="169"/>
      <c r="AM22" s="169"/>
      <c r="AN22" s="167"/>
      <c r="AQ22" s="170"/>
      <c r="AR22" s="163" t="s">
        <v>563</v>
      </c>
      <c r="AS22" s="169"/>
      <c r="AT22" s="169"/>
      <c r="AU22" s="169"/>
      <c r="AV22" s="170"/>
      <c r="AY22" s="172"/>
      <c r="AZ22" s="163"/>
      <c r="BA22" s="164"/>
      <c r="BB22" s="169"/>
      <c r="BC22" s="169"/>
      <c r="BD22" s="172"/>
    </row>
    <row r="23" ht="16.5" spans="27:56">
      <c r="AA23" s="160"/>
      <c r="AB23" s="163" t="s">
        <v>343</v>
      </c>
      <c r="AC23" s="163"/>
      <c r="AD23" s="164"/>
      <c r="AE23" s="164"/>
      <c r="AF23" s="160"/>
      <c r="AI23" s="167"/>
      <c r="AJ23" s="163" t="s">
        <v>1084</v>
      </c>
      <c r="AK23" s="169"/>
      <c r="AL23" s="169"/>
      <c r="AM23" s="169"/>
      <c r="AN23" s="167"/>
      <c r="AQ23" s="170"/>
      <c r="AR23" s="163" t="s">
        <v>266</v>
      </c>
      <c r="AS23" s="169"/>
      <c r="AT23" s="169"/>
      <c r="AU23" s="169"/>
      <c r="AV23" s="170"/>
      <c r="AY23" s="172"/>
      <c r="AZ23" s="163"/>
      <c r="BA23" s="164"/>
      <c r="BB23" s="169"/>
      <c r="BC23" s="169"/>
      <c r="BD23" s="172"/>
    </row>
    <row r="24" ht="16.5" spans="27:56">
      <c r="AA24" s="160"/>
      <c r="AB24" s="163" t="s">
        <v>1085</v>
      </c>
      <c r="AC24" s="163"/>
      <c r="AD24" s="164"/>
      <c r="AE24" s="164"/>
      <c r="AF24" s="160"/>
      <c r="AI24" s="167"/>
      <c r="AJ24" s="163" t="s">
        <v>1086</v>
      </c>
      <c r="AK24" s="169"/>
      <c r="AL24" s="169"/>
      <c r="AM24" s="169"/>
      <c r="AN24" s="167"/>
      <c r="AQ24" s="170"/>
      <c r="AR24" s="163" t="s">
        <v>420</v>
      </c>
      <c r="AS24" s="169"/>
      <c r="AT24" s="169"/>
      <c r="AU24" s="169"/>
      <c r="AV24" s="170"/>
      <c r="AY24" s="172"/>
      <c r="AZ24" s="163"/>
      <c r="BA24" s="164"/>
      <c r="BB24" s="169"/>
      <c r="BC24" s="169"/>
      <c r="BD24" s="172"/>
    </row>
    <row r="25" ht="16.5" spans="27:56">
      <c r="AA25" s="160"/>
      <c r="AB25" s="163" t="s">
        <v>167</v>
      </c>
      <c r="AC25" s="163"/>
      <c r="AD25" s="164"/>
      <c r="AE25" s="164"/>
      <c r="AF25" s="160"/>
      <c r="AI25" s="167"/>
      <c r="AJ25" s="163" t="s">
        <v>1080</v>
      </c>
      <c r="AK25" s="169"/>
      <c r="AL25" s="169"/>
      <c r="AM25" s="169"/>
      <c r="AN25" s="167"/>
      <c r="AQ25" s="170"/>
      <c r="AR25" s="163" t="s">
        <v>539</v>
      </c>
      <c r="AS25" s="169"/>
      <c r="AT25" s="169"/>
      <c r="AU25" s="169"/>
      <c r="AV25" s="170"/>
      <c r="AY25" s="172"/>
      <c r="AZ25" s="163"/>
      <c r="BA25" s="164"/>
      <c r="BB25" s="169"/>
      <c r="BC25" s="169"/>
      <c r="BD25" s="172"/>
    </row>
    <row r="26" ht="16.5" spans="27:56">
      <c r="AA26" s="160"/>
      <c r="AB26" s="163" t="s">
        <v>162</v>
      </c>
      <c r="AC26" s="164"/>
      <c r="AD26" s="164"/>
      <c r="AE26" s="164"/>
      <c r="AF26" s="160"/>
      <c r="AI26" s="167"/>
      <c r="AJ26" s="163" t="s">
        <v>347</v>
      </c>
      <c r="AK26" s="169"/>
      <c r="AL26" s="169"/>
      <c r="AM26" s="169"/>
      <c r="AN26" s="167"/>
      <c r="AQ26" s="170"/>
      <c r="AR26" s="163" t="s">
        <v>538</v>
      </c>
      <c r="AS26" s="169"/>
      <c r="AT26" s="169"/>
      <c r="AU26" s="169"/>
      <c r="AV26" s="170"/>
      <c r="AY26" s="172"/>
      <c r="AZ26" s="163"/>
      <c r="BA26" s="164"/>
      <c r="BB26" s="169"/>
      <c r="BC26" s="169"/>
      <c r="BD26" s="172"/>
    </row>
    <row r="27" ht="16.5" spans="27:56">
      <c r="AA27" s="160"/>
      <c r="AB27" s="163" t="s">
        <v>1087</v>
      </c>
      <c r="AC27" s="164"/>
      <c r="AD27" s="164"/>
      <c r="AE27" s="164"/>
      <c r="AF27" s="160"/>
      <c r="AI27" s="167"/>
      <c r="AJ27" s="163" t="s">
        <v>1088</v>
      </c>
      <c r="AK27" s="169"/>
      <c r="AL27" s="169"/>
      <c r="AM27" s="169"/>
      <c r="AN27" s="167"/>
      <c r="AQ27" s="170"/>
      <c r="AR27" s="163" t="s">
        <v>816</v>
      </c>
      <c r="AS27" s="169"/>
      <c r="AT27" s="169"/>
      <c r="AU27" s="169"/>
      <c r="AV27" s="170"/>
      <c r="AY27" s="172"/>
      <c r="AZ27" s="163"/>
      <c r="BA27" s="164"/>
      <c r="BB27" s="169"/>
      <c r="BC27" s="169"/>
      <c r="BD27" s="172"/>
    </row>
    <row r="28" ht="16.5" spans="27:56">
      <c r="AA28" s="160"/>
      <c r="AB28" s="163" t="s">
        <v>756</v>
      </c>
      <c r="AC28" s="164"/>
      <c r="AD28" s="164"/>
      <c r="AE28" s="164"/>
      <c r="AF28" s="160"/>
      <c r="AI28" s="167"/>
      <c r="AJ28" s="163" t="s">
        <v>608</v>
      </c>
      <c r="AK28" s="169"/>
      <c r="AL28" s="169"/>
      <c r="AM28" s="169"/>
      <c r="AN28" s="167"/>
      <c r="AQ28" s="170"/>
      <c r="AR28" s="163" t="s">
        <v>1077</v>
      </c>
      <c r="AS28" s="169"/>
      <c r="AT28" s="169"/>
      <c r="AU28" s="169"/>
      <c r="AV28" s="170"/>
      <c r="AY28" s="172"/>
      <c r="AZ28" s="163"/>
      <c r="BA28" s="164"/>
      <c r="BB28" s="169"/>
      <c r="BC28" s="169"/>
      <c r="BD28" s="172"/>
    </row>
    <row r="29" ht="16.5" spans="27:56">
      <c r="AA29" s="160"/>
      <c r="AB29" s="163" t="s">
        <v>1089</v>
      </c>
      <c r="AC29" s="164"/>
      <c r="AD29" s="164"/>
      <c r="AE29" s="164"/>
      <c r="AF29" s="160"/>
      <c r="AI29" s="167"/>
      <c r="AJ29" s="163" t="s">
        <v>341</v>
      </c>
      <c r="AK29" s="169"/>
      <c r="AL29" s="169"/>
      <c r="AM29" s="169"/>
      <c r="AN29" s="167"/>
      <c r="AQ29" s="170"/>
      <c r="AR29" s="163" t="s">
        <v>325</v>
      </c>
      <c r="AS29" s="169"/>
      <c r="AT29" s="169"/>
      <c r="AU29" s="169"/>
      <c r="AV29" s="170"/>
      <c r="AY29" s="172"/>
      <c r="AZ29" s="163"/>
      <c r="BA29" s="164"/>
      <c r="BB29" s="169"/>
      <c r="BC29" s="169"/>
      <c r="BD29" s="172"/>
    </row>
    <row r="30" ht="16.5" spans="27:56">
      <c r="AA30" s="160"/>
      <c r="AB30" s="163" t="s">
        <v>1090</v>
      </c>
      <c r="AC30" s="164"/>
      <c r="AD30" s="164"/>
      <c r="AE30" s="164"/>
      <c r="AF30" s="160"/>
      <c r="AI30" s="167"/>
      <c r="AJ30" s="163" t="s">
        <v>1091</v>
      </c>
      <c r="AK30" s="169"/>
      <c r="AL30" s="169"/>
      <c r="AM30" s="169"/>
      <c r="AN30" s="167"/>
      <c r="AQ30" s="170"/>
      <c r="AR30" s="163" t="s">
        <v>737</v>
      </c>
      <c r="AS30" s="169"/>
      <c r="AT30" s="169"/>
      <c r="AU30" s="169"/>
      <c r="AV30" s="170"/>
      <c r="AY30" s="172"/>
      <c r="AZ30" s="163"/>
      <c r="BA30" s="164"/>
      <c r="BB30" s="169"/>
      <c r="BC30" s="169"/>
      <c r="BD30" s="172"/>
    </row>
    <row r="31" ht="16.5" spans="27:56">
      <c r="AA31" s="160"/>
      <c r="AB31" s="163" t="s">
        <v>1092</v>
      </c>
      <c r="AC31" s="164"/>
      <c r="AD31" s="164"/>
      <c r="AE31" s="164"/>
      <c r="AF31" s="160"/>
      <c r="AI31" s="167"/>
      <c r="AJ31" s="163" t="s">
        <v>661</v>
      </c>
      <c r="AK31" s="169"/>
      <c r="AL31" s="169"/>
      <c r="AM31" s="169"/>
      <c r="AN31" s="167"/>
      <c r="AQ31" s="170"/>
      <c r="AR31" s="163" t="s">
        <v>1093</v>
      </c>
      <c r="AS31" s="169"/>
      <c r="AT31" s="169"/>
      <c r="AU31" s="169"/>
      <c r="AV31" s="170"/>
      <c r="AY31" s="172"/>
      <c r="AZ31" s="163"/>
      <c r="BA31" s="164"/>
      <c r="BB31" s="169"/>
      <c r="BC31" s="169"/>
      <c r="BD31" s="172"/>
    </row>
    <row r="32" ht="16.5" spans="27:56">
      <c r="AA32" s="160"/>
      <c r="AB32" s="163" t="s">
        <v>196</v>
      </c>
      <c r="AC32" s="164"/>
      <c r="AD32" s="164"/>
      <c r="AE32" s="164"/>
      <c r="AF32" s="160"/>
      <c r="AI32" s="167"/>
      <c r="AJ32" s="163" t="s">
        <v>1090</v>
      </c>
      <c r="AK32" s="169"/>
      <c r="AL32" s="169"/>
      <c r="AM32" s="169"/>
      <c r="AN32" s="167"/>
      <c r="AQ32" s="170"/>
      <c r="AR32" s="163" t="s">
        <v>444</v>
      </c>
      <c r="AS32" s="169"/>
      <c r="AT32" s="169"/>
      <c r="AU32" s="169"/>
      <c r="AV32" s="170"/>
      <c r="AY32" s="172"/>
      <c r="AZ32" s="163"/>
      <c r="BA32" s="164"/>
      <c r="BB32" s="169"/>
      <c r="BC32" s="169"/>
      <c r="BD32" s="172"/>
    </row>
    <row r="33" ht="16.5" spans="27:56">
      <c r="AA33" s="160"/>
      <c r="AB33" s="163" t="s">
        <v>556</v>
      </c>
      <c r="AC33" s="164"/>
      <c r="AD33" s="164"/>
      <c r="AE33" s="164"/>
      <c r="AF33" s="160"/>
      <c r="AI33" s="167"/>
      <c r="AJ33" s="163" t="s">
        <v>556</v>
      </c>
      <c r="AK33" s="169"/>
      <c r="AL33" s="169"/>
      <c r="AM33" s="169"/>
      <c r="AN33" s="167"/>
      <c r="AQ33" s="170"/>
      <c r="AR33" s="163" t="s">
        <v>217</v>
      </c>
      <c r="AS33" s="169"/>
      <c r="AT33" s="169"/>
      <c r="AU33" s="169"/>
      <c r="AV33" s="170"/>
      <c r="AY33" s="172"/>
      <c r="AZ33" s="163"/>
      <c r="BA33" s="164"/>
      <c r="BB33" s="169"/>
      <c r="BC33" s="169"/>
      <c r="BD33" s="172"/>
    </row>
    <row r="34" ht="16.5" spans="27:56">
      <c r="AA34" s="160"/>
      <c r="AB34" s="163" t="s">
        <v>402</v>
      </c>
      <c r="AC34" s="164"/>
      <c r="AD34" s="164"/>
      <c r="AE34" s="164"/>
      <c r="AF34" s="160"/>
      <c r="AI34" s="167"/>
      <c r="AJ34" s="163" t="s">
        <v>266</v>
      </c>
      <c r="AK34" s="169"/>
      <c r="AL34" s="169"/>
      <c r="AM34" s="169"/>
      <c r="AN34" s="167"/>
      <c r="AQ34" s="170"/>
      <c r="AR34" s="163"/>
      <c r="AS34" s="169"/>
      <c r="AT34" s="169"/>
      <c r="AU34" s="169"/>
      <c r="AV34" s="170"/>
      <c r="AY34" s="172"/>
      <c r="AZ34" s="163"/>
      <c r="BA34" s="164"/>
      <c r="BB34" s="169"/>
      <c r="BC34" s="169"/>
      <c r="BD34" s="172"/>
    </row>
    <row r="35" ht="16.5" spans="27:56">
      <c r="AA35" s="160"/>
      <c r="AB35" s="163" t="s">
        <v>538</v>
      </c>
      <c r="AC35" s="165"/>
      <c r="AD35" s="165"/>
      <c r="AE35" s="165"/>
      <c r="AF35" s="160"/>
      <c r="AI35" s="167"/>
      <c r="AJ35" s="163" t="s">
        <v>1094</v>
      </c>
      <c r="AK35" s="169"/>
      <c r="AL35" s="169"/>
      <c r="AM35" s="169"/>
      <c r="AN35" s="167"/>
      <c r="AQ35" s="170"/>
      <c r="AR35" s="163"/>
      <c r="AS35" s="169"/>
      <c r="AT35" s="169"/>
      <c r="AU35" s="169"/>
      <c r="AV35" s="170"/>
      <c r="AY35" s="172"/>
      <c r="AZ35" s="163"/>
      <c r="BA35" s="164"/>
      <c r="BB35" s="169"/>
      <c r="BC35" s="169"/>
      <c r="BD35" s="172"/>
    </row>
    <row r="36" ht="16.5" spans="27:56">
      <c r="AA36" s="160"/>
      <c r="AB36" s="163" t="s">
        <v>1095</v>
      </c>
      <c r="AC36" s="164"/>
      <c r="AD36" s="164"/>
      <c r="AE36" s="164"/>
      <c r="AF36" s="160"/>
      <c r="AI36" s="167"/>
      <c r="AJ36" s="163" t="s">
        <v>539</v>
      </c>
      <c r="AK36" s="169"/>
      <c r="AL36" s="169"/>
      <c r="AM36" s="169"/>
      <c r="AN36" s="167"/>
      <c r="AQ36" s="170"/>
      <c r="AR36" s="163"/>
      <c r="AS36" s="169"/>
      <c r="AT36" s="169"/>
      <c r="AU36" s="169"/>
      <c r="AV36" s="170"/>
      <c r="AY36" s="172"/>
      <c r="AZ36" s="163"/>
      <c r="BA36" s="164"/>
      <c r="BB36" s="169"/>
      <c r="BC36" s="169"/>
      <c r="BD36" s="172"/>
    </row>
    <row r="37" ht="16.5" spans="27:56">
      <c r="AA37" s="160"/>
      <c r="AB37" s="163" t="s">
        <v>77</v>
      </c>
      <c r="AC37" s="164"/>
      <c r="AD37" s="164"/>
      <c r="AE37" s="164"/>
      <c r="AF37" s="160"/>
      <c r="AI37" s="167"/>
      <c r="AJ37" s="163" t="s">
        <v>538</v>
      </c>
      <c r="AK37" s="169"/>
      <c r="AL37" s="169"/>
      <c r="AM37" s="169"/>
      <c r="AN37" s="167"/>
      <c r="AQ37" s="170"/>
      <c r="AR37" s="163"/>
      <c r="AS37" s="169"/>
      <c r="AT37" s="169"/>
      <c r="AU37" s="169"/>
      <c r="AV37" s="170"/>
      <c r="AY37" s="172"/>
      <c r="AZ37" s="163"/>
      <c r="BA37" s="164"/>
      <c r="BB37" s="169"/>
      <c r="BC37" s="169"/>
      <c r="BD37" s="172"/>
    </row>
    <row r="38" ht="16.5" spans="27:56">
      <c r="AA38" s="160"/>
      <c r="AB38" s="163" t="s">
        <v>1096</v>
      </c>
      <c r="AC38" s="164"/>
      <c r="AD38" s="164"/>
      <c r="AE38" s="164"/>
      <c r="AF38" s="160"/>
      <c r="AI38" s="167"/>
      <c r="AJ38" s="163" t="s">
        <v>1097</v>
      </c>
      <c r="AK38" s="169"/>
      <c r="AL38" s="169"/>
      <c r="AM38" s="169"/>
      <c r="AN38" s="167"/>
      <c r="AQ38" s="170"/>
      <c r="AR38" s="163"/>
      <c r="AS38" s="169"/>
      <c r="AT38" s="169"/>
      <c r="AU38" s="169"/>
      <c r="AV38" s="170"/>
      <c r="AY38" s="172"/>
      <c r="AZ38" s="163"/>
      <c r="BA38" s="164"/>
      <c r="BB38" s="169"/>
      <c r="BC38" s="169"/>
      <c r="BD38" s="172"/>
    </row>
    <row r="39" ht="16.5" spans="27:56">
      <c r="AA39" s="160"/>
      <c r="AB39" s="163" t="s">
        <v>1098</v>
      </c>
      <c r="AC39" s="164"/>
      <c r="AD39" s="164"/>
      <c r="AE39" s="164"/>
      <c r="AF39" s="160"/>
      <c r="AI39" s="167"/>
      <c r="AJ39" s="163" t="s">
        <v>1096</v>
      </c>
      <c r="AK39" s="169"/>
      <c r="AL39" s="169"/>
      <c r="AM39" s="169"/>
      <c r="AN39" s="167"/>
      <c r="AQ39" s="170"/>
      <c r="AR39" s="163"/>
      <c r="AS39" s="169"/>
      <c r="AT39" s="169"/>
      <c r="AU39" s="169"/>
      <c r="AV39" s="170"/>
      <c r="AY39" s="172"/>
      <c r="AZ39" s="163"/>
      <c r="BA39" s="164"/>
      <c r="BB39" s="169"/>
      <c r="BC39" s="169"/>
      <c r="BD39" s="172"/>
    </row>
    <row r="40" ht="16.5" spans="27:56">
      <c r="AA40" s="160"/>
      <c r="AB40" s="163" t="s">
        <v>1099</v>
      </c>
      <c r="AC40" s="164"/>
      <c r="AD40" s="164"/>
      <c r="AE40" s="164"/>
      <c r="AF40" s="160"/>
      <c r="AI40" s="167"/>
      <c r="AJ40" s="163" t="s">
        <v>1100</v>
      </c>
      <c r="AK40" s="169"/>
      <c r="AL40" s="169"/>
      <c r="AM40" s="169"/>
      <c r="AN40" s="167"/>
      <c r="AQ40" s="170"/>
      <c r="AR40" s="163"/>
      <c r="AS40" s="169"/>
      <c r="AT40" s="169"/>
      <c r="AU40" s="169"/>
      <c r="AV40" s="170"/>
      <c r="AY40" s="172"/>
      <c r="AZ40" s="163"/>
      <c r="BA40" s="164"/>
      <c r="BB40" s="169"/>
      <c r="BC40" s="169"/>
      <c r="BD40" s="172"/>
    </row>
    <row r="41" ht="16.5" spans="27:56">
      <c r="AA41" s="160"/>
      <c r="AB41" s="163" t="s">
        <v>1101</v>
      </c>
      <c r="AC41" s="164"/>
      <c r="AD41" s="164"/>
      <c r="AE41" s="164"/>
      <c r="AF41" s="160"/>
      <c r="AI41" s="167"/>
      <c r="AJ41" s="163" t="s">
        <v>1101</v>
      </c>
      <c r="AK41" s="169"/>
      <c r="AL41" s="169"/>
      <c r="AM41" s="169"/>
      <c r="AN41" s="167"/>
      <c r="AQ41" s="170"/>
      <c r="AR41" s="163"/>
      <c r="AS41" s="169"/>
      <c r="AT41" s="169"/>
      <c r="AU41" s="169"/>
      <c r="AV41" s="170"/>
      <c r="AY41" s="172"/>
      <c r="AZ41" s="163"/>
      <c r="BA41" s="164"/>
      <c r="BB41" s="169"/>
      <c r="BC41" s="169"/>
      <c r="BD41" s="172"/>
    </row>
    <row r="42" ht="16.5" spans="27:56">
      <c r="AA42" s="160"/>
      <c r="AB42" s="163" t="s">
        <v>1093</v>
      </c>
      <c r="AC42" s="164"/>
      <c r="AD42" s="164"/>
      <c r="AE42" s="164"/>
      <c r="AF42" s="160"/>
      <c r="AI42" s="167"/>
      <c r="AJ42" s="163" t="s">
        <v>1093</v>
      </c>
      <c r="AK42" s="169"/>
      <c r="AL42" s="169"/>
      <c r="AM42" s="169"/>
      <c r="AN42" s="167"/>
      <c r="AQ42" s="170"/>
      <c r="AR42" s="163"/>
      <c r="AS42" s="169"/>
      <c r="AT42" s="169"/>
      <c r="AU42" s="169"/>
      <c r="AV42" s="170"/>
      <c r="AY42" s="172"/>
      <c r="AZ42" s="163"/>
      <c r="BA42" s="164"/>
      <c r="BB42" s="169"/>
      <c r="BC42" s="169"/>
      <c r="BD42" s="172"/>
    </row>
    <row r="43" ht="16.5" spans="27:56">
      <c r="AA43" s="160"/>
      <c r="AB43" s="163"/>
      <c r="AC43" s="164"/>
      <c r="AD43" s="164"/>
      <c r="AE43" s="164"/>
      <c r="AF43" s="160"/>
      <c r="AI43" s="167"/>
      <c r="AJ43" s="163" t="s">
        <v>444</v>
      </c>
      <c r="AK43" s="169"/>
      <c r="AL43" s="169"/>
      <c r="AM43" s="169"/>
      <c r="AN43" s="167"/>
      <c r="AQ43" s="170"/>
      <c r="AR43" s="163"/>
      <c r="AS43" s="169"/>
      <c r="AT43" s="169"/>
      <c r="AU43" s="169"/>
      <c r="AV43" s="170"/>
      <c r="AY43" s="172"/>
      <c r="AZ43" s="163"/>
      <c r="BA43" s="164"/>
      <c r="BB43" s="169"/>
      <c r="BC43" s="169"/>
      <c r="BD43" s="172"/>
    </row>
    <row r="44" ht="16.5" spans="27:56">
      <c r="AA44" s="160"/>
      <c r="AB44" s="163"/>
      <c r="AC44" s="164"/>
      <c r="AD44" s="164"/>
      <c r="AE44" s="164"/>
      <c r="AF44" s="160"/>
      <c r="AI44" s="167"/>
      <c r="AJ44" s="163"/>
      <c r="AK44" s="169"/>
      <c r="AL44" s="169"/>
      <c r="AM44" s="169"/>
      <c r="AN44" s="167"/>
      <c r="AQ44" s="170"/>
      <c r="AR44" s="163"/>
      <c r="AS44" s="169"/>
      <c r="AT44" s="169"/>
      <c r="AU44" s="169"/>
      <c r="AV44" s="170"/>
      <c r="AY44" s="172"/>
      <c r="AZ44" s="163"/>
      <c r="BA44" s="164"/>
      <c r="BB44" s="169"/>
      <c r="BC44" s="169"/>
      <c r="BD44" s="172"/>
    </row>
    <row r="45" ht="16.5" spans="27:56">
      <c r="AA45" s="160"/>
      <c r="AB45" s="163"/>
      <c r="AC45" s="164"/>
      <c r="AD45" s="164"/>
      <c r="AE45" s="164"/>
      <c r="AF45" s="160"/>
      <c r="AI45" s="167"/>
      <c r="AJ45" s="163"/>
      <c r="AK45" s="169"/>
      <c r="AL45" s="169"/>
      <c r="AM45" s="169"/>
      <c r="AN45" s="167"/>
      <c r="AQ45" s="170"/>
      <c r="AR45" s="163"/>
      <c r="AS45" s="169"/>
      <c r="AT45" s="169"/>
      <c r="AU45" s="169"/>
      <c r="AV45" s="170"/>
      <c r="AY45" s="172"/>
      <c r="AZ45" s="163"/>
      <c r="BA45" s="164"/>
      <c r="BB45" s="169"/>
      <c r="BC45" s="169"/>
      <c r="BD45" s="172"/>
    </row>
    <row r="46" ht="16.5" spans="27:56">
      <c r="AA46" s="160"/>
      <c r="AB46" s="163"/>
      <c r="AC46" s="164"/>
      <c r="AD46" s="164"/>
      <c r="AE46" s="164"/>
      <c r="AF46" s="160"/>
      <c r="AI46" s="167"/>
      <c r="AJ46" s="163"/>
      <c r="AK46" s="169"/>
      <c r="AL46" s="169"/>
      <c r="AM46" s="169"/>
      <c r="AN46" s="167"/>
      <c r="AQ46" s="170"/>
      <c r="AR46" s="163"/>
      <c r="AS46" s="169"/>
      <c r="AT46" s="169"/>
      <c r="AU46" s="169"/>
      <c r="AV46" s="170"/>
      <c r="AY46" s="172"/>
      <c r="AZ46" s="163"/>
      <c r="BA46" s="164"/>
      <c r="BB46" s="169"/>
      <c r="BC46" s="169"/>
      <c r="BD46" s="172"/>
    </row>
    <row r="47" ht="16.5" spans="27:56">
      <c r="AA47" s="160"/>
      <c r="AB47" s="163"/>
      <c r="AC47" s="164"/>
      <c r="AD47" s="164"/>
      <c r="AE47" s="164"/>
      <c r="AF47" s="160"/>
      <c r="AI47" s="167"/>
      <c r="AJ47" s="163"/>
      <c r="AK47" s="169"/>
      <c r="AL47" s="169"/>
      <c r="AM47" s="169"/>
      <c r="AN47" s="167"/>
      <c r="AQ47" s="170"/>
      <c r="AR47" s="163"/>
      <c r="AS47" s="169"/>
      <c r="AT47" s="169"/>
      <c r="AU47" s="169"/>
      <c r="AV47" s="170"/>
      <c r="AY47" s="172"/>
      <c r="AZ47" s="163"/>
      <c r="BA47" s="164"/>
      <c r="BB47" s="169"/>
      <c r="BC47" s="169"/>
      <c r="BD47" s="172"/>
    </row>
    <row r="48" ht="16.5" spans="27:56">
      <c r="AA48" s="160"/>
      <c r="AB48" s="163"/>
      <c r="AC48" s="164"/>
      <c r="AD48" s="164"/>
      <c r="AE48" s="164"/>
      <c r="AF48" s="160"/>
      <c r="AI48" s="167"/>
      <c r="AJ48" s="163"/>
      <c r="AK48" s="169"/>
      <c r="AL48" s="169"/>
      <c r="AM48" s="169"/>
      <c r="AN48" s="167"/>
      <c r="AQ48" s="170"/>
      <c r="AR48" s="163"/>
      <c r="AS48" s="169"/>
      <c r="AT48" s="169"/>
      <c r="AU48" s="169"/>
      <c r="AV48" s="170"/>
      <c r="AY48" s="172"/>
      <c r="AZ48" s="163"/>
      <c r="BA48" s="164"/>
      <c r="BB48" s="169"/>
      <c r="BC48" s="169"/>
      <c r="BD48" s="172"/>
    </row>
    <row r="49" ht="16.5" spans="27:56">
      <c r="AA49" s="160"/>
      <c r="AB49" s="163"/>
      <c r="AC49" s="164"/>
      <c r="AD49" s="164"/>
      <c r="AE49" s="164"/>
      <c r="AF49" s="160"/>
      <c r="AI49" s="167"/>
      <c r="AJ49" s="163"/>
      <c r="AK49" s="169"/>
      <c r="AL49" s="169"/>
      <c r="AM49" s="169"/>
      <c r="AN49" s="167"/>
      <c r="AQ49" s="170"/>
      <c r="AR49" s="163"/>
      <c r="AS49" s="169"/>
      <c r="AT49" s="169"/>
      <c r="AU49" s="169"/>
      <c r="AV49" s="170"/>
      <c r="AY49" s="172"/>
      <c r="AZ49" s="163"/>
      <c r="BA49" s="164"/>
      <c r="BB49" s="169"/>
      <c r="BC49" s="169"/>
      <c r="BD49" s="172"/>
    </row>
    <row r="50" ht="16.5" spans="27:56">
      <c r="AA50" s="160"/>
      <c r="AB50" s="163"/>
      <c r="AC50" s="164"/>
      <c r="AD50" s="164"/>
      <c r="AE50" s="164"/>
      <c r="AF50" s="160"/>
      <c r="AI50" s="167"/>
      <c r="AJ50" s="163"/>
      <c r="AK50" s="169"/>
      <c r="AL50" s="169"/>
      <c r="AM50" s="169"/>
      <c r="AN50" s="167"/>
      <c r="AQ50" s="170"/>
      <c r="AR50" s="163"/>
      <c r="AS50" s="169"/>
      <c r="AT50" s="169"/>
      <c r="AU50" s="169"/>
      <c r="AV50" s="170"/>
      <c r="AY50" s="172"/>
      <c r="AZ50" s="163"/>
      <c r="BA50" s="164"/>
      <c r="BB50" s="169"/>
      <c r="BC50" s="169"/>
      <c r="BD50" s="172"/>
    </row>
    <row r="51" ht="16.5" spans="27:56">
      <c r="AA51" s="160"/>
      <c r="AB51" s="163"/>
      <c r="AC51" s="164"/>
      <c r="AD51" s="164"/>
      <c r="AE51" s="164"/>
      <c r="AF51" s="160"/>
      <c r="AI51" s="167"/>
      <c r="AJ51" s="163"/>
      <c r="AK51" s="169"/>
      <c r="AL51" s="169"/>
      <c r="AM51" s="169"/>
      <c r="AN51" s="167"/>
      <c r="AQ51" s="170"/>
      <c r="AR51" s="163"/>
      <c r="AS51" s="169"/>
      <c r="AT51" s="169"/>
      <c r="AU51" s="169"/>
      <c r="AV51" s="170"/>
      <c r="AY51" s="172"/>
      <c r="AZ51" s="163"/>
      <c r="BA51" s="164"/>
      <c r="BB51" s="169"/>
      <c r="BC51" s="169"/>
      <c r="BD51" s="172"/>
    </row>
    <row r="52" ht="16.5" spans="27:56">
      <c r="AA52" s="160"/>
      <c r="AB52" s="163"/>
      <c r="AC52" s="164"/>
      <c r="AD52" s="164"/>
      <c r="AE52" s="164"/>
      <c r="AF52" s="160"/>
      <c r="AI52" s="167"/>
      <c r="AJ52" s="163"/>
      <c r="AK52" s="169"/>
      <c r="AL52" s="169"/>
      <c r="AM52" s="169"/>
      <c r="AN52" s="167"/>
      <c r="AQ52" s="170"/>
      <c r="AR52" s="163"/>
      <c r="AS52" s="169"/>
      <c r="AT52" s="169"/>
      <c r="AU52" s="169"/>
      <c r="AV52" s="170"/>
      <c r="AY52" s="172"/>
      <c r="AZ52" s="163"/>
      <c r="BA52" s="164"/>
      <c r="BB52" s="169"/>
      <c r="BC52" s="169"/>
      <c r="BD52" s="172"/>
    </row>
    <row r="53" ht="16.5" spans="27:56">
      <c r="AA53" s="160"/>
      <c r="AB53" s="163"/>
      <c r="AC53" s="164"/>
      <c r="AD53" s="164"/>
      <c r="AE53" s="164"/>
      <c r="AF53" s="160"/>
      <c r="AI53" s="167"/>
      <c r="AJ53" s="163"/>
      <c r="AK53" s="169"/>
      <c r="AL53" s="169"/>
      <c r="AM53" s="169"/>
      <c r="AN53" s="167"/>
      <c r="AQ53" s="170"/>
      <c r="AR53" s="163"/>
      <c r="AS53" s="169"/>
      <c r="AT53" s="169"/>
      <c r="AU53" s="169"/>
      <c r="AV53" s="170"/>
      <c r="AY53" s="172"/>
      <c r="AZ53" s="163"/>
      <c r="BA53" s="164"/>
      <c r="BB53" s="169"/>
      <c r="BC53" s="169"/>
      <c r="BD53" s="172"/>
    </row>
    <row r="54" ht="16.5" spans="27:56">
      <c r="AA54" s="160"/>
      <c r="AB54" s="163"/>
      <c r="AC54" s="164"/>
      <c r="AD54" s="164"/>
      <c r="AE54" s="164"/>
      <c r="AF54" s="160"/>
      <c r="AI54" s="167"/>
      <c r="AJ54" s="163"/>
      <c r="AK54" s="169"/>
      <c r="AL54" s="169"/>
      <c r="AM54" s="169"/>
      <c r="AN54" s="167"/>
      <c r="AQ54" s="170"/>
      <c r="AR54" s="163"/>
      <c r="AS54" s="169"/>
      <c r="AT54" s="169"/>
      <c r="AU54" s="169"/>
      <c r="AV54" s="170"/>
      <c r="AY54" s="172"/>
      <c r="AZ54" s="163"/>
      <c r="BA54" s="164"/>
      <c r="BB54" s="169"/>
      <c r="BC54" s="169"/>
      <c r="BD54" s="172"/>
    </row>
    <row r="55" ht="16.5" spans="27:56">
      <c r="AA55" s="160"/>
      <c r="AB55" s="163"/>
      <c r="AC55" s="164"/>
      <c r="AD55" s="164"/>
      <c r="AE55" s="164"/>
      <c r="AF55" s="160"/>
      <c r="AI55" s="167"/>
      <c r="AJ55" s="163"/>
      <c r="AK55" s="169"/>
      <c r="AL55" s="169"/>
      <c r="AM55" s="169"/>
      <c r="AN55" s="167"/>
      <c r="AQ55" s="170"/>
      <c r="AR55" s="163"/>
      <c r="AS55" s="169"/>
      <c r="AT55" s="169"/>
      <c r="AU55" s="169"/>
      <c r="AV55" s="170"/>
      <c r="AY55" s="172"/>
      <c r="AZ55" s="163"/>
      <c r="BA55" s="164"/>
      <c r="BB55" s="169"/>
      <c r="BC55" s="169"/>
      <c r="BD55" s="172"/>
    </row>
    <row r="56" ht="16.5" spans="27:56">
      <c r="AA56" s="160"/>
      <c r="AB56" s="163"/>
      <c r="AC56" s="164"/>
      <c r="AD56" s="164"/>
      <c r="AE56" s="164"/>
      <c r="AF56" s="160"/>
      <c r="AI56" s="167"/>
      <c r="AJ56" s="163"/>
      <c r="AK56" s="169"/>
      <c r="AL56" s="169"/>
      <c r="AM56" s="169"/>
      <c r="AN56" s="167"/>
      <c r="AQ56" s="170"/>
      <c r="AR56" s="163"/>
      <c r="AS56" s="169"/>
      <c r="AT56" s="169"/>
      <c r="AU56" s="169"/>
      <c r="AV56" s="170"/>
      <c r="AY56" s="172"/>
      <c r="AZ56" s="163"/>
      <c r="BA56" s="164"/>
      <c r="BB56" s="169"/>
      <c r="BC56" s="169"/>
      <c r="BD56" s="172"/>
    </row>
    <row r="57" ht="16.5" spans="27:56">
      <c r="AA57" s="160"/>
      <c r="AB57" s="163"/>
      <c r="AC57" s="164"/>
      <c r="AD57" s="164"/>
      <c r="AE57" s="164"/>
      <c r="AF57" s="160"/>
      <c r="AI57" s="167"/>
      <c r="AJ57" s="163"/>
      <c r="AK57" s="169"/>
      <c r="AL57" s="169"/>
      <c r="AM57" s="169"/>
      <c r="AN57" s="167"/>
      <c r="AQ57" s="170"/>
      <c r="AR57" s="163"/>
      <c r="AS57" s="169"/>
      <c r="AT57" s="169"/>
      <c r="AU57" s="169"/>
      <c r="AV57" s="170"/>
      <c r="AY57" s="172"/>
      <c r="AZ57" s="163"/>
      <c r="BA57" s="164"/>
      <c r="BB57" s="169"/>
      <c r="BC57" s="169"/>
      <c r="BD57" s="172"/>
    </row>
    <row r="58" ht="16.5" spans="27:56">
      <c r="AA58" s="160"/>
      <c r="AB58" s="163"/>
      <c r="AC58" s="164"/>
      <c r="AD58" s="164"/>
      <c r="AE58" s="164"/>
      <c r="AF58" s="160"/>
      <c r="AI58" s="167"/>
      <c r="AJ58" s="163"/>
      <c r="AK58" s="169"/>
      <c r="AL58" s="169"/>
      <c r="AM58" s="169"/>
      <c r="AN58" s="167"/>
      <c r="AQ58" s="170"/>
      <c r="AR58" s="163"/>
      <c r="AS58" s="169"/>
      <c r="AT58" s="169"/>
      <c r="AU58" s="169"/>
      <c r="AV58" s="170"/>
      <c r="AY58" s="172"/>
      <c r="AZ58" s="163"/>
      <c r="BA58" s="164"/>
      <c r="BB58" s="169"/>
      <c r="BC58" s="169"/>
      <c r="BD58" s="172"/>
    </row>
    <row r="59" ht="16.5" spans="27:56">
      <c r="AA59" s="160"/>
      <c r="AB59" s="163"/>
      <c r="AC59" s="164"/>
      <c r="AD59" s="164"/>
      <c r="AE59" s="164"/>
      <c r="AF59" s="160"/>
      <c r="AI59" s="167"/>
      <c r="AJ59" s="163"/>
      <c r="AK59" s="169"/>
      <c r="AL59" s="169"/>
      <c r="AM59" s="169"/>
      <c r="AN59" s="167"/>
      <c r="AQ59" s="170"/>
      <c r="AR59" s="163"/>
      <c r="AS59" s="169"/>
      <c r="AT59" s="169"/>
      <c r="AU59" s="169"/>
      <c r="AV59" s="170"/>
      <c r="AY59" s="172"/>
      <c r="AZ59" s="163"/>
      <c r="BA59" s="164"/>
      <c r="BB59" s="169"/>
      <c r="BC59" s="169"/>
      <c r="BD59" s="172"/>
    </row>
    <row r="60" ht="16.5" spans="27:56">
      <c r="AA60" s="160"/>
      <c r="AB60" s="163"/>
      <c r="AC60" s="164"/>
      <c r="AD60" s="164"/>
      <c r="AE60" s="164"/>
      <c r="AF60" s="160"/>
      <c r="AI60" s="167"/>
      <c r="AJ60" s="163"/>
      <c r="AK60" s="169"/>
      <c r="AL60" s="169"/>
      <c r="AM60" s="169"/>
      <c r="AN60" s="167"/>
      <c r="AQ60" s="170"/>
      <c r="AR60" s="163"/>
      <c r="AS60" s="169"/>
      <c r="AT60" s="169"/>
      <c r="AU60" s="169"/>
      <c r="AV60" s="170"/>
      <c r="AY60" s="172"/>
      <c r="AZ60" s="163"/>
      <c r="BA60" s="164"/>
      <c r="BB60" s="169"/>
      <c r="BC60" s="169"/>
      <c r="BD60" s="172"/>
    </row>
    <row r="61" ht="16.5" spans="27:56">
      <c r="AA61" s="160"/>
      <c r="AB61" s="163"/>
      <c r="AC61" s="164"/>
      <c r="AD61" s="164"/>
      <c r="AE61" s="164"/>
      <c r="AF61" s="160"/>
      <c r="AI61" s="167"/>
      <c r="AJ61" s="163"/>
      <c r="AK61" s="169"/>
      <c r="AL61" s="169"/>
      <c r="AM61" s="169"/>
      <c r="AN61" s="167"/>
      <c r="AQ61" s="170"/>
      <c r="AR61" s="163"/>
      <c r="AS61" s="169"/>
      <c r="AT61" s="169"/>
      <c r="AU61" s="169"/>
      <c r="AV61" s="170"/>
      <c r="AY61" s="172"/>
      <c r="AZ61" s="163"/>
      <c r="BA61" s="164"/>
      <c r="BB61" s="169"/>
      <c r="BC61" s="169"/>
      <c r="BD61" s="172"/>
    </row>
    <row r="62" ht="16.5" spans="27:56">
      <c r="AA62" s="160"/>
      <c r="AB62" s="163"/>
      <c r="AC62" s="164"/>
      <c r="AD62" s="164"/>
      <c r="AE62" s="164"/>
      <c r="AF62" s="160"/>
      <c r="AI62" s="167"/>
      <c r="AJ62" s="163"/>
      <c r="AK62" s="169"/>
      <c r="AL62" s="169"/>
      <c r="AM62" s="169"/>
      <c r="AN62" s="167"/>
      <c r="AQ62" s="170"/>
      <c r="AR62" s="163"/>
      <c r="AS62" s="169"/>
      <c r="AT62" s="169"/>
      <c r="AU62" s="169"/>
      <c r="AV62" s="170"/>
      <c r="AY62" s="172"/>
      <c r="AZ62" s="163"/>
      <c r="BA62" s="164"/>
      <c r="BB62" s="169"/>
      <c r="BC62" s="169"/>
      <c r="BD62" s="172"/>
    </row>
    <row r="63" ht="16.5" spans="27:56">
      <c r="AA63" s="160"/>
      <c r="AB63" s="163"/>
      <c r="AC63" s="164"/>
      <c r="AD63" s="164"/>
      <c r="AE63" s="164"/>
      <c r="AF63" s="160"/>
      <c r="AI63" s="167"/>
      <c r="AJ63" s="163"/>
      <c r="AK63" s="169"/>
      <c r="AL63" s="169"/>
      <c r="AM63" s="169"/>
      <c r="AN63" s="167"/>
      <c r="AQ63" s="170"/>
      <c r="AR63" s="163"/>
      <c r="AS63" s="169"/>
      <c r="AT63" s="169"/>
      <c r="AU63" s="169"/>
      <c r="AV63" s="170"/>
      <c r="AY63" s="172"/>
      <c r="AZ63" s="163"/>
      <c r="BA63" s="164"/>
      <c r="BB63" s="169"/>
      <c r="BC63" s="169"/>
      <c r="BD63" s="172"/>
    </row>
    <row r="64" ht="16.5" spans="27:56">
      <c r="AA64" s="160"/>
      <c r="AB64" s="163"/>
      <c r="AC64" s="164"/>
      <c r="AD64" s="164"/>
      <c r="AE64" s="164"/>
      <c r="AF64" s="160"/>
      <c r="AI64" s="167"/>
      <c r="AJ64" s="163"/>
      <c r="AK64" s="169"/>
      <c r="AL64" s="169"/>
      <c r="AM64" s="169"/>
      <c r="AN64" s="167"/>
      <c r="AQ64" s="170"/>
      <c r="AR64" s="163"/>
      <c r="AS64" s="169"/>
      <c r="AT64" s="169"/>
      <c r="AU64" s="169"/>
      <c r="AV64" s="170"/>
      <c r="AY64" s="172"/>
      <c r="AZ64" s="163"/>
      <c r="BA64" s="164"/>
      <c r="BB64" s="169"/>
      <c r="BC64" s="169"/>
      <c r="BD64" s="172"/>
    </row>
    <row r="65" ht="16.5" spans="27:56">
      <c r="AA65" s="160"/>
      <c r="AB65" s="163"/>
      <c r="AC65" s="164"/>
      <c r="AD65" s="164"/>
      <c r="AE65" s="164"/>
      <c r="AF65" s="160"/>
      <c r="AI65" s="167"/>
      <c r="AJ65" s="163"/>
      <c r="AK65" s="169"/>
      <c r="AL65" s="169"/>
      <c r="AM65" s="169"/>
      <c r="AN65" s="167"/>
      <c r="AQ65" s="170"/>
      <c r="AR65" s="163"/>
      <c r="AS65" s="169"/>
      <c r="AT65" s="169"/>
      <c r="AU65" s="169"/>
      <c r="AV65" s="170"/>
      <c r="AY65" s="172"/>
      <c r="AZ65" s="163"/>
      <c r="BA65" s="164"/>
      <c r="BB65" s="169"/>
      <c r="BC65" s="169"/>
      <c r="BD65" s="172"/>
    </row>
    <row r="66" ht="16.5" spans="27:56">
      <c r="AA66" s="160"/>
      <c r="AB66" s="163"/>
      <c r="AC66" s="164"/>
      <c r="AD66" s="164"/>
      <c r="AE66" s="164"/>
      <c r="AF66" s="160"/>
      <c r="AI66" s="167"/>
      <c r="AJ66" s="163"/>
      <c r="AK66" s="169"/>
      <c r="AL66" s="169"/>
      <c r="AM66" s="169"/>
      <c r="AN66" s="167"/>
      <c r="AQ66" s="170"/>
      <c r="AR66" s="163"/>
      <c r="AS66" s="169"/>
      <c r="AT66" s="169"/>
      <c r="AU66" s="169"/>
      <c r="AV66" s="170"/>
      <c r="AY66" s="172"/>
      <c r="AZ66" s="163"/>
      <c r="BA66" s="164"/>
      <c r="BB66" s="169"/>
      <c r="BC66" s="169"/>
      <c r="BD66" s="172"/>
    </row>
    <row r="67" ht="16.5" spans="27:56">
      <c r="AA67" s="160"/>
      <c r="AB67" s="163"/>
      <c r="AC67" s="164"/>
      <c r="AD67" s="164"/>
      <c r="AE67" s="164"/>
      <c r="AF67" s="160"/>
      <c r="AI67" s="167"/>
      <c r="AJ67" s="163"/>
      <c r="AK67" s="169"/>
      <c r="AL67" s="169"/>
      <c r="AM67" s="169"/>
      <c r="AN67" s="167"/>
      <c r="AQ67" s="170"/>
      <c r="AR67" s="163"/>
      <c r="AS67" s="169"/>
      <c r="AT67" s="169"/>
      <c r="AU67" s="169"/>
      <c r="AV67" s="170"/>
      <c r="AY67" s="172"/>
      <c r="AZ67" s="163"/>
      <c r="BA67" s="164"/>
      <c r="BB67" s="169"/>
      <c r="BC67" s="169"/>
      <c r="BD67" s="172"/>
    </row>
    <row r="68" ht="16.5" spans="27:56">
      <c r="AA68" s="160"/>
      <c r="AB68" s="163"/>
      <c r="AC68" s="164"/>
      <c r="AD68" s="164"/>
      <c r="AE68" s="164"/>
      <c r="AF68" s="160"/>
      <c r="AI68" s="167"/>
      <c r="AJ68" s="163"/>
      <c r="AK68" s="169"/>
      <c r="AL68" s="169"/>
      <c r="AM68" s="169"/>
      <c r="AN68" s="167"/>
      <c r="AQ68" s="170"/>
      <c r="AR68" s="163"/>
      <c r="AS68" s="169"/>
      <c r="AT68" s="169"/>
      <c r="AU68" s="169"/>
      <c r="AV68" s="170"/>
      <c r="AY68" s="172"/>
      <c r="AZ68" s="163"/>
      <c r="BA68" s="164"/>
      <c r="BB68" s="169"/>
      <c r="BC68" s="169"/>
      <c r="BD68" s="172"/>
    </row>
    <row r="69" ht="16.5" spans="27:56">
      <c r="AA69" s="160"/>
      <c r="AB69" s="163"/>
      <c r="AC69" s="164"/>
      <c r="AD69" s="164"/>
      <c r="AE69" s="164"/>
      <c r="AF69" s="160"/>
      <c r="AI69" s="167"/>
      <c r="AJ69" s="163"/>
      <c r="AK69" s="169"/>
      <c r="AL69" s="169"/>
      <c r="AM69" s="169"/>
      <c r="AN69" s="167"/>
      <c r="AQ69" s="170"/>
      <c r="AR69" s="163"/>
      <c r="AS69" s="169"/>
      <c r="AT69" s="169"/>
      <c r="AU69" s="169"/>
      <c r="AV69" s="170"/>
      <c r="AY69" s="172"/>
      <c r="AZ69" s="163"/>
      <c r="BA69" s="164"/>
      <c r="BB69" s="169"/>
      <c r="BC69" s="169"/>
      <c r="BD69" s="172"/>
    </row>
    <row r="70" ht="16.5" spans="27:56">
      <c r="AA70" s="160"/>
      <c r="AB70" s="163"/>
      <c r="AC70" s="164"/>
      <c r="AD70" s="164"/>
      <c r="AE70" s="164"/>
      <c r="AF70" s="160"/>
      <c r="AI70" s="167"/>
      <c r="AJ70" s="163"/>
      <c r="AK70" s="169"/>
      <c r="AL70" s="169"/>
      <c r="AM70" s="169"/>
      <c r="AN70" s="167"/>
      <c r="AQ70" s="170"/>
      <c r="AR70" s="163"/>
      <c r="AS70" s="169"/>
      <c r="AT70" s="169"/>
      <c r="AU70" s="169"/>
      <c r="AV70" s="170"/>
      <c r="AY70" s="172"/>
      <c r="AZ70" s="163"/>
      <c r="BA70" s="164"/>
      <c r="BB70" s="169"/>
      <c r="BC70" s="169"/>
      <c r="BD70" s="172"/>
    </row>
    <row r="71" ht="16.5" spans="27:56">
      <c r="AA71" s="160"/>
      <c r="AB71" s="163"/>
      <c r="AC71" s="164"/>
      <c r="AD71" s="164"/>
      <c r="AE71" s="164"/>
      <c r="AF71" s="160"/>
      <c r="AI71" s="167"/>
      <c r="AJ71" s="163"/>
      <c r="AK71" s="169"/>
      <c r="AL71" s="169"/>
      <c r="AM71" s="169"/>
      <c r="AN71" s="167"/>
      <c r="AQ71" s="170"/>
      <c r="AR71" s="163"/>
      <c r="AS71" s="169"/>
      <c r="AT71" s="169"/>
      <c r="AU71" s="169"/>
      <c r="AV71" s="170"/>
      <c r="AY71" s="172"/>
      <c r="AZ71" s="163"/>
      <c r="BA71" s="164"/>
      <c r="BB71" s="169"/>
      <c r="BC71" s="169"/>
      <c r="BD71" s="172"/>
    </row>
    <row r="72" ht="16.5" spans="27:56">
      <c r="AA72" s="160"/>
      <c r="AB72" s="163"/>
      <c r="AC72" s="164"/>
      <c r="AD72" s="164"/>
      <c r="AE72" s="164"/>
      <c r="AF72" s="160"/>
      <c r="AI72" s="167"/>
      <c r="AJ72" s="163"/>
      <c r="AK72" s="169"/>
      <c r="AL72" s="169"/>
      <c r="AM72" s="169"/>
      <c r="AN72" s="167"/>
      <c r="AQ72" s="170"/>
      <c r="AR72" s="163"/>
      <c r="AS72" s="169"/>
      <c r="AT72" s="169"/>
      <c r="AU72" s="169"/>
      <c r="AV72" s="170"/>
      <c r="AY72" s="172"/>
      <c r="AZ72" s="163"/>
      <c r="BA72" s="164"/>
      <c r="BB72" s="169"/>
      <c r="BC72" s="169"/>
      <c r="BD72" s="172"/>
    </row>
    <row r="73" ht="16.5" spans="27:56">
      <c r="AA73" s="160"/>
      <c r="AB73" s="163"/>
      <c r="AC73" s="164"/>
      <c r="AD73" s="164"/>
      <c r="AE73" s="164"/>
      <c r="AF73" s="160"/>
      <c r="AI73" s="167"/>
      <c r="AJ73" s="163"/>
      <c r="AK73" s="169"/>
      <c r="AL73" s="169"/>
      <c r="AM73" s="169"/>
      <c r="AN73" s="167"/>
      <c r="AQ73" s="170"/>
      <c r="AR73" s="163"/>
      <c r="AS73" s="169"/>
      <c r="AT73" s="169"/>
      <c r="AU73" s="169"/>
      <c r="AV73" s="170"/>
      <c r="AY73" s="172"/>
      <c r="AZ73" s="163"/>
      <c r="BA73" s="164"/>
      <c r="BB73" s="169"/>
      <c r="BC73" s="169"/>
      <c r="BD73" s="172"/>
    </row>
    <row r="74" ht="16.5" spans="27:56">
      <c r="AA74" s="160"/>
      <c r="AB74" s="163"/>
      <c r="AC74" s="164"/>
      <c r="AD74" s="164"/>
      <c r="AE74" s="164"/>
      <c r="AF74" s="160"/>
      <c r="AI74" s="167"/>
      <c r="AJ74" s="163"/>
      <c r="AK74" s="169"/>
      <c r="AL74" s="169"/>
      <c r="AM74" s="169"/>
      <c r="AN74" s="167"/>
      <c r="AQ74" s="170"/>
      <c r="AR74" s="163"/>
      <c r="AS74" s="169"/>
      <c r="AT74" s="169"/>
      <c r="AU74" s="169"/>
      <c r="AV74" s="170"/>
      <c r="AY74" s="172"/>
      <c r="AZ74" s="163"/>
      <c r="BA74" s="164"/>
      <c r="BB74" s="169"/>
      <c r="BC74" s="169"/>
      <c r="BD74" s="172"/>
    </row>
    <row r="75" ht="16.5" spans="27:56">
      <c r="AA75" s="160"/>
      <c r="AB75" s="163"/>
      <c r="AC75" s="164"/>
      <c r="AD75" s="164"/>
      <c r="AE75" s="164"/>
      <c r="AF75" s="160"/>
      <c r="AI75" s="167"/>
      <c r="AJ75" s="163"/>
      <c r="AK75" s="169"/>
      <c r="AL75" s="169"/>
      <c r="AM75" s="169"/>
      <c r="AN75" s="167"/>
      <c r="AQ75" s="170"/>
      <c r="AR75" s="163"/>
      <c r="AS75" s="169"/>
      <c r="AT75" s="169"/>
      <c r="AU75" s="169"/>
      <c r="AV75" s="170"/>
      <c r="AY75" s="172"/>
      <c r="AZ75" s="163"/>
      <c r="BA75" s="164"/>
      <c r="BB75" s="169"/>
      <c r="BC75" s="169"/>
      <c r="BD75" s="172"/>
    </row>
    <row r="76" ht="16.5" spans="27:56">
      <c r="AA76" s="160"/>
      <c r="AB76" s="163"/>
      <c r="AC76" s="164"/>
      <c r="AD76" s="164"/>
      <c r="AE76" s="164"/>
      <c r="AF76" s="160"/>
      <c r="AI76" s="167"/>
      <c r="AJ76" s="163"/>
      <c r="AK76" s="169"/>
      <c r="AL76" s="169"/>
      <c r="AM76" s="169"/>
      <c r="AN76" s="167"/>
      <c r="AQ76" s="170"/>
      <c r="AR76" s="163"/>
      <c r="AS76" s="169"/>
      <c r="AT76" s="169"/>
      <c r="AU76" s="169"/>
      <c r="AV76" s="170"/>
      <c r="AY76" s="172"/>
      <c r="AZ76" s="163"/>
      <c r="BA76" s="164"/>
      <c r="BB76" s="169"/>
      <c r="BC76" s="169"/>
      <c r="BD76" s="172"/>
    </row>
    <row r="77" ht="16.5" spans="27:56">
      <c r="AA77" s="160"/>
      <c r="AB77" s="163"/>
      <c r="AC77" s="164"/>
      <c r="AD77" s="164"/>
      <c r="AE77" s="164"/>
      <c r="AF77" s="160"/>
      <c r="AI77" s="167"/>
      <c r="AJ77" s="163"/>
      <c r="AK77" s="169"/>
      <c r="AL77" s="169"/>
      <c r="AM77" s="169"/>
      <c r="AN77" s="167"/>
      <c r="AQ77" s="170"/>
      <c r="AR77" s="163"/>
      <c r="AS77" s="169"/>
      <c r="AT77" s="169"/>
      <c r="AU77" s="169"/>
      <c r="AV77" s="170"/>
      <c r="AY77" s="172"/>
      <c r="AZ77" s="163"/>
      <c r="BA77" s="164"/>
      <c r="BB77" s="169"/>
      <c r="BC77" s="169"/>
      <c r="BD77" s="172"/>
    </row>
    <row r="78" ht="16.5" spans="27:56">
      <c r="AA78" s="160"/>
      <c r="AB78" s="163"/>
      <c r="AC78" s="164"/>
      <c r="AD78" s="164"/>
      <c r="AE78" s="164"/>
      <c r="AF78" s="160"/>
      <c r="AI78" s="167"/>
      <c r="AJ78" s="163"/>
      <c r="AK78" s="169"/>
      <c r="AL78" s="169"/>
      <c r="AM78" s="169"/>
      <c r="AN78" s="167"/>
      <c r="AQ78" s="170"/>
      <c r="AR78" s="163"/>
      <c r="AS78" s="169"/>
      <c r="AT78" s="169"/>
      <c r="AU78" s="169"/>
      <c r="AV78" s="170"/>
      <c r="AY78" s="172"/>
      <c r="AZ78" s="163"/>
      <c r="BA78" s="164"/>
      <c r="BB78" s="169"/>
      <c r="BC78" s="169"/>
      <c r="BD78" s="172"/>
    </row>
    <row r="79" ht="16.5" spans="27:56">
      <c r="AA79" s="160"/>
      <c r="AB79" s="163"/>
      <c r="AC79" s="164"/>
      <c r="AD79" s="164"/>
      <c r="AE79" s="164"/>
      <c r="AF79" s="160"/>
      <c r="AI79" s="167"/>
      <c r="AJ79" s="163"/>
      <c r="AK79" s="169"/>
      <c r="AL79" s="169"/>
      <c r="AM79" s="169"/>
      <c r="AN79" s="167"/>
      <c r="AQ79" s="170"/>
      <c r="AR79" s="163"/>
      <c r="AS79" s="169"/>
      <c r="AT79" s="169"/>
      <c r="AU79" s="169"/>
      <c r="AV79" s="170"/>
      <c r="AY79" s="172"/>
      <c r="AZ79" s="163"/>
      <c r="BA79" s="164"/>
      <c r="BB79" s="169"/>
      <c r="BC79" s="169"/>
      <c r="BD79" s="172"/>
    </row>
    <row r="80" ht="16.5" spans="27:56">
      <c r="AA80" s="160"/>
      <c r="AB80" s="163"/>
      <c r="AC80" s="164"/>
      <c r="AD80" s="164"/>
      <c r="AE80" s="164"/>
      <c r="AF80" s="160"/>
      <c r="AI80" s="167"/>
      <c r="AJ80" s="163"/>
      <c r="AK80" s="169"/>
      <c r="AL80" s="169"/>
      <c r="AM80" s="169"/>
      <c r="AN80" s="167"/>
      <c r="AQ80" s="170"/>
      <c r="AR80" s="163"/>
      <c r="AS80" s="169"/>
      <c r="AT80" s="169"/>
      <c r="AU80" s="169"/>
      <c r="AV80" s="170"/>
      <c r="AY80" s="172"/>
      <c r="AZ80" s="163"/>
      <c r="BA80" s="164"/>
      <c r="BB80" s="169"/>
      <c r="BC80" s="169"/>
      <c r="BD80" s="172"/>
    </row>
    <row r="81" ht="16.5" spans="27:56">
      <c r="AA81" s="160"/>
      <c r="AB81" s="163"/>
      <c r="AC81" s="164"/>
      <c r="AD81" s="164"/>
      <c r="AE81" s="164"/>
      <c r="AF81" s="160"/>
      <c r="AI81" s="167"/>
      <c r="AJ81" s="163"/>
      <c r="AK81" s="169"/>
      <c r="AL81" s="169"/>
      <c r="AM81" s="169"/>
      <c r="AN81" s="167"/>
      <c r="AQ81" s="170"/>
      <c r="AR81" s="163"/>
      <c r="AS81" s="169"/>
      <c r="AT81" s="169"/>
      <c r="AU81" s="169"/>
      <c r="AV81" s="170"/>
      <c r="AY81" s="172"/>
      <c r="AZ81" s="163"/>
      <c r="BA81" s="164"/>
      <c r="BB81" s="169"/>
      <c r="BC81" s="169"/>
      <c r="BD81" s="172"/>
    </row>
    <row r="82" ht="16.5" spans="27:56">
      <c r="AA82" s="160"/>
      <c r="AB82" s="163"/>
      <c r="AC82" s="164"/>
      <c r="AD82" s="164"/>
      <c r="AE82" s="164"/>
      <c r="AF82" s="160"/>
      <c r="AI82" s="167"/>
      <c r="AJ82" s="163"/>
      <c r="AK82" s="169"/>
      <c r="AL82" s="169"/>
      <c r="AM82" s="169"/>
      <c r="AN82" s="167"/>
      <c r="AQ82" s="170"/>
      <c r="AR82" s="163"/>
      <c r="AS82" s="169"/>
      <c r="AT82" s="169"/>
      <c r="AU82" s="169"/>
      <c r="AV82" s="170"/>
      <c r="AY82" s="172"/>
      <c r="AZ82" s="163"/>
      <c r="BA82" s="164"/>
      <c r="BB82" s="169"/>
      <c r="BC82" s="169"/>
      <c r="BD82" s="172"/>
    </row>
    <row r="83" ht="16.5" spans="27:56">
      <c r="AA83" s="160"/>
      <c r="AB83" s="163"/>
      <c r="AC83" s="164"/>
      <c r="AD83" s="164"/>
      <c r="AE83" s="164"/>
      <c r="AF83" s="160"/>
      <c r="AI83" s="167"/>
      <c r="AJ83" s="163"/>
      <c r="AK83" s="169"/>
      <c r="AL83" s="169"/>
      <c r="AM83" s="169"/>
      <c r="AN83" s="167"/>
      <c r="AQ83" s="170"/>
      <c r="AR83" s="163"/>
      <c r="AS83" s="169"/>
      <c r="AT83" s="169"/>
      <c r="AU83" s="169"/>
      <c r="AV83" s="170"/>
      <c r="AY83" s="172"/>
      <c r="AZ83" s="163"/>
      <c r="BA83" s="164"/>
      <c r="BB83" s="169"/>
      <c r="BC83" s="169"/>
      <c r="BD83" s="172"/>
    </row>
    <row r="84" ht="16.5" spans="27:56">
      <c r="AA84" s="160"/>
      <c r="AB84" s="163"/>
      <c r="AC84" s="164"/>
      <c r="AD84" s="164"/>
      <c r="AE84" s="164"/>
      <c r="AF84" s="160"/>
      <c r="AI84" s="167"/>
      <c r="AJ84" s="163"/>
      <c r="AK84" s="169"/>
      <c r="AL84" s="169"/>
      <c r="AM84" s="169"/>
      <c r="AN84" s="167"/>
      <c r="AQ84" s="170"/>
      <c r="AR84" s="163"/>
      <c r="AS84" s="169"/>
      <c r="AT84" s="169"/>
      <c r="AU84" s="169"/>
      <c r="AV84" s="170"/>
      <c r="AY84" s="172"/>
      <c r="AZ84" s="163"/>
      <c r="BA84" s="164"/>
      <c r="BB84" s="169"/>
      <c r="BC84" s="169"/>
      <c r="BD84" s="172"/>
    </row>
    <row r="85" ht="16.5" spans="27:56">
      <c r="AA85" s="160"/>
      <c r="AB85" s="163"/>
      <c r="AC85" s="164"/>
      <c r="AD85" s="164"/>
      <c r="AE85" s="164"/>
      <c r="AF85" s="160"/>
      <c r="AI85" s="167"/>
      <c r="AJ85" s="163"/>
      <c r="AK85" s="169"/>
      <c r="AL85" s="169"/>
      <c r="AM85" s="169"/>
      <c r="AN85" s="167"/>
      <c r="AQ85" s="170"/>
      <c r="AR85" s="163"/>
      <c r="AS85" s="169"/>
      <c r="AT85" s="169"/>
      <c r="AU85" s="169"/>
      <c r="AV85" s="170"/>
      <c r="AY85" s="172"/>
      <c r="AZ85" s="163"/>
      <c r="BA85" s="164"/>
      <c r="BB85" s="169"/>
      <c r="BC85" s="169"/>
      <c r="BD85" s="172"/>
    </row>
    <row r="86" ht="16.5" spans="27:56">
      <c r="AA86" s="160"/>
      <c r="AB86" s="163"/>
      <c r="AC86" s="164"/>
      <c r="AD86" s="164"/>
      <c r="AE86" s="164"/>
      <c r="AF86" s="160"/>
      <c r="AI86" s="167"/>
      <c r="AJ86" s="163"/>
      <c r="AK86" s="169"/>
      <c r="AL86" s="169"/>
      <c r="AM86" s="169"/>
      <c r="AN86" s="167"/>
      <c r="AQ86" s="170"/>
      <c r="AR86" s="163"/>
      <c r="AS86" s="169"/>
      <c r="AT86" s="169"/>
      <c r="AU86" s="169"/>
      <c r="AV86" s="170"/>
      <c r="AY86" s="172"/>
      <c r="AZ86" s="163"/>
      <c r="BA86" s="164"/>
      <c r="BB86" s="169"/>
      <c r="BC86" s="169"/>
      <c r="BD86" s="172"/>
    </row>
    <row r="87" ht="16.5" spans="27:56">
      <c r="AA87" s="160"/>
      <c r="AB87" s="163"/>
      <c r="AC87" s="164"/>
      <c r="AD87" s="164"/>
      <c r="AE87" s="164"/>
      <c r="AF87" s="160"/>
      <c r="AI87" s="167"/>
      <c r="AJ87" s="163"/>
      <c r="AK87" s="169"/>
      <c r="AL87" s="169"/>
      <c r="AM87" s="169"/>
      <c r="AN87" s="167"/>
      <c r="AQ87" s="170"/>
      <c r="AR87" s="163"/>
      <c r="AS87" s="169"/>
      <c r="AT87" s="169"/>
      <c r="AU87" s="169"/>
      <c r="AV87" s="170"/>
      <c r="AY87" s="172"/>
      <c r="AZ87" s="163"/>
      <c r="BA87" s="164"/>
      <c r="BB87" s="169"/>
      <c r="BC87" s="169"/>
      <c r="BD87" s="172"/>
    </row>
    <row r="88" ht="16.5" spans="27:56">
      <c r="AA88" s="160"/>
      <c r="AB88" s="163"/>
      <c r="AC88" s="164"/>
      <c r="AD88" s="164"/>
      <c r="AE88" s="164"/>
      <c r="AF88" s="160"/>
      <c r="AI88" s="167"/>
      <c r="AJ88" s="163"/>
      <c r="AK88" s="169"/>
      <c r="AL88" s="169"/>
      <c r="AM88" s="169"/>
      <c r="AN88" s="167"/>
      <c r="AQ88" s="170"/>
      <c r="AR88" s="163"/>
      <c r="AS88" s="169"/>
      <c r="AT88" s="169"/>
      <c r="AU88" s="169"/>
      <c r="AV88" s="170"/>
      <c r="AY88" s="172"/>
      <c r="AZ88" s="163"/>
      <c r="BA88" s="164"/>
      <c r="BB88" s="169"/>
      <c r="BC88" s="169"/>
      <c r="BD88" s="172"/>
    </row>
    <row r="89" ht="16.5" spans="27:56">
      <c r="AA89" s="160"/>
      <c r="AB89" s="163"/>
      <c r="AC89" s="164"/>
      <c r="AD89" s="164"/>
      <c r="AE89" s="164"/>
      <c r="AF89" s="160"/>
      <c r="AI89" s="167"/>
      <c r="AJ89" s="163"/>
      <c r="AK89" s="169"/>
      <c r="AL89" s="169"/>
      <c r="AM89" s="169"/>
      <c r="AN89" s="167"/>
      <c r="AQ89" s="170"/>
      <c r="AR89" s="163"/>
      <c r="AS89" s="169"/>
      <c r="AT89" s="169"/>
      <c r="AU89" s="169"/>
      <c r="AV89" s="170"/>
      <c r="AY89" s="172"/>
      <c r="AZ89" s="163"/>
      <c r="BA89" s="164"/>
      <c r="BB89" s="169"/>
      <c r="BC89" s="169"/>
      <c r="BD89" s="172"/>
    </row>
    <row r="90" ht="16.5" spans="27:56">
      <c r="AA90" s="160"/>
      <c r="AB90" s="163"/>
      <c r="AC90" s="164"/>
      <c r="AD90" s="164"/>
      <c r="AE90" s="164"/>
      <c r="AF90" s="160"/>
      <c r="AI90" s="167"/>
      <c r="AJ90" s="163"/>
      <c r="AK90" s="169"/>
      <c r="AL90" s="169"/>
      <c r="AM90" s="169"/>
      <c r="AN90" s="167"/>
      <c r="AQ90" s="170"/>
      <c r="AR90" s="163"/>
      <c r="AS90" s="169"/>
      <c r="AT90" s="169"/>
      <c r="AU90" s="169"/>
      <c r="AV90" s="170"/>
      <c r="AY90" s="172"/>
      <c r="AZ90" s="163"/>
      <c r="BA90" s="164"/>
      <c r="BB90" s="169"/>
      <c r="BC90" s="169"/>
      <c r="BD90" s="172"/>
    </row>
    <row r="91" ht="16.5" spans="27:56">
      <c r="AA91" s="160"/>
      <c r="AB91" s="163"/>
      <c r="AC91" s="164"/>
      <c r="AD91" s="164"/>
      <c r="AE91" s="164"/>
      <c r="AF91" s="160"/>
      <c r="AI91" s="167"/>
      <c r="AJ91" s="163"/>
      <c r="AK91" s="169"/>
      <c r="AL91" s="169"/>
      <c r="AM91" s="169"/>
      <c r="AN91" s="167"/>
      <c r="AQ91" s="170"/>
      <c r="AR91" s="163"/>
      <c r="AS91" s="169"/>
      <c r="AT91" s="169"/>
      <c r="AU91" s="169"/>
      <c r="AV91" s="170"/>
      <c r="AY91" s="172"/>
      <c r="AZ91" s="163"/>
      <c r="BA91" s="164"/>
      <c r="BB91" s="169"/>
      <c r="BC91" s="169"/>
      <c r="BD91" s="172"/>
    </row>
    <row r="92" ht="16.5" spans="27:56">
      <c r="AA92" s="160"/>
      <c r="AB92" s="163"/>
      <c r="AC92" s="164"/>
      <c r="AD92" s="164"/>
      <c r="AE92" s="164"/>
      <c r="AF92" s="160"/>
      <c r="AI92" s="167"/>
      <c r="AJ92" s="163"/>
      <c r="AK92" s="169"/>
      <c r="AL92" s="169"/>
      <c r="AM92" s="169"/>
      <c r="AN92" s="167"/>
      <c r="AQ92" s="170"/>
      <c r="AR92" s="163"/>
      <c r="AS92" s="169"/>
      <c r="AT92" s="169"/>
      <c r="AU92" s="169"/>
      <c r="AV92" s="170"/>
      <c r="AY92" s="172"/>
      <c r="AZ92" s="163"/>
      <c r="BA92" s="164"/>
      <c r="BB92" s="169"/>
      <c r="BC92" s="169"/>
      <c r="BD92" s="172"/>
    </row>
    <row r="93" ht="16.5" spans="27:56">
      <c r="AA93" s="160"/>
      <c r="AB93" s="163"/>
      <c r="AC93" s="164"/>
      <c r="AD93" s="164"/>
      <c r="AE93" s="164"/>
      <c r="AF93" s="160"/>
      <c r="AI93" s="167"/>
      <c r="AJ93" s="163"/>
      <c r="AK93" s="169"/>
      <c r="AL93" s="169"/>
      <c r="AM93" s="169"/>
      <c r="AN93" s="167"/>
      <c r="AQ93" s="170"/>
      <c r="AR93" s="163"/>
      <c r="AS93" s="169"/>
      <c r="AT93" s="169"/>
      <c r="AU93" s="169"/>
      <c r="AV93" s="170"/>
      <c r="AY93" s="172"/>
      <c r="AZ93" s="163"/>
      <c r="BA93" s="164"/>
      <c r="BB93" s="169"/>
      <c r="BC93" s="169"/>
      <c r="BD93" s="172"/>
    </row>
    <row r="94" ht="16.5" spans="27:56">
      <c r="AA94" s="160"/>
      <c r="AB94" s="163"/>
      <c r="AC94" s="164"/>
      <c r="AD94" s="164"/>
      <c r="AE94" s="164"/>
      <c r="AF94" s="160"/>
      <c r="AI94" s="167"/>
      <c r="AJ94" s="163"/>
      <c r="AK94" s="169"/>
      <c r="AL94" s="169"/>
      <c r="AM94" s="169"/>
      <c r="AN94" s="167"/>
      <c r="AQ94" s="170"/>
      <c r="AR94" s="163"/>
      <c r="AS94" s="169"/>
      <c r="AT94" s="169"/>
      <c r="AU94" s="169"/>
      <c r="AV94" s="170"/>
      <c r="AY94" s="172"/>
      <c r="AZ94" s="163"/>
      <c r="BA94" s="164"/>
      <c r="BB94" s="169"/>
      <c r="BC94" s="169"/>
      <c r="BD94" s="172"/>
    </row>
    <row r="95" ht="16.5" spans="27:56">
      <c r="AA95" s="160"/>
      <c r="AB95" s="163"/>
      <c r="AC95" s="164"/>
      <c r="AD95" s="164"/>
      <c r="AE95" s="164"/>
      <c r="AF95" s="160"/>
      <c r="AI95" s="167"/>
      <c r="AJ95" s="163"/>
      <c r="AK95" s="169"/>
      <c r="AL95" s="169"/>
      <c r="AM95" s="169"/>
      <c r="AN95" s="167"/>
      <c r="AQ95" s="170"/>
      <c r="AR95" s="163"/>
      <c r="AS95" s="169"/>
      <c r="AT95" s="169"/>
      <c r="AU95" s="169"/>
      <c r="AV95" s="170"/>
      <c r="AY95" s="172"/>
      <c r="AZ95" s="163"/>
      <c r="BA95" s="164"/>
      <c r="BB95" s="169"/>
      <c r="BC95" s="169"/>
      <c r="BD95" s="172"/>
    </row>
    <row r="96" ht="16.5" spans="27:56">
      <c r="AA96" s="160"/>
      <c r="AB96" s="163"/>
      <c r="AC96" s="164"/>
      <c r="AD96" s="164"/>
      <c r="AE96" s="164"/>
      <c r="AF96" s="160"/>
      <c r="AI96" s="167"/>
      <c r="AJ96" s="163"/>
      <c r="AK96" s="169"/>
      <c r="AL96" s="169"/>
      <c r="AM96" s="169"/>
      <c r="AN96" s="167"/>
      <c r="AQ96" s="170"/>
      <c r="AR96" s="163"/>
      <c r="AS96" s="169"/>
      <c r="AT96" s="169"/>
      <c r="AU96" s="169"/>
      <c r="AV96" s="170"/>
      <c r="AY96" s="172"/>
      <c r="AZ96" s="163"/>
      <c r="BA96" s="164"/>
      <c r="BB96" s="169"/>
      <c r="BC96" s="169"/>
      <c r="BD96" s="172"/>
    </row>
    <row r="97" ht="16.5" spans="27:56">
      <c r="AA97" s="160"/>
      <c r="AB97" s="163"/>
      <c r="AC97" s="164"/>
      <c r="AD97" s="164"/>
      <c r="AE97" s="164"/>
      <c r="AF97" s="160"/>
      <c r="AI97" s="167"/>
      <c r="AJ97" s="163"/>
      <c r="AK97" s="169"/>
      <c r="AL97" s="169"/>
      <c r="AM97" s="169"/>
      <c r="AN97" s="167"/>
      <c r="AQ97" s="170"/>
      <c r="AR97" s="163"/>
      <c r="AS97" s="169"/>
      <c r="AT97" s="169"/>
      <c r="AU97" s="169"/>
      <c r="AV97" s="170"/>
      <c r="AY97" s="172"/>
      <c r="AZ97" s="163"/>
      <c r="BA97" s="164"/>
      <c r="BB97" s="169"/>
      <c r="BC97" s="169"/>
      <c r="BD97" s="172"/>
    </row>
    <row r="98" ht="16.5" spans="27:56">
      <c r="AA98" s="160"/>
      <c r="AB98" s="163"/>
      <c r="AC98" s="164"/>
      <c r="AD98" s="164"/>
      <c r="AE98" s="164"/>
      <c r="AF98" s="160"/>
      <c r="AI98" s="167"/>
      <c r="AJ98" s="163"/>
      <c r="AK98" s="169"/>
      <c r="AL98" s="169"/>
      <c r="AM98" s="169"/>
      <c r="AN98" s="167"/>
      <c r="AQ98" s="170"/>
      <c r="AR98" s="163"/>
      <c r="AS98" s="169"/>
      <c r="AT98" s="169"/>
      <c r="AU98" s="169"/>
      <c r="AV98" s="170"/>
      <c r="AY98" s="172"/>
      <c r="AZ98" s="163"/>
      <c r="BA98" s="164"/>
      <c r="BB98" s="169"/>
      <c r="BC98" s="169"/>
      <c r="BD98" s="172"/>
    </row>
    <row r="99" ht="16.5" spans="27:56">
      <c r="AA99" s="160"/>
      <c r="AB99" s="163"/>
      <c r="AC99" s="164"/>
      <c r="AD99" s="164"/>
      <c r="AE99" s="164"/>
      <c r="AF99" s="160"/>
      <c r="AI99" s="167"/>
      <c r="AJ99" s="163"/>
      <c r="AK99" s="169"/>
      <c r="AL99" s="169"/>
      <c r="AM99" s="169"/>
      <c r="AN99" s="167"/>
      <c r="AQ99" s="170"/>
      <c r="AR99" s="163"/>
      <c r="AS99" s="169"/>
      <c r="AT99" s="169"/>
      <c r="AU99" s="169"/>
      <c r="AV99" s="170"/>
      <c r="AY99" s="172"/>
      <c r="AZ99" s="163"/>
      <c r="BA99" s="164"/>
      <c r="BB99" s="169"/>
      <c r="BC99" s="169"/>
      <c r="BD99" s="172"/>
    </row>
    <row r="100" spans="27:56">
      <c r="AA100" s="160"/>
      <c r="AB100" s="174"/>
      <c r="AC100" s="174"/>
      <c r="AD100" s="174"/>
      <c r="AE100" s="174"/>
      <c r="AF100" s="160"/>
      <c r="AI100" s="167"/>
      <c r="AJ100" s="175"/>
      <c r="AK100" s="175"/>
      <c r="AL100" s="175"/>
      <c r="AM100" s="175"/>
      <c r="AN100" s="167"/>
      <c r="AQ100" s="170"/>
      <c r="AR100" s="176"/>
      <c r="AS100" s="176"/>
      <c r="AT100" s="176"/>
      <c r="AU100" s="176"/>
      <c r="AV100" s="170"/>
      <c r="AY100" s="172"/>
      <c r="AZ100" s="177"/>
      <c r="BA100" s="177"/>
      <c r="BB100" s="177"/>
      <c r="BC100" s="177"/>
      <c r="BD100" s="172"/>
    </row>
  </sheetData>
  <sheetProtection sheet="1" objects="1"/>
  <sortState ref="BC5:BC11">
    <sortCondition ref="BC5"/>
  </sortState>
  <mergeCells count="5">
    <mergeCell ref="D1:E1"/>
    <mergeCell ref="AB3:AE3"/>
    <mergeCell ref="AJ3:AM3"/>
    <mergeCell ref="AR3:AU3"/>
    <mergeCell ref="AZ3:BC3"/>
  </mergeCells>
  <pageMargins left="0.75" right="0.75" top="1" bottom="1" header="0.511805555555556" footer="0.511805555555556"/>
  <headerFooter/>
  <drawing r:id="rId1"/>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sheetPr>
    <pageSetUpPr autoPageBreaks="0"/>
  </sheetPr>
  <dimension ref="A1:AN99"/>
  <sheetViews>
    <sheetView showZeros="0" workbookViewId="0">
      <selection activeCell="A1" sqref="A1"/>
    </sheetView>
  </sheetViews>
  <sheetFormatPr defaultColWidth="9.14285714285714" defaultRowHeight="15"/>
  <cols>
    <col min="1" max="1" width="20.5714285714286" customWidth="1"/>
    <col min="2" max="2" width="29.7142857142857" style="8" customWidth="1"/>
    <col min="3" max="3" width="10.2857142857143" style="9" customWidth="1"/>
    <col min="4" max="4" width="10.2857142857143" style="10" customWidth="1"/>
    <col min="5" max="6" width="10.2857142857143" style="9" customWidth="1"/>
    <col min="7" max="7" width="10.2857142857143" style="8" customWidth="1"/>
    <col min="8" max="11" width="10.2857142857143" style="9" customWidth="1"/>
    <col min="12" max="12" width="10.2857142857143" style="11" customWidth="1"/>
    <col min="13" max="24" width="10.2857142857143" style="12" customWidth="1"/>
    <col min="26" max="26" width="0.990476190476191" customWidth="1"/>
    <col min="27" max="27" width="20.5714285714286" customWidth="1"/>
    <col min="28" max="28" width="29.7142857142857" style="8" customWidth="1"/>
    <col min="29" max="29" width="6.71428571428571" style="9" customWidth="1"/>
    <col min="30" max="30" width="19.1428571428571" style="10" customWidth="1"/>
    <col min="31" max="31" width="8.28571428571429" style="9" customWidth="1"/>
    <col min="32" max="32" width="7.42857142857143" style="9" customWidth="1"/>
    <col min="33" max="33" width="33.2857142857143" style="8" customWidth="1"/>
    <col min="34" max="34" width="9.28571428571429" style="9" customWidth="1"/>
    <col min="35" max="35" width="5.42857142857143" style="9" customWidth="1"/>
    <col min="36" max="36" width="3.85714285714286" style="9" customWidth="1"/>
    <col min="37" max="37" width="6.57142857142857" style="9" customWidth="1"/>
    <col min="38" max="38" width="36.2857142857143" style="11" customWidth="1"/>
    <col min="39" max="39" width="0.857142857142857" customWidth="1"/>
    <col min="40" max="40" width="9.14285714285714" style="12"/>
  </cols>
  <sheetData>
    <row r="1" ht="22.5" spans="1:40">
      <c r="A1" s="13" t="str">
        <f>Attraction_List!$Z$2</f>
        <v>Sheet Name</v>
      </c>
      <c r="B1" s="14" t="str">
        <f ca="1">MID(CELL("filename",B1),FIND("]",CELL("filename",B1))+1,255)</f>
        <v>Troll_Knoll</v>
      </c>
      <c r="C1" s="14"/>
      <c r="D1" s="15" t="str">
        <f ca="1">HYPERLINK("#"&amp;CELL("address",INDEX(Attraction_List!$A$3:$A$9999,MATCH($B$1,Attraction_List!$Z$3:$Z$9999,0),1)),"Back to Attraction List")</f>
        <v>Back to Attraction List</v>
      </c>
      <c r="E1" s="16"/>
      <c r="F1" s="17"/>
      <c r="G1" s="18"/>
      <c r="H1" s="18"/>
      <c r="I1" s="18"/>
      <c r="J1" s="18"/>
      <c r="K1" s="18"/>
      <c r="L1" s="25"/>
      <c r="AA1" s="30" t="str">
        <f ca="1">N($B$14)&amp;" Task(s) From "&amp;N($B$15)&amp;" Character(s) Use "&amp;CHAR(34)&amp;$B$2&amp;CHAR(34)&amp;" For "&amp;N($AN$1)&amp;" Token(s)"</f>
        <v>8 Task(s) From 6 Character(s) Use "Troll Knoll" For 10 Token(s)</v>
      </c>
      <c r="AB1" s="31"/>
      <c r="AC1" s="31"/>
      <c r="AD1" s="31"/>
      <c r="AE1" s="31"/>
      <c r="AF1" s="31"/>
      <c r="AG1" s="31"/>
      <c r="AH1" s="31"/>
      <c r="AI1" s="31"/>
      <c r="AJ1" s="31"/>
      <c r="AK1" s="31"/>
      <c r="AL1" s="61"/>
      <c r="AN1" s="12">
        <f ca="1">SUM($AN$4:$AN$9999)</f>
        <v>10</v>
      </c>
    </row>
    <row r="2" ht="22.5" spans="1:40">
      <c r="A2" s="13" t="str">
        <f>Attraction_List!$A$2</f>
        <v>Name</v>
      </c>
      <c r="B2" s="19" t="str">
        <f ca="1">LOOKUP(B1,Attraction_List!$Z$3:$Z$9999,Attraction_List!$A$3:$A$9999)</f>
        <v>Troll Knoll</v>
      </c>
      <c r="C2" s="19"/>
      <c r="D2" s="9"/>
      <c r="G2" s="20"/>
      <c r="AA2" s="32" t="str">
        <f>HYPERLINK("#$A$1","&lt;&lt;&lt; Attraction Info")</f>
        <v>&lt;&lt;&lt; Attraction Info</v>
      </c>
      <c r="AB2" s="33" t="s">
        <v>276</v>
      </c>
      <c r="AC2" s="34" t="s">
        <v>277</v>
      </c>
      <c r="AD2" s="35" t="s">
        <v>278</v>
      </c>
      <c r="AE2" s="34" t="s">
        <v>279</v>
      </c>
      <c r="AF2" s="34" t="s">
        <v>280</v>
      </c>
      <c r="AG2" s="33" t="s">
        <v>281</v>
      </c>
      <c r="AH2" s="62"/>
      <c r="AI2" s="63" t="s">
        <v>282</v>
      </c>
      <c r="AJ2" s="62" t="s">
        <v>283</v>
      </c>
      <c r="AK2" s="62"/>
      <c r="AL2" s="64" t="str">
        <f ca="1">HYPERLINK("#"&amp;CELL("address",INDEX(Attraction_List!$A$3:$A$9999,MATCH($B$1,Attraction_List!$Z$3:$Z$9999,0),1)),"Back to Attraction List")</f>
        <v>Back to Attraction List</v>
      </c>
      <c r="AN2" s="12">
        <f ca="1" t="shared" ref="AN2:AN66" si="0">IF(ISBLANK($AL2),0,1+LEN($AL2)-LEN(SUBSTITUTE($AL2,"●","")))</f>
        <v>1</v>
      </c>
    </row>
    <row r="3" ht="22.5" spans="1:38">
      <c r="A3" s="13" t="str">
        <f>Attraction_List!$C$2</f>
        <v>Cost</v>
      </c>
      <c r="B3" s="19">
        <f ca="1">LOOKUP(B1,Attraction_List!$Z$3:$Z$9999,Attraction_List!$C$3:$C$9999)</f>
        <v>10000</v>
      </c>
      <c r="C3" s="19"/>
      <c r="D3" s="15" t="str">
        <f>IF($B$14&gt;0,HYPERLINK("#$AL$1","Task List &gt;&gt;&gt;"),HYPERLINK("#$A$1","No Tasks"))</f>
        <v>Task List &gt;&gt;&gt;</v>
      </c>
      <c r="E3" s="17"/>
      <c r="F3" s="17"/>
      <c r="G3" s="20"/>
      <c r="AA3" s="75" t="s">
        <v>284</v>
      </c>
      <c r="AB3" s="76"/>
      <c r="AC3" s="77"/>
      <c r="AD3" s="78"/>
      <c r="AE3" s="77"/>
      <c r="AF3" s="77"/>
      <c r="AG3" s="76"/>
      <c r="AH3" s="82" t="s">
        <v>285</v>
      </c>
      <c r="AI3" s="82" t="s">
        <v>286</v>
      </c>
      <c r="AJ3" s="82" t="s">
        <v>28</v>
      </c>
      <c r="AK3" s="82" t="s">
        <v>29</v>
      </c>
      <c r="AL3" s="83" t="s">
        <v>30</v>
      </c>
    </row>
    <row r="4" ht="21.75" spans="1:40">
      <c r="A4" s="13" t="str">
        <f>Attraction_List!$D$2</f>
        <v>Cost Units</v>
      </c>
      <c r="B4" s="19" t="str">
        <f ca="1">LOOKUP(B1,Attraction_List!$Z$3:$Z$9999,Attraction_List!$D$3:$D$9999)</f>
        <v>Event</v>
      </c>
      <c r="C4" s="19"/>
      <c r="E4" s="21"/>
      <c r="G4" s="20"/>
      <c r="L4" s="26"/>
      <c r="AA4" s="79" t="s">
        <v>349</v>
      </c>
      <c r="AB4" s="110" t="s">
        <v>1102</v>
      </c>
      <c r="AC4" s="111"/>
      <c r="AD4" s="112" t="s">
        <v>364</v>
      </c>
      <c r="AE4" s="111">
        <v>3</v>
      </c>
      <c r="AF4" s="111"/>
      <c r="AG4" s="110" t="s">
        <v>261</v>
      </c>
      <c r="AH4" s="111" t="s">
        <v>33</v>
      </c>
      <c r="AI4" s="111"/>
      <c r="AJ4" s="111">
        <v>13</v>
      </c>
      <c r="AK4" s="111">
        <v>100</v>
      </c>
      <c r="AL4" s="131"/>
      <c r="AN4" s="12">
        <f ca="1" t="shared" si="0"/>
        <v>0</v>
      </c>
    </row>
    <row r="5" ht="21.75" spans="1:40">
      <c r="A5" s="13" t="str">
        <f>Attraction_List!$E$2</f>
        <v>Limited Time</v>
      </c>
      <c r="B5" s="19" t="str">
        <f ca="1">IF(LOOKUP(B1,Attraction_List!$Z$3:$Z$9999,Attraction_List!$E$3:$E$9999)="Y","Yes","No")</f>
        <v>Yes</v>
      </c>
      <c r="C5" s="19"/>
      <c r="E5" s="21"/>
      <c r="G5" s="20"/>
      <c r="L5" s="26"/>
      <c r="AA5" s="113"/>
      <c r="AB5" s="114" t="s">
        <v>1103</v>
      </c>
      <c r="AC5" s="115">
        <v>3</v>
      </c>
      <c r="AD5" s="116"/>
      <c r="AE5" s="115"/>
      <c r="AF5" s="115"/>
      <c r="AG5" s="114" t="s">
        <v>261</v>
      </c>
      <c r="AH5" s="115" t="s">
        <v>35</v>
      </c>
      <c r="AI5" s="116"/>
      <c r="AJ5" s="115">
        <v>13</v>
      </c>
      <c r="AK5" s="115">
        <v>110</v>
      </c>
      <c r="AL5" s="132" t="s">
        <v>1104</v>
      </c>
      <c r="AN5" s="12">
        <f ca="1" t="shared" si="0"/>
        <v>2</v>
      </c>
    </row>
    <row r="6" ht="21.75" spans="1:40">
      <c r="A6" s="13" t="str">
        <f>Attraction_List!$F$2</f>
        <v>Build Time</v>
      </c>
      <c r="B6" s="19" t="str">
        <f ca="1">LOOKUP(B1,Attraction_List!$Z$3:$Z$9999,Attraction_List!$F$3:$F$9999)</f>
        <v>12h</v>
      </c>
      <c r="C6" s="19"/>
      <c r="E6" s="21"/>
      <c r="G6" s="20"/>
      <c r="L6" s="26"/>
      <c r="AA6" s="84" t="s">
        <v>353</v>
      </c>
      <c r="AB6" s="117" t="s">
        <v>1105</v>
      </c>
      <c r="AC6" s="118">
        <v>3</v>
      </c>
      <c r="AD6" s="119"/>
      <c r="AE6" s="118"/>
      <c r="AF6" s="118"/>
      <c r="AG6" s="117" t="s">
        <v>261</v>
      </c>
      <c r="AH6" s="118" t="s">
        <v>35</v>
      </c>
      <c r="AI6" s="118"/>
      <c r="AJ6" s="118">
        <v>13</v>
      </c>
      <c r="AK6" s="118">
        <v>110</v>
      </c>
      <c r="AL6" s="133" t="s">
        <v>347</v>
      </c>
      <c r="AN6" s="12">
        <f ca="1" t="shared" si="0"/>
        <v>1</v>
      </c>
    </row>
    <row r="7" ht="21.75" spans="1:40">
      <c r="A7" s="13" t="str">
        <f>Attraction_List!$G$2</f>
        <v>Size</v>
      </c>
      <c r="B7" s="19" t="str">
        <f ca="1">LOOKUP(B1,Attraction_List!$Z$3:$Z$9999,Attraction_List!$G$3:$G$9999)</f>
        <v>12x12</v>
      </c>
      <c r="C7" s="19"/>
      <c r="E7" s="21"/>
      <c r="G7" s="20"/>
      <c r="L7" s="26"/>
      <c r="AA7" s="120" t="s">
        <v>360</v>
      </c>
      <c r="AB7" s="121" t="s">
        <v>1106</v>
      </c>
      <c r="AC7" s="122">
        <v>2</v>
      </c>
      <c r="AD7" s="123"/>
      <c r="AE7" s="122"/>
      <c r="AF7" s="122"/>
      <c r="AG7" s="121" t="s">
        <v>261</v>
      </c>
      <c r="AH7" s="122" t="s">
        <v>33</v>
      </c>
      <c r="AI7" s="122"/>
      <c r="AJ7" s="134">
        <v>10</v>
      </c>
      <c r="AK7" s="134">
        <v>75</v>
      </c>
      <c r="AL7" s="135" t="s">
        <v>1107</v>
      </c>
      <c r="AN7" s="12">
        <f ca="1" t="shared" si="0"/>
        <v>3</v>
      </c>
    </row>
    <row r="8" ht="21.75" spans="1:40">
      <c r="A8" s="13" t="str">
        <f>Attraction_List!$H$2</f>
        <v>Collect Time</v>
      </c>
      <c r="B8" s="19" t="str">
        <f ca="1">LOOKUP(B1,Attraction_List!$Z$3:$Z$9999,Attraction_List!$H$3:$H$9999)</f>
        <v>8h</v>
      </c>
      <c r="C8" s="19"/>
      <c r="E8" s="21"/>
      <c r="G8" s="20"/>
      <c r="L8" s="26"/>
      <c r="AA8" s="84" t="s">
        <v>358</v>
      </c>
      <c r="AB8" s="117" t="s">
        <v>1108</v>
      </c>
      <c r="AC8" s="118">
        <v>2</v>
      </c>
      <c r="AD8" s="119"/>
      <c r="AE8" s="118"/>
      <c r="AF8" s="118"/>
      <c r="AG8" s="117" t="s">
        <v>261</v>
      </c>
      <c r="AH8" s="118" t="s">
        <v>33</v>
      </c>
      <c r="AI8" s="118"/>
      <c r="AJ8" s="118">
        <v>10</v>
      </c>
      <c r="AK8" s="118">
        <v>75</v>
      </c>
      <c r="AL8" s="133"/>
      <c r="AN8" s="12">
        <f ca="1" t="shared" si="0"/>
        <v>0</v>
      </c>
    </row>
    <row r="9" ht="21" spans="1:40">
      <c r="A9" s="13" t="str">
        <f>Attraction_List!$I$2</f>
        <v>Striking Gold</v>
      </c>
      <c r="B9" s="19" t="str">
        <f ca="1">IF(LOOKUP(B1,Attraction_List!$Z$3:$Z$9999,Attraction_List!$I$3:$I$9999)="Y","Yes","No")</f>
        <v>No</v>
      </c>
      <c r="C9" s="19"/>
      <c r="E9" s="21"/>
      <c r="G9" s="20"/>
      <c r="L9" s="26"/>
      <c r="AA9" s="124" t="s">
        <v>364</v>
      </c>
      <c r="AB9" s="125" t="s">
        <v>1109</v>
      </c>
      <c r="AC9" s="126">
        <v>3</v>
      </c>
      <c r="AD9" s="127"/>
      <c r="AE9" s="126"/>
      <c r="AF9" s="126"/>
      <c r="AG9" s="125" t="s">
        <v>261</v>
      </c>
      <c r="AH9" s="126" t="s">
        <v>58</v>
      </c>
      <c r="AI9" s="126"/>
      <c r="AJ9" s="126">
        <v>7</v>
      </c>
      <c r="AK9" s="126">
        <v>40</v>
      </c>
      <c r="AL9" s="136" t="s">
        <v>1100</v>
      </c>
      <c r="AN9" s="12">
        <f ca="1" t="shared" si="0"/>
        <v>1</v>
      </c>
    </row>
    <row r="10" ht="21.75" spans="1:40">
      <c r="A10" s="13" t="str">
        <f>Attraction_List!$J$2</f>
        <v>XP</v>
      </c>
      <c r="B10" s="19">
        <f ca="1">LOOKUP(B1,Attraction_List!$Z$3:$Z$9999,Attraction_List!$J$3:$J$9999)</f>
        <v>22</v>
      </c>
      <c r="C10" s="19"/>
      <c r="E10" s="21"/>
      <c r="G10" s="20"/>
      <c r="L10" s="26"/>
      <c r="AA10" s="113"/>
      <c r="AB10" s="114" t="s">
        <v>1102</v>
      </c>
      <c r="AC10" s="115">
        <v>3</v>
      </c>
      <c r="AD10" s="116" t="s">
        <v>349</v>
      </c>
      <c r="AE10" s="115"/>
      <c r="AF10" s="115"/>
      <c r="AG10" s="114" t="s">
        <v>261</v>
      </c>
      <c r="AH10" s="115" t="s">
        <v>33</v>
      </c>
      <c r="AI10" s="115"/>
      <c r="AJ10" s="115">
        <v>13</v>
      </c>
      <c r="AK10" s="115">
        <v>100</v>
      </c>
      <c r="AL10" s="132"/>
      <c r="AN10" s="12">
        <f ca="1" t="shared" si="0"/>
        <v>0</v>
      </c>
    </row>
    <row r="11" ht="21.75" spans="1:40">
      <c r="A11" s="13" t="str">
        <f>Attraction_List!$K$2</f>
        <v>Magic</v>
      </c>
      <c r="B11" s="19">
        <f ca="1">LOOKUP(B1,Attraction_List!$Z$3:$Z$9999,Attraction_List!$K$3:$K$9999)</f>
        <v>130</v>
      </c>
      <c r="C11" s="19"/>
      <c r="D11" s="22"/>
      <c r="E11" s="23"/>
      <c r="F11" s="24"/>
      <c r="G11" s="22"/>
      <c r="H11" s="24"/>
      <c r="I11" s="24"/>
      <c r="J11" s="24"/>
      <c r="K11" s="24"/>
      <c r="L11" s="27"/>
      <c r="AA11" s="84" t="s">
        <v>367</v>
      </c>
      <c r="AB11" s="128" t="s">
        <v>451</v>
      </c>
      <c r="AC11" s="129">
        <v>2</v>
      </c>
      <c r="AD11" s="130"/>
      <c r="AE11" s="129"/>
      <c r="AF11" s="129"/>
      <c r="AG11" s="128" t="s">
        <v>261</v>
      </c>
      <c r="AH11" s="129" t="s">
        <v>33</v>
      </c>
      <c r="AI11" s="129"/>
      <c r="AJ11" s="118">
        <v>10</v>
      </c>
      <c r="AK11" s="118">
        <v>75</v>
      </c>
      <c r="AL11" s="133" t="s">
        <v>1110</v>
      </c>
      <c r="AN11" s="12">
        <f ca="1" t="shared" si="0"/>
        <v>3</v>
      </c>
    </row>
    <row r="12" ht="21" spans="1:40">
      <c r="A12" s="13" t="str">
        <f>Attraction_List!$L$2</f>
        <v>Possible Tokens</v>
      </c>
      <c r="B12" s="19" t="str">
        <f ca="1">LOOKUP(B1,Attraction_List!$Z$3:$Z$9999,Attraction_List!$L$3:$L$9999)</f>
        <v>Sugar Dish</v>
      </c>
      <c r="C12" s="19"/>
      <c r="E12" s="21"/>
      <c r="G12" s="20"/>
      <c r="L12" s="28"/>
      <c r="AA12" s="44"/>
      <c r="AB12" s="45"/>
      <c r="AC12" s="45"/>
      <c r="AD12" s="45"/>
      <c r="AE12" s="45"/>
      <c r="AF12" s="45"/>
      <c r="AG12" s="45"/>
      <c r="AH12" s="45"/>
      <c r="AI12" s="45"/>
      <c r="AJ12" s="45"/>
      <c r="AK12" s="45"/>
      <c r="AL12" s="46"/>
      <c r="AN12" s="12">
        <f ca="1" t="shared" si="0"/>
        <v>0</v>
      </c>
    </row>
    <row r="13" ht="21" spans="1:40">
      <c r="A13" s="13" t="str">
        <f>Attraction_List!$M$2</f>
        <v>Activity</v>
      </c>
      <c r="B13" s="19" t="str">
        <f ca="1">LOOKUP(B1,Attraction_List!$Z$3:$Z$9999,Attraction_List!$M$3:$M$9999)</f>
        <v>Rolling Around</v>
      </c>
      <c r="C13" s="19"/>
      <c r="E13" s="21"/>
      <c r="G13" s="20"/>
      <c r="L13" s="29"/>
      <c r="AA13" s="44"/>
      <c r="AB13" s="45"/>
      <c r="AC13" s="45"/>
      <c r="AD13" s="45"/>
      <c r="AE13" s="45"/>
      <c r="AF13" s="45"/>
      <c r="AG13" s="45"/>
      <c r="AH13" s="45"/>
      <c r="AI13" s="45"/>
      <c r="AJ13" s="45"/>
      <c r="AK13" s="45"/>
      <c r="AL13" s="46"/>
      <c r="AN13" s="12">
        <f ca="1" t="shared" si="0"/>
        <v>0</v>
      </c>
    </row>
    <row r="14" ht="21" spans="1:40">
      <c r="A14" s="13" t="s">
        <v>308</v>
      </c>
      <c r="B14" s="22">
        <f>COUNTA($AB$4:$AB$9999)</f>
        <v>8</v>
      </c>
      <c r="C14" s="24"/>
      <c r="D14" s="22"/>
      <c r="E14" s="23"/>
      <c r="F14" s="24"/>
      <c r="G14" s="20"/>
      <c r="H14" s="24"/>
      <c r="I14" s="24"/>
      <c r="J14" s="24"/>
      <c r="K14" s="24"/>
      <c r="L14" s="28"/>
      <c r="AA14" s="44"/>
      <c r="AB14" s="45"/>
      <c r="AC14" s="45"/>
      <c r="AD14" s="45"/>
      <c r="AE14" s="45"/>
      <c r="AF14" s="45"/>
      <c r="AG14" s="45"/>
      <c r="AH14" s="45"/>
      <c r="AI14" s="45"/>
      <c r="AJ14" s="45"/>
      <c r="AK14" s="45"/>
      <c r="AL14" s="46"/>
      <c r="AN14" s="12">
        <f ca="1" t="shared" si="0"/>
        <v>0</v>
      </c>
    </row>
    <row r="15" ht="21" spans="1:40">
      <c r="A15" s="13" t="s">
        <v>311</v>
      </c>
      <c r="B15" s="22">
        <f>COUNTA($AA$4:$AA$9999)</f>
        <v>6</v>
      </c>
      <c r="C15" s="24"/>
      <c r="D15" s="22"/>
      <c r="E15" s="23"/>
      <c r="F15" s="24"/>
      <c r="G15" s="20"/>
      <c r="H15" s="24"/>
      <c r="I15" s="24"/>
      <c r="J15" s="24"/>
      <c r="K15" s="24"/>
      <c r="L15" s="28"/>
      <c r="AA15" s="44"/>
      <c r="AB15" s="45"/>
      <c r="AC15" s="45"/>
      <c r="AD15" s="45"/>
      <c r="AE15" s="45"/>
      <c r="AF15" s="45"/>
      <c r="AG15" s="45"/>
      <c r="AH15" s="45"/>
      <c r="AI15" s="45"/>
      <c r="AJ15" s="45"/>
      <c r="AK15" s="45"/>
      <c r="AL15" s="46"/>
      <c r="AN15" s="12">
        <f ca="1" t="shared" si="0"/>
        <v>0</v>
      </c>
    </row>
    <row r="16" spans="27:40">
      <c r="AA16" s="44"/>
      <c r="AB16" s="46"/>
      <c r="AC16" s="45"/>
      <c r="AD16" s="47"/>
      <c r="AE16" s="45"/>
      <c r="AF16" s="45"/>
      <c r="AG16" s="45"/>
      <c r="AH16" s="45"/>
      <c r="AI16" s="45"/>
      <c r="AJ16" s="45"/>
      <c r="AK16" s="45"/>
      <c r="AL16" s="46"/>
      <c r="AN16" s="12">
        <f ca="1" t="shared" si="0"/>
        <v>0</v>
      </c>
    </row>
    <row r="17" spans="27:40">
      <c r="AA17" s="44"/>
      <c r="AB17" s="46"/>
      <c r="AC17" s="45"/>
      <c r="AD17" s="45"/>
      <c r="AE17" s="45"/>
      <c r="AF17" s="45"/>
      <c r="AG17" s="45"/>
      <c r="AH17" s="45"/>
      <c r="AI17" s="45"/>
      <c r="AJ17" s="45"/>
      <c r="AK17" s="45"/>
      <c r="AL17" s="46"/>
      <c r="AN17" s="12">
        <f ca="1" t="shared" si="0"/>
        <v>0</v>
      </c>
    </row>
    <row r="18" spans="27:40">
      <c r="AA18" s="44"/>
      <c r="AB18" s="46"/>
      <c r="AC18" s="45"/>
      <c r="AD18" s="45"/>
      <c r="AE18" s="45"/>
      <c r="AF18" s="45"/>
      <c r="AG18" s="46"/>
      <c r="AH18" s="45"/>
      <c r="AI18" s="45"/>
      <c r="AJ18" s="45"/>
      <c r="AK18" s="45"/>
      <c r="AL18" s="46"/>
      <c r="AN18" s="12">
        <f ca="1" t="shared" si="0"/>
        <v>0</v>
      </c>
    </row>
    <row r="19" spans="27:40">
      <c r="AA19" s="44"/>
      <c r="AB19" s="46"/>
      <c r="AC19" s="45"/>
      <c r="AD19" s="45"/>
      <c r="AE19" s="45"/>
      <c r="AF19" s="45"/>
      <c r="AG19" s="46"/>
      <c r="AH19" s="45"/>
      <c r="AI19" s="45"/>
      <c r="AJ19" s="45"/>
      <c r="AK19" s="45"/>
      <c r="AL19" s="46"/>
      <c r="AN19" s="12">
        <f ca="1" t="shared" si="0"/>
        <v>0</v>
      </c>
    </row>
    <row r="20" spans="27:40">
      <c r="AA20" s="44"/>
      <c r="AB20" s="46"/>
      <c r="AC20" s="45"/>
      <c r="AD20" s="47"/>
      <c r="AE20" s="45"/>
      <c r="AF20" s="45"/>
      <c r="AG20" s="46"/>
      <c r="AH20" s="45"/>
      <c r="AI20" s="45"/>
      <c r="AJ20" s="45"/>
      <c r="AK20" s="45"/>
      <c r="AL20" s="46"/>
      <c r="AN20" s="12">
        <f ca="1" t="shared" si="0"/>
        <v>0</v>
      </c>
    </row>
    <row r="21" spans="27:40">
      <c r="AA21" s="44"/>
      <c r="AB21" s="46"/>
      <c r="AC21" s="45"/>
      <c r="AD21" s="45"/>
      <c r="AE21" s="45"/>
      <c r="AF21" s="45"/>
      <c r="AG21" s="46"/>
      <c r="AH21" s="45"/>
      <c r="AI21" s="45"/>
      <c r="AJ21" s="45"/>
      <c r="AK21" s="45"/>
      <c r="AL21" s="46"/>
      <c r="AN21" s="12">
        <f ca="1" t="shared" si="0"/>
        <v>0</v>
      </c>
    </row>
    <row r="22" spans="27:40">
      <c r="AA22" s="44"/>
      <c r="AB22" s="46"/>
      <c r="AC22" s="45"/>
      <c r="AD22" s="45"/>
      <c r="AE22" s="45"/>
      <c r="AF22" s="45"/>
      <c r="AG22" s="46"/>
      <c r="AH22" s="45"/>
      <c r="AI22" s="45"/>
      <c r="AJ22" s="45"/>
      <c r="AK22" s="45"/>
      <c r="AL22" s="46"/>
      <c r="AN22" s="12">
        <f ca="1" t="shared" si="0"/>
        <v>0</v>
      </c>
    </row>
    <row r="23" spans="27:40">
      <c r="AA23" s="44"/>
      <c r="AB23" s="46"/>
      <c r="AC23" s="45"/>
      <c r="AD23" s="45"/>
      <c r="AE23" s="45"/>
      <c r="AF23" s="45"/>
      <c r="AG23" s="46"/>
      <c r="AH23" s="45"/>
      <c r="AI23" s="45"/>
      <c r="AJ23" s="45"/>
      <c r="AK23" s="45"/>
      <c r="AL23" s="46"/>
      <c r="AN23" s="12">
        <f ca="1" t="shared" si="0"/>
        <v>0</v>
      </c>
    </row>
    <row r="24" spans="27:40">
      <c r="AA24" s="44"/>
      <c r="AB24" s="45"/>
      <c r="AC24" s="45"/>
      <c r="AD24" s="45"/>
      <c r="AE24" s="45"/>
      <c r="AF24" s="45"/>
      <c r="AG24" s="45"/>
      <c r="AH24" s="45"/>
      <c r="AI24" s="45"/>
      <c r="AJ24" s="45"/>
      <c r="AK24" s="45"/>
      <c r="AL24" s="46"/>
      <c r="AN24" s="12">
        <f ca="1" t="shared" si="0"/>
        <v>0</v>
      </c>
    </row>
    <row r="25" spans="27:40">
      <c r="AA25" s="44"/>
      <c r="AB25" s="45"/>
      <c r="AC25" s="45"/>
      <c r="AD25" s="47"/>
      <c r="AE25" s="45"/>
      <c r="AF25" s="45"/>
      <c r="AG25" s="45"/>
      <c r="AH25" s="45"/>
      <c r="AI25" s="45"/>
      <c r="AJ25" s="45"/>
      <c r="AK25" s="45"/>
      <c r="AL25" s="46"/>
      <c r="AN25" s="12">
        <f ca="1" t="shared" si="0"/>
        <v>0</v>
      </c>
    </row>
    <row r="26" spans="27:40">
      <c r="AA26" s="44"/>
      <c r="AB26" s="45"/>
      <c r="AC26" s="45"/>
      <c r="AD26" s="45"/>
      <c r="AE26" s="45"/>
      <c r="AF26" s="45"/>
      <c r="AG26" s="45"/>
      <c r="AH26" s="45"/>
      <c r="AI26" s="45"/>
      <c r="AJ26" s="45"/>
      <c r="AK26" s="45"/>
      <c r="AL26" s="46"/>
      <c r="AN26" s="12">
        <f ca="1" t="shared" si="0"/>
        <v>0</v>
      </c>
    </row>
    <row r="27" spans="27:40">
      <c r="AA27" s="44"/>
      <c r="AB27" s="45"/>
      <c r="AC27" s="45"/>
      <c r="AD27" s="45"/>
      <c r="AE27" s="45"/>
      <c r="AF27" s="45"/>
      <c r="AG27" s="45"/>
      <c r="AH27" s="45"/>
      <c r="AI27" s="45"/>
      <c r="AJ27" s="45"/>
      <c r="AK27" s="45"/>
      <c r="AL27" s="46"/>
      <c r="AN27" s="12">
        <f ca="1" t="shared" si="0"/>
        <v>0</v>
      </c>
    </row>
    <row r="28" spans="27:40">
      <c r="AA28" s="44"/>
      <c r="AB28" s="45"/>
      <c r="AC28" s="45"/>
      <c r="AD28" s="45"/>
      <c r="AE28" s="45"/>
      <c r="AF28" s="45"/>
      <c r="AG28" s="45"/>
      <c r="AH28" s="45"/>
      <c r="AI28" s="45"/>
      <c r="AJ28" s="45"/>
      <c r="AK28" s="45"/>
      <c r="AL28" s="46"/>
      <c r="AN28" s="12">
        <f ca="1" t="shared" si="0"/>
        <v>0</v>
      </c>
    </row>
    <row r="29" spans="27:40">
      <c r="AA29" s="44"/>
      <c r="AB29" s="45"/>
      <c r="AC29" s="45"/>
      <c r="AD29" s="45"/>
      <c r="AE29" s="45"/>
      <c r="AF29" s="45"/>
      <c r="AG29" s="45"/>
      <c r="AH29" s="45"/>
      <c r="AI29" s="45"/>
      <c r="AJ29" s="45"/>
      <c r="AK29" s="45"/>
      <c r="AL29" s="46"/>
      <c r="AN29" s="12">
        <f ca="1" t="shared" si="0"/>
        <v>0</v>
      </c>
    </row>
    <row r="30" spans="27:40">
      <c r="AA30" s="44"/>
      <c r="AB30" s="45"/>
      <c r="AC30" s="45"/>
      <c r="AD30" s="45"/>
      <c r="AE30" s="45"/>
      <c r="AF30" s="45"/>
      <c r="AG30" s="45"/>
      <c r="AH30" s="45"/>
      <c r="AI30" s="45"/>
      <c r="AJ30" s="45"/>
      <c r="AK30" s="45"/>
      <c r="AL30" s="46"/>
      <c r="AN30" s="12">
        <f ca="1" t="shared" si="0"/>
        <v>0</v>
      </c>
    </row>
    <row r="31" spans="27:40">
      <c r="AA31" s="44"/>
      <c r="AB31" s="45"/>
      <c r="AC31" s="45"/>
      <c r="AD31" s="45"/>
      <c r="AE31" s="45"/>
      <c r="AF31" s="45"/>
      <c r="AG31" s="45"/>
      <c r="AH31" s="45"/>
      <c r="AI31" s="45"/>
      <c r="AJ31" s="45"/>
      <c r="AK31" s="45"/>
      <c r="AL31" s="46"/>
      <c r="AN31" s="12">
        <f ca="1" t="shared" si="0"/>
        <v>0</v>
      </c>
    </row>
    <row r="32" spans="27:40">
      <c r="AA32" s="44"/>
      <c r="AB32" s="45"/>
      <c r="AC32" s="45"/>
      <c r="AD32" s="45"/>
      <c r="AE32" s="45"/>
      <c r="AF32" s="45"/>
      <c r="AG32" s="45"/>
      <c r="AH32" s="45"/>
      <c r="AI32" s="45"/>
      <c r="AJ32" s="45"/>
      <c r="AK32" s="45"/>
      <c r="AL32" s="46"/>
      <c r="AN32" s="12">
        <f ca="1" t="shared" si="0"/>
        <v>0</v>
      </c>
    </row>
    <row r="33" spans="27:40">
      <c r="AA33" s="44"/>
      <c r="AB33" s="45"/>
      <c r="AC33" s="45"/>
      <c r="AD33" s="47"/>
      <c r="AE33" s="45"/>
      <c r="AF33" s="45"/>
      <c r="AG33" s="45"/>
      <c r="AH33" s="45"/>
      <c r="AI33" s="45"/>
      <c r="AJ33" s="45"/>
      <c r="AK33" s="45"/>
      <c r="AL33" s="46"/>
      <c r="AN33" s="12">
        <f ca="1" t="shared" si="0"/>
        <v>0</v>
      </c>
    </row>
    <row r="34" spans="27:40">
      <c r="AA34" s="44"/>
      <c r="AB34" s="46"/>
      <c r="AC34" s="45"/>
      <c r="AD34" s="45"/>
      <c r="AE34" s="45"/>
      <c r="AF34" s="45"/>
      <c r="AG34" s="46"/>
      <c r="AH34" s="45"/>
      <c r="AI34" s="45"/>
      <c r="AJ34" s="45"/>
      <c r="AK34" s="45"/>
      <c r="AL34" s="70"/>
      <c r="AN34" s="12">
        <f ca="1" t="shared" si="0"/>
        <v>0</v>
      </c>
    </row>
    <row r="35" spans="27:40">
      <c r="AA35" s="48"/>
      <c r="AB35" s="49"/>
      <c r="AC35" s="50"/>
      <c r="AD35" s="50"/>
      <c r="AE35" s="50"/>
      <c r="AF35" s="50"/>
      <c r="AG35" s="49"/>
      <c r="AH35" s="50"/>
      <c r="AI35" s="50"/>
      <c r="AJ35" s="50"/>
      <c r="AK35" s="50"/>
      <c r="AL35" s="71"/>
      <c r="AN35" s="12">
        <f ca="1" t="shared" si="0"/>
        <v>0</v>
      </c>
    </row>
    <row r="36" spans="27:40">
      <c r="AA36" s="48"/>
      <c r="AB36" s="49"/>
      <c r="AC36" s="50"/>
      <c r="AD36" s="50"/>
      <c r="AE36" s="50"/>
      <c r="AF36" s="50"/>
      <c r="AG36" s="49"/>
      <c r="AH36" s="50"/>
      <c r="AI36" s="50"/>
      <c r="AJ36" s="50"/>
      <c r="AK36" s="50"/>
      <c r="AL36" s="71"/>
      <c r="AN36" s="12">
        <f ca="1" t="shared" si="0"/>
        <v>0</v>
      </c>
    </row>
    <row r="37" spans="27:40">
      <c r="AA37" s="48"/>
      <c r="AB37" s="49"/>
      <c r="AC37" s="50"/>
      <c r="AD37" s="50"/>
      <c r="AE37" s="50"/>
      <c r="AF37" s="50"/>
      <c r="AG37" s="49"/>
      <c r="AH37" s="50"/>
      <c r="AI37" s="50"/>
      <c r="AJ37" s="50"/>
      <c r="AK37" s="50"/>
      <c r="AL37" s="71"/>
      <c r="AN37" s="12">
        <f ca="1" t="shared" si="0"/>
        <v>0</v>
      </c>
    </row>
    <row r="38" spans="27:40">
      <c r="AA38" s="51"/>
      <c r="AB38" s="29"/>
      <c r="AC38" s="10"/>
      <c r="AE38" s="10"/>
      <c r="AF38" s="10"/>
      <c r="AG38" s="29"/>
      <c r="AH38" s="10"/>
      <c r="AI38" s="10"/>
      <c r="AJ38" s="10"/>
      <c r="AK38" s="10"/>
      <c r="AL38" s="28"/>
      <c r="AN38" s="12">
        <f ca="1" t="shared" si="0"/>
        <v>0</v>
      </c>
    </row>
    <row r="39" spans="27:40">
      <c r="AA39" s="51"/>
      <c r="AB39" s="29"/>
      <c r="AC39" s="10"/>
      <c r="AE39" s="10"/>
      <c r="AF39" s="10"/>
      <c r="AG39" s="29"/>
      <c r="AH39" s="10"/>
      <c r="AI39" s="10"/>
      <c r="AJ39" s="10"/>
      <c r="AK39" s="10"/>
      <c r="AL39" s="28"/>
      <c r="AN39" s="12">
        <f ca="1" t="shared" si="0"/>
        <v>0</v>
      </c>
    </row>
    <row r="40" spans="27:40">
      <c r="AA40" s="51"/>
      <c r="AB40" s="29"/>
      <c r="AC40" s="10"/>
      <c r="AE40" s="10"/>
      <c r="AF40" s="10"/>
      <c r="AG40" s="29"/>
      <c r="AH40" s="10"/>
      <c r="AI40" s="10"/>
      <c r="AJ40" s="10"/>
      <c r="AK40" s="10"/>
      <c r="AL40" s="28"/>
      <c r="AN40" s="12">
        <f ca="1" t="shared" si="0"/>
        <v>0</v>
      </c>
    </row>
    <row r="41" spans="27:40">
      <c r="AA41" s="51"/>
      <c r="AB41" s="29"/>
      <c r="AC41" s="10"/>
      <c r="AE41" s="10"/>
      <c r="AF41" s="10"/>
      <c r="AG41" s="29"/>
      <c r="AH41" s="10"/>
      <c r="AI41" s="10"/>
      <c r="AJ41" s="10"/>
      <c r="AK41" s="10"/>
      <c r="AL41" s="28"/>
      <c r="AN41" s="12">
        <f ca="1" t="shared" si="0"/>
        <v>0</v>
      </c>
    </row>
    <row r="42" spans="27:40">
      <c r="AA42" s="51"/>
      <c r="AB42" s="29"/>
      <c r="AC42" s="10"/>
      <c r="AE42" s="10"/>
      <c r="AF42" s="10"/>
      <c r="AG42" s="29"/>
      <c r="AH42" s="10"/>
      <c r="AI42" s="10"/>
      <c r="AJ42" s="10"/>
      <c r="AK42" s="10"/>
      <c r="AL42" s="28"/>
      <c r="AN42" s="12">
        <f ca="1" t="shared" si="0"/>
        <v>0</v>
      </c>
    </row>
    <row r="43" spans="27:40">
      <c r="AA43" s="51"/>
      <c r="AB43" s="29"/>
      <c r="AC43" s="10"/>
      <c r="AE43" s="10"/>
      <c r="AF43" s="10"/>
      <c r="AG43" s="29"/>
      <c r="AH43" s="10"/>
      <c r="AI43" s="10"/>
      <c r="AJ43" s="10"/>
      <c r="AK43" s="10"/>
      <c r="AL43" s="28"/>
      <c r="AN43" s="12">
        <f ca="1" t="shared" si="0"/>
        <v>0</v>
      </c>
    </row>
    <row r="44" spans="40:40">
      <c r="AN44" s="12">
        <f ca="1" t="shared" si="0"/>
        <v>0</v>
      </c>
    </row>
    <row r="45" spans="27:40">
      <c r="AA45" s="52"/>
      <c r="AB45" s="53"/>
      <c r="AC45" s="54"/>
      <c r="AD45" s="50"/>
      <c r="AE45" s="54"/>
      <c r="AF45" s="54"/>
      <c r="AG45" s="53"/>
      <c r="AH45" s="54"/>
      <c r="AI45" s="54"/>
      <c r="AJ45" s="54"/>
      <c r="AK45" s="54"/>
      <c r="AL45" s="72"/>
      <c r="AM45" s="52"/>
      <c r="AN45" s="12">
        <f ca="1" t="shared" si="0"/>
        <v>0</v>
      </c>
    </row>
    <row r="46" spans="27:40">
      <c r="AA46" s="44"/>
      <c r="AB46" s="55"/>
      <c r="AC46" s="56"/>
      <c r="AD46" s="45"/>
      <c r="AE46" s="56"/>
      <c r="AF46" s="56"/>
      <c r="AG46" s="55"/>
      <c r="AH46" s="56"/>
      <c r="AI46" s="56"/>
      <c r="AJ46" s="56"/>
      <c r="AK46" s="56"/>
      <c r="AL46" s="73"/>
      <c r="AM46" s="52"/>
      <c r="AN46" s="12">
        <f ca="1" t="shared" si="0"/>
        <v>0</v>
      </c>
    </row>
    <row r="47" spans="27:40">
      <c r="AA47" s="44"/>
      <c r="AB47" s="55"/>
      <c r="AC47" s="56"/>
      <c r="AD47" s="45"/>
      <c r="AE47" s="56"/>
      <c r="AF47" s="56"/>
      <c r="AG47" s="55"/>
      <c r="AH47" s="56"/>
      <c r="AI47" s="56"/>
      <c r="AJ47" s="56"/>
      <c r="AK47" s="56"/>
      <c r="AL47" s="46"/>
      <c r="AM47" s="52"/>
      <c r="AN47" s="12">
        <f ca="1" t="shared" si="0"/>
        <v>0</v>
      </c>
    </row>
    <row r="48" spans="27:40">
      <c r="AA48" s="44"/>
      <c r="AB48" s="55"/>
      <c r="AC48" s="56"/>
      <c r="AD48" s="57"/>
      <c r="AE48" s="56"/>
      <c r="AF48" s="56"/>
      <c r="AG48" s="55"/>
      <c r="AH48" s="56"/>
      <c r="AI48" s="56"/>
      <c r="AJ48" s="56"/>
      <c r="AK48" s="56"/>
      <c r="AL48" s="46"/>
      <c r="AM48" s="52"/>
      <c r="AN48" s="12">
        <f ca="1" t="shared" si="0"/>
        <v>0</v>
      </c>
    </row>
    <row r="49" spans="27:40">
      <c r="AA49" s="58"/>
      <c r="AB49" s="59"/>
      <c r="AC49" s="21"/>
      <c r="AD49" s="60"/>
      <c r="AE49" s="21"/>
      <c r="AF49" s="21"/>
      <c r="AG49" s="59"/>
      <c r="AH49" s="21"/>
      <c r="AI49" s="21"/>
      <c r="AJ49" s="21"/>
      <c r="AK49" s="21"/>
      <c r="AL49" s="74"/>
      <c r="AN49" s="12">
        <f ca="1" t="shared" si="0"/>
        <v>0</v>
      </c>
    </row>
    <row r="50" spans="40:40">
      <c r="AN50" s="12">
        <f ca="1" t="shared" si="0"/>
        <v>0</v>
      </c>
    </row>
    <row r="51" spans="40:40">
      <c r="AN51" s="12">
        <f ca="1" t="shared" si="0"/>
        <v>0</v>
      </c>
    </row>
    <row r="52" spans="40:40">
      <c r="AN52" s="12">
        <f ca="1" t="shared" si="0"/>
        <v>0</v>
      </c>
    </row>
    <row r="53" spans="40:40">
      <c r="AN53" s="12">
        <f ca="1" t="shared" si="0"/>
        <v>0</v>
      </c>
    </row>
    <row r="54" spans="40:40">
      <c r="AN54" s="12">
        <f ca="1" t="shared" si="0"/>
        <v>0</v>
      </c>
    </row>
    <row r="55" spans="40:40">
      <c r="AN55" s="12">
        <f ca="1" t="shared" si="0"/>
        <v>0</v>
      </c>
    </row>
    <row r="56" spans="40:40">
      <c r="AN56" s="12">
        <f ca="1" t="shared" si="0"/>
        <v>0</v>
      </c>
    </row>
    <row r="57" spans="40:40">
      <c r="AN57" s="12">
        <f ca="1" t="shared" si="0"/>
        <v>0</v>
      </c>
    </row>
    <row r="58" spans="40:40">
      <c r="AN58" s="12">
        <f ca="1" t="shared" si="0"/>
        <v>0</v>
      </c>
    </row>
    <row r="59" spans="40:40">
      <c r="AN59" s="12">
        <f ca="1" t="shared" si="0"/>
        <v>0</v>
      </c>
    </row>
    <row r="60" spans="40:40">
      <c r="AN60" s="12">
        <f ca="1" t="shared" si="0"/>
        <v>0</v>
      </c>
    </row>
    <row r="61" spans="40:40">
      <c r="AN61" s="12">
        <f ca="1" t="shared" si="0"/>
        <v>0</v>
      </c>
    </row>
    <row r="62" spans="40:40">
      <c r="AN62" s="12">
        <f ca="1" t="shared" si="0"/>
        <v>0</v>
      </c>
    </row>
    <row r="63" spans="40:40">
      <c r="AN63" s="12">
        <f ca="1" t="shared" si="0"/>
        <v>0</v>
      </c>
    </row>
    <row r="64" spans="40:40">
      <c r="AN64" s="12">
        <f ca="1" t="shared" si="0"/>
        <v>0</v>
      </c>
    </row>
    <row r="65" spans="40:40">
      <c r="AN65" s="12">
        <f ca="1" t="shared" si="0"/>
        <v>0</v>
      </c>
    </row>
    <row r="66" spans="40:40">
      <c r="AN66" s="12">
        <f ca="1" t="shared" si="0"/>
        <v>0</v>
      </c>
    </row>
    <row r="67" spans="40:40">
      <c r="AN67" s="12">
        <f t="shared" ref="AN67:AN99" si="1">IF(ISBLANK($AL67),0,1+LEN($AL67)-LEN(SUBSTITUTE($AL67,"●","")))</f>
        <v>0</v>
      </c>
    </row>
    <row r="68" spans="40:40">
      <c r="AN68" s="12">
        <f t="shared" si="1"/>
        <v>0</v>
      </c>
    </row>
    <row r="69" spans="40:40">
      <c r="AN69" s="12">
        <f t="shared" si="1"/>
        <v>0</v>
      </c>
    </row>
    <row r="70" spans="40:40">
      <c r="AN70" s="12">
        <f t="shared" si="1"/>
        <v>0</v>
      </c>
    </row>
    <row r="71" spans="40:40">
      <c r="AN71" s="12">
        <f t="shared" si="1"/>
        <v>0</v>
      </c>
    </row>
    <row r="72" spans="40:40">
      <c r="AN72" s="12">
        <f t="shared" si="1"/>
        <v>0</v>
      </c>
    </row>
    <row r="73" spans="40:40">
      <c r="AN73" s="12">
        <f t="shared" si="1"/>
        <v>0</v>
      </c>
    </row>
    <row r="74" spans="40:40">
      <c r="AN74" s="12">
        <f t="shared" si="1"/>
        <v>0</v>
      </c>
    </row>
    <row r="75" spans="40:40">
      <c r="AN75" s="12">
        <f t="shared" si="1"/>
        <v>0</v>
      </c>
    </row>
    <row r="76" spans="40:40">
      <c r="AN76" s="12">
        <f t="shared" si="1"/>
        <v>0</v>
      </c>
    </row>
    <row r="77" spans="40:40">
      <c r="AN77" s="12">
        <f t="shared" si="1"/>
        <v>0</v>
      </c>
    </row>
    <row r="78" spans="40:40">
      <c r="AN78" s="12">
        <f t="shared" si="1"/>
        <v>0</v>
      </c>
    </row>
    <row r="79" spans="40:40">
      <c r="AN79" s="12">
        <f t="shared" si="1"/>
        <v>0</v>
      </c>
    </row>
    <row r="80" spans="40:40">
      <c r="AN80" s="12">
        <f t="shared" si="1"/>
        <v>0</v>
      </c>
    </row>
    <row r="81" spans="40:40">
      <c r="AN81" s="12">
        <f t="shared" si="1"/>
        <v>0</v>
      </c>
    </row>
    <row r="82" spans="40:40">
      <c r="AN82" s="12">
        <f t="shared" si="1"/>
        <v>0</v>
      </c>
    </row>
    <row r="83" spans="40:40">
      <c r="AN83" s="12">
        <f t="shared" si="1"/>
        <v>0</v>
      </c>
    </row>
    <row r="84" spans="40:40">
      <c r="AN84" s="12">
        <f t="shared" si="1"/>
        <v>0</v>
      </c>
    </row>
    <row r="85" spans="40:40">
      <c r="AN85" s="12">
        <f t="shared" si="1"/>
        <v>0</v>
      </c>
    </row>
    <row r="86" spans="40:40">
      <c r="AN86" s="12">
        <f t="shared" si="1"/>
        <v>0</v>
      </c>
    </row>
    <row r="87" spans="40:40">
      <c r="AN87" s="12">
        <f t="shared" si="1"/>
        <v>0</v>
      </c>
    </row>
    <row r="88" spans="40:40">
      <c r="AN88" s="12">
        <f t="shared" si="1"/>
        <v>0</v>
      </c>
    </row>
    <row r="89" spans="40:40">
      <c r="AN89" s="12">
        <f t="shared" si="1"/>
        <v>0</v>
      </c>
    </row>
    <row r="90" spans="40:40">
      <c r="AN90" s="12">
        <f t="shared" si="1"/>
        <v>0</v>
      </c>
    </row>
    <row r="91" spans="40:40">
      <c r="AN91" s="12">
        <f t="shared" si="1"/>
        <v>0</v>
      </c>
    </row>
    <row r="92" spans="40:40">
      <c r="AN92" s="12">
        <f t="shared" si="1"/>
        <v>0</v>
      </c>
    </row>
    <row r="93" spans="40:40">
      <c r="AN93" s="12">
        <f t="shared" si="1"/>
        <v>0</v>
      </c>
    </row>
    <row r="94" spans="40:40">
      <c r="AN94" s="12">
        <f t="shared" si="1"/>
        <v>0</v>
      </c>
    </row>
    <row r="95" spans="40:40">
      <c r="AN95" s="12">
        <f t="shared" si="1"/>
        <v>0</v>
      </c>
    </row>
    <row r="96" spans="40:40">
      <c r="AN96" s="12">
        <f t="shared" si="1"/>
        <v>0</v>
      </c>
    </row>
    <row r="97" spans="40:40">
      <c r="AN97" s="12">
        <f t="shared" si="1"/>
        <v>0</v>
      </c>
    </row>
    <row r="98" spans="40:40">
      <c r="AN98" s="12">
        <f t="shared" si="1"/>
        <v>0</v>
      </c>
    </row>
    <row r="99" spans="40:40">
      <c r="AN99" s="12">
        <f t="shared" si="1"/>
        <v>0</v>
      </c>
    </row>
  </sheetData>
  <sheetProtection sheet="1" objects="1"/>
  <mergeCells count="13">
    <mergeCell ref="D1:F1"/>
    <mergeCell ref="AA1:AL1"/>
    <mergeCell ref="D2:F2"/>
    <mergeCell ref="AJ2:AK2"/>
    <mergeCell ref="D3:F3"/>
    <mergeCell ref="AA4:AA5"/>
    <mergeCell ref="AA9:AA10"/>
    <mergeCell ref="AB2:AB3"/>
    <mergeCell ref="AC2:AC3"/>
    <mergeCell ref="AD2:AD3"/>
    <mergeCell ref="AE2:AE3"/>
    <mergeCell ref="AF2:AF3"/>
    <mergeCell ref="AG2:AG3"/>
  </mergeCells>
  <pageMargins left="0.75" right="0.75" top="1" bottom="1" header="0.511805555555556" footer="0.511805555555556"/>
  <headerFooter/>
  <drawing r:id="rId1"/>
</worksheet>
</file>

<file path=xl/worksheets/sheet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sheetPr>
    <pageSetUpPr autoPageBreaks="0"/>
  </sheetPr>
  <dimension ref="A1:AN99"/>
  <sheetViews>
    <sheetView showZeros="0" workbookViewId="0">
      <selection activeCell="A1" sqref="A1"/>
    </sheetView>
  </sheetViews>
  <sheetFormatPr defaultColWidth="9.14285714285714" defaultRowHeight="15"/>
  <cols>
    <col min="1" max="1" width="20.5714285714286" customWidth="1"/>
    <col min="2" max="2" width="29.7142857142857" style="8" customWidth="1"/>
    <col min="3" max="3" width="10.2857142857143" style="9" customWidth="1"/>
    <col min="4" max="4" width="10.2857142857143" style="10" customWidth="1"/>
    <col min="5" max="6" width="10.2857142857143" style="9" customWidth="1"/>
    <col min="7" max="7" width="10.2857142857143" style="8" customWidth="1"/>
    <col min="8" max="11" width="10.2857142857143" style="9" customWidth="1"/>
    <col min="12" max="12" width="10.2857142857143" style="11" customWidth="1"/>
    <col min="13" max="24" width="10.2857142857143" style="12" customWidth="1"/>
    <col min="26" max="26" width="0.990476190476191" customWidth="1"/>
    <col min="27" max="27" width="20.5714285714286" customWidth="1"/>
    <col min="28" max="28" width="29.7142857142857" style="8" customWidth="1"/>
    <col min="29" max="29" width="6.71428571428571" style="9" customWidth="1"/>
    <col min="30" max="30" width="19.1428571428571" style="10" customWidth="1"/>
    <col min="31" max="31" width="8.28571428571429" style="9" customWidth="1"/>
    <col min="32" max="32" width="7.42857142857143" style="9" customWidth="1"/>
    <col min="33" max="33" width="33.2857142857143" style="8" customWidth="1"/>
    <col min="34" max="34" width="9.28571428571429" style="9" customWidth="1"/>
    <col min="35" max="35" width="5.42857142857143" style="9" customWidth="1"/>
    <col min="36" max="36" width="3.85714285714286" style="9" customWidth="1"/>
    <col min="37" max="37" width="6.57142857142857" style="9" customWidth="1"/>
    <col min="38" max="38" width="36.2857142857143" style="11" customWidth="1"/>
    <col min="39" max="39" width="0.857142857142857" customWidth="1"/>
    <col min="40" max="40" width="9.14285714285714" style="12"/>
  </cols>
  <sheetData>
    <row r="1" ht="22.5" spans="1:40">
      <c r="A1" s="13" t="str">
        <f>Attraction_List!$Z$2</f>
        <v>Sheet Name</v>
      </c>
      <c r="B1" s="14" t="str">
        <f ca="1">MID(CELL("filename",B1),FIND("]",CELL("filename",B1))+1,255)</f>
        <v>WALL_Es_House</v>
      </c>
      <c r="C1" s="14"/>
      <c r="D1" s="15" t="str">
        <f ca="1">HYPERLINK("#"&amp;CELL("address",INDEX(Attraction_List!$A$3:$A$9999,MATCH($B$1,Attraction_List!$Z$3:$Z$9999,0),1)),"Back to Attraction List")</f>
        <v>Back to Attraction List</v>
      </c>
      <c r="E1" s="16"/>
      <c r="F1" s="17"/>
      <c r="G1" s="18"/>
      <c r="H1" s="18"/>
      <c r="I1" s="18"/>
      <c r="J1" s="18"/>
      <c r="K1" s="18"/>
      <c r="L1" s="25"/>
      <c r="AA1" s="30" t="str">
        <f ca="1">N($B$14)&amp;" Task(s) From "&amp;N($B$15)&amp;" Character(s) Use "&amp;CHAR(34)&amp;$B$2&amp;CHAR(34)&amp;" For "&amp;N($AN$1)&amp;" Token(s)"</f>
        <v>5 Task(s) From 2 Character(s) Use "WALL-E's House" For 0 Token(s)</v>
      </c>
      <c r="AB1" s="31"/>
      <c r="AC1" s="31"/>
      <c r="AD1" s="31"/>
      <c r="AE1" s="31"/>
      <c r="AF1" s="31"/>
      <c r="AG1" s="31"/>
      <c r="AH1" s="31"/>
      <c r="AI1" s="31"/>
      <c r="AJ1" s="31"/>
      <c r="AK1" s="31"/>
      <c r="AL1" s="61"/>
      <c r="AN1" s="12">
        <f ca="1">SUM($AN$4:$AN$9999)</f>
        <v>0</v>
      </c>
    </row>
    <row r="2" ht="22.5" spans="1:40">
      <c r="A2" s="13" t="str">
        <f>Attraction_List!$A$2</f>
        <v>Name</v>
      </c>
      <c r="B2" s="19" t="str">
        <f ca="1">LOOKUP(B1,Attraction_List!$Z$3:$Z$9999,Attraction_List!$A$3:$A$9999)</f>
        <v>WALL-E's House</v>
      </c>
      <c r="C2" s="19"/>
      <c r="D2" s="9"/>
      <c r="G2" s="20"/>
      <c r="AA2" s="32" t="str">
        <f>HYPERLINK("#$A$1","&lt;&lt;&lt; Attraction Info")</f>
        <v>&lt;&lt;&lt; Attraction Info</v>
      </c>
      <c r="AB2" s="33" t="s">
        <v>276</v>
      </c>
      <c r="AC2" s="34" t="s">
        <v>277</v>
      </c>
      <c r="AD2" s="35" t="s">
        <v>278</v>
      </c>
      <c r="AE2" s="34" t="s">
        <v>279</v>
      </c>
      <c r="AF2" s="34" t="s">
        <v>280</v>
      </c>
      <c r="AG2" s="33" t="s">
        <v>281</v>
      </c>
      <c r="AH2" s="62"/>
      <c r="AI2" s="63" t="s">
        <v>282</v>
      </c>
      <c r="AJ2" s="62" t="s">
        <v>283</v>
      </c>
      <c r="AK2" s="62"/>
      <c r="AL2" s="64" t="str">
        <f ca="1">HYPERLINK("#"&amp;CELL("address",INDEX(Attraction_List!$A$3:$A$9999,MATCH($B$1,Attraction_List!$Z$3:$Z$9999,0),1)),"Back to Attraction List")</f>
        <v>Back to Attraction List</v>
      </c>
      <c r="AN2" s="12">
        <f ca="1" t="shared" ref="AN2:AN66" si="0">IF(ISBLANK($AL2),0,1+LEN($AL2)-LEN(SUBSTITUTE($AL2,"●","")))</f>
        <v>1</v>
      </c>
    </row>
    <row r="3" ht="22.5" spans="1:38">
      <c r="A3" s="13" t="str">
        <f>Attraction_List!$C$2</f>
        <v>Cost</v>
      </c>
      <c r="B3" s="19">
        <f ca="1">LOOKUP(B1,Attraction_List!$Z$3:$Z$9999,Attraction_List!$C$3:$C$9999)</f>
        <v>95</v>
      </c>
      <c r="C3" s="19"/>
      <c r="D3" s="15" t="str">
        <f>IF($B$14&gt;0,HYPERLINK("#$AL$1","Task List &gt;&gt;&gt;"),HYPERLINK("#$A$1","No Tasks"))</f>
        <v>Task List &gt;&gt;&gt;</v>
      </c>
      <c r="E3" s="17"/>
      <c r="F3" s="17"/>
      <c r="G3" s="20"/>
      <c r="AA3" s="75" t="s">
        <v>284</v>
      </c>
      <c r="AB3" s="76"/>
      <c r="AC3" s="77"/>
      <c r="AD3" s="78"/>
      <c r="AE3" s="77"/>
      <c r="AF3" s="77"/>
      <c r="AG3" s="76"/>
      <c r="AH3" s="82" t="s">
        <v>285</v>
      </c>
      <c r="AI3" s="82" t="s">
        <v>286</v>
      </c>
      <c r="AJ3" s="82" t="s">
        <v>28</v>
      </c>
      <c r="AK3" s="82" t="s">
        <v>29</v>
      </c>
      <c r="AL3" s="83" t="s">
        <v>30</v>
      </c>
    </row>
    <row r="4" ht="21.75" spans="1:40">
      <c r="A4" s="13" t="str">
        <f>Attraction_List!$D$2</f>
        <v>Cost Units</v>
      </c>
      <c r="B4" s="19" t="str">
        <f ca="1">LOOKUP(B1,Attraction_List!$Z$3:$Z$9999,Attraction_List!$D$3:$D$9999)</f>
        <v>Gems</v>
      </c>
      <c r="C4" s="19"/>
      <c r="E4" s="21"/>
      <c r="G4" s="20"/>
      <c r="L4" s="26"/>
      <c r="AA4" s="79" t="s">
        <v>376</v>
      </c>
      <c r="AB4" s="92" t="s">
        <v>1111</v>
      </c>
      <c r="AC4" s="93"/>
      <c r="AD4" s="94"/>
      <c r="AE4" s="93"/>
      <c r="AF4" s="93"/>
      <c r="AG4" s="92" t="s">
        <v>264</v>
      </c>
      <c r="AH4" s="93" t="s">
        <v>42</v>
      </c>
      <c r="AI4" s="93"/>
      <c r="AJ4" s="93">
        <v>20</v>
      </c>
      <c r="AK4" s="93">
        <v>200</v>
      </c>
      <c r="AL4" s="106"/>
      <c r="AN4" s="12">
        <f ca="1" t="shared" si="0"/>
        <v>0</v>
      </c>
    </row>
    <row r="5" ht="21" spans="1:40">
      <c r="A5" s="13" t="str">
        <f>Attraction_List!$E$2</f>
        <v>Limited Time</v>
      </c>
      <c r="B5" s="19" t="str">
        <f ca="1">IF(LOOKUP(B1,Attraction_List!$Z$3:$Z$9999,Attraction_List!$E$3:$E$9999)="Y","Yes","No")</f>
        <v>No</v>
      </c>
      <c r="C5" s="19"/>
      <c r="E5" s="21"/>
      <c r="G5" s="20"/>
      <c r="L5" s="26"/>
      <c r="AA5" s="81"/>
      <c r="AB5" s="95" t="s">
        <v>1112</v>
      </c>
      <c r="AC5" s="96">
        <v>4</v>
      </c>
      <c r="AD5" s="97" t="s">
        <v>380</v>
      </c>
      <c r="AE5" s="96"/>
      <c r="AF5" s="96"/>
      <c r="AG5" s="95" t="s">
        <v>264</v>
      </c>
      <c r="AH5" s="96" t="s">
        <v>91</v>
      </c>
      <c r="AI5" s="96"/>
      <c r="AJ5" s="96">
        <v>43</v>
      </c>
      <c r="AK5" s="96">
        <v>400</v>
      </c>
      <c r="AL5" s="107"/>
      <c r="AN5" s="12">
        <f ca="1" t="shared" si="0"/>
        <v>0</v>
      </c>
    </row>
    <row r="6" ht="21.75" spans="1:40">
      <c r="A6" s="13" t="str">
        <f>Attraction_List!$F$2</f>
        <v>Build Time</v>
      </c>
      <c r="B6" s="19" t="str">
        <f ca="1">LOOKUP(B1,Attraction_List!$Z$3:$Z$9999,Attraction_List!$F$3:$F$9999)</f>
        <v>0s</v>
      </c>
      <c r="C6" s="19"/>
      <c r="E6" s="21"/>
      <c r="G6" s="20"/>
      <c r="L6" s="26"/>
      <c r="AA6" s="80"/>
      <c r="AB6" s="98" t="s">
        <v>1113</v>
      </c>
      <c r="AC6" s="99"/>
      <c r="AD6" s="100"/>
      <c r="AE6" s="99"/>
      <c r="AF6" s="99"/>
      <c r="AG6" s="98" t="s">
        <v>264</v>
      </c>
      <c r="AH6" s="99" t="s">
        <v>100</v>
      </c>
      <c r="AI6" s="99"/>
      <c r="AJ6" s="99">
        <v>45</v>
      </c>
      <c r="AK6" s="99">
        <v>375</v>
      </c>
      <c r="AL6" s="108"/>
      <c r="AN6" s="12">
        <f ca="1" t="shared" si="0"/>
        <v>0</v>
      </c>
    </row>
    <row r="7" ht="21" spans="1:40">
      <c r="A7" s="13" t="str">
        <f>Attraction_List!$G$2</f>
        <v>Size</v>
      </c>
      <c r="B7" s="19" t="str">
        <f ca="1">LOOKUP(B1,Attraction_List!$Z$3:$Z$9999,Attraction_List!$G$3:$G$9999)</f>
        <v>13x13</v>
      </c>
      <c r="C7" s="19"/>
      <c r="E7" s="21"/>
      <c r="G7" s="20"/>
      <c r="L7" s="26"/>
      <c r="AA7" s="101" t="s">
        <v>380</v>
      </c>
      <c r="AB7" s="102" t="s">
        <v>1112</v>
      </c>
      <c r="AC7" s="103"/>
      <c r="AD7" s="104" t="s">
        <v>376</v>
      </c>
      <c r="AE7" s="103">
        <v>4</v>
      </c>
      <c r="AF7" s="103"/>
      <c r="AG7" s="102" t="s">
        <v>264</v>
      </c>
      <c r="AH7" s="103" t="s">
        <v>91</v>
      </c>
      <c r="AI7" s="103"/>
      <c r="AJ7" s="103">
        <v>43</v>
      </c>
      <c r="AK7" s="103">
        <v>400</v>
      </c>
      <c r="AL7" s="109"/>
      <c r="AN7" s="12">
        <f ca="1" t="shared" si="0"/>
        <v>0</v>
      </c>
    </row>
    <row r="8" ht="21.75" spans="1:40">
      <c r="A8" s="13" t="str">
        <f>Attraction_List!$H$2</f>
        <v>Collect Time</v>
      </c>
      <c r="B8" s="19" t="str">
        <f ca="1">LOOKUP(B1,Attraction_List!$Z$3:$Z$9999,Attraction_List!$H$3:$H$9999)</f>
        <v>8h</v>
      </c>
      <c r="C8" s="19"/>
      <c r="E8" s="21"/>
      <c r="G8" s="20"/>
      <c r="L8" s="26"/>
      <c r="AA8" s="105"/>
      <c r="AB8" s="98" t="s">
        <v>1114</v>
      </c>
      <c r="AC8" s="99"/>
      <c r="AD8" s="100"/>
      <c r="AE8" s="99"/>
      <c r="AF8" s="99"/>
      <c r="AG8" s="98" t="s">
        <v>264</v>
      </c>
      <c r="AH8" s="99" t="s">
        <v>100</v>
      </c>
      <c r="AI8" s="99"/>
      <c r="AJ8" s="99">
        <v>45</v>
      </c>
      <c r="AK8" s="99">
        <v>375</v>
      </c>
      <c r="AL8" s="108"/>
      <c r="AN8" s="12">
        <f ca="1" t="shared" si="0"/>
        <v>0</v>
      </c>
    </row>
    <row r="9" ht="21" spans="1:40">
      <c r="A9" s="13" t="str">
        <f>Attraction_List!$I$2</f>
        <v>Striking Gold</v>
      </c>
      <c r="B9" s="19" t="str">
        <f ca="1">IF(LOOKUP(B1,Attraction_List!$Z$3:$Z$9999,Attraction_List!$I$3:$I$9999)="Y","Yes","No")</f>
        <v>No</v>
      </c>
      <c r="C9" s="19"/>
      <c r="E9" s="21"/>
      <c r="G9" s="20"/>
      <c r="L9" s="26"/>
      <c r="AA9" s="44"/>
      <c r="AB9" s="45"/>
      <c r="AC9" s="45"/>
      <c r="AD9" s="45"/>
      <c r="AE9" s="45"/>
      <c r="AF9" s="45"/>
      <c r="AG9" s="45"/>
      <c r="AH9" s="45"/>
      <c r="AI9" s="45"/>
      <c r="AJ9" s="45"/>
      <c r="AK9" s="45"/>
      <c r="AL9" s="46"/>
      <c r="AN9" s="12">
        <f ca="1" t="shared" si="0"/>
        <v>0</v>
      </c>
    </row>
    <row r="10" ht="21" spans="1:40">
      <c r="A10" s="13" t="str">
        <f>Attraction_List!$J$2</f>
        <v>XP</v>
      </c>
      <c r="B10" s="19">
        <f ca="1">LOOKUP(B1,Attraction_List!$Z$3:$Z$9999,Attraction_List!$J$3:$J$9999)</f>
        <v>34</v>
      </c>
      <c r="C10" s="19"/>
      <c r="E10" s="21"/>
      <c r="G10" s="20"/>
      <c r="L10" s="26"/>
      <c r="AA10" s="44"/>
      <c r="AB10" s="45"/>
      <c r="AC10" s="45"/>
      <c r="AD10" s="45"/>
      <c r="AE10" s="45"/>
      <c r="AF10" s="45"/>
      <c r="AG10" s="45"/>
      <c r="AH10" s="45"/>
      <c r="AI10" s="45"/>
      <c r="AJ10" s="45"/>
      <c r="AK10" s="45"/>
      <c r="AL10" s="46"/>
      <c r="AN10" s="12">
        <f ca="1" t="shared" si="0"/>
        <v>0</v>
      </c>
    </row>
    <row r="11" ht="21" spans="1:40">
      <c r="A11" s="13" t="str">
        <f>Attraction_List!$K$2</f>
        <v>Magic</v>
      </c>
      <c r="B11" s="19">
        <f ca="1">LOOKUP(B1,Attraction_List!$Z$3:$Z$9999,Attraction_List!$K$3:$K$9999)</f>
        <v>175</v>
      </c>
      <c r="C11" s="19"/>
      <c r="D11" s="22"/>
      <c r="E11" s="23"/>
      <c r="F11" s="24"/>
      <c r="G11" s="22"/>
      <c r="H11" s="24"/>
      <c r="I11" s="24"/>
      <c r="J11" s="24"/>
      <c r="K11" s="24"/>
      <c r="L11" s="27"/>
      <c r="AA11" s="44"/>
      <c r="AB11" s="45"/>
      <c r="AC11" s="45"/>
      <c r="AD11" s="45"/>
      <c r="AE11" s="45"/>
      <c r="AF11" s="45"/>
      <c r="AG11" s="45"/>
      <c r="AH11" s="45"/>
      <c r="AI11" s="45"/>
      <c r="AJ11" s="45"/>
      <c r="AK11" s="45"/>
      <c r="AL11" s="46"/>
      <c r="AN11" s="12">
        <f ca="1" t="shared" si="0"/>
        <v>0</v>
      </c>
    </row>
    <row r="12" ht="21" spans="1:40">
      <c r="A12" s="13" t="str">
        <f>Attraction_List!$L$2</f>
        <v>Possible Tokens</v>
      </c>
      <c r="B12" s="19" t="str">
        <f ca="1">LOOKUP(B1,Attraction_List!$Z$3:$Z$9999,Attraction_List!$L$3:$L$9999)</f>
        <v>WALL-E Ears</v>
      </c>
      <c r="C12" s="19"/>
      <c r="E12" s="21"/>
      <c r="G12" s="20"/>
      <c r="L12" s="28"/>
      <c r="AA12" s="44"/>
      <c r="AB12" s="45"/>
      <c r="AC12" s="45"/>
      <c r="AD12" s="45"/>
      <c r="AE12" s="45"/>
      <c r="AF12" s="45"/>
      <c r="AG12" s="45"/>
      <c r="AH12" s="45"/>
      <c r="AI12" s="45"/>
      <c r="AJ12" s="45"/>
      <c r="AK12" s="45"/>
      <c r="AL12" s="46"/>
      <c r="AN12" s="12">
        <f ca="1" t="shared" si="0"/>
        <v>0</v>
      </c>
    </row>
    <row r="13" ht="21" spans="1:40">
      <c r="A13" s="13" t="str">
        <f>Attraction_List!$M$2</f>
        <v>Activity</v>
      </c>
      <c r="B13" s="19" t="str">
        <f ca="1">LOOKUP(B1,Attraction_List!$Z$3:$Z$9999,Attraction_List!$M$3:$M$9999)</f>
        <v>Collecting Objects</v>
      </c>
      <c r="C13" s="19"/>
      <c r="E13" s="21"/>
      <c r="G13" s="20"/>
      <c r="L13" s="29"/>
      <c r="AA13" s="44"/>
      <c r="AB13" s="45"/>
      <c r="AC13" s="45"/>
      <c r="AD13" s="45"/>
      <c r="AE13" s="45"/>
      <c r="AF13" s="45"/>
      <c r="AG13" s="45"/>
      <c r="AH13" s="45"/>
      <c r="AI13" s="45"/>
      <c r="AJ13" s="45"/>
      <c r="AK13" s="45"/>
      <c r="AL13" s="46"/>
      <c r="AN13" s="12">
        <f ca="1" t="shared" si="0"/>
        <v>0</v>
      </c>
    </row>
    <row r="14" ht="21" spans="1:40">
      <c r="A14" s="13" t="s">
        <v>308</v>
      </c>
      <c r="B14" s="22">
        <f>COUNTA($AB$4:$AB$9999)</f>
        <v>5</v>
      </c>
      <c r="C14" s="24"/>
      <c r="D14" s="22"/>
      <c r="E14" s="23"/>
      <c r="F14" s="24"/>
      <c r="G14" s="20"/>
      <c r="H14" s="24"/>
      <c r="I14" s="24"/>
      <c r="J14" s="24"/>
      <c r="K14" s="24"/>
      <c r="L14" s="28"/>
      <c r="AA14" s="44"/>
      <c r="AB14" s="45"/>
      <c r="AC14" s="45"/>
      <c r="AD14" s="45"/>
      <c r="AE14" s="45"/>
      <c r="AF14" s="45"/>
      <c r="AG14" s="45"/>
      <c r="AH14" s="45"/>
      <c r="AI14" s="45"/>
      <c r="AJ14" s="45"/>
      <c r="AK14" s="45"/>
      <c r="AL14" s="46"/>
      <c r="AN14" s="12">
        <f ca="1" t="shared" si="0"/>
        <v>0</v>
      </c>
    </row>
    <row r="15" ht="21" spans="1:40">
      <c r="A15" s="13" t="s">
        <v>311</v>
      </c>
      <c r="B15" s="22">
        <f>COUNTA($AA$4:$AA$9999)</f>
        <v>2</v>
      </c>
      <c r="C15" s="24"/>
      <c r="D15" s="22"/>
      <c r="E15" s="23"/>
      <c r="F15" s="24"/>
      <c r="G15" s="20"/>
      <c r="H15" s="24"/>
      <c r="I15" s="24"/>
      <c r="J15" s="24"/>
      <c r="K15" s="24"/>
      <c r="L15" s="28"/>
      <c r="AA15" s="44"/>
      <c r="AB15" s="45"/>
      <c r="AC15" s="45"/>
      <c r="AD15" s="45"/>
      <c r="AE15" s="45"/>
      <c r="AF15" s="45"/>
      <c r="AG15" s="45"/>
      <c r="AH15" s="45"/>
      <c r="AI15" s="45"/>
      <c r="AJ15" s="45"/>
      <c r="AK15" s="45"/>
      <c r="AL15" s="46"/>
      <c r="AN15" s="12">
        <f ca="1" t="shared" si="0"/>
        <v>0</v>
      </c>
    </row>
    <row r="16" spans="27:40">
      <c r="AA16" s="44"/>
      <c r="AB16" s="46"/>
      <c r="AC16" s="45"/>
      <c r="AD16" s="47"/>
      <c r="AE16" s="45"/>
      <c r="AF16" s="45"/>
      <c r="AG16" s="45"/>
      <c r="AH16" s="45"/>
      <c r="AI16" s="45"/>
      <c r="AJ16" s="45"/>
      <c r="AK16" s="45"/>
      <c r="AL16" s="46"/>
      <c r="AN16" s="12">
        <f ca="1" t="shared" si="0"/>
        <v>0</v>
      </c>
    </row>
    <row r="17" spans="27:40">
      <c r="AA17" s="44"/>
      <c r="AB17" s="46"/>
      <c r="AC17" s="45"/>
      <c r="AD17" s="45"/>
      <c r="AE17" s="45"/>
      <c r="AF17" s="45"/>
      <c r="AG17" s="45"/>
      <c r="AH17" s="45"/>
      <c r="AI17" s="45"/>
      <c r="AJ17" s="45"/>
      <c r="AK17" s="45"/>
      <c r="AL17" s="46"/>
      <c r="AN17" s="12">
        <f ca="1" t="shared" si="0"/>
        <v>0</v>
      </c>
    </row>
    <row r="18" spans="27:40">
      <c r="AA18" s="44"/>
      <c r="AB18" s="46"/>
      <c r="AC18" s="45"/>
      <c r="AD18" s="45"/>
      <c r="AE18" s="45"/>
      <c r="AF18" s="45"/>
      <c r="AG18" s="46"/>
      <c r="AH18" s="45"/>
      <c r="AI18" s="45"/>
      <c r="AJ18" s="45"/>
      <c r="AK18" s="45"/>
      <c r="AL18" s="46"/>
      <c r="AN18" s="12">
        <f ca="1" t="shared" si="0"/>
        <v>0</v>
      </c>
    </row>
    <row r="19" spans="27:40">
      <c r="AA19" s="44"/>
      <c r="AB19" s="46"/>
      <c r="AC19" s="45"/>
      <c r="AD19" s="45"/>
      <c r="AE19" s="45"/>
      <c r="AF19" s="45"/>
      <c r="AG19" s="46"/>
      <c r="AH19" s="45"/>
      <c r="AI19" s="45"/>
      <c r="AJ19" s="45"/>
      <c r="AK19" s="45"/>
      <c r="AL19" s="46"/>
      <c r="AN19" s="12">
        <f ca="1" t="shared" si="0"/>
        <v>0</v>
      </c>
    </row>
    <row r="20" spans="27:40">
      <c r="AA20" s="44"/>
      <c r="AB20" s="46"/>
      <c r="AC20" s="45"/>
      <c r="AD20" s="47"/>
      <c r="AE20" s="45"/>
      <c r="AF20" s="45"/>
      <c r="AG20" s="46"/>
      <c r="AH20" s="45"/>
      <c r="AI20" s="45"/>
      <c r="AJ20" s="45"/>
      <c r="AK20" s="45"/>
      <c r="AL20" s="46"/>
      <c r="AN20" s="12">
        <f ca="1" t="shared" si="0"/>
        <v>0</v>
      </c>
    </row>
    <row r="21" spans="27:40">
      <c r="AA21" s="44"/>
      <c r="AB21" s="46"/>
      <c r="AC21" s="45"/>
      <c r="AD21" s="45"/>
      <c r="AE21" s="45"/>
      <c r="AF21" s="45"/>
      <c r="AG21" s="46"/>
      <c r="AH21" s="45"/>
      <c r="AI21" s="45"/>
      <c r="AJ21" s="45"/>
      <c r="AK21" s="45"/>
      <c r="AL21" s="46"/>
      <c r="AN21" s="12">
        <f ca="1" t="shared" si="0"/>
        <v>0</v>
      </c>
    </row>
    <row r="22" spans="27:40">
      <c r="AA22" s="44"/>
      <c r="AB22" s="46"/>
      <c r="AC22" s="45"/>
      <c r="AD22" s="45"/>
      <c r="AE22" s="45"/>
      <c r="AF22" s="45"/>
      <c r="AG22" s="46"/>
      <c r="AH22" s="45"/>
      <c r="AI22" s="45"/>
      <c r="AJ22" s="45"/>
      <c r="AK22" s="45"/>
      <c r="AL22" s="46"/>
      <c r="AN22" s="12">
        <f ca="1" t="shared" si="0"/>
        <v>0</v>
      </c>
    </row>
    <row r="23" spans="27:40">
      <c r="AA23" s="44"/>
      <c r="AB23" s="46"/>
      <c r="AC23" s="45"/>
      <c r="AD23" s="45"/>
      <c r="AE23" s="45"/>
      <c r="AF23" s="45"/>
      <c r="AG23" s="46"/>
      <c r="AH23" s="45"/>
      <c r="AI23" s="45"/>
      <c r="AJ23" s="45"/>
      <c r="AK23" s="45"/>
      <c r="AL23" s="46"/>
      <c r="AN23" s="12">
        <f ca="1" t="shared" si="0"/>
        <v>0</v>
      </c>
    </row>
    <row r="24" spans="27:40">
      <c r="AA24" s="44"/>
      <c r="AB24" s="45"/>
      <c r="AC24" s="45"/>
      <c r="AD24" s="45"/>
      <c r="AE24" s="45"/>
      <c r="AF24" s="45"/>
      <c r="AG24" s="45"/>
      <c r="AH24" s="45"/>
      <c r="AI24" s="45"/>
      <c r="AJ24" s="45"/>
      <c r="AK24" s="45"/>
      <c r="AL24" s="46"/>
      <c r="AN24" s="12">
        <f ca="1" t="shared" si="0"/>
        <v>0</v>
      </c>
    </row>
    <row r="25" spans="27:40">
      <c r="AA25" s="44"/>
      <c r="AB25" s="45"/>
      <c r="AC25" s="45"/>
      <c r="AD25" s="47"/>
      <c r="AE25" s="45"/>
      <c r="AF25" s="45"/>
      <c r="AG25" s="45"/>
      <c r="AH25" s="45"/>
      <c r="AI25" s="45"/>
      <c r="AJ25" s="45"/>
      <c r="AK25" s="45"/>
      <c r="AL25" s="46"/>
      <c r="AN25" s="12">
        <f ca="1" t="shared" si="0"/>
        <v>0</v>
      </c>
    </row>
    <row r="26" spans="27:40">
      <c r="AA26" s="44"/>
      <c r="AB26" s="45"/>
      <c r="AC26" s="45"/>
      <c r="AD26" s="45"/>
      <c r="AE26" s="45"/>
      <c r="AF26" s="45"/>
      <c r="AG26" s="45"/>
      <c r="AH26" s="45"/>
      <c r="AI26" s="45"/>
      <c r="AJ26" s="45"/>
      <c r="AK26" s="45"/>
      <c r="AL26" s="46"/>
      <c r="AN26" s="12">
        <f ca="1" t="shared" si="0"/>
        <v>0</v>
      </c>
    </row>
    <row r="27" spans="27:40">
      <c r="AA27" s="44"/>
      <c r="AB27" s="45"/>
      <c r="AC27" s="45"/>
      <c r="AD27" s="45"/>
      <c r="AE27" s="45"/>
      <c r="AF27" s="45"/>
      <c r="AG27" s="45"/>
      <c r="AH27" s="45"/>
      <c r="AI27" s="45"/>
      <c r="AJ27" s="45"/>
      <c r="AK27" s="45"/>
      <c r="AL27" s="46"/>
      <c r="AN27" s="12">
        <f ca="1" t="shared" si="0"/>
        <v>0</v>
      </c>
    </row>
    <row r="28" spans="27:40">
      <c r="AA28" s="44"/>
      <c r="AB28" s="45"/>
      <c r="AC28" s="45"/>
      <c r="AD28" s="45"/>
      <c r="AE28" s="45"/>
      <c r="AF28" s="45"/>
      <c r="AG28" s="45"/>
      <c r="AH28" s="45"/>
      <c r="AI28" s="45"/>
      <c r="AJ28" s="45"/>
      <c r="AK28" s="45"/>
      <c r="AL28" s="46"/>
      <c r="AN28" s="12">
        <f ca="1" t="shared" si="0"/>
        <v>0</v>
      </c>
    </row>
    <row r="29" spans="27:40">
      <c r="AA29" s="44"/>
      <c r="AB29" s="45"/>
      <c r="AC29" s="45"/>
      <c r="AD29" s="45"/>
      <c r="AE29" s="45"/>
      <c r="AF29" s="45"/>
      <c r="AG29" s="45"/>
      <c r="AH29" s="45"/>
      <c r="AI29" s="45"/>
      <c r="AJ29" s="45"/>
      <c r="AK29" s="45"/>
      <c r="AL29" s="46"/>
      <c r="AN29" s="12">
        <f ca="1" t="shared" si="0"/>
        <v>0</v>
      </c>
    </row>
    <row r="30" spans="27:40">
      <c r="AA30" s="44"/>
      <c r="AB30" s="45"/>
      <c r="AC30" s="45"/>
      <c r="AD30" s="45"/>
      <c r="AE30" s="45"/>
      <c r="AF30" s="45"/>
      <c r="AG30" s="45"/>
      <c r="AH30" s="45"/>
      <c r="AI30" s="45"/>
      <c r="AJ30" s="45"/>
      <c r="AK30" s="45"/>
      <c r="AL30" s="46"/>
      <c r="AN30" s="12">
        <f ca="1" t="shared" si="0"/>
        <v>0</v>
      </c>
    </row>
    <row r="31" spans="27:40">
      <c r="AA31" s="44"/>
      <c r="AB31" s="45"/>
      <c r="AC31" s="45"/>
      <c r="AD31" s="45"/>
      <c r="AE31" s="45"/>
      <c r="AF31" s="45"/>
      <c r="AG31" s="45"/>
      <c r="AH31" s="45"/>
      <c r="AI31" s="45"/>
      <c r="AJ31" s="45"/>
      <c r="AK31" s="45"/>
      <c r="AL31" s="46"/>
      <c r="AN31" s="12">
        <f ca="1" t="shared" si="0"/>
        <v>0</v>
      </c>
    </row>
    <row r="32" spans="27:40">
      <c r="AA32" s="44"/>
      <c r="AB32" s="45"/>
      <c r="AC32" s="45"/>
      <c r="AD32" s="45"/>
      <c r="AE32" s="45"/>
      <c r="AF32" s="45"/>
      <c r="AG32" s="45"/>
      <c r="AH32" s="45"/>
      <c r="AI32" s="45"/>
      <c r="AJ32" s="45"/>
      <c r="AK32" s="45"/>
      <c r="AL32" s="46"/>
      <c r="AN32" s="12">
        <f ca="1" t="shared" si="0"/>
        <v>0</v>
      </c>
    </row>
    <row r="33" spans="27:40">
      <c r="AA33" s="44"/>
      <c r="AB33" s="45"/>
      <c r="AC33" s="45"/>
      <c r="AD33" s="47"/>
      <c r="AE33" s="45"/>
      <c r="AF33" s="45"/>
      <c r="AG33" s="45"/>
      <c r="AH33" s="45"/>
      <c r="AI33" s="45"/>
      <c r="AJ33" s="45"/>
      <c r="AK33" s="45"/>
      <c r="AL33" s="46"/>
      <c r="AN33" s="12">
        <f ca="1" t="shared" si="0"/>
        <v>0</v>
      </c>
    </row>
    <row r="34" spans="27:40">
      <c r="AA34" s="44"/>
      <c r="AB34" s="46"/>
      <c r="AC34" s="45"/>
      <c r="AD34" s="45"/>
      <c r="AE34" s="45"/>
      <c r="AF34" s="45"/>
      <c r="AG34" s="46"/>
      <c r="AH34" s="45"/>
      <c r="AI34" s="45"/>
      <c r="AJ34" s="45"/>
      <c r="AK34" s="45"/>
      <c r="AL34" s="70"/>
      <c r="AN34" s="12">
        <f ca="1" t="shared" si="0"/>
        <v>0</v>
      </c>
    </row>
    <row r="35" spans="27:40">
      <c r="AA35" s="48"/>
      <c r="AB35" s="49"/>
      <c r="AC35" s="50"/>
      <c r="AD35" s="50"/>
      <c r="AE35" s="50"/>
      <c r="AF35" s="50"/>
      <c r="AG35" s="49"/>
      <c r="AH35" s="50"/>
      <c r="AI35" s="50"/>
      <c r="AJ35" s="50"/>
      <c r="AK35" s="50"/>
      <c r="AL35" s="71"/>
      <c r="AN35" s="12">
        <f ca="1" t="shared" si="0"/>
        <v>0</v>
      </c>
    </row>
    <row r="36" spans="27:40">
      <c r="AA36" s="48"/>
      <c r="AB36" s="49"/>
      <c r="AC36" s="50"/>
      <c r="AD36" s="50"/>
      <c r="AE36" s="50"/>
      <c r="AF36" s="50"/>
      <c r="AG36" s="49"/>
      <c r="AH36" s="50"/>
      <c r="AI36" s="50"/>
      <c r="AJ36" s="50"/>
      <c r="AK36" s="50"/>
      <c r="AL36" s="71"/>
      <c r="AN36" s="12">
        <f ca="1" t="shared" si="0"/>
        <v>0</v>
      </c>
    </row>
    <row r="37" spans="27:40">
      <c r="AA37" s="48"/>
      <c r="AB37" s="49"/>
      <c r="AC37" s="50"/>
      <c r="AD37" s="50"/>
      <c r="AE37" s="50"/>
      <c r="AF37" s="50"/>
      <c r="AG37" s="49"/>
      <c r="AH37" s="50"/>
      <c r="AI37" s="50"/>
      <c r="AJ37" s="50"/>
      <c r="AK37" s="50"/>
      <c r="AL37" s="71"/>
      <c r="AN37" s="12">
        <f ca="1" t="shared" si="0"/>
        <v>0</v>
      </c>
    </row>
    <row r="38" spans="27:40">
      <c r="AA38" s="51"/>
      <c r="AB38" s="29"/>
      <c r="AC38" s="10"/>
      <c r="AE38" s="10"/>
      <c r="AF38" s="10"/>
      <c r="AG38" s="29"/>
      <c r="AH38" s="10"/>
      <c r="AI38" s="10"/>
      <c r="AJ38" s="10"/>
      <c r="AK38" s="10"/>
      <c r="AL38" s="28"/>
      <c r="AN38" s="12">
        <f ca="1" t="shared" si="0"/>
        <v>0</v>
      </c>
    </row>
    <row r="39" spans="27:40">
      <c r="AA39" s="51"/>
      <c r="AB39" s="29"/>
      <c r="AC39" s="10"/>
      <c r="AE39" s="10"/>
      <c r="AF39" s="10"/>
      <c r="AG39" s="29"/>
      <c r="AH39" s="10"/>
      <c r="AI39" s="10"/>
      <c r="AJ39" s="10"/>
      <c r="AK39" s="10"/>
      <c r="AL39" s="28"/>
      <c r="AN39" s="12">
        <f ca="1" t="shared" si="0"/>
        <v>0</v>
      </c>
    </row>
    <row r="40" spans="27:40">
      <c r="AA40" s="51"/>
      <c r="AB40" s="29"/>
      <c r="AC40" s="10"/>
      <c r="AE40" s="10"/>
      <c r="AF40" s="10"/>
      <c r="AG40" s="29"/>
      <c r="AH40" s="10"/>
      <c r="AI40" s="10"/>
      <c r="AJ40" s="10"/>
      <c r="AK40" s="10"/>
      <c r="AL40" s="28"/>
      <c r="AN40" s="12">
        <f ca="1" t="shared" si="0"/>
        <v>0</v>
      </c>
    </row>
    <row r="41" spans="27:40">
      <c r="AA41" s="51"/>
      <c r="AB41" s="29"/>
      <c r="AC41" s="10"/>
      <c r="AE41" s="10"/>
      <c r="AF41" s="10"/>
      <c r="AG41" s="29"/>
      <c r="AH41" s="10"/>
      <c r="AI41" s="10"/>
      <c r="AJ41" s="10"/>
      <c r="AK41" s="10"/>
      <c r="AL41" s="28"/>
      <c r="AN41" s="12">
        <f ca="1" t="shared" si="0"/>
        <v>0</v>
      </c>
    </row>
    <row r="42" spans="27:40">
      <c r="AA42" s="51"/>
      <c r="AB42" s="29"/>
      <c r="AC42" s="10"/>
      <c r="AE42" s="10"/>
      <c r="AF42" s="10"/>
      <c r="AG42" s="29"/>
      <c r="AH42" s="10"/>
      <c r="AI42" s="10"/>
      <c r="AJ42" s="10"/>
      <c r="AK42" s="10"/>
      <c r="AL42" s="28"/>
      <c r="AN42" s="12">
        <f ca="1" t="shared" si="0"/>
        <v>0</v>
      </c>
    </row>
    <row r="43" spans="27:40">
      <c r="AA43" s="51"/>
      <c r="AB43" s="29"/>
      <c r="AC43" s="10"/>
      <c r="AE43" s="10"/>
      <c r="AF43" s="10"/>
      <c r="AG43" s="29"/>
      <c r="AH43" s="10"/>
      <c r="AI43" s="10"/>
      <c r="AJ43" s="10"/>
      <c r="AK43" s="10"/>
      <c r="AL43" s="28"/>
      <c r="AN43" s="12">
        <f ca="1" t="shared" si="0"/>
        <v>0</v>
      </c>
    </row>
    <row r="44" spans="40:40">
      <c r="AN44" s="12">
        <f ca="1" t="shared" si="0"/>
        <v>0</v>
      </c>
    </row>
    <row r="45" spans="27:40">
      <c r="AA45" s="52"/>
      <c r="AB45" s="53"/>
      <c r="AC45" s="54"/>
      <c r="AD45" s="50"/>
      <c r="AE45" s="54"/>
      <c r="AF45" s="54"/>
      <c r="AG45" s="53"/>
      <c r="AH45" s="54"/>
      <c r="AI45" s="54"/>
      <c r="AJ45" s="54"/>
      <c r="AK45" s="54"/>
      <c r="AL45" s="72"/>
      <c r="AM45" s="52"/>
      <c r="AN45" s="12">
        <f ca="1" t="shared" si="0"/>
        <v>0</v>
      </c>
    </row>
    <row r="46" spans="27:40">
      <c r="AA46" s="44"/>
      <c r="AB46" s="55"/>
      <c r="AC46" s="56"/>
      <c r="AD46" s="45"/>
      <c r="AE46" s="56"/>
      <c r="AF46" s="56"/>
      <c r="AG46" s="55"/>
      <c r="AH46" s="56"/>
      <c r="AI46" s="56"/>
      <c r="AJ46" s="56"/>
      <c r="AK46" s="56"/>
      <c r="AL46" s="73"/>
      <c r="AM46" s="52"/>
      <c r="AN46" s="12">
        <f ca="1" t="shared" si="0"/>
        <v>0</v>
      </c>
    </row>
    <row r="47" spans="27:40">
      <c r="AA47" s="44"/>
      <c r="AB47" s="55"/>
      <c r="AC47" s="56"/>
      <c r="AD47" s="45"/>
      <c r="AE47" s="56"/>
      <c r="AF47" s="56"/>
      <c r="AG47" s="55"/>
      <c r="AH47" s="56"/>
      <c r="AI47" s="56"/>
      <c r="AJ47" s="56"/>
      <c r="AK47" s="56"/>
      <c r="AL47" s="46"/>
      <c r="AM47" s="52"/>
      <c r="AN47" s="12">
        <f ca="1" t="shared" si="0"/>
        <v>0</v>
      </c>
    </row>
    <row r="48" spans="27:40">
      <c r="AA48" s="44"/>
      <c r="AB48" s="55"/>
      <c r="AC48" s="56"/>
      <c r="AD48" s="57"/>
      <c r="AE48" s="56"/>
      <c r="AF48" s="56"/>
      <c r="AG48" s="55"/>
      <c r="AH48" s="56"/>
      <c r="AI48" s="56"/>
      <c r="AJ48" s="56"/>
      <c r="AK48" s="56"/>
      <c r="AL48" s="46"/>
      <c r="AM48" s="52"/>
      <c r="AN48" s="12">
        <f ca="1" t="shared" si="0"/>
        <v>0</v>
      </c>
    </row>
    <row r="49" spans="27:40">
      <c r="AA49" s="58"/>
      <c r="AB49" s="59"/>
      <c r="AC49" s="21"/>
      <c r="AD49" s="60"/>
      <c r="AE49" s="21"/>
      <c r="AF49" s="21"/>
      <c r="AG49" s="59"/>
      <c r="AH49" s="21"/>
      <c r="AI49" s="21"/>
      <c r="AJ49" s="21"/>
      <c r="AK49" s="21"/>
      <c r="AL49" s="74"/>
      <c r="AN49" s="12">
        <f ca="1" t="shared" si="0"/>
        <v>0</v>
      </c>
    </row>
    <row r="50" spans="40:40">
      <c r="AN50" s="12">
        <f ca="1" t="shared" si="0"/>
        <v>0</v>
      </c>
    </row>
    <row r="51" spans="40:40">
      <c r="AN51" s="12">
        <f ca="1" t="shared" si="0"/>
        <v>0</v>
      </c>
    </row>
    <row r="52" spans="40:40">
      <c r="AN52" s="12">
        <f ca="1" t="shared" si="0"/>
        <v>0</v>
      </c>
    </row>
    <row r="53" spans="40:40">
      <c r="AN53" s="12">
        <f ca="1" t="shared" si="0"/>
        <v>0</v>
      </c>
    </row>
    <row r="54" spans="40:40">
      <c r="AN54" s="12">
        <f ca="1" t="shared" si="0"/>
        <v>0</v>
      </c>
    </row>
    <row r="55" spans="40:40">
      <c r="AN55" s="12">
        <f ca="1" t="shared" si="0"/>
        <v>0</v>
      </c>
    </row>
    <row r="56" spans="40:40">
      <c r="AN56" s="12">
        <f ca="1" t="shared" si="0"/>
        <v>0</v>
      </c>
    </row>
    <row r="57" spans="40:40">
      <c r="AN57" s="12">
        <f ca="1" t="shared" si="0"/>
        <v>0</v>
      </c>
    </row>
    <row r="58" spans="40:40">
      <c r="AN58" s="12">
        <f ca="1" t="shared" si="0"/>
        <v>0</v>
      </c>
    </row>
    <row r="59" spans="40:40">
      <c r="AN59" s="12">
        <f ca="1" t="shared" si="0"/>
        <v>0</v>
      </c>
    </row>
    <row r="60" spans="40:40">
      <c r="AN60" s="12">
        <f ca="1" t="shared" si="0"/>
        <v>0</v>
      </c>
    </row>
    <row r="61" spans="40:40">
      <c r="AN61" s="12">
        <f ca="1" t="shared" si="0"/>
        <v>0</v>
      </c>
    </row>
    <row r="62" spans="40:40">
      <c r="AN62" s="12">
        <f ca="1" t="shared" si="0"/>
        <v>0</v>
      </c>
    </row>
    <row r="63" spans="40:40">
      <c r="AN63" s="12">
        <f ca="1" t="shared" si="0"/>
        <v>0</v>
      </c>
    </row>
    <row r="64" spans="40:40">
      <c r="AN64" s="12">
        <f ca="1" t="shared" si="0"/>
        <v>0</v>
      </c>
    </row>
    <row r="65" spans="40:40">
      <c r="AN65" s="12">
        <f ca="1" t="shared" si="0"/>
        <v>0</v>
      </c>
    </row>
    <row r="66" spans="40:40">
      <c r="AN66" s="12">
        <f ca="1" t="shared" si="0"/>
        <v>0</v>
      </c>
    </row>
    <row r="67" spans="40:40">
      <c r="AN67" s="12">
        <f t="shared" ref="AN67:AN99" si="1">IF(ISBLANK($AL67),0,1+LEN($AL67)-LEN(SUBSTITUTE($AL67,"●","")))</f>
        <v>0</v>
      </c>
    </row>
    <row r="68" spans="40:40">
      <c r="AN68" s="12">
        <f t="shared" si="1"/>
        <v>0</v>
      </c>
    </row>
    <row r="69" spans="40:40">
      <c r="AN69" s="12">
        <f t="shared" si="1"/>
        <v>0</v>
      </c>
    </row>
    <row r="70" spans="40:40">
      <c r="AN70" s="12">
        <f t="shared" si="1"/>
        <v>0</v>
      </c>
    </row>
    <row r="71" spans="40:40">
      <c r="AN71" s="12">
        <f t="shared" si="1"/>
        <v>0</v>
      </c>
    </row>
    <row r="72" spans="40:40">
      <c r="AN72" s="12">
        <f t="shared" si="1"/>
        <v>0</v>
      </c>
    </row>
    <row r="73" spans="40:40">
      <c r="AN73" s="12">
        <f t="shared" si="1"/>
        <v>0</v>
      </c>
    </row>
    <row r="74" spans="40:40">
      <c r="AN74" s="12">
        <f t="shared" si="1"/>
        <v>0</v>
      </c>
    </row>
    <row r="75" spans="40:40">
      <c r="AN75" s="12">
        <f t="shared" si="1"/>
        <v>0</v>
      </c>
    </row>
    <row r="76" spans="40:40">
      <c r="AN76" s="12">
        <f t="shared" si="1"/>
        <v>0</v>
      </c>
    </row>
    <row r="77" spans="40:40">
      <c r="AN77" s="12">
        <f t="shared" si="1"/>
        <v>0</v>
      </c>
    </row>
    <row r="78" spans="40:40">
      <c r="AN78" s="12">
        <f t="shared" si="1"/>
        <v>0</v>
      </c>
    </row>
    <row r="79" spans="40:40">
      <c r="AN79" s="12">
        <f t="shared" si="1"/>
        <v>0</v>
      </c>
    </row>
    <row r="80" spans="40:40">
      <c r="AN80" s="12">
        <f t="shared" si="1"/>
        <v>0</v>
      </c>
    </row>
    <row r="81" spans="40:40">
      <c r="AN81" s="12">
        <f t="shared" si="1"/>
        <v>0</v>
      </c>
    </row>
    <row r="82" spans="40:40">
      <c r="AN82" s="12">
        <f t="shared" si="1"/>
        <v>0</v>
      </c>
    </row>
    <row r="83" spans="40:40">
      <c r="AN83" s="12">
        <f t="shared" si="1"/>
        <v>0</v>
      </c>
    </row>
    <row r="84" spans="40:40">
      <c r="AN84" s="12">
        <f t="shared" si="1"/>
        <v>0</v>
      </c>
    </row>
    <row r="85" spans="40:40">
      <c r="AN85" s="12">
        <f t="shared" si="1"/>
        <v>0</v>
      </c>
    </row>
    <row r="86" spans="40:40">
      <c r="AN86" s="12">
        <f t="shared" si="1"/>
        <v>0</v>
      </c>
    </row>
    <row r="87" spans="40:40">
      <c r="AN87" s="12">
        <f t="shared" si="1"/>
        <v>0</v>
      </c>
    </row>
    <row r="88" spans="40:40">
      <c r="AN88" s="12">
        <f t="shared" si="1"/>
        <v>0</v>
      </c>
    </row>
    <row r="89" spans="40:40">
      <c r="AN89" s="12">
        <f t="shared" si="1"/>
        <v>0</v>
      </c>
    </row>
    <row r="90" spans="40:40">
      <c r="AN90" s="12">
        <f t="shared" si="1"/>
        <v>0</v>
      </c>
    </row>
    <row r="91" spans="40:40">
      <c r="AN91" s="12">
        <f t="shared" si="1"/>
        <v>0</v>
      </c>
    </row>
    <row r="92" spans="40:40">
      <c r="AN92" s="12">
        <f t="shared" si="1"/>
        <v>0</v>
      </c>
    </row>
    <row r="93" spans="40:40">
      <c r="AN93" s="12">
        <f t="shared" si="1"/>
        <v>0</v>
      </c>
    </row>
    <row r="94" spans="40:40">
      <c r="AN94" s="12">
        <f t="shared" si="1"/>
        <v>0</v>
      </c>
    </row>
    <row r="95" spans="40:40">
      <c r="AN95" s="12">
        <f t="shared" si="1"/>
        <v>0</v>
      </c>
    </row>
    <row r="96" spans="40:40">
      <c r="AN96" s="12">
        <f t="shared" si="1"/>
        <v>0</v>
      </c>
    </row>
    <row r="97" spans="40:40">
      <c r="AN97" s="12">
        <f t="shared" si="1"/>
        <v>0</v>
      </c>
    </row>
    <row r="98" spans="40:40">
      <c r="AN98" s="12">
        <f t="shared" si="1"/>
        <v>0</v>
      </c>
    </row>
    <row r="99" spans="40:40">
      <c r="AN99" s="12">
        <f t="shared" si="1"/>
        <v>0</v>
      </c>
    </row>
  </sheetData>
  <sheetProtection sheet="1" objects="1"/>
  <mergeCells count="13">
    <mergeCell ref="D1:F1"/>
    <mergeCell ref="AA1:AL1"/>
    <mergeCell ref="D2:F2"/>
    <mergeCell ref="AJ2:AK2"/>
    <mergeCell ref="D3:F3"/>
    <mergeCell ref="AA4:AA6"/>
    <mergeCell ref="AA7:AA8"/>
    <mergeCell ref="AB2:AB3"/>
    <mergeCell ref="AC2:AC3"/>
    <mergeCell ref="AD2:AD3"/>
    <mergeCell ref="AE2:AE3"/>
    <mergeCell ref="AF2:AF3"/>
    <mergeCell ref="AG2:AG3"/>
  </mergeCells>
  <pageMargins left="0.75" right="0.75" top="1" bottom="1" header="0.511805555555556" footer="0.511805555555556"/>
  <headerFooter/>
  <drawing r:id="rId1"/>
</worksheet>
</file>

<file path=xl/worksheets/sheet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sheetPr>
    <pageSetUpPr autoPageBreaks="0"/>
  </sheetPr>
  <dimension ref="A1:AN99"/>
  <sheetViews>
    <sheetView showZeros="0" workbookViewId="0">
      <selection activeCell="A1" sqref="A1"/>
    </sheetView>
  </sheetViews>
  <sheetFormatPr defaultColWidth="9.14285714285714" defaultRowHeight="15"/>
  <cols>
    <col min="1" max="1" width="20.5714285714286" customWidth="1"/>
    <col min="2" max="2" width="29.7142857142857" style="8" customWidth="1"/>
    <col min="3" max="3" width="10.2857142857143" style="9" customWidth="1"/>
    <col min="4" max="4" width="10.2857142857143" style="10" customWidth="1"/>
    <col min="5" max="6" width="10.2857142857143" style="9" customWidth="1"/>
    <col min="7" max="7" width="10.2857142857143" style="8" customWidth="1"/>
    <col min="8" max="11" width="10.2857142857143" style="9" customWidth="1"/>
    <col min="12" max="12" width="10.2857142857143" style="11" customWidth="1"/>
    <col min="13" max="24" width="10.2857142857143" style="12" customWidth="1"/>
    <col min="26" max="26" width="0.990476190476191" customWidth="1"/>
    <col min="27" max="27" width="20.5714285714286" customWidth="1"/>
    <col min="28" max="28" width="29.7142857142857" style="8" customWidth="1"/>
    <col min="29" max="29" width="6.71428571428571" style="9" customWidth="1"/>
    <col min="30" max="30" width="19.1428571428571" style="10" customWidth="1"/>
    <col min="31" max="31" width="8.28571428571429" style="9" customWidth="1"/>
    <col min="32" max="32" width="7.42857142857143" style="9" customWidth="1"/>
    <col min="33" max="33" width="33.2857142857143" style="8" customWidth="1"/>
    <col min="34" max="34" width="9.28571428571429" style="9" customWidth="1"/>
    <col min="35" max="35" width="5.42857142857143" style="9" customWidth="1"/>
    <col min="36" max="36" width="3.85714285714286" style="9" customWidth="1"/>
    <col min="37" max="37" width="6.57142857142857" style="9" customWidth="1"/>
    <col min="38" max="38" width="36.2857142857143" style="11" customWidth="1"/>
    <col min="39" max="39" width="0.857142857142857" customWidth="1"/>
    <col min="40" max="40" width="9.14285714285714" style="12"/>
  </cols>
  <sheetData>
    <row r="1" ht="22.5" spans="1:40">
      <c r="A1" s="13" t="str">
        <f>Attraction_List!$Z$2</f>
        <v>Sheet Name</v>
      </c>
      <c r="B1" s="14" t="str">
        <f ca="1">MID(CELL("filename",B1),FIND("]",CELL("filename",B1))+1,255)</f>
        <v>Wandering_Oakens</v>
      </c>
      <c r="C1" s="14"/>
      <c r="D1" s="15" t="str">
        <f ca="1">HYPERLINK("#"&amp;CELL("address",INDEX(Attraction_List!$A$3:$A$9999,MATCH($B$1,Attraction_List!$Z$3:$Z$9999,0),1)),"Back to Attraction List")</f>
        <v>Back to Attraction List</v>
      </c>
      <c r="E1" s="16"/>
      <c r="F1" s="17"/>
      <c r="G1" s="18"/>
      <c r="H1" s="18"/>
      <c r="I1" s="18"/>
      <c r="J1" s="18"/>
      <c r="K1" s="18"/>
      <c r="L1" s="25"/>
      <c r="AA1" s="30" t="str">
        <f ca="1">N($B$14)&amp;" Task(s) From "&amp;N($B$15)&amp;" Character(s) Use "&amp;CHAR(34)&amp;$B$2&amp;CHAR(34)&amp;" For "&amp;N($AN$1)&amp;" Token(s)"</f>
        <v>6 Task(s) From 6 Character(s) Use "Wandering Oaken's" For 8 Token(s)</v>
      </c>
      <c r="AB1" s="31"/>
      <c r="AC1" s="31"/>
      <c r="AD1" s="31"/>
      <c r="AE1" s="31"/>
      <c r="AF1" s="31"/>
      <c r="AG1" s="31"/>
      <c r="AH1" s="31"/>
      <c r="AI1" s="31"/>
      <c r="AJ1" s="31"/>
      <c r="AK1" s="31"/>
      <c r="AL1" s="61"/>
      <c r="AN1" s="12">
        <f ca="1">SUM($AN$4:$AN$9999)</f>
        <v>8</v>
      </c>
    </row>
    <row r="2" ht="22.5" spans="1:40">
      <c r="A2" s="13" t="str">
        <f>Attraction_List!$A$2</f>
        <v>Name</v>
      </c>
      <c r="B2" s="19" t="str">
        <f ca="1">LOOKUP(B1,Attraction_List!$Z$3:$Z$9999,Attraction_List!$A$3:$A$9999)</f>
        <v>Wandering Oaken's</v>
      </c>
      <c r="C2" s="19"/>
      <c r="D2" s="9"/>
      <c r="G2" s="20"/>
      <c r="AA2" s="32" t="str">
        <f>HYPERLINK("#$A$1","&lt;&lt;&lt; Attraction Info")</f>
        <v>&lt;&lt;&lt; Attraction Info</v>
      </c>
      <c r="AB2" s="33" t="s">
        <v>276</v>
      </c>
      <c r="AC2" s="34" t="s">
        <v>277</v>
      </c>
      <c r="AD2" s="35" t="s">
        <v>278</v>
      </c>
      <c r="AE2" s="34" t="s">
        <v>279</v>
      </c>
      <c r="AF2" s="34" t="s">
        <v>280</v>
      </c>
      <c r="AG2" s="33" t="s">
        <v>281</v>
      </c>
      <c r="AH2" s="62"/>
      <c r="AI2" s="63" t="s">
        <v>282</v>
      </c>
      <c r="AJ2" s="62" t="s">
        <v>283</v>
      </c>
      <c r="AK2" s="62"/>
      <c r="AL2" s="64" t="str">
        <f ca="1">HYPERLINK("#"&amp;CELL("address",INDEX(Attraction_List!$A$3:$A$9999,MATCH($B$1,Attraction_List!$Z$3:$Z$9999,0),1)),"Back to Attraction List")</f>
        <v>Back to Attraction List</v>
      </c>
      <c r="AN2" s="12">
        <f ca="1" t="shared" ref="AN2:AN66" si="0">IF(ISBLANK($AL2),0,1+LEN($AL2)-LEN(SUBSTITUTE($AL2,"●","")))</f>
        <v>1</v>
      </c>
    </row>
    <row r="3" ht="22.5" spans="1:38">
      <c r="A3" s="13" t="str">
        <f>Attraction_List!$C$2</f>
        <v>Cost</v>
      </c>
      <c r="B3" s="19">
        <f ca="1">LOOKUP(B1,Attraction_List!$Z$3:$Z$9999,Attraction_List!$C$3:$C$9999)</f>
        <v>17500</v>
      </c>
      <c r="C3" s="19"/>
      <c r="D3" s="15" t="str">
        <f>IF($B$14&gt;0,HYPERLINK("#$AL$1","Task List &gt;&gt;&gt;"),HYPERLINK("#$A$1","No Tasks"))</f>
        <v>Task List &gt;&gt;&gt;</v>
      </c>
      <c r="E3" s="17"/>
      <c r="F3" s="17"/>
      <c r="G3" s="20"/>
      <c r="AA3" s="75" t="s">
        <v>284</v>
      </c>
      <c r="AB3" s="76"/>
      <c r="AC3" s="77"/>
      <c r="AD3" s="78"/>
      <c r="AE3" s="77"/>
      <c r="AF3" s="77"/>
      <c r="AG3" s="76"/>
      <c r="AH3" s="82" t="s">
        <v>285</v>
      </c>
      <c r="AI3" s="82" t="s">
        <v>286</v>
      </c>
      <c r="AJ3" s="82" t="s">
        <v>28</v>
      </c>
      <c r="AK3" s="82" t="s">
        <v>29</v>
      </c>
      <c r="AL3" s="83" t="s">
        <v>30</v>
      </c>
    </row>
    <row r="4" ht="22.5" spans="1:40">
      <c r="A4" s="13" t="str">
        <f>Attraction_List!$D$2</f>
        <v>Cost Units</v>
      </c>
      <c r="B4" s="19" t="str">
        <f ca="1">LOOKUP(B1,Attraction_List!$Z$3:$Z$9999,Attraction_List!$D$3:$D$9999)</f>
        <v>Event</v>
      </c>
      <c r="C4" s="19"/>
      <c r="E4" s="21"/>
      <c r="G4" s="20"/>
      <c r="L4" s="26"/>
      <c r="AA4" s="84" t="s">
        <v>349</v>
      </c>
      <c r="AB4" s="85" t="s">
        <v>1115</v>
      </c>
      <c r="AC4" s="86">
        <v>6</v>
      </c>
      <c r="AD4" s="87"/>
      <c r="AE4" s="86"/>
      <c r="AF4" s="86"/>
      <c r="AG4" s="85" t="s">
        <v>268</v>
      </c>
      <c r="AH4" s="86" t="s">
        <v>33</v>
      </c>
      <c r="AI4" s="86"/>
      <c r="AJ4" s="89">
        <v>10</v>
      </c>
      <c r="AK4" s="89">
        <v>75</v>
      </c>
      <c r="AL4" s="91" t="s">
        <v>1116</v>
      </c>
      <c r="AN4" s="12">
        <f ca="1" t="shared" si="0"/>
        <v>3</v>
      </c>
    </row>
    <row r="5" ht="21.75" spans="1:40">
      <c r="A5" s="13" t="str">
        <f>Attraction_List!$E$2</f>
        <v>Limited Time</v>
      </c>
      <c r="B5" s="19" t="str">
        <f ca="1">IF(LOOKUP(B1,Attraction_List!$Z$3:$Z$9999,Attraction_List!$E$3:$E$9999)="Y","Yes","No")</f>
        <v>Yes</v>
      </c>
      <c r="C5" s="19"/>
      <c r="E5" s="21"/>
      <c r="G5" s="20"/>
      <c r="L5" s="26"/>
      <c r="AA5" s="84" t="s">
        <v>353</v>
      </c>
      <c r="AB5" s="88" t="s">
        <v>1117</v>
      </c>
      <c r="AC5" s="89">
        <v>5</v>
      </c>
      <c r="AD5" s="90"/>
      <c r="AE5" s="89"/>
      <c r="AF5" s="89"/>
      <c r="AG5" s="88" t="s">
        <v>268</v>
      </c>
      <c r="AH5" s="89" t="s">
        <v>46</v>
      </c>
      <c r="AI5" s="89"/>
      <c r="AJ5" s="89">
        <v>16</v>
      </c>
      <c r="AK5" s="89">
        <v>155</v>
      </c>
      <c r="AL5" s="91"/>
      <c r="AN5" s="12">
        <f ca="1" t="shared" si="0"/>
        <v>0</v>
      </c>
    </row>
    <row r="6" ht="21.75" spans="1:40">
      <c r="A6" s="13" t="str">
        <f>Attraction_List!$F$2</f>
        <v>Build Time</v>
      </c>
      <c r="B6" s="19" t="str">
        <f ca="1">LOOKUP(B1,Attraction_List!$Z$3:$Z$9999,Attraction_List!$F$3:$F$9999)</f>
        <v>12h</v>
      </c>
      <c r="C6" s="19"/>
      <c r="E6" s="21"/>
      <c r="G6" s="20"/>
      <c r="L6" s="26"/>
      <c r="AA6" s="84" t="s">
        <v>360</v>
      </c>
      <c r="AB6" s="88" t="s">
        <v>1118</v>
      </c>
      <c r="AC6" s="89">
        <v>4</v>
      </c>
      <c r="AD6" s="90"/>
      <c r="AE6" s="89"/>
      <c r="AF6" s="89"/>
      <c r="AG6" s="88" t="s">
        <v>268</v>
      </c>
      <c r="AH6" s="89" t="s">
        <v>35</v>
      </c>
      <c r="AI6" s="89"/>
      <c r="AJ6" s="89">
        <v>13</v>
      </c>
      <c r="AK6" s="89">
        <v>110</v>
      </c>
      <c r="AL6" s="91" t="s">
        <v>659</v>
      </c>
      <c r="AN6" s="12">
        <f ca="1" t="shared" si="0"/>
        <v>1</v>
      </c>
    </row>
    <row r="7" ht="21.75" spans="1:40">
      <c r="A7" s="13" t="str">
        <f>Attraction_List!$G$2</f>
        <v>Size</v>
      </c>
      <c r="B7" s="19" t="str">
        <f ca="1">LOOKUP(B1,Attraction_List!$Z$3:$Z$9999,Attraction_List!$G$3:$G$9999)</f>
        <v>12x9</v>
      </c>
      <c r="C7" s="19"/>
      <c r="E7" s="21"/>
      <c r="G7" s="20"/>
      <c r="L7" s="26"/>
      <c r="AA7" s="84" t="s">
        <v>358</v>
      </c>
      <c r="AB7" s="85" t="s">
        <v>1119</v>
      </c>
      <c r="AC7" s="86">
        <v>4</v>
      </c>
      <c r="AD7" s="87"/>
      <c r="AE7" s="86"/>
      <c r="AF7" s="86"/>
      <c r="AG7" s="85" t="s">
        <v>268</v>
      </c>
      <c r="AH7" s="86" t="s">
        <v>35</v>
      </c>
      <c r="AI7" s="86"/>
      <c r="AJ7" s="89">
        <v>13</v>
      </c>
      <c r="AK7" s="89">
        <v>110</v>
      </c>
      <c r="AL7" s="91" t="s">
        <v>1077</v>
      </c>
      <c r="AN7" s="12">
        <f ca="1" t="shared" si="0"/>
        <v>1</v>
      </c>
    </row>
    <row r="8" ht="26.25" spans="1:40">
      <c r="A8" s="13" t="str">
        <f>Attraction_List!$H$2</f>
        <v>Collect Time</v>
      </c>
      <c r="B8" s="19" t="str">
        <f ca="1">LOOKUP(B1,Attraction_List!$Z$3:$Z$9999,Attraction_List!$H$3:$H$9999)</f>
        <v>12h</v>
      </c>
      <c r="C8" s="19"/>
      <c r="E8" s="21"/>
      <c r="G8" s="20"/>
      <c r="L8" s="26"/>
      <c r="AA8" s="84" t="s">
        <v>364</v>
      </c>
      <c r="AB8" s="88" t="s">
        <v>1120</v>
      </c>
      <c r="AC8" s="89">
        <v>5</v>
      </c>
      <c r="AD8" s="90"/>
      <c r="AE8" s="89"/>
      <c r="AF8" s="89"/>
      <c r="AG8" s="88" t="s">
        <v>268</v>
      </c>
      <c r="AH8" s="89" t="s">
        <v>46</v>
      </c>
      <c r="AI8" s="90"/>
      <c r="AJ8" s="89">
        <v>16</v>
      </c>
      <c r="AK8" s="89">
        <v>155</v>
      </c>
      <c r="AL8" s="91" t="s">
        <v>1121</v>
      </c>
      <c r="AN8" s="12">
        <f ca="1" t="shared" si="0"/>
        <v>3</v>
      </c>
    </row>
    <row r="9" ht="21.75" spans="1:40">
      <c r="A9" s="13" t="str">
        <f>Attraction_List!$I$2</f>
        <v>Striking Gold</v>
      </c>
      <c r="B9" s="19" t="str">
        <f ca="1">IF(LOOKUP(B1,Attraction_List!$Z$3:$Z$9999,Attraction_List!$I$3:$I$9999)="Y","Yes","No")</f>
        <v>No</v>
      </c>
      <c r="C9" s="19"/>
      <c r="E9" s="21"/>
      <c r="G9" s="20"/>
      <c r="L9" s="26"/>
      <c r="AA9" s="84" t="s">
        <v>367</v>
      </c>
      <c r="AB9" s="85" t="s">
        <v>1122</v>
      </c>
      <c r="AC9" s="86">
        <v>8</v>
      </c>
      <c r="AD9" s="90"/>
      <c r="AE9" s="86"/>
      <c r="AF9" s="86"/>
      <c r="AG9" s="85" t="s">
        <v>268</v>
      </c>
      <c r="AH9" s="86" t="s">
        <v>35</v>
      </c>
      <c r="AI9" s="86"/>
      <c r="AJ9" s="86">
        <v>13</v>
      </c>
      <c r="AK9" s="86">
        <v>110</v>
      </c>
      <c r="AL9" s="91"/>
      <c r="AN9" s="12">
        <f ca="1" t="shared" si="0"/>
        <v>0</v>
      </c>
    </row>
    <row r="10" ht="21" spans="1:40">
      <c r="A10" s="13" t="str">
        <f>Attraction_List!$J$2</f>
        <v>XP</v>
      </c>
      <c r="B10" s="19">
        <f ca="1">LOOKUP(B1,Attraction_List!$Z$3:$Z$9999,Attraction_List!$J$3:$J$9999)</f>
        <v>30</v>
      </c>
      <c r="C10" s="19"/>
      <c r="E10" s="21"/>
      <c r="G10" s="20"/>
      <c r="L10" s="26"/>
      <c r="AA10" s="44"/>
      <c r="AB10" s="45"/>
      <c r="AC10" s="45"/>
      <c r="AD10" s="45"/>
      <c r="AE10" s="45"/>
      <c r="AF10" s="45"/>
      <c r="AG10" s="45"/>
      <c r="AH10" s="45"/>
      <c r="AI10" s="45"/>
      <c r="AJ10" s="45"/>
      <c r="AK10" s="45"/>
      <c r="AL10" s="46"/>
      <c r="AN10" s="12">
        <f ca="1" t="shared" si="0"/>
        <v>0</v>
      </c>
    </row>
    <row r="11" ht="21" spans="1:40">
      <c r="A11" s="13" t="str">
        <f>Attraction_List!$K$2</f>
        <v>Magic</v>
      </c>
      <c r="B11" s="19">
        <f ca="1">LOOKUP(B1,Attraction_List!$Z$3:$Z$9999,Attraction_List!$K$3:$K$9999)</f>
        <v>180</v>
      </c>
      <c r="C11" s="19"/>
      <c r="D11" s="22"/>
      <c r="E11" s="23"/>
      <c r="F11" s="24"/>
      <c r="G11" s="22"/>
      <c r="H11" s="24"/>
      <c r="I11" s="24"/>
      <c r="J11" s="24"/>
      <c r="K11" s="24"/>
      <c r="L11" s="27"/>
      <c r="AA11" s="44"/>
      <c r="AB11" s="45"/>
      <c r="AC11" s="45"/>
      <c r="AD11" s="45"/>
      <c r="AE11" s="45"/>
      <c r="AF11" s="45"/>
      <c r="AG11" s="45"/>
      <c r="AH11" s="45"/>
      <c r="AI11" s="45"/>
      <c r="AJ11" s="45"/>
      <c r="AK11" s="45"/>
      <c r="AL11" s="46"/>
      <c r="AN11" s="12">
        <f ca="1" t="shared" si="0"/>
        <v>0</v>
      </c>
    </row>
    <row r="12" ht="21" spans="1:40">
      <c r="A12" s="13" t="str">
        <f>Attraction_List!$L$2</f>
        <v>Possible Tokens</v>
      </c>
      <c r="B12" s="19" t="str">
        <f ca="1">LOOKUP(B1,Attraction_List!$Z$3:$Z$9999,Attraction_List!$L$3:$L$9999)</f>
        <v>Queen Tiara</v>
      </c>
      <c r="C12" s="19"/>
      <c r="E12" s="21"/>
      <c r="G12" s="20"/>
      <c r="L12" s="28"/>
      <c r="AA12" s="44"/>
      <c r="AB12" s="45"/>
      <c r="AC12" s="45"/>
      <c r="AD12" s="45"/>
      <c r="AE12" s="45"/>
      <c r="AF12" s="45"/>
      <c r="AG12" s="45"/>
      <c r="AH12" s="45"/>
      <c r="AI12" s="45"/>
      <c r="AJ12" s="45"/>
      <c r="AK12" s="45"/>
      <c r="AL12" s="46"/>
      <c r="AN12" s="12">
        <f ca="1" t="shared" si="0"/>
        <v>0</v>
      </c>
    </row>
    <row r="13" ht="21" spans="1:40">
      <c r="A13" s="13" t="str">
        <f>Attraction_List!$M$2</f>
        <v>Activity</v>
      </c>
      <c r="B13" s="19" t="str">
        <f ca="1">LOOKUP(B1,Attraction_List!$Z$3:$Z$9999,Attraction_List!$M$3:$M$9999)</f>
        <v>Setting Up a Sale!</v>
      </c>
      <c r="C13" s="19"/>
      <c r="E13" s="21"/>
      <c r="G13" s="20"/>
      <c r="L13" s="29"/>
      <c r="AA13" s="44"/>
      <c r="AB13" s="45"/>
      <c r="AC13" s="45"/>
      <c r="AD13" s="45"/>
      <c r="AE13" s="45"/>
      <c r="AF13" s="45"/>
      <c r="AG13" s="45"/>
      <c r="AH13" s="45"/>
      <c r="AI13" s="45"/>
      <c r="AJ13" s="45"/>
      <c r="AK13" s="45"/>
      <c r="AL13" s="46"/>
      <c r="AN13" s="12">
        <f ca="1" t="shared" si="0"/>
        <v>0</v>
      </c>
    </row>
    <row r="14" ht="21" spans="1:40">
      <c r="A14" s="13" t="s">
        <v>308</v>
      </c>
      <c r="B14" s="22">
        <f>COUNTA($AB$4:$AB$9999)</f>
        <v>6</v>
      </c>
      <c r="C14" s="24"/>
      <c r="D14" s="22"/>
      <c r="E14" s="23"/>
      <c r="F14" s="24"/>
      <c r="G14" s="20"/>
      <c r="H14" s="24"/>
      <c r="I14" s="24"/>
      <c r="J14" s="24"/>
      <c r="K14" s="24"/>
      <c r="L14" s="28"/>
      <c r="AA14" s="44"/>
      <c r="AB14" s="45"/>
      <c r="AC14" s="45"/>
      <c r="AD14" s="45"/>
      <c r="AE14" s="45"/>
      <c r="AF14" s="45"/>
      <c r="AG14" s="45"/>
      <c r="AH14" s="45"/>
      <c r="AI14" s="45"/>
      <c r="AJ14" s="45"/>
      <c r="AK14" s="45"/>
      <c r="AL14" s="46"/>
      <c r="AN14" s="12">
        <f ca="1" t="shared" si="0"/>
        <v>0</v>
      </c>
    </row>
    <row r="15" ht="21" spans="1:40">
      <c r="A15" s="13" t="s">
        <v>311</v>
      </c>
      <c r="B15" s="22">
        <f>COUNTA($AA$4:$AA$9999)</f>
        <v>6</v>
      </c>
      <c r="C15" s="24"/>
      <c r="D15" s="22"/>
      <c r="E15" s="23"/>
      <c r="F15" s="24"/>
      <c r="G15" s="20"/>
      <c r="H15" s="24"/>
      <c r="I15" s="24"/>
      <c r="J15" s="24"/>
      <c r="K15" s="24"/>
      <c r="L15" s="28"/>
      <c r="AA15" s="44"/>
      <c r="AB15" s="45"/>
      <c r="AC15" s="45"/>
      <c r="AD15" s="45"/>
      <c r="AE15" s="45"/>
      <c r="AF15" s="45"/>
      <c r="AG15" s="45"/>
      <c r="AH15" s="45"/>
      <c r="AI15" s="45"/>
      <c r="AJ15" s="45"/>
      <c r="AK15" s="45"/>
      <c r="AL15" s="46"/>
      <c r="AN15" s="12">
        <f ca="1" t="shared" si="0"/>
        <v>0</v>
      </c>
    </row>
    <row r="16" spans="27:40">
      <c r="AA16" s="44"/>
      <c r="AB16" s="46"/>
      <c r="AC16" s="45"/>
      <c r="AD16" s="47"/>
      <c r="AE16" s="45"/>
      <c r="AF16" s="45"/>
      <c r="AG16" s="45"/>
      <c r="AH16" s="45"/>
      <c r="AI16" s="45"/>
      <c r="AJ16" s="45"/>
      <c r="AK16" s="45"/>
      <c r="AL16" s="46"/>
      <c r="AN16" s="12">
        <f ca="1" t="shared" si="0"/>
        <v>0</v>
      </c>
    </row>
    <row r="17" spans="27:40">
      <c r="AA17" s="44"/>
      <c r="AB17" s="46"/>
      <c r="AC17" s="45"/>
      <c r="AD17" s="45"/>
      <c r="AE17" s="45"/>
      <c r="AF17" s="45"/>
      <c r="AG17" s="45"/>
      <c r="AH17" s="45"/>
      <c r="AI17" s="45"/>
      <c r="AJ17" s="45"/>
      <c r="AK17" s="45"/>
      <c r="AL17" s="46"/>
      <c r="AN17" s="12">
        <f ca="1" t="shared" si="0"/>
        <v>0</v>
      </c>
    </row>
    <row r="18" spans="27:40">
      <c r="AA18" s="44"/>
      <c r="AB18" s="46"/>
      <c r="AC18" s="45"/>
      <c r="AD18" s="45"/>
      <c r="AE18" s="45"/>
      <c r="AF18" s="45"/>
      <c r="AG18" s="46"/>
      <c r="AH18" s="45"/>
      <c r="AI18" s="45"/>
      <c r="AJ18" s="45"/>
      <c r="AK18" s="45"/>
      <c r="AL18" s="46"/>
      <c r="AN18" s="12">
        <f ca="1" t="shared" si="0"/>
        <v>0</v>
      </c>
    </row>
    <row r="19" spans="27:40">
      <c r="AA19" s="44"/>
      <c r="AB19" s="46"/>
      <c r="AC19" s="45"/>
      <c r="AD19" s="45"/>
      <c r="AE19" s="45"/>
      <c r="AF19" s="45"/>
      <c r="AG19" s="46"/>
      <c r="AH19" s="45"/>
      <c r="AI19" s="45"/>
      <c r="AJ19" s="45"/>
      <c r="AK19" s="45"/>
      <c r="AL19" s="46"/>
      <c r="AN19" s="12">
        <f ca="1" t="shared" si="0"/>
        <v>0</v>
      </c>
    </row>
    <row r="20" spans="27:40">
      <c r="AA20" s="44"/>
      <c r="AB20" s="46"/>
      <c r="AC20" s="45"/>
      <c r="AD20" s="47"/>
      <c r="AE20" s="45"/>
      <c r="AF20" s="45"/>
      <c r="AG20" s="46"/>
      <c r="AH20" s="45"/>
      <c r="AI20" s="45"/>
      <c r="AJ20" s="45"/>
      <c r="AK20" s="45"/>
      <c r="AL20" s="46"/>
      <c r="AN20" s="12">
        <f ca="1" t="shared" si="0"/>
        <v>0</v>
      </c>
    </row>
    <row r="21" spans="27:40">
      <c r="AA21" s="44"/>
      <c r="AB21" s="46"/>
      <c r="AC21" s="45"/>
      <c r="AD21" s="45"/>
      <c r="AE21" s="45"/>
      <c r="AF21" s="45"/>
      <c r="AG21" s="46"/>
      <c r="AH21" s="45"/>
      <c r="AI21" s="45"/>
      <c r="AJ21" s="45"/>
      <c r="AK21" s="45"/>
      <c r="AL21" s="46"/>
      <c r="AN21" s="12">
        <f ca="1" t="shared" si="0"/>
        <v>0</v>
      </c>
    </row>
    <row r="22" spans="27:40">
      <c r="AA22" s="44"/>
      <c r="AB22" s="46"/>
      <c r="AC22" s="45"/>
      <c r="AD22" s="45"/>
      <c r="AE22" s="45"/>
      <c r="AF22" s="45"/>
      <c r="AG22" s="46"/>
      <c r="AH22" s="45"/>
      <c r="AI22" s="45"/>
      <c r="AJ22" s="45"/>
      <c r="AK22" s="45"/>
      <c r="AL22" s="46"/>
      <c r="AN22" s="12">
        <f ca="1" t="shared" si="0"/>
        <v>0</v>
      </c>
    </row>
    <row r="23" spans="27:40">
      <c r="AA23" s="44"/>
      <c r="AB23" s="46"/>
      <c r="AC23" s="45"/>
      <c r="AD23" s="45"/>
      <c r="AE23" s="45"/>
      <c r="AF23" s="45"/>
      <c r="AG23" s="46"/>
      <c r="AH23" s="45"/>
      <c r="AI23" s="45"/>
      <c r="AJ23" s="45"/>
      <c r="AK23" s="45"/>
      <c r="AL23" s="46"/>
      <c r="AN23" s="12">
        <f ca="1" t="shared" si="0"/>
        <v>0</v>
      </c>
    </row>
    <row r="24" spans="27:40">
      <c r="AA24" s="44"/>
      <c r="AB24" s="45"/>
      <c r="AC24" s="45"/>
      <c r="AD24" s="45"/>
      <c r="AE24" s="45"/>
      <c r="AF24" s="45"/>
      <c r="AG24" s="45"/>
      <c r="AH24" s="45"/>
      <c r="AI24" s="45"/>
      <c r="AJ24" s="45"/>
      <c r="AK24" s="45"/>
      <c r="AL24" s="46"/>
      <c r="AN24" s="12">
        <f ca="1" t="shared" si="0"/>
        <v>0</v>
      </c>
    </row>
    <row r="25" spans="27:40">
      <c r="AA25" s="44"/>
      <c r="AB25" s="45"/>
      <c r="AC25" s="45"/>
      <c r="AD25" s="47"/>
      <c r="AE25" s="45"/>
      <c r="AF25" s="45"/>
      <c r="AG25" s="45"/>
      <c r="AH25" s="45"/>
      <c r="AI25" s="45"/>
      <c r="AJ25" s="45"/>
      <c r="AK25" s="45"/>
      <c r="AL25" s="46"/>
      <c r="AN25" s="12">
        <f ca="1" t="shared" si="0"/>
        <v>0</v>
      </c>
    </row>
    <row r="26" spans="27:40">
      <c r="AA26" s="44"/>
      <c r="AB26" s="45"/>
      <c r="AC26" s="45"/>
      <c r="AD26" s="45"/>
      <c r="AE26" s="45"/>
      <c r="AF26" s="45"/>
      <c r="AG26" s="45"/>
      <c r="AH26" s="45"/>
      <c r="AI26" s="45"/>
      <c r="AJ26" s="45"/>
      <c r="AK26" s="45"/>
      <c r="AL26" s="46"/>
      <c r="AN26" s="12">
        <f ca="1" t="shared" si="0"/>
        <v>0</v>
      </c>
    </row>
    <row r="27" spans="27:40">
      <c r="AA27" s="44"/>
      <c r="AB27" s="45"/>
      <c r="AC27" s="45"/>
      <c r="AD27" s="45"/>
      <c r="AE27" s="45"/>
      <c r="AF27" s="45"/>
      <c r="AG27" s="45"/>
      <c r="AH27" s="45"/>
      <c r="AI27" s="45"/>
      <c r="AJ27" s="45"/>
      <c r="AK27" s="45"/>
      <c r="AL27" s="46"/>
      <c r="AN27" s="12">
        <f ca="1" t="shared" si="0"/>
        <v>0</v>
      </c>
    </row>
    <row r="28" spans="27:40">
      <c r="AA28" s="44"/>
      <c r="AB28" s="45"/>
      <c r="AC28" s="45"/>
      <c r="AD28" s="45"/>
      <c r="AE28" s="45"/>
      <c r="AF28" s="45"/>
      <c r="AG28" s="45"/>
      <c r="AH28" s="45"/>
      <c r="AI28" s="45"/>
      <c r="AJ28" s="45"/>
      <c r="AK28" s="45"/>
      <c r="AL28" s="46"/>
      <c r="AN28" s="12">
        <f ca="1" t="shared" si="0"/>
        <v>0</v>
      </c>
    </row>
    <row r="29" spans="27:40">
      <c r="AA29" s="44"/>
      <c r="AB29" s="45"/>
      <c r="AC29" s="45"/>
      <c r="AD29" s="45"/>
      <c r="AE29" s="45"/>
      <c r="AF29" s="45"/>
      <c r="AG29" s="45"/>
      <c r="AH29" s="45"/>
      <c r="AI29" s="45"/>
      <c r="AJ29" s="45"/>
      <c r="AK29" s="45"/>
      <c r="AL29" s="46"/>
      <c r="AN29" s="12">
        <f ca="1" t="shared" si="0"/>
        <v>0</v>
      </c>
    </row>
    <row r="30" spans="27:40">
      <c r="AA30" s="44"/>
      <c r="AB30" s="45"/>
      <c r="AC30" s="45"/>
      <c r="AD30" s="45"/>
      <c r="AE30" s="45"/>
      <c r="AF30" s="45"/>
      <c r="AG30" s="45"/>
      <c r="AH30" s="45"/>
      <c r="AI30" s="45"/>
      <c r="AJ30" s="45"/>
      <c r="AK30" s="45"/>
      <c r="AL30" s="46"/>
      <c r="AN30" s="12">
        <f ca="1" t="shared" si="0"/>
        <v>0</v>
      </c>
    </row>
    <row r="31" spans="27:40">
      <c r="AA31" s="44"/>
      <c r="AB31" s="45"/>
      <c r="AC31" s="45"/>
      <c r="AD31" s="45"/>
      <c r="AE31" s="45"/>
      <c r="AF31" s="45"/>
      <c r="AG31" s="45"/>
      <c r="AH31" s="45"/>
      <c r="AI31" s="45"/>
      <c r="AJ31" s="45"/>
      <c r="AK31" s="45"/>
      <c r="AL31" s="46"/>
      <c r="AN31" s="12">
        <f ca="1" t="shared" si="0"/>
        <v>0</v>
      </c>
    </row>
    <row r="32" spans="27:40">
      <c r="AA32" s="44"/>
      <c r="AB32" s="45"/>
      <c r="AC32" s="45"/>
      <c r="AD32" s="45"/>
      <c r="AE32" s="45"/>
      <c r="AF32" s="45"/>
      <c r="AG32" s="45"/>
      <c r="AH32" s="45"/>
      <c r="AI32" s="45"/>
      <c r="AJ32" s="45"/>
      <c r="AK32" s="45"/>
      <c r="AL32" s="46"/>
      <c r="AN32" s="12">
        <f ca="1" t="shared" si="0"/>
        <v>0</v>
      </c>
    </row>
    <row r="33" spans="27:40">
      <c r="AA33" s="44"/>
      <c r="AB33" s="45"/>
      <c r="AC33" s="45"/>
      <c r="AD33" s="47"/>
      <c r="AE33" s="45"/>
      <c r="AF33" s="45"/>
      <c r="AG33" s="45"/>
      <c r="AH33" s="45"/>
      <c r="AI33" s="45"/>
      <c r="AJ33" s="45"/>
      <c r="AK33" s="45"/>
      <c r="AL33" s="46"/>
      <c r="AN33" s="12">
        <f ca="1" t="shared" si="0"/>
        <v>0</v>
      </c>
    </row>
    <row r="34" spans="27:40">
      <c r="AA34" s="44"/>
      <c r="AB34" s="46"/>
      <c r="AC34" s="45"/>
      <c r="AD34" s="45"/>
      <c r="AE34" s="45"/>
      <c r="AF34" s="45"/>
      <c r="AG34" s="46"/>
      <c r="AH34" s="45"/>
      <c r="AI34" s="45"/>
      <c r="AJ34" s="45"/>
      <c r="AK34" s="45"/>
      <c r="AL34" s="70"/>
      <c r="AN34" s="12">
        <f ca="1" t="shared" si="0"/>
        <v>0</v>
      </c>
    </row>
    <row r="35" spans="27:40">
      <c r="AA35" s="48"/>
      <c r="AB35" s="49"/>
      <c r="AC35" s="50"/>
      <c r="AD35" s="50"/>
      <c r="AE35" s="50"/>
      <c r="AF35" s="50"/>
      <c r="AG35" s="49"/>
      <c r="AH35" s="50"/>
      <c r="AI35" s="50"/>
      <c r="AJ35" s="50"/>
      <c r="AK35" s="50"/>
      <c r="AL35" s="71"/>
      <c r="AN35" s="12">
        <f ca="1" t="shared" si="0"/>
        <v>0</v>
      </c>
    </row>
    <row r="36" spans="27:40">
      <c r="AA36" s="48"/>
      <c r="AB36" s="49"/>
      <c r="AC36" s="50"/>
      <c r="AD36" s="50"/>
      <c r="AE36" s="50"/>
      <c r="AF36" s="50"/>
      <c r="AG36" s="49"/>
      <c r="AH36" s="50"/>
      <c r="AI36" s="50"/>
      <c r="AJ36" s="50"/>
      <c r="AK36" s="50"/>
      <c r="AL36" s="71"/>
      <c r="AN36" s="12">
        <f ca="1" t="shared" si="0"/>
        <v>0</v>
      </c>
    </row>
    <row r="37" spans="27:40">
      <c r="AA37" s="48"/>
      <c r="AB37" s="49"/>
      <c r="AC37" s="50"/>
      <c r="AD37" s="50"/>
      <c r="AE37" s="50"/>
      <c r="AF37" s="50"/>
      <c r="AG37" s="49"/>
      <c r="AH37" s="50"/>
      <c r="AI37" s="50"/>
      <c r="AJ37" s="50"/>
      <c r="AK37" s="50"/>
      <c r="AL37" s="71"/>
      <c r="AN37" s="12">
        <f ca="1" t="shared" si="0"/>
        <v>0</v>
      </c>
    </row>
    <row r="38" spans="27:40">
      <c r="AA38" s="51"/>
      <c r="AB38" s="29"/>
      <c r="AC38" s="10"/>
      <c r="AE38" s="10"/>
      <c r="AF38" s="10"/>
      <c r="AG38" s="29"/>
      <c r="AH38" s="10"/>
      <c r="AI38" s="10"/>
      <c r="AJ38" s="10"/>
      <c r="AK38" s="10"/>
      <c r="AL38" s="28"/>
      <c r="AN38" s="12">
        <f ca="1" t="shared" si="0"/>
        <v>0</v>
      </c>
    </row>
    <row r="39" spans="27:40">
      <c r="AA39" s="51"/>
      <c r="AB39" s="29"/>
      <c r="AC39" s="10"/>
      <c r="AE39" s="10"/>
      <c r="AF39" s="10"/>
      <c r="AG39" s="29"/>
      <c r="AH39" s="10"/>
      <c r="AI39" s="10"/>
      <c r="AJ39" s="10"/>
      <c r="AK39" s="10"/>
      <c r="AL39" s="28"/>
      <c r="AN39" s="12">
        <f ca="1" t="shared" si="0"/>
        <v>0</v>
      </c>
    </row>
    <row r="40" spans="27:40">
      <c r="AA40" s="51"/>
      <c r="AB40" s="29"/>
      <c r="AC40" s="10"/>
      <c r="AE40" s="10"/>
      <c r="AF40" s="10"/>
      <c r="AG40" s="29"/>
      <c r="AH40" s="10"/>
      <c r="AI40" s="10"/>
      <c r="AJ40" s="10"/>
      <c r="AK40" s="10"/>
      <c r="AL40" s="28"/>
      <c r="AN40" s="12">
        <f ca="1" t="shared" si="0"/>
        <v>0</v>
      </c>
    </row>
    <row r="41" spans="27:40">
      <c r="AA41" s="51"/>
      <c r="AB41" s="29"/>
      <c r="AC41" s="10"/>
      <c r="AE41" s="10"/>
      <c r="AF41" s="10"/>
      <c r="AG41" s="29"/>
      <c r="AH41" s="10"/>
      <c r="AI41" s="10"/>
      <c r="AJ41" s="10"/>
      <c r="AK41" s="10"/>
      <c r="AL41" s="28"/>
      <c r="AN41" s="12">
        <f ca="1" t="shared" si="0"/>
        <v>0</v>
      </c>
    </row>
    <row r="42" spans="27:40">
      <c r="AA42" s="51"/>
      <c r="AB42" s="29"/>
      <c r="AC42" s="10"/>
      <c r="AE42" s="10"/>
      <c r="AF42" s="10"/>
      <c r="AG42" s="29"/>
      <c r="AH42" s="10"/>
      <c r="AI42" s="10"/>
      <c r="AJ42" s="10"/>
      <c r="AK42" s="10"/>
      <c r="AL42" s="28"/>
      <c r="AN42" s="12">
        <f ca="1" t="shared" si="0"/>
        <v>0</v>
      </c>
    </row>
    <row r="43" spans="27:40">
      <c r="AA43" s="51"/>
      <c r="AB43" s="29"/>
      <c r="AC43" s="10"/>
      <c r="AE43" s="10"/>
      <c r="AF43" s="10"/>
      <c r="AG43" s="29"/>
      <c r="AH43" s="10"/>
      <c r="AI43" s="10"/>
      <c r="AJ43" s="10"/>
      <c r="AK43" s="10"/>
      <c r="AL43" s="28"/>
      <c r="AN43" s="12">
        <f ca="1" t="shared" si="0"/>
        <v>0</v>
      </c>
    </row>
    <row r="44" spans="40:40">
      <c r="AN44" s="12">
        <f ca="1" t="shared" si="0"/>
        <v>0</v>
      </c>
    </row>
    <row r="45" spans="27:40">
      <c r="AA45" s="52"/>
      <c r="AB45" s="53"/>
      <c r="AC45" s="54"/>
      <c r="AD45" s="50"/>
      <c r="AE45" s="54"/>
      <c r="AF45" s="54"/>
      <c r="AG45" s="53"/>
      <c r="AH45" s="54"/>
      <c r="AI45" s="54"/>
      <c r="AJ45" s="54"/>
      <c r="AK45" s="54"/>
      <c r="AL45" s="72"/>
      <c r="AM45" s="52"/>
      <c r="AN45" s="12">
        <f ca="1" t="shared" si="0"/>
        <v>0</v>
      </c>
    </row>
    <row r="46" spans="27:40">
      <c r="AA46" s="44"/>
      <c r="AB46" s="55"/>
      <c r="AC46" s="56"/>
      <c r="AD46" s="45"/>
      <c r="AE46" s="56"/>
      <c r="AF46" s="56"/>
      <c r="AG46" s="55"/>
      <c r="AH46" s="56"/>
      <c r="AI46" s="56"/>
      <c r="AJ46" s="56"/>
      <c r="AK46" s="56"/>
      <c r="AL46" s="73"/>
      <c r="AM46" s="52"/>
      <c r="AN46" s="12">
        <f ca="1" t="shared" si="0"/>
        <v>0</v>
      </c>
    </row>
    <row r="47" spans="27:40">
      <c r="AA47" s="44"/>
      <c r="AB47" s="55"/>
      <c r="AC47" s="56"/>
      <c r="AD47" s="45"/>
      <c r="AE47" s="56"/>
      <c r="AF47" s="56"/>
      <c r="AG47" s="55"/>
      <c r="AH47" s="56"/>
      <c r="AI47" s="56"/>
      <c r="AJ47" s="56"/>
      <c r="AK47" s="56"/>
      <c r="AL47" s="46"/>
      <c r="AM47" s="52"/>
      <c r="AN47" s="12">
        <f ca="1" t="shared" si="0"/>
        <v>0</v>
      </c>
    </row>
    <row r="48" spans="27:40">
      <c r="AA48" s="44"/>
      <c r="AB48" s="55"/>
      <c r="AC48" s="56"/>
      <c r="AD48" s="57"/>
      <c r="AE48" s="56"/>
      <c r="AF48" s="56"/>
      <c r="AG48" s="55"/>
      <c r="AH48" s="56"/>
      <c r="AI48" s="56"/>
      <c r="AJ48" s="56"/>
      <c r="AK48" s="56"/>
      <c r="AL48" s="46"/>
      <c r="AM48" s="52"/>
      <c r="AN48" s="12">
        <f ca="1" t="shared" si="0"/>
        <v>0</v>
      </c>
    </row>
    <row r="49" spans="27:40">
      <c r="AA49" s="58"/>
      <c r="AB49" s="59"/>
      <c r="AC49" s="21"/>
      <c r="AD49" s="60"/>
      <c r="AE49" s="21"/>
      <c r="AF49" s="21"/>
      <c r="AG49" s="59"/>
      <c r="AH49" s="21"/>
      <c r="AI49" s="21"/>
      <c r="AJ49" s="21"/>
      <c r="AK49" s="21"/>
      <c r="AL49" s="74"/>
      <c r="AN49" s="12">
        <f ca="1" t="shared" si="0"/>
        <v>0</v>
      </c>
    </row>
    <row r="50" spans="40:40">
      <c r="AN50" s="12">
        <f ca="1" t="shared" si="0"/>
        <v>0</v>
      </c>
    </row>
    <row r="51" spans="40:40">
      <c r="AN51" s="12">
        <f ca="1" t="shared" si="0"/>
        <v>0</v>
      </c>
    </row>
    <row r="52" spans="40:40">
      <c r="AN52" s="12">
        <f ca="1" t="shared" si="0"/>
        <v>0</v>
      </c>
    </row>
    <row r="53" spans="40:40">
      <c r="AN53" s="12">
        <f ca="1" t="shared" si="0"/>
        <v>0</v>
      </c>
    </row>
    <row r="54" spans="40:40">
      <c r="AN54" s="12">
        <f ca="1" t="shared" si="0"/>
        <v>0</v>
      </c>
    </row>
    <row r="55" spans="40:40">
      <c r="AN55" s="12">
        <f ca="1" t="shared" si="0"/>
        <v>0</v>
      </c>
    </row>
    <row r="56" spans="40:40">
      <c r="AN56" s="12">
        <f ca="1" t="shared" si="0"/>
        <v>0</v>
      </c>
    </row>
    <row r="57" spans="40:40">
      <c r="AN57" s="12">
        <f ca="1" t="shared" si="0"/>
        <v>0</v>
      </c>
    </row>
    <row r="58" spans="40:40">
      <c r="AN58" s="12">
        <f ca="1" t="shared" si="0"/>
        <v>0</v>
      </c>
    </row>
    <row r="59" spans="40:40">
      <c r="AN59" s="12">
        <f ca="1" t="shared" si="0"/>
        <v>0</v>
      </c>
    </row>
    <row r="60" spans="40:40">
      <c r="AN60" s="12">
        <f ca="1" t="shared" si="0"/>
        <v>0</v>
      </c>
    </row>
    <row r="61" spans="40:40">
      <c r="AN61" s="12">
        <f ca="1" t="shared" si="0"/>
        <v>0</v>
      </c>
    </row>
    <row r="62" spans="40:40">
      <c r="AN62" s="12">
        <f ca="1" t="shared" si="0"/>
        <v>0</v>
      </c>
    </row>
    <row r="63" spans="40:40">
      <c r="AN63" s="12">
        <f ca="1" t="shared" si="0"/>
        <v>0</v>
      </c>
    </row>
    <row r="64" spans="40:40">
      <c r="AN64" s="12">
        <f ca="1" t="shared" si="0"/>
        <v>0</v>
      </c>
    </row>
    <row r="65" spans="40:40">
      <c r="AN65" s="12">
        <f ca="1" t="shared" si="0"/>
        <v>0</v>
      </c>
    </row>
    <row r="66" spans="40:40">
      <c r="AN66" s="12">
        <f ca="1" t="shared" si="0"/>
        <v>0</v>
      </c>
    </row>
    <row r="67" spans="40:40">
      <c r="AN67" s="12">
        <f t="shared" ref="AN67:AN99" si="1">IF(ISBLANK($AL67),0,1+LEN($AL67)-LEN(SUBSTITUTE($AL67,"●","")))</f>
        <v>0</v>
      </c>
    </row>
    <row r="68" spans="40:40">
      <c r="AN68" s="12">
        <f t="shared" si="1"/>
        <v>0</v>
      </c>
    </row>
    <row r="69" spans="40:40">
      <c r="AN69" s="12">
        <f t="shared" si="1"/>
        <v>0</v>
      </c>
    </row>
    <row r="70" spans="40:40">
      <c r="AN70" s="12">
        <f t="shared" si="1"/>
        <v>0</v>
      </c>
    </row>
    <row r="71" spans="40:40">
      <c r="AN71" s="12">
        <f t="shared" si="1"/>
        <v>0</v>
      </c>
    </row>
    <row r="72" spans="40:40">
      <c r="AN72" s="12">
        <f t="shared" si="1"/>
        <v>0</v>
      </c>
    </row>
    <row r="73" spans="40:40">
      <c r="AN73" s="12">
        <f t="shared" si="1"/>
        <v>0</v>
      </c>
    </row>
    <row r="74" spans="40:40">
      <c r="AN74" s="12">
        <f t="shared" si="1"/>
        <v>0</v>
      </c>
    </row>
    <row r="75" spans="40:40">
      <c r="AN75" s="12">
        <f t="shared" si="1"/>
        <v>0</v>
      </c>
    </row>
    <row r="76" spans="40:40">
      <c r="AN76" s="12">
        <f t="shared" si="1"/>
        <v>0</v>
      </c>
    </row>
    <row r="77" spans="40:40">
      <c r="AN77" s="12">
        <f t="shared" si="1"/>
        <v>0</v>
      </c>
    </row>
    <row r="78" spans="40:40">
      <c r="AN78" s="12">
        <f t="shared" si="1"/>
        <v>0</v>
      </c>
    </row>
    <row r="79" spans="40:40">
      <c r="AN79" s="12">
        <f t="shared" si="1"/>
        <v>0</v>
      </c>
    </row>
    <row r="80" spans="40:40">
      <c r="AN80" s="12">
        <f t="shared" si="1"/>
        <v>0</v>
      </c>
    </row>
    <row r="81" spans="40:40">
      <c r="AN81" s="12">
        <f t="shared" si="1"/>
        <v>0</v>
      </c>
    </row>
    <row r="82" spans="40:40">
      <c r="AN82" s="12">
        <f t="shared" si="1"/>
        <v>0</v>
      </c>
    </row>
    <row r="83" spans="40:40">
      <c r="AN83" s="12">
        <f t="shared" si="1"/>
        <v>0</v>
      </c>
    </row>
    <row r="84" spans="40:40">
      <c r="AN84" s="12">
        <f t="shared" si="1"/>
        <v>0</v>
      </c>
    </row>
    <row r="85" spans="40:40">
      <c r="AN85" s="12">
        <f t="shared" si="1"/>
        <v>0</v>
      </c>
    </row>
    <row r="86" spans="40:40">
      <c r="AN86" s="12">
        <f t="shared" si="1"/>
        <v>0</v>
      </c>
    </row>
    <row r="87" spans="40:40">
      <c r="AN87" s="12">
        <f t="shared" si="1"/>
        <v>0</v>
      </c>
    </row>
    <row r="88" spans="40:40">
      <c r="AN88" s="12">
        <f t="shared" si="1"/>
        <v>0</v>
      </c>
    </row>
    <row r="89" spans="40:40">
      <c r="AN89" s="12">
        <f t="shared" si="1"/>
        <v>0</v>
      </c>
    </row>
    <row r="90" spans="40:40">
      <c r="AN90" s="12">
        <f t="shared" si="1"/>
        <v>0</v>
      </c>
    </row>
    <row r="91" spans="40:40">
      <c r="AN91" s="12">
        <f t="shared" si="1"/>
        <v>0</v>
      </c>
    </row>
    <row r="92" spans="40:40">
      <c r="AN92" s="12">
        <f t="shared" si="1"/>
        <v>0</v>
      </c>
    </row>
    <row r="93" spans="40:40">
      <c r="AN93" s="12">
        <f t="shared" si="1"/>
        <v>0</v>
      </c>
    </row>
    <row r="94" spans="40:40">
      <c r="AN94" s="12">
        <f t="shared" si="1"/>
        <v>0</v>
      </c>
    </row>
    <row r="95" spans="40:40">
      <c r="AN95" s="12">
        <f t="shared" si="1"/>
        <v>0</v>
      </c>
    </row>
    <row r="96" spans="40:40">
      <c r="AN96" s="12">
        <f t="shared" si="1"/>
        <v>0</v>
      </c>
    </row>
    <row r="97" spans="40:40">
      <c r="AN97" s="12">
        <f t="shared" si="1"/>
        <v>0</v>
      </c>
    </row>
    <row r="98" spans="40:40">
      <c r="AN98" s="12">
        <f t="shared" si="1"/>
        <v>0</v>
      </c>
    </row>
    <row r="99" spans="40:40">
      <c r="AN99" s="12">
        <f t="shared" si="1"/>
        <v>0</v>
      </c>
    </row>
  </sheetData>
  <sheetProtection sheet="1" objects="1"/>
  <mergeCells count="11">
    <mergeCell ref="D1:F1"/>
    <mergeCell ref="AA1:AL1"/>
    <mergeCell ref="D2:F2"/>
    <mergeCell ref="AJ2:AK2"/>
    <mergeCell ref="D3:F3"/>
    <mergeCell ref="AB2:AB3"/>
    <mergeCell ref="AC2:AC3"/>
    <mergeCell ref="AD2:AD3"/>
    <mergeCell ref="AE2:AE3"/>
    <mergeCell ref="AF2:AF3"/>
    <mergeCell ref="AG2:AG3"/>
  </mergeCells>
  <pageMargins left="0.75" right="0.75" top="1" bottom="1" header="0.511805555555556" footer="0.511805555555556"/>
  <headerFooter/>
  <drawing r:id="rId1"/>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sheetPr>
    <pageSetUpPr autoPageBreaks="0"/>
  </sheetPr>
  <dimension ref="A1:AN99"/>
  <sheetViews>
    <sheetView showZeros="0" workbookViewId="0">
      <selection activeCell="A1" sqref="A1"/>
    </sheetView>
  </sheetViews>
  <sheetFormatPr defaultColWidth="9.14285714285714" defaultRowHeight="15"/>
  <cols>
    <col min="1" max="1" width="20.5714285714286" customWidth="1"/>
    <col min="2" max="2" width="29.7142857142857" style="8" customWidth="1"/>
    <col min="3" max="3" width="10.2857142857143" style="9" customWidth="1"/>
    <col min="4" max="4" width="10.2857142857143" style="10" customWidth="1"/>
    <col min="5" max="6" width="10.2857142857143" style="9" customWidth="1"/>
    <col min="7" max="7" width="10.2857142857143" style="8" customWidth="1"/>
    <col min="8" max="11" width="10.2857142857143" style="9" customWidth="1"/>
    <col min="12" max="12" width="10.2857142857143" style="11" customWidth="1"/>
    <col min="13" max="24" width="10.2857142857143" style="12" customWidth="1"/>
    <col min="26" max="26" width="0.990476190476191" customWidth="1"/>
    <col min="27" max="27" width="20.5714285714286" customWidth="1"/>
    <col min="28" max="28" width="29.7142857142857" style="8" customWidth="1"/>
    <col min="29" max="29" width="6.71428571428571" style="9" customWidth="1"/>
    <col min="30" max="30" width="19.1428571428571" style="10" customWidth="1"/>
    <col min="31" max="31" width="8.28571428571429" style="9" customWidth="1"/>
    <col min="32" max="32" width="7.42857142857143" style="9" customWidth="1"/>
    <col min="33" max="33" width="33.2857142857143" style="8" customWidth="1"/>
    <col min="34" max="34" width="9.28571428571429" style="9" customWidth="1"/>
    <col min="35" max="35" width="5.42857142857143" style="9" customWidth="1"/>
    <col min="36" max="36" width="3.85714285714286" style="9" customWidth="1"/>
    <col min="37" max="37" width="6.57142857142857" style="9" customWidth="1"/>
    <col min="38" max="38" width="36.2857142857143" style="11" customWidth="1"/>
    <col min="39" max="39" width="0.857142857142857" customWidth="1"/>
    <col min="40" max="40" width="9.14285714285714" style="12"/>
  </cols>
  <sheetData>
    <row r="1" ht="22.5" spans="1:40">
      <c r="A1" s="13" t="str">
        <f>Attraction_List!$Z$2</f>
        <v>Sheet Name</v>
      </c>
      <c r="B1" s="14" t="str">
        <f ca="1">MID(CELL("filename",B1),FIND("]",CELL("filename",B1))+1,255)</f>
        <v>Zootopia_PD</v>
      </c>
      <c r="C1" s="14"/>
      <c r="D1" s="15" t="str">
        <f ca="1">HYPERLINK("#"&amp;CELL("address",INDEX(Attraction_List!$A$3:$A$9999,MATCH($B$1,Attraction_List!$Z$3:$Z$9999,0),1)),"Back to Attraction List")</f>
        <v>Back to Attraction List</v>
      </c>
      <c r="E1" s="16"/>
      <c r="F1" s="17"/>
      <c r="G1" s="18"/>
      <c r="H1" s="18"/>
      <c r="I1" s="18"/>
      <c r="J1" s="18"/>
      <c r="K1" s="18"/>
      <c r="L1" s="25"/>
      <c r="AA1" s="30" t="str">
        <f ca="1">N($B$14)&amp;" Task(s) From "&amp;N($B$15)&amp;" Character(s) Use "&amp;CHAR(34)&amp;$B$2&amp;CHAR(34)&amp;" For "&amp;N($AN$1)&amp;" Token(s)"</f>
        <v>5 Task(s) From 2 Character(s) Use "Zootopia PD" For 3 Token(s)</v>
      </c>
      <c r="AB1" s="31"/>
      <c r="AC1" s="31"/>
      <c r="AD1" s="31"/>
      <c r="AE1" s="31"/>
      <c r="AF1" s="31"/>
      <c r="AG1" s="31"/>
      <c r="AH1" s="31"/>
      <c r="AI1" s="31"/>
      <c r="AJ1" s="31"/>
      <c r="AK1" s="31"/>
      <c r="AL1" s="61"/>
      <c r="AN1" s="12">
        <f ca="1">SUM($AN$4:$AN$9999)</f>
        <v>3</v>
      </c>
    </row>
    <row r="2" ht="22.5" spans="1:40">
      <c r="A2" s="13" t="str">
        <f>Attraction_List!$A$2</f>
        <v>Name</v>
      </c>
      <c r="B2" s="19" t="str">
        <f ca="1">LOOKUP(B1,Attraction_List!$Z$3:$Z$9999,Attraction_List!$A$3:$A$9999)</f>
        <v>Zootopia PD</v>
      </c>
      <c r="C2" s="19"/>
      <c r="D2" s="9"/>
      <c r="G2" s="20"/>
      <c r="AA2" s="32" t="str">
        <f>HYPERLINK("#$A$1","&lt;&lt;&lt; Attraction Info")</f>
        <v>&lt;&lt;&lt; Attraction Info</v>
      </c>
      <c r="AB2" s="33" t="s">
        <v>276</v>
      </c>
      <c r="AC2" s="34" t="s">
        <v>277</v>
      </c>
      <c r="AD2" s="35" t="s">
        <v>278</v>
      </c>
      <c r="AE2" s="34" t="s">
        <v>279</v>
      </c>
      <c r="AF2" s="34" t="s">
        <v>280</v>
      </c>
      <c r="AG2" s="33" t="s">
        <v>281</v>
      </c>
      <c r="AH2" s="62"/>
      <c r="AI2" s="63" t="s">
        <v>282</v>
      </c>
      <c r="AJ2" s="62" t="s">
        <v>283</v>
      </c>
      <c r="AK2" s="62"/>
      <c r="AL2" s="64" t="str">
        <f ca="1">HYPERLINK("#"&amp;CELL("address",INDEX(Attraction_List!$A$3:$A$9999,MATCH($B$1,Attraction_List!$Z$3:$Z$9999,0),1)),"Back to Attraction List")</f>
        <v>Back to Attraction List</v>
      </c>
      <c r="AN2" s="12">
        <f ca="1" t="shared" ref="AN2:AN66" si="0">IF(ISBLANK($AL2),0,1+LEN($AL2)-LEN(SUBSTITUTE($AL2,"●","")))</f>
        <v>1</v>
      </c>
    </row>
    <row r="3" ht="22.5" spans="1:38">
      <c r="A3" s="13" t="str">
        <f>Attraction_List!$C$2</f>
        <v>Cost</v>
      </c>
      <c r="B3" s="19">
        <f ca="1">LOOKUP(B1,Attraction_List!$Z$3:$Z$9999,Attraction_List!$C$3:$C$9999)</f>
        <v>0</v>
      </c>
      <c r="C3" s="19"/>
      <c r="D3" s="15" t="str">
        <f>IF($B$14&gt;0,HYPERLINK("#$AL$1","Task List &gt;&gt;&gt;"),HYPERLINK("#$A$1","No Tasks"))</f>
        <v>Task List &gt;&gt;&gt;</v>
      </c>
      <c r="E3" s="17"/>
      <c r="F3" s="17"/>
      <c r="G3" s="20"/>
      <c r="AA3" s="75" t="s">
        <v>284</v>
      </c>
      <c r="AB3" s="76"/>
      <c r="AC3" s="77"/>
      <c r="AD3" s="78"/>
      <c r="AE3" s="77"/>
      <c r="AF3" s="77"/>
      <c r="AG3" s="76"/>
      <c r="AH3" s="82" t="s">
        <v>285</v>
      </c>
      <c r="AI3" s="82" t="s">
        <v>286</v>
      </c>
      <c r="AJ3" s="82" t="s">
        <v>28</v>
      </c>
      <c r="AK3" s="82" t="s">
        <v>29</v>
      </c>
      <c r="AL3" s="83" t="s">
        <v>30</v>
      </c>
    </row>
    <row r="4" ht="21.75" spans="1:40">
      <c r="A4" s="13" t="str">
        <f>Attraction_List!$D$2</f>
        <v>Cost Units</v>
      </c>
      <c r="B4" s="19" t="str">
        <f ca="1">LOOKUP(B1,Attraction_List!$Z$3:$Z$9999,Attraction_List!$D$3:$D$9999)</f>
        <v>Magic</v>
      </c>
      <c r="C4" s="19"/>
      <c r="E4" s="21"/>
      <c r="G4" s="20"/>
      <c r="L4" s="26"/>
      <c r="AA4" s="79" t="s">
        <v>716</v>
      </c>
      <c r="AB4" s="43" t="s">
        <v>1123</v>
      </c>
      <c r="AC4" s="43">
        <v>3</v>
      </c>
      <c r="AD4" s="43"/>
      <c r="AE4" s="43"/>
      <c r="AF4" s="43"/>
      <c r="AG4" s="43" t="s">
        <v>271</v>
      </c>
      <c r="AH4" s="43" t="s">
        <v>35</v>
      </c>
      <c r="AI4" s="43"/>
      <c r="AJ4" s="43">
        <v>13</v>
      </c>
      <c r="AK4" s="43">
        <v>110</v>
      </c>
      <c r="AL4" s="69" t="s">
        <v>269</v>
      </c>
      <c r="AN4" s="12">
        <f ca="1" t="shared" si="0"/>
        <v>2</v>
      </c>
    </row>
    <row r="5" ht="21.75" spans="1:40">
      <c r="A5" s="13" t="str">
        <f>Attraction_List!$E$2</f>
        <v>Limited Time</v>
      </c>
      <c r="B5" s="19" t="str">
        <f ca="1">IF(LOOKUP(B1,Attraction_List!$Z$3:$Z$9999,Attraction_List!$E$3:$E$9999)="Y","Yes","No")</f>
        <v>No</v>
      </c>
      <c r="C5" s="19"/>
      <c r="E5" s="21"/>
      <c r="G5" s="20"/>
      <c r="L5" s="26"/>
      <c r="AA5" s="80"/>
      <c r="AB5" s="41" t="s">
        <v>1124</v>
      </c>
      <c r="AC5" s="41">
        <v>4</v>
      </c>
      <c r="AD5" s="41" t="s">
        <v>718</v>
      </c>
      <c r="AE5" s="41">
        <v>3</v>
      </c>
      <c r="AF5" s="41"/>
      <c r="AG5" s="41" t="s">
        <v>271</v>
      </c>
      <c r="AH5" s="41" t="s">
        <v>35</v>
      </c>
      <c r="AI5" s="41"/>
      <c r="AJ5" s="41">
        <v>17</v>
      </c>
      <c r="AK5" s="41">
        <v>150</v>
      </c>
      <c r="AL5" s="68"/>
      <c r="AN5" s="12">
        <f ca="1" t="shared" si="0"/>
        <v>0</v>
      </c>
    </row>
    <row r="6" ht="21" spans="1:40">
      <c r="A6" s="13" t="str">
        <f>Attraction_List!$F$2</f>
        <v>Build Time</v>
      </c>
      <c r="B6" s="19" t="str">
        <f ca="1">LOOKUP(B1,Attraction_List!$Z$3:$Z$9999,Attraction_List!$F$3:$F$9999)</f>
        <v>6h</v>
      </c>
      <c r="C6" s="19"/>
      <c r="E6" s="21"/>
      <c r="G6" s="20"/>
      <c r="L6" s="26"/>
      <c r="AA6" s="79" t="s">
        <v>718</v>
      </c>
      <c r="AB6" s="43" t="s">
        <v>1125</v>
      </c>
      <c r="AC6" s="43">
        <v>5</v>
      </c>
      <c r="AD6" s="43"/>
      <c r="AE6" s="43"/>
      <c r="AF6" s="43"/>
      <c r="AG6" s="43" t="s">
        <v>271</v>
      </c>
      <c r="AH6" s="43" t="s">
        <v>35</v>
      </c>
      <c r="AI6" s="43"/>
      <c r="AJ6" s="43">
        <v>13</v>
      </c>
      <c r="AK6" s="43">
        <v>110</v>
      </c>
      <c r="AL6" s="69" t="s">
        <v>151</v>
      </c>
      <c r="AN6" s="12">
        <f ca="1" t="shared" si="0"/>
        <v>1</v>
      </c>
    </row>
    <row r="7" ht="21" spans="1:40">
      <c r="A7" s="13" t="str">
        <f>Attraction_List!$G$2</f>
        <v>Size</v>
      </c>
      <c r="B7" s="19" t="str">
        <f ca="1">LOOKUP(B1,Attraction_List!$Z$3:$Z$9999,Attraction_List!$G$3:$G$9999)</f>
        <v>11x11</v>
      </c>
      <c r="C7" s="19"/>
      <c r="E7" s="21"/>
      <c r="G7" s="20"/>
      <c r="L7" s="26"/>
      <c r="AA7" s="81"/>
      <c r="AB7" s="39" t="s">
        <v>1124</v>
      </c>
      <c r="AC7" s="39">
        <v>3</v>
      </c>
      <c r="AD7" s="39" t="s">
        <v>716</v>
      </c>
      <c r="AE7" s="39">
        <v>4</v>
      </c>
      <c r="AF7" s="39"/>
      <c r="AG7" s="39" t="s">
        <v>271</v>
      </c>
      <c r="AH7" s="39" t="s">
        <v>35</v>
      </c>
      <c r="AI7" s="39"/>
      <c r="AJ7" s="39">
        <v>17</v>
      </c>
      <c r="AK7" s="39">
        <v>150</v>
      </c>
      <c r="AL7" s="67"/>
      <c r="AN7" s="12">
        <f ca="1" t="shared" si="0"/>
        <v>0</v>
      </c>
    </row>
    <row r="8" ht="21.75" spans="1:40">
      <c r="A8" s="13" t="str">
        <f>Attraction_List!$H$2</f>
        <v>Collect Time</v>
      </c>
      <c r="B8" s="19" t="str">
        <f ca="1">LOOKUP(B1,Attraction_List!$Z$3:$Z$9999,Attraction_List!$H$3:$H$9999)</f>
        <v>6h</v>
      </c>
      <c r="C8" s="19"/>
      <c r="E8" s="21"/>
      <c r="G8" s="20"/>
      <c r="L8" s="26"/>
      <c r="AA8" s="80"/>
      <c r="AB8" s="41" t="s">
        <v>1126</v>
      </c>
      <c r="AC8" s="41">
        <v>8</v>
      </c>
      <c r="AD8" s="41" t="s">
        <v>716</v>
      </c>
      <c r="AE8" s="41"/>
      <c r="AF8" s="41"/>
      <c r="AG8" s="41" t="s">
        <v>271</v>
      </c>
      <c r="AH8" s="41"/>
      <c r="AI8" s="41"/>
      <c r="AJ8" s="41"/>
      <c r="AK8" s="41"/>
      <c r="AL8" s="68"/>
      <c r="AN8" s="12">
        <f ca="1" t="shared" si="0"/>
        <v>0</v>
      </c>
    </row>
    <row r="9" ht="21" spans="1:40">
      <c r="A9" s="13" t="str">
        <f>Attraction_List!$I$2</f>
        <v>Striking Gold</v>
      </c>
      <c r="B9" s="19" t="str">
        <f ca="1">IF(LOOKUP(B1,Attraction_List!$Z$3:$Z$9999,Attraction_List!$I$3:$I$9999)="Y","Yes","No")</f>
        <v>No</v>
      </c>
      <c r="C9" s="19"/>
      <c r="E9" s="21"/>
      <c r="G9" s="20"/>
      <c r="L9" s="26"/>
      <c r="AA9" s="44"/>
      <c r="AB9" s="45"/>
      <c r="AC9" s="45"/>
      <c r="AD9" s="45"/>
      <c r="AE9" s="45"/>
      <c r="AF9" s="45"/>
      <c r="AG9" s="45"/>
      <c r="AH9" s="45"/>
      <c r="AI9" s="45"/>
      <c r="AJ9" s="45"/>
      <c r="AK9" s="45"/>
      <c r="AL9" s="46"/>
      <c r="AN9" s="12">
        <f ca="1" t="shared" si="0"/>
        <v>0</v>
      </c>
    </row>
    <row r="10" ht="21" spans="1:40">
      <c r="A10" s="13" t="str">
        <f>Attraction_List!$J$2</f>
        <v>XP</v>
      </c>
      <c r="B10" s="19">
        <f ca="1">LOOKUP(B1,Attraction_List!$Z$3:$Z$9999,Attraction_List!$J$3:$J$9999)</f>
        <v>22</v>
      </c>
      <c r="C10" s="19"/>
      <c r="E10" s="21"/>
      <c r="G10" s="20"/>
      <c r="L10" s="26"/>
      <c r="AA10" s="44"/>
      <c r="AB10" s="45"/>
      <c r="AC10" s="45"/>
      <c r="AD10" s="45"/>
      <c r="AE10" s="45"/>
      <c r="AF10" s="45"/>
      <c r="AG10" s="45"/>
      <c r="AH10" s="45"/>
      <c r="AI10" s="45"/>
      <c r="AJ10" s="45"/>
      <c r="AK10" s="45"/>
      <c r="AL10" s="46"/>
      <c r="AN10" s="12">
        <f ca="1" t="shared" si="0"/>
        <v>0</v>
      </c>
    </row>
    <row r="11" ht="21" spans="1:40">
      <c r="A11" s="13" t="str">
        <f>Attraction_List!$K$2</f>
        <v>Magic</v>
      </c>
      <c r="B11" s="19">
        <f ca="1">LOOKUP(B1,Attraction_List!$Z$3:$Z$9999,Attraction_List!$K$3:$K$9999)</f>
        <v>120</v>
      </c>
      <c r="C11" s="19"/>
      <c r="D11" s="22"/>
      <c r="E11" s="23"/>
      <c r="F11" s="24"/>
      <c r="G11" s="22"/>
      <c r="H11" s="24"/>
      <c r="I11" s="24"/>
      <c r="J11" s="24"/>
      <c r="K11" s="24"/>
      <c r="L11" s="27"/>
      <c r="AA11" s="44"/>
      <c r="AB11" s="45"/>
      <c r="AC11" s="45"/>
      <c r="AD11" s="45"/>
      <c r="AE11" s="45"/>
      <c r="AF11" s="45"/>
      <c r="AG11" s="45"/>
      <c r="AH11" s="45"/>
      <c r="AI11" s="45"/>
      <c r="AJ11" s="45"/>
      <c r="AK11" s="45"/>
      <c r="AL11" s="46"/>
      <c r="AN11" s="12">
        <f ca="1" t="shared" si="0"/>
        <v>0</v>
      </c>
    </row>
    <row r="12" ht="21" spans="1:40">
      <c r="A12" s="13" t="str">
        <f>Attraction_List!$L$2</f>
        <v>Possible Tokens</v>
      </c>
      <c r="B12" s="19" t="str">
        <f ca="1">LOOKUP(B1,Attraction_List!$Z$3:$Z$9999,Attraction_List!$L$3:$L$9999)</f>
        <v>Flash Ears ● Nick's Tie</v>
      </c>
      <c r="C12" s="19"/>
      <c r="E12" s="21"/>
      <c r="G12" s="20"/>
      <c r="L12" s="28"/>
      <c r="AA12" s="44"/>
      <c r="AB12" s="45"/>
      <c r="AC12" s="45"/>
      <c r="AD12" s="45"/>
      <c r="AE12" s="45"/>
      <c r="AF12" s="45"/>
      <c r="AG12" s="45"/>
      <c r="AH12" s="45"/>
      <c r="AI12" s="45"/>
      <c r="AJ12" s="45"/>
      <c r="AK12" s="45"/>
      <c r="AL12" s="46"/>
      <c r="AN12" s="12">
        <f ca="1" t="shared" si="0"/>
        <v>0</v>
      </c>
    </row>
    <row r="13" ht="21" spans="1:40">
      <c r="A13" s="13" t="str">
        <f>Attraction_List!$M$2</f>
        <v>Activity</v>
      </c>
      <c r="B13" s="19" t="str">
        <f ca="1">LOOKUP(B1,Attraction_List!$Z$3:$Z$9999,Attraction_List!$M$3:$M$9999)</f>
        <v>Filing Reports</v>
      </c>
      <c r="C13" s="19"/>
      <c r="E13" s="21"/>
      <c r="G13" s="20"/>
      <c r="L13" s="29"/>
      <c r="AA13" s="44"/>
      <c r="AB13" s="45"/>
      <c r="AC13" s="45"/>
      <c r="AD13" s="45"/>
      <c r="AE13" s="45"/>
      <c r="AF13" s="45"/>
      <c r="AG13" s="45"/>
      <c r="AH13" s="45"/>
      <c r="AI13" s="45"/>
      <c r="AJ13" s="45"/>
      <c r="AK13" s="45"/>
      <c r="AL13" s="46"/>
      <c r="AN13" s="12">
        <f ca="1" t="shared" si="0"/>
        <v>0</v>
      </c>
    </row>
    <row r="14" ht="21" spans="1:40">
      <c r="A14" s="13" t="s">
        <v>308</v>
      </c>
      <c r="B14" s="22">
        <f>COUNTA($AB$4:$AB$9999)</f>
        <v>5</v>
      </c>
      <c r="C14" s="24"/>
      <c r="D14" s="22"/>
      <c r="E14" s="23"/>
      <c r="F14" s="24"/>
      <c r="G14" s="20"/>
      <c r="H14" s="24"/>
      <c r="I14" s="24"/>
      <c r="J14" s="24"/>
      <c r="K14" s="24"/>
      <c r="L14" s="28"/>
      <c r="AA14" s="44"/>
      <c r="AB14" s="45"/>
      <c r="AC14" s="45"/>
      <c r="AD14" s="45"/>
      <c r="AE14" s="45"/>
      <c r="AF14" s="45"/>
      <c r="AG14" s="45"/>
      <c r="AH14" s="45"/>
      <c r="AI14" s="45"/>
      <c r="AJ14" s="45"/>
      <c r="AK14" s="45"/>
      <c r="AL14" s="46"/>
      <c r="AN14" s="12">
        <f ca="1" t="shared" si="0"/>
        <v>0</v>
      </c>
    </row>
    <row r="15" ht="21" spans="1:40">
      <c r="A15" s="13" t="s">
        <v>311</v>
      </c>
      <c r="B15" s="22">
        <f>COUNTA($AA$4:$AA$9999)</f>
        <v>2</v>
      </c>
      <c r="C15" s="24"/>
      <c r="D15" s="22"/>
      <c r="E15" s="23"/>
      <c r="F15" s="24"/>
      <c r="G15" s="20"/>
      <c r="H15" s="24"/>
      <c r="I15" s="24"/>
      <c r="J15" s="24"/>
      <c r="K15" s="24"/>
      <c r="L15" s="28"/>
      <c r="AA15" s="44"/>
      <c r="AB15" s="45"/>
      <c r="AC15" s="45"/>
      <c r="AD15" s="45"/>
      <c r="AE15" s="45"/>
      <c r="AF15" s="45"/>
      <c r="AG15" s="45"/>
      <c r="AH15" s="45"/>
      <c r="AI15" s="45"/>
      <c r="AJ15" s="45"/>
      <c r="AK15" s="45"/>
      <c r="AL15" s="46"/>
      <c r="AN15" s="12">
        <f ca="1" t="shared" si="0"/>
        <v>0</v>
      </c>
    </row>
    <row r="16" spans="27:40">
      <c r="AA16" s="44"/>
      <c r="AB16" s="46"/>
      <c r="AC16" s="45"/>
      <c r="AD16" s="47"/>
      <c r="AE16" s="45"/>
      <c r="AF16" s="45"/>
      <c r="AG16" s="45"/>
      <c r="AH16" s="45"/>
      <c r="AI16" s="45"/>
      <c r="AJ16" s="45"/>
      <c r="AK16" s="45"/>
      <c r="AL16" s="46"/>
      <c r="AN16" s="12">
        <f ca="1" t="shared" si="0"/>
        <v>0</v>
      </c>
    </row>
    <row r="17" spans="27:40">
      <c r="AA17" s="44"/>
      <c r="AB17" s="46"/>
      <c r="AC17" s="45"/>
      <c r="AD17" s="45"/>
      <c r="AE17" s="45"/>
      <c r="AF17" s="45"/>
      <c r="AG17" s="45"/>
      <c r="AH17" s="45"/>
      <c r="AI17" s="45"/>
      <c r="AJ17" s="45"/>
      <c r="AK17" s="45"/>
      <c r="AL17" s="46"/>
      <c r="AN17" s="12">
        <f ca="1" t="shared" si="0"/>
        <v>0</v>
      </c>
    </row>
    <row r="18" spans="27:40">
      <c r="AA18" s="44"/>
      <c r="AB18" s="46"/>
      <c r="AC18" s="45"/>
      <c r="AD18" s="45"/>
      <c r="AE18" s="45"/>
      <c r="AF18" s="45"/>
      <c r="AG18" s="46"/>
      <c r="AH18" s="45"/>
      <c r="AI18" s="45"/>
      <c r="AJ18" s="45"/>
      <c r="AK18" s="45"/>
      <c r="AL18" s="46"/>
      <c r="AN18" s="12">
        <f ca="1" t="shared" si="0"/>
        <v>0</v>
      </c>
    </row>
    <row r="19" spans="27:40">
      <c r="AA19" s="44"/>
      <c r="AB19" s="46"/>
      <c r="AC19" s="45"/>
      <c r="AD19" s="45"/>
      <c r="AE19" s="45"/>
      <c r="AF19" s="45"/>
      <c r="AG19" s="46"/>
      <c r="AH19" s="45"/>
      <c r="AI19" s="45"/>
      <c r="AJ19" s="45"/>
      <c r="AK19" s="45"/>
      <c r="AL19" s="46"/>
      <c r="AN19" s="12">
        <f ca="1" t="shared" si="0"/>
        <v>0</v>
      </c>
    </row>
    <row r="20" spans="27:40">
      <c r="AA20" s="44"/>
      <c r="AB20" s="46"/>
      <c r="AC20" s="45"/>
      <c r="AD20" s="47"/>
      <c r="AE20" s="45"/>
      <c r="AF20" s="45"/>
      <c r="AG20" s="46"/>
      <c r="AH20" s="45"/>
      <c r="AI20" s="45"/>
      <c r="AJ20" s="45"/>
      <c r="AK20" s="45"/>
      <c r="AL20" s="46"/>
      <c r="AN20" s="12">
        <f ca="1" t="shared" si="0"/>
        <v>0</v>
      </c>
    </row>
    <row r="21" spans="27:40">
      <c r="AA21" s="44"/>
      <c r="AB21" s="46"/>
      <c r="AC21" s="45"/>
      <c r="AD21" s="45"/>
      <c r="AE21" s="45"/>
      <c r="AF21" s="45"/>
      <c r="AG21" s="46"/>
      <c r="AH21" s="45"/>
      <c r="AI21" s="45"/>
      <c r="AJ21" s="45"/>
      <c r="AK21" s="45"/>
      <c r="AL21" s="46"/>
      <c r="AN21" s="12">
        <f ca="1" t="shared" si="0"/>
        <v>0</v>
      </c>
    </row>
    <row r="22" spans="27:40">
      <c r="AA22" s="44"/>
      <c r="AB22" s="46"/>
      <c r="AC22" s="45"/>
      <c r="AD22" s="45"/>
      <c r="AE22" s="45"/>
      <c r="AF22" s="45"/>
      <c r="AG22" s="46"/>
      <c r="AH22" s="45"/>
      <c r="AI22" s="45"/>
      <c r="AJ22" s="45"/>
      <c r="AK22" s="45"/>
      <c r="AL22" s="46"/>
      <c r="AN22" s="12">
        <f ca="1" t="shared" si="0"/>
        <v>0</v>
      </c>
    </row>
    <row r="23" spans="27:40">
      <c r="AA23" s="44"/>
      <c r="AB23" s="46"/>
      <c r="AC23" s="45"/>
      <c r="AD23" s="45"/>
      <c r="AE23" s="45"/>
      <c r="AF23" s="45"/>
      <c r="AG23" s="46"/>
      <c r="AH23" s="45"/>
      <c r="AI23" s="45"/>
      <c r="AJ23" s="45"/>
      <c r="AK23" s="45"/>
      <c r="AL23" s="46"/>
      <c r="AN23" s="12">
        <f ca="1" t="shared" si="0"/>
        <v>0</v>
      </c>
    </row>
    <row r="24" spans="27:40">
      <c r="AA24" s="44"/>
      <c r="AB24" s="45"/>
      <c r="AC24" s="45"/>
      <c r="AD24" s="45"/>
      <c r="AE24" s="45"/>
      <c r="AF24" s="45"/>
      <c r="AG24" s="45"/>
      <c r="AH24" s="45"/>
      <c r="AI24" s="45"/>
      <c r="AJ24" s="45"/>
      <c r="AK24" s="45"/>
      <c r="AL24" s="46"/>
      <c r="AN24" s="12">
        <f ca="1" t="shared" si="0"/>
        <v>0</v>
      </c>
    </row>
    <row r="25" spans="27:40">
      <c r="AA25" s="44"/>
      <c r="AB25" s="45"/>
      <c r="AC25" s="45"/>
      <c r="AD25" s="47"/>
      <c r="AE25" s="45"/>
      <c r="AF25" s="45"/>
      <c r="AG25" s="45"/>
      <c r="AH25" s="45"/>
      <c r="AI25" s="45"/>
      <c r="AJ25" s="45"/>
      <c r="AK25" s="45"/>
      <c r="AL25" s="46"/>
      <c r="AN25" s="12">
        <f ca="1" t="shared" si="0"/>
        <v>0</v>
      </c>
    </row>
    <row r="26" spans="27:40">
      <c r="AA26" s="44"/>
      <c r="AB26" s="45"/>
      <c r="AC26" s="45"/>
      <c r="AD26" s="45"/>
      <c r="AE26" s="45"/>
      <c r="AF26" s="45"/>
      <c r="AG26" s="45"/>
      <c r="AH26" s="45"/>
      <c r="AI26" s="45"/>
      <c r="AJ26" s="45"/>
      <c r="AK26" s="45"/>
      <c r="AL26" s="46"/>
      <c r="AN26" s="12">
        <f ca="1" t="shared" si="0"/>
        <v>0</v>
      </c>
    </row>
    <row r="27" spans="27:40">
      <c r="AA27" s="44"/>
      <c r="AB27" s="45"/>
      <c r="AC27" s="45"/>
      <c r="AD27" s="45"/>
      <c r="AE27" s="45"/>
      <c r="AF27" s="45"/>
      <c r="AG27" s="45"/>
      <c r="AH27" s="45"/>
      <c r="AI27" s="45"/>
      <c r="AJ27" s="45"/>
      <c r="AK27" s="45"/>
      <c r="AL27" s="46"/>
      <c r="AN27" s="12">
        <f ca="1" t="shared" si="0"/>
        <v>0</v>
      </c>
    </row>
    <row r="28" spans="27:40">
      <c r="AA28" s="44"/>
      <c r="AB28" s="45"/>
      <c r="AC28" s="45"/>
      <c r="AD28" s="45"/>
      <c r="AE28" s="45"/>
      <c r="AF28" s="45"/>
      <c r="AG28" s="45"/>
      <c r="AH28" s="45"/>
      <c r="AI28" s="45"/>
      <c r="AJ28" s="45"/>
      <c r="AK28" s="45"/>
      <c r="AL28" s="46"/>
      <c r="AN28" s="12">
        <f ca="1" t="shared" si="0"/>
        <v>0</v>
      </c>
    </row>
    <row r="29" spans="27:40">
      <c r="AA29" s="44"/>
      <c r="AB29" s="45"/>
      <c r="AC29" s="45"/>
      <c r="AD29" s="45"/>
      <c r="AE29" s="45"/>
      <c r="AF29" s="45"/>
      <c r="AG29" s="45"/>
      <c r="AH29" s="45"/>
      <c r="AI29" s="45"/>
      <c r="AJ29" s="45"/>
      <c r="AK29" s="45"/>
      <c r="AL29" s="46"/>
      <c r="AN29" s="12">
        <f ca="1" t="shared" si="0"/>
        <v>0</v>
      </c>
    </row>
    <row r="30" spans="27:40">
      <c r="AA30" s="44"/>
      <c r="AB30" s="45"/>
      <c r="AC30" s="45"/>
      <c r="AD30" s="45"/>
      <c r="AE30" s="45"/>
      <c r="AF30" s="45"/>
      <c r="AG30" s="45"/>
      <c r="AH30" s="45"/>
      <c r="AI30" s="45"/>
      <c r="AJ30" s="45"/>
      <c r="AK30" s="45"/>
      <c r="AL30" s="46"/>
      <c r="AN30" s="12">
        <f ca="1" t="shared" si="0"/>
        <v>0</v>
      </c>
    </row>
    <row r="31" spans="27:40">
      <c r="AA31" s="44"/>
      <c r="AB31" s="45"/>
      <c r="AC31" s="45"/>
      <c r="AD31" s="45"/>
      <c r="AE31" s="45"/>
      <c r="AF31" s="45"/>
      <c r="AG31" s="45"/>
      <c r="AH31" s="45"/>
      <c r="AI31" s="45"/>
      <c r="AJ31" s="45"/>
      <c r="AK31" s="45"/>
      <c r="AL31" s="46"/>
      <c r="AN31" s="12">
        <f ca="1" t="shared" si="0"/>
        <v>0</v>
      </c>
    </row>
    <row r="32" spans="27:40">
      <c r="AA32" s="44"/>
      <c r="AB32" s="45"/>
      <c r="AC32" s="45"/>
      <c r="AD32" s="45"/>
      <c r="AE32" s="45"/>
      <c r="AF32" s="45"/>
      <c r="AG32" s="45"/>
      <c r="AH32" s="45"/>
      <c r="AI32" s="45"/>
      <c r="AJ32" s="45"/>
      <c r="AK32" s="45"/>
      <c r="AL32" s="46"/>
      <c r="AN32" s="12">
        <f ca="1" t="shared" si="0"/>
        <v>0</v>
      </c>
    </row>
    <row r="33" spans="27:40">
      <c r="AA33" s="44"/>
      <c r="AB33" s="45"/>
      <c r="AC33" s="45"/>
      <c r="AD33" s="47"/>
      <c r="AE33" s="45"/>
      <c r="AF33" s="45"/>
      <c r="AG33" s="45"/>
      <c r="AH33" s="45"/>
      <c r="AI33" s="45"/>
      <c r="AJ33" s="45"/>
      <c r="AK33" s="45"/>
      <c r="AL33" s="46"/>
      <c r="AN33" s="12">
        <f ca="1" t="shared" si="0"/>
        <v>0</v>
      </c>
    </row>
    <row r="34" spans="27:40">
      <c r="AA34" s="44"/>
      <c r="AB34" s="46"/>
      <c r="AC34" s="45"/>
      <c r="AD34" s="45"/>
      <c r="AE34" s="45"/>
      <c r="AF34" s="45"/>
      <c r="AG34" s="46"/>
      <c r="AH34" s="45"/>
      <c r="AI34" s="45"/>
      <c r="AJ34" s="45"/>
      <c r="AK34" s="45"/>
      <c r="AL34" s="70"/>
      <c r="AN34" s="12">
        <f ca="1" t="shared" si="0"/>
        <v>0</v>
      </c>
    </row>
    <row r="35" spans="27:40">
      <c r="AA35" s="48"/>
      <c r="AB35" s="49"/>
      <c r="AC35" s="50"/>
      <c r="AD35" s="50"/>
      <c r="AE35" s="50"/>
      <c r="AF35" s="50"/>
      <c r="AG35" s="49"/>
      <c r="AH35" s="50"/>
      <c r="AI35" s="50"/>
      <c r="AJ35" s="50"/>
      <c r="AK35" s="50"/>
      <c r="AL35" s="71"/>
      <c r="AN35" s="12">
        <f ca="1" t="shared" si="0"/>
        <v>0</v>
      </c>
    </row>
    <row r="36" spans="27:40">
      <c r="AA36" s="48"/>
      <c r="AB36" s="49"/>
      <c r="AC36" s="50"/>
      <c r="AD36" s="50"/>
      <c r="AE36" s="50"/>
      <c r="AF36" s="50"/>
      <c r="AG36" s="49"/>
      <c r="AH36" s="50"/>
      <c r="AI36" s="50"/>
      <c r="AJ36" s="50"/>
      <c r="AK36" s="50"/>
      <c r="AL36" s="71"/>
      <c r="AN36" s="12">
        <f ca="1" t="shared" si="0"/>
        <v>0</v>
      </c>
    </row>
    <row r="37" spans="27:40">
      <c r="AA37" s="48"/>
      <c r="AB37" s="49"/>
      <c r="AC37" s="50"/>
      <c r="AD37" s="50"/>
      <c r="AE37" s="50"/>
      <c r="AF37" s="50"/>
      <c r="AG37" s="49"/>
      <c r="AH37" s="50"/>
      <c r="AI37" s="50"/>
      <c r="AJ37" s="50"/>
      <c r="AK37" s="50"/>
      <c r="AL37" s="71"/>
      <c r="AN37" s="12">
        <f ca="1" t="shared" si="0"/>
        <v>0</v>
      </c>
    </row>
    <row r="38" spans="27:40">
      <c r="AA38" s="51"/>
      <c r="AB38" s="29"/>
      <c r="AC38" s="10"/>
      <c r="AE38" s="10"/>
      <c r="AF38" s="10"/>
      <c r="AG38" s="29"/>
      <c r="AH38" s="10"/>
      <c r="AI38" s="10"/>
      <c r="AJ38" s="10"/>
      <c r="AK38" s="10"/>
      <c r="AL38" s="28"/>
      <c r="AN38" s="12">
        <f ca="1" t="shared" si="0"/>
        <v>0</v>
      </c>
    </row>
    <row r="39" spans="27:40">
      <c r="AA39" s="51"/>
      <c r="AB39" s="29"/>
      <c r="AC39" s="10"/>
      <c r="AE39" s="10"/>
      <c r="AF39" s="10"/>
      <c r="AG39" s="29"/>
      <c r="AH39" s="10"/>
      <c r="AI39" s="10"/>
      <c r="AJ39" s="10"/>
      <c r="AK39" s="10"/>
      <c r="AL39" s="28"/>
      <c r="AN39" s="12">
        <f ca="1" t="shared" si="0"/>
        <v>0</v>
      </c>
    </row>
    <row r="40" spans="27:40">
      <c r="AA40" s="51"/>
      <c r="AB40" s="29"/>
      <c r="AC40" s="10"/>
      <c r="AE40" s="10"/>
      <c r="AF40" s="10"/>
      <c r="AG40" s="29"/>
      <c r="AH40" s="10"/>
      <c r="AI40" s="10"/>
      <c r="AJ40" s="10"/>
      <c r="AK40" s="10"/>
      <c r="AL40" s="28"/>
      <c r="AN40" s="12">
        <f ca="1" t="shared" si="0"/>
        <v>0</v>
      </c>
    </row>
    <row r="41" spans="27:40">
      <c r="AA41" s="51"/>
      <c r="AB41" s="29"/>
      <c r="AC41" s="10"/>
      <c r="AE41" s="10"/>
      <c r="AF41" s="10"/>
      <c r="AG41" s="29"/>
      <c r="AH41" s="10"/>
      <c r="AI41" s="10"/>
      <c r="AJ41" s="10"/>
      <c r="AK41" s="10"/>
      <c r="AL41" s="28"/>
      <c r="AN41" s="12">
        <f ca="1" t="shared" si="0"/>
        <v>0</v>
      </c>
    </row>
    <row r="42" spans="27:40">
      <c r="AA42" s="51"/>
      <c r="AB42" s="29"/>
      <c r="AC42" s="10"/>
      <c r="AE42" s="10"/>
      <c r="AF42" s="10"/>
      <c r="AG42" s="29"/>
      <c r="AH42" s="10"/>
      <c r="AI42" s="10"/>
      <c r="AJ42" s="10"/>
      <c r="AK42" s="10"/>
      <c r="AL42" s="28"/>
      <c r="AN42" s="12">
        <f ca="1" t="shared" si="0"/>
        <v>0</v>
      </c>
    </row>
    <row r="43" spans="27:40">
      <c r="AA43" s="51"/>
      <c r="AB43" s="29"/>
      <c r="AC43" s="10"/>
      <c r="AE43" s="10"/>
      <c r="AF43" s="10"/>
      <c r="AG43" s="29"/>
      <c r="AH43" s="10"/>
      <c r="AI43" s="10"/>
      <c r="AJ43" s="10"/>
      <c r="AK43" s="10"/>
      <c r="AL43" s="28"/>
      <c r="AN43" s="12">
        <f ca="1" t="shared" si="0"/>
        <v>0</v>
      </c>
    </row>
    <row r="44" spans="40:40">
      <c r="AN44" s="12">
        <f ca="1" t="shared" si="0"/>
        <v>0</v>
      </c>
    </row>
    <row r="45" spans="27:40">
      <c r="AA45" s="52"/>
      <c r="AB45" s="53"/>
      <c r="AC45" s="54"/>
      <c r="AD45" s="50"/>
      <c r="AE45" s="54"/>
      <c r="AF45" s="54"/>
      <c r="AG45" s="53"/>
      <c r="AH45" s="54"/>
      <c r="AI45" s="54"/>
      <c r="AJ45" s="54"/>
      <c r="AK45" s="54"/>
      <c r="AL45" s="72"/>
      <c r="AM45" s="52"/>
      <c r="AN45" s="12">
        <f ca="1" t="shared" si="0"/>
        <v>0</v>
      </c>
    </row>
    <row r="46" spans="27:40">
      <c r="AA46" s="44"/>
      <c r="AB46" s="55"/>
      <c r="AC46" s="56"/>
      <c r="AD46" s="45"/>
      <c r="AE46" s="56"/>
      <c r="AF46" s="56"/>
      <c r="AG46" s="55"/>
      <c r="AH46" s="56"/>
      <c r="AI46" s="56"/>
      <c r="AJ46" s="56"/>
      <c r="AK46" s="56"/>
      <c r="AL46" s="73"/>
      <c r="AM46" s="52"/>
      <c r="AN46" s="12">
        <f ca="1" t="shared" si="0"/>
        <v>0</v>
      </c>
    </row>
    <row r="47" spans="27:40">
      <c r="AA47" s="44"/>
      <c r="AB47" s="55"/>
      <c r="AC47" s="56"/>
      <c r="AD47" s="45"/>
      <c r="AE47" s="56"/>
      <c r="AF47" s="56"/>
      <c r="AG47" s="55"/>
      <c r="AH47" s="56"/>
      <c r="AI47" s="56"/>
      <c r="AJ47" s="56"/>
      <c r="AK47" s="56"/>
      <c r="AL47" s="46"/>
      <c r="AM47" s="52"/>
      <c r="AN47" s="12">
        <f ca="1" t="shared" si="0"/>
        <v>0</v>
      </c>
    </row>
    <row r="48" spans="27:40">
      <c r="AA48" s="44"/>
      <c r="AB48" s="55"/>
      <c r="AC48" s="56"/>
      <c r="AD48" s="57"/>
      <c r="AE48" s="56"/>
      <c r="AF48" s="56"/>
      <c r="AG48" s="55"/>
      <c r="AH48" s="56"/>
      <c r="AI48" s="56"/>
      <c r="AJ48" s="56"/>
      <c r="AK48" s="56"/>
      <c r="AL48" s="46"/>
      <c r="AM48" s="52"/>
      <c r="AN48" s="12">
        <f ca="1" t="shared" si="0"/>
        <v>0</v>
      </c>
    </row>
    <row r="49" spans="27:40">
      <c r="AA49" s="58"/>
      <c r="AB49" s="59"/>
      <c r="AC49" s="21"/>
      <c r="AD49" s="60"/>
      <c r="AE49" s="21"/>
      <c r="AF49" s="21"/>
      <c r="AG49" s="59"/>
      <c r="AH49" s="21"/>
      <c r="AI49" s="21"/>
      <c r="AJ49" s="21"/>
      <c r="AK49" s="21"/>
      <c r="AL49" s="74"/>
      <c r="AN49" s="12">
        <f ca="1" t="shared" si="0"/>
        <v>0</v>
      </c>
    </row>
    <row r="50" spans="40:40">
      <c r="AN50" s="12">
        <f ca="1" t="shared" si="0"/>
        <v>0</v>
      </c>
    </row>
    <row r="51" spans="40:40">
      <c r="AN51" s="12">
        <f ca="1" t="shared" si="0"/>
        <v>0</v>
      </c>
    </row>
    <row r="52" spans="40:40">
      <c r="AN52" s="12">
        <f ca="1" t="shared" si="0"/>
        <v>0</v>
      </c>
    </row>
    <row r="53" spans="40:40">
      <c r="AN53" s="12">
        <f ca="1" t="shared" si="0"/>
        <v>0</v>
      </c>
    </row>
    <row r="54" spans="40:40">
      <c r="AN54" s="12">
        <f ca="1" t="shared" si="0"/>
        <v>0</v>
      </c>
    </row>
    <row r="55" spans="40:40">
      <c r="AN55" s="12">
        <f ca="1" t="shared" si="0"/>
        <v>0</v>
      </c>
    </row>
    <row r="56" spans="40:40">
      <c r="AN56" s="12">
        <f ca="1" t="shared" si="0"/>
        <v>0</v>
      </c>
    </row>
    <row r="57" spans="40:40">
      <c r="AN57" s="12">
        <f ca="1" t="shared" si="0"/>
        <v>0</v>
      </c>
    </row>
    <row r="58" spans="40:40">
      <c r="AN58" s="12">
        <f ca="1" t="shared" si="0"/>
        <v>0</v>
      </c>
    </row>
    <row r="59" spans="40:40">
      <c r="AN59" s="12">
        <f ca="1" t="shared" si="0"/>
        <v>0</v>
      </c>
    </row>
    <row r="60" spans="40:40">
      <c r="AN60" s="12">
        <f ca="1" t="shared" si="0"/>
        <v>0</v>
      </c>
    </row>
    <row r="61" spans="40:40">
      <c r="AN61" s="12">
        <f ca="1" t="shared" si="0"/>
        <v>0</v>
      </c>
    </row>
    <row r="62" spans="40:40">
      <c r="AN62" s="12">
        <f ca="1" t="shared" si="0"/>
        <v>0</v>
      </c>
    </row>
    <row r="63" spans="40:40">
      <c r="AN63" s="12">
        <f ca="1" t="shared" si="0"/>
        <v>0</v>
      </c>
    </row>
    <row r="64" spans="40:40">
      <c r="AN64" s="12">
        <f ca="1" t="shared" si="0"/>
        <v>0</v>
      </c>
    </row>
    <row r="65" spans="40:40">
      <c r="AN65" s="12">
        <f ca="1" t="shared" si="0"/>
        <v>0</v>
      </c>
    </row>
    <row r="66" spans="40:40">
      <c r="AN66" s="12">
        <f ca="1" t="shared" si="0"/>
        <v>0</v>
      </c>
    </row>
    <row r="67" spans="40:40">
      <c r="AN67" s="12">
        <f t="shared" ref="AN67:AN99" si="1">IF(ISBLANK($AL67),0,1+LEN($AL67)-LEN(SUBSTITUTE($AL67,"●","")))</f>
        <v>0</v>
      </c>
    </row>
    <row r="68" spans="40:40">
      <c r="AN68" s="12">
        <f t="shared" si="1"/>
        <v>0</v>
      </c>
    </row>
    <row r="69" spans="40:40">
      <c r="AN69" s="12">
        <f t="shared" si="1"/>
        <v>0</v>
      </c>
    </row>
    <row r="70" spans="40:40">
      <c r="AN70" s="12">
        <f t="shared" si="1"/>
        <v>0</v>
      </c>
    </row>
    <row r="71" spans="40:40">
      <c r="AN71" s="12">
        <f t="shared" si="1"/>
        <v>0</v>
      </c>
    </row>
    <row r="72" spans="40:40">
      <c r="AN72" s="12">
        <f t="shared" si="1"/>
        <v>0</v>
      </c>
    </row>
    <row r="73" spans="40:40">
      <c r="AN73" s="12">
        <f t="shared" si="1"/>
        <v>0</v>
      </c>
    </row>
    <row r="74" spans="40:40">
      <c r="AN74" s="12">
        <f t="shared" si="1"/>
        <v>0</v>
      </c>
    </row>
    <row r="75" spans="40:40">
      <c r="AN75" s="12">
        <f t="shared" si="1"/>
        <v>0</v>
      </c>
    </row>
    <row r="76" spans="40:40">
      <c r="AN76" s="12">
        <f t="shared" si="1"/>
        <v>0</v>
      </c>
    </row>
    <row r="77" spans="40:40">
      <c r="AN77" s="12">
        <f t="shared" si="1"/>
        <v>0</v>
      </c>
    </row>
    <row r="78" spans="40:40">
      <c r="AN78" s="12">
        <f t="shared" si="1"/>
        <v>0</v>
      </c>
    </row>
    <row r="79" spans="40:40">
      <c r="AN79" s="12">
        <f t="shared" si="1"/>
        <v>0</v>
      </c>
    </row>
    <row r="80" spans="40:40">
      <c r="AN80" s="12">
        <f t="shared" si="1"/>
        <v>0</v>
      </c>
    </row>
    <row r="81" spans="40:40">
      <c r="AN81" s="12">
        <f t="shared" si="1"/>
        <v>0</v>
      </c>
    </row>
    <row r="82" spans="40:40">
      <c r="AN82" s="12">
        <f t="shared" si="1"/>
        <v>0</v>
      </c>
    </row>
    <row r="83" spans="40:40">
      <c r="AN83" s="12">
        <f t="shared" si="1"/>
        <v>0</v>
      </c>
    </row>
    <row r="84" spans="40:40">
      <c r="AN84" s="12">
        <f t="shared" si="1"/>
        <v>0</v>
      </c>
    </row>
    <row r="85" spans="40:40">
      <c r="AN85" s="12">
        <f t="shared" si="1"/>
        <v>0</v>
      </c>
    </row>
    <row r="86" spans="40:40">
      <c r="AN86" s="12">
        <f t="shared" si="1"/>
        <v>0</v>
      </c>
    </row>
    <row r="87" spans="40:40">
      <c r="AN87" s="12">
        <f t="shared" si="1"/>
        <v>0</v>
      </c>
    </row>
    <row r="88" spans="40:40">
      <c r="AN88" s="12">
        <f t="shared" si="1"/>
        <v>0</v>
      </c>
    </row>
    <row r="89" spans="40:40">
      <c r="AN89" s="12">
        <f t="shared" si="1"/>
        <v>0</v>
      </c>
    </row>
    <row r="90" spans="40:40">
      <c r="AN90" s="12">
        <f t="shared" si="1"/>
        <v>0</v>
      </c>
    </row>
    <row r="91" spans="40:40">
      <c r="AN91" s="12">
        <f t="shared" si="1"/>
        <v>0</v>
      </c>
    </row>
    <row r="92" spans="40:40">
      <c r="AN92" s="12">
        <f t="shared" si="1"/>
        <v>0</v>
      </c>
    </row>
    <row r="93" spans="40:40">
      <c r="AN93" s="12">
        <f t="shared" si="1"/>
        <v>0</v>
      </c>
    </row>
    <row r="94" spans="40:40">
      <c r="AN94" s="12">
        <f t="shared" si="1"/>
        <v>0</v>
      </c>
    </row>
    <row r="95" spans="40:40">
      <c r="AN95" s="12">
        <f t="shared" si="1"/>
        <v>0</v>
      </c>
    </row>
    <row r="96" spans="40:40">
      <c r="AN96" s="12">
        <f t="shared" si="1"/>
        <v>0</v>
      </c>
    </row>
    <row r="97" spans="40:40">
      <c r="AN97" s="12">
        <f t="shared" si="1"/>
        <v>0</v>
      </c>
    </row>
    <row r="98" spans="40:40">
      <c r="AN98" s="12">
        <f t="shared" si="1"/>
        <v>0</v>
      </c>
    </row>
    <row r="99" spans="40:40">
      <c r="AN99" s="12">
        <f t="shared" si="1"/>
        <v>0</v>
      </c>
    </row>
  </sheetData>
  <sheetProtection sheet="1" objects="1"/>
  <mergeCells count="13">
    <mergeCell ref="D1:F1"/>
    <mergeCell ref="AA1:AL1"/>
    <mergeCell ref="D2:F2"/>
    <mergeCell ref="AJ2:AK2"/>
    <mergeCell ref="D3:F3"/>
    <mergeCell ref="AA4:AA5"/>
    <mergeCell ref="AA6:AA8"/>
    <mergeCell ref="AB2:AB3"/>
    <mergeCell ref="AC2:AC3"/>
    <mergeCell ref="AD2:AD3"/>
    <mergeCell ref="AE2:AE3"/>
    <mergeCell ref="AF2:AF3"/>
    <mergeCell ref="AG2:AG3"/>
  </mergeCells>
  <pageMargins left="0.75" right="0.75" top="1" bottom="1" header="0.511805555555556" footer="0.511805555555556"/>
  <headerFooter/>
  <drawing r:id="rId1"/>
</worksheet>
</file>

<file path=xl/worksheets/sheet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sheetPr>
    <pageSetUpPr autoPageBreaks="0"/>
  </sheetPr>
  <dimension ref="A1:AN99"/>
  <sheetViews>
    <sheetView showZeros="0" workbookViewId="0">
      <selection activeCell="A1" sqref="A1"/>
    </sheetView>
  </sheetViews>
  <sheetFormatPr defaultColWidth="9.14285714285714" defaultRowHeight="15"/>
  <cols>
    <col min="1" max="1" width="20.5714285714286" customWidth="1"/>
    <col min="2" max="2" width="29.7142857142857" style="8" customWidth="1"/>
    <col min="3" max="3" width="10.2857142857143" style="9" customWidth="1"/>
    <col min="4" max="4" width="10.2857142857143" style="10" customWidth="1"/>
    <col min="5" max="6" width="10.2857142857143" style="9" customWidth="1"/>
    <col min="7" max="7" width="10.2857142857143" style="8" customWidth="1"/>
    <col min="8" max="11" width="10.2857142857143" style="9" customWidth="1"/>
    <col min="12" max="12" width="10.2857142857143" style="11" customWidth="1"/>
    <col min="13" max="24" width="10.2857142857143" style="12" customWidth="1"/>
    <col min="26" max="26" width="0.990476190476191" customWidth="1"/>
    <col min="27" max="27" width="20.5714285714286" customWidth="1"/>
    <col min="28" max="28" width="29.7142857142857" style="8" customWidth="1"/>
    <col min="29" max="29" width="6.71428571428571" style="9" customWidth="1"/>
    <col min="30" max="30" width="19.1428571428571" style="10" customWidth="1"/>
    <col min="31" max="31" width="8.28571428571429" style="9" customWidth="1"/>
    <col min="32" max="32" width="7.42857142857143" style="9" customWidth="1"/>
    <col min="33" max="33" width="33.2857142857143" style="8" customWidth="1"/>
    <col min="34" max="34" width="9.28571428571429" style="9" customWidth="1"/>
    <col min="35" max="35" width="5.42857142857143" style="9" customWidth="1"/>
    <col min="36" max="36" width="3.85714285714286" style="9" customWidth="1"/>
    <col min="37" max="37" width="6.57142857142857" style="9" customWidth="1"/>
    <col min="38" max="38" width="36.2857142857143" style="11" customWidth="1"/>
    <col min="39" max="39" width="0.857142857142857" customWidth="1"/>
    <col min="40" max="40" width="9.14285714285714" style="12"/>
  </cols>
  <sheetData>
    <row r="1" ht="22.5" spans="1:40">
      <c r="A1" s="13" t="str">
        <f>Attraction_List!$Z$2</f>
        <v>Sheet Name</v>
      </c>
      <c r="B1" s="14" t="str">
        <f ca="1">MID(CELL("filename",B1),FIND("]",CELL("filename",B1))+1,255)</f>
        <v>Zootopia_Race_Track</v>
      </c>
      <c r="C1" s="14"/>
      <c r="D1" s="15" t="str">
        <f ca="1">HYPERLINK("#"&amp;CELL("address",INDEX(Attraction_List!$A$3:$A$9999,MATCH($B$1,Attraction_List!$Z$3:$Z$9999,0),1)),"Back to Attraction List")</f>
        <v>Back to Attraction List</v>
      </c>
      <c r="E1" s="16"/>
      <c r="F1" s="17"/>
      <c r="G1" s="18"/>
      <c r="H1" s="18"/>
      <c r="I1" s="18"/>
      <c r="J1" s="18"/>
      <c r="K1" s="18"/>
      <c r="L1" s="25"/>
      <c r="AA1" s="30" t="str">
        <f ca="1">N($B$14)&amp;" Task(s) From "&amp;N($B$15)&amp;" Character(s) Use "&amp;CHAR(34)&amp;$B$2&amp;CHAR(34)&amp;" For "&amp;N($AN$1)&amp;" Token(s)"</f>
        <v>9 Task(s) From 3 Character(s) Use "Zootopia Race Track" For 1 Token(s)</v>
      </c>
      <c r="AB1" s="31"/>
      <c r="AC1" s="31"/>
      <c r="AD1" s="31"/>
      <c r="AE1" s="31"/>
      <c r="AF1" s="31"/>
      <c r="AG1" s="31"/>
      <c r="AH1" s="31"/>
      <c r="AI1" s="31"/>
      <c r="AJ1" s="31"/>
      <c r="AK1" s="31"/>
      <c r="AL1" s="61"/>
      <c r="AN1" s="12">
        <f ca="1">SUM($AN$4:$AN$9999)</f>
        <v>1</v>
      </c>
    </row>
    <row r="2" ht="22.5" spans="1:40">
      <c r="A2" s="13" t="str">
        <f>Attraction_List!$A$2</f>
        <v>Name</v>
      </c>
      <c r="B2" s="19" t="str">
        <f ca="1">LOOKUP(B1,Attraction_List!$Z$3:$Z$9999,Attraction_List!$A$3:$A$9999)</f>
        <v>Zootopia Race Track</v>
      </c>
      <c r="C2" s="19"/>
      <c r="D2" s="9"/>
      <c r="G2" s="20"/>
      <c r="AA2" s="32" t="str">
        <f>HYPERLINK("#$A$1","&lt;&lt;&lt; Attraction Info")</f>
        <v>&lt;&lt;&lt; Attraction Info</v>
      </c>
      <c r="AB2" s="33" t="s">
        <v>276</v>
      </c>
      <c r="AC2" s="34" t="s">
        <v>277</v>
      </c>
      <c r="AD2" s="35" t="s">
        <v>278</v>
      </c>
      <c r="AE2" s="34" t="s">
        <v>279</v>
      </c>
      <c r="AF2" s="34" t="s">
        <v>280</v>
      </c>
      <c r="AG2" s="33" t="s">
        <v>281</v>
      </c>
      <c r="AH2" s="62"/>
      <c r="AI2" s="63" t="s">
        <v>282</v>
      </c>
      <c r="AJ2" s="62" t="s">
        <v>283</v>
      </c>
      <c r="AK2" s="62"/>
      <c r="AL2" s="64" t="str">
        <f ca="1">HYPERLINK("#"&amp;CELL("address",INDEX(Attraction_List!$A$3:$A$9999,MATCH($B$1,Attraction_List!$Z$3:$Z$9999,0),1)),"Back to Attraction List")</f>
        <v>Back to Attraction List</v>
      </c>
      <c r="AN2" s="12">
        <f ca="1" t="shared" ref="AN2:AN66" si="0">IF(ISBLANK($AL2),0,1+LEN($AL2)-LEN(SUBSTITUTE($AL2,"●","")))</f>
        <v>1</v>
      </c>
    </row>
    <row r="3" ht="22.5" spans="1:38">
      <c r="A3" s="13" t="str">
        <f>Attraction_List!$C$2</f>
        <v>Cost</v>
      </c>
      <c r="B3" s="19" t="str">
        <f ca="1">LOOKUP(B1,Attraction_List!$Z$3:$Z$9999,Attraction_List!$C$3:$C$9999)</f>
        <v>Free</v>
      </c>
      <c r="C3" s="19"/>
      <c r="D3" s="15" t="str">
        <f>IF($B$14&gt;0,HYPERLINK("#$AL$1","Task List &gt;&gt;&gt;"),HYPERLINK("#$A$1","No Tasks"))</f>
        <v>Task List &gt;&gt;&gt;</v>
      </c>
      <c r="E3" s="17"/>
      <c r="F3" s="17"/>
      <c r="G3" s="20"/>
      <c r="AA3" s="36" t="s">
        <v>284</v>
      </c>
      <c r="AB3" s="33"/>
      <c r="AC3" s="37"/>
      <c r="AD3" s="35"/>
      <c r="AE3" s="37"/>
      <c r="AF3" s="37"/>
      <c r="AG3" s="33"/>
      <c r="AH3" s="65" t="s">
        <v>285</v>
      </c>
      <c r="AI3" s="65" t="s">
        <v>286</v>
      </c>
      <c r="AJ3" s="65" t="s">
        <v>28</v>
      </c>
      <c r="AK3" s="65" t="s">
        <v>29</v>
      </c>
      <c r="AL3" s="66" t="s">
        <v>30</v>
      </c>
    </row>
    <row r="4" ht="21.75" spans="1:40">
      <c r="A4" s="13" t="str">
        <f>Attraction_List!$D$2</f>
        <v>Cost Units</v>
      </c>
      <c r="B4" s="19" t="str">
        <f ca="1">LOOKUP(B1,Attraction_List!$Z$3:$Z$9999,Attraction_List!$D$3:$D$9999)</f>
        <v>Chest</v>
      </c>
      <c r="C4" s="19"/>
      <c r="E4" s="21"/>
      <c r="G4" s="20"/>
      <c r="L4" s="26"/>
      <c r="AA4" s="38" t="s">
        <v>716</v>
      </c>
      <c r="AB4" s="39" t="s">
        <v>1127</v>
      </c>
      <c r="AC4" s="39"/>
      <c r="AD4" s="39" t="s">
        <v>718</v>
      </c>
      <c r="AE4" s="39"/>
      <c r="AF4" s="39"/>
      <c r="AG4" s="39" t="s">
        <v>275</v>
      </c>
      <c r="AH4" s="39" t="s">
        <v>58</v>
      </c>
      <c r="AI4" s="39"/>
      <c r="AJ4" s="39">
        <v>9</v>
      </c>
      <c r="AK4" s="39">
        <v>55</v>
      </c>
      <c r="AL4" s="67"/>
      <c r="AN4" s="12">
        <f ca="1" t="shared" si="0"/>
        <v>0</v>
      </c>
    </row>
    <row r="5" ht="21" spans="1:40">
      <c r="A5" s="13" t="str">
        <f>Attraction_List!$E$2</f>
        <v>Limited Time</v>
      </c>
      <c r="B5" s="19" t="str">
        <f ca="1">IF(LOOKUP(B1,Attraction_List!$Z$3:$Z$9999,Attraction_List!$E$3:$E$9999)="Y","Yes","No")</f>
        <v>No</v>
      </c>
      <c r="C5" s="19"/>
      <c r="E5" s="21"/>
      <c r="G5" s="20"/>
      <c r="L5" s="26"/>
      <c r="AA5" s="38"/>
      <c r="AB5" s="39" t="s">
        <v>1128</v>
      </c>
      <c r="AC5" s="39">
        <v>3</v>
      </c>
      <c r="AD5" s="39"/>
      <c r="AE5" s="39"/>
      <c r="AF5" s="39"/>
      <c r="AG5" s="39" t="s">
        <v>275</v>
      </c>
      <c r="AH5" s="39" t="s">
        <v>33</v>
      </c>
      <c r="AI5" s="39"/>
      <c r="AJ5" s="39">
        <v>10</v>
      </c>
      <c r="AK5" s="39">
        <v>75</v>
      </c>
      <c r="AL5" s="67" t="s">
        <v>341</v>
      </c>
      <c r="AN5" s="12">
        <f ca="1" t="shared" si="0"/>
        <v>1</v>
      </c>
    </row>
    <row r="6" ht="21" spans="1:40">
      <c r="A6" s="13" t="str">
        <f>Attraction_List!$F$2</f>
        <v>Build Time</v>
      </c>
      <c r="B6" s="19" t="str">
        <f ca="1">LOOKUP(B1,Attraction_List!$Z$3:$Z$9999,Attraction_List!$F$3:$F$9999)</f>
        <v>0s</v>
      </c>
      <c r="C6" s="19"/>
      <c r="E6" s="21"/>
      <c r="G6" s="20"/>
      <c r="L6" s="26"/>
      <c r="AA6" s="38"/>
      <c r="AB6" s="39" t="s">
        <v>1129</v>
      </c>
      <c r="AC6" s="39">
        <v>4</v>
      </c>
      <c r="AD6" s="39" t="s">
        <v>718</v>
      </c>
      <c r="AE6" s="39">
        <v>4</v>
      </c>
      <c r="AF6" s="39"/>
      <c r="AG6" s="39" t="s">
        <v>275</v>
      </c>
      <c r="AH6" s="39"/>
      <c r="AI6" s="39"/>
      <c r="AJ6" s="39"/>
      <c r="AK6" s="39"/>
      <c r="AL6" s="67"/>
      <c r="AN6" s="12">
        <f ca="1" t="shared" si="0"/>
        <v>0</v>
      </c>
    </row>
    <row r="7" ht="21" spans="1:40">
      <c r="A7" s="13" t="str">
        <f>Attraction_List!$G$2</f>
        <v>Size</v>
      </c>
      <c r="B7" s="19" t="str">
        <f ca="1">LOOKUP(B1,Attraction_List!$Z$3:$Z$9999,Attraction_List!$G$3:$G$9999)</f>
        <v>14x10</v>
      </c>
      <c r="C7" s="19"/>
      <c r="E7" s="21"/>
      <c r="G7" s="20"/>
      <c r="L7" s="26"/>
      <c r="AA7" s="40"/>
      <c r="AB7" s="41" t="s">
        <v>1126</v>
      </c>
      <c r="AC7" s="41"/>
      <c r="AD7" s="41" t="s">
        <v>718</v>
      </c>
      <c r="AE7" s="41">
        <v>8</v>
      </c>
      <c r="AF7" s="41"/>
      <c r="AG7" s="41" t="s">
        <v>275</v>
      </c>
      <c r="AH7" s="41"/>
      <c r="AI7" s="41"/>
      <c r="AJ7" s="41"/>
      <c r="AK7" s="41"/>
      <c r="AL7" s="68"/>
      <c r="AN7" s="12">
        <f ca="1" t="shared" si="0"/>
        <v>0</v>
      </c>
    </row>
    <row r="8" ht="21" spans="1:40">
      <c r="A8" s="13" t="str">
        <f>Attraction_List!$H$2</f>
        <v>Collect Time</v>
      </c>
      <c r="B8" s="19" t="str">
        <f ca="1">LOOKUP(B1,Attraction_List!$Z$3:$Z$9999,Attraction_List!$H$3:$H$9999)</f>
        <v>4h</v>
      </c>
      <c r="C8" s="19"/>
      <c r="E8" s="21"/>
      <c r="G8" s="20"/>
      <c r="L8" s="26"/>
      <c r="AA8" s="42" t="s">
        <v>718</v>
      </c>
      <c r="AB8" s="43" t="s">
        <v>1127</v>
      </c>
      <c r="AC8" s="43"/>
      <c r="AD8" s="43" t="s">
        <v>716</v>
      </c>
      <c r="AE8" s="43"/>
      <c r="AF8" s="43"/>
      <c r="AG8" s="43" t="s">
        <v>275</v>
      </c>
      <c r="AH8" s="43" t="s">
        <v>58</v>
      </c>
      <c r="AI8" s="43"/>
      <c r="AJ8" s="43">
        <v>9</v>
      </c>
      <c r="AK8" s="43">
        <v>55</v>
      </c>
      <c r="AL8" s="69"/>
      <c r="AN8" s="12">
        <f ca="1" t="shared" si="0"/>
        <v>0</v>
      </c>
    </row>
    <row r="9" ht="21" spans="1:40">
      <c r="A9" s="13" t="str">
        <f>Attraction_List!$I$2</f>
        <v>Striking Gold</v>
      </c>
      <c r="B9" s="19" t="str">
        <f ca="1">IF(LOOKUP(B1,Attraction_List!$Z$3:$Z$9999,Attraction_List!$I$3:$I$9999)="Y","Yes","No")</f>
        <v>No</v>
      </c>
      <c r="C9" s="19"/>
      <c r="E9" s="21"/>
      <c r="G9" s="20"/>
      <c r="L9" s="26"/>
      <c r="AA9" s="38"/>
      <c r="AB9" s="39" t="s">
        <v>1129</v>
      </c>
      <c r="AC9" s="39">
        <v>4</v>
      </c>
      <c r="AD9" s="39" t="s">
        <v>716</v>
      </c>
      <c r="AE9" s="39">
        <v>4</v>
      </c>
      <c r="AF9" s="39"/>
      <c r="AG9" s="39" t="s">
        <v>275</v>
      </c>
      <c r="AH9" s="39"/>
      <c r="AI9" s="39"/>
      <c r="AJ9" s="39"/>
      <c r="AK9" s="39"/>
      <c r="AL9" s="67"/>
      <c r="AN9" s="12">
        <f ca="1" t="shared" si="0"/>
        <v>0</v>
      </c>
    </row>
    <row r="10" ht="21" spans="1:40">
      <c r="A10" s="13" t="str">
        <f>Attraction_List!$J$2</f>
        <v>XP</v>
      </c>
      <c r="B10" s="19">
        <f ca="1">LOOKUP(B1,Attraction_List!$Z$3:$Z$9999,Attraction_List!$J$3:$J$9999)</f>
        <v>17</v>
      </c>
      <c r="C10" s="19"/>
      <c r="E10" s="21"/>
      <c r="G10" s="20"/>
      <c r="L10" s="26"/>
      <c r="AA10" s="40"/>
      <c r="AB10" s="41" t="s">
        <v>1130</v>
      </c>
      <c r="AC10" s="41"/>
      <c r="AD10" s="41"/>
      <c r="AE10" s="41"/>
      <c r="AF10" s="41"/>
      <c r="AG10" s="41" t="s">
        <v>275</v>
      </c>
      <c r="AH10" s="41"/>
      <c r="AI10" s="41"/>
      <c r="AJ10" s="41"/>
      <c r="AK10" s="41"/>
      <c r="AL10" s="68"/>
      <c r="AN10" s="12">
        <f ca="1" t="shared" si="0"/>
        <v>0</v>
      </c>
    </row>
    <row r="11" ht="21" spans="1:40">
      <c r="A11" s="13" t="str">
        <f>Attraction_List!$K$2</f>
        <v>Magic</v>
      </c>
      <c r="B11" s="19">
        <f ca="1">LOOKUP(B1,Attraction_List!$Z$3:$Z$9999,Attraction_List!$K$3:$K$9999)</f>
        <v>90</v>
      </c>
      <c r="C11" s="19"/>
      <c r="D11" s="22"/>
      <c r="E11" s="23"/>
      <c r="F11" s="24"/>
      <c r="G11" s="22"/>
      <c r="H11" s="24"/>
      <c r="I11" s="24"/>
      <c r="J11" s="24"/>
      <c r="K11" s="24"/>
      <c r="L11" s="27"/>
      <c r="AA11" s="42" t="s">
        <v>1131</v>
      </c>
      <c r="AB11" s="43" t="s">
        <v>1132</v>
      </c>
      <c r="AC11" s="43"/>
      <c r="AD11" s="43"/>
      <c r="AE11" s="43"/>
      <c r="AF11" s="43"/>
      <c r="AG11" s="43" t="s">
        <v>275</v>
      </c>
      <c r="AH11" s="43" t="s">
        <v>46</v>
      </c>
      <c r="AI11" s="43"/>
      <c r="AJ11" s="43">
        <v>16</v>
      </c>
      <c r="AK11" s="43">
        <v>155</v>
      </c>
      <c r="AL11" s="69"/>
      <c r="AN11" s="12">
        <f ca="1" t="shared" si="0"/>
        <v>0</v>
      </c>
    </row>
    <row r="12" ht="21" spans="1:40">
      <c r="A12" s="13" t="str">
        <f>Attraction_List!$L$2</f>
        <v>Possible Tokens</v>
      </c>
      <c r="B12" s="19" t="str">
        <f ca="1">LOOKUP(B1,Attraction_List!$Z$3:$Z$9999,Attraction_List!$L$3:$L$9999)</f>
        <v>Pawpsicle ● Chief Bogo Ears</v>
      </c>
      <c r="C12" s="19"/>
      <c r="E12" s="21"/>
      <c r="G12" s="20"/>
      <c r="L12" s="28"/>
      <c r="AA12" s="40"/>
      <c r="AB12" s="41" t="s">
        <v>1133</v>
      </c>
      <c r="AC12" s="41">
        <v>7</v>
      </c>
      <c r="AD12" s="41" t="s">
        <v>716</v>
      </c>
      <c r="AE12" s="41"/>
      <c r="AF12" s="41"/>
      <c r="AG12" s="41" t="s">
        <v>275</v>
      </c>
      <c r="AH12" s="41"/>
      <c r="AI12" s="41"/>
      <c r="AJ12" s="41"/>
      <c r="AK12" s="41"/>
      <c r="AL12" s="68"/>
      <c r="AN12" s="12">
        <f ca="1" t="shared" si="0"/>
        <v>0</v>
      </c>
    </row>
    <row r="13" ht="21" spans="1:40">
      <c r="A13" s="13" t="str">
        <f>Attraction_List!$M$2</f>
        <v>Activity</v>
      </c>
      <c r="B13" s="19" t="str">
        <f ca="1">LOOKUP(B1,Attraction_List!$Z$3:$Z$9999,Attraction_List!$M$3:$M$9999)</f>
        <v>Start Your Engines</v>
      </c>
      <c r="C13" s="19"/>
      <c r="E13" s="21"/>
      <c r="G13" s="20"/>
      <c r="L13" s="29"/>
      <c r="AA13" s="44"/>
      <c r="AB13" s="45"/>
      <c r="AC13" s="45"/>
      <c r="AD13" s="45"/>
      <c r="AE13" s="45"/>
      <c r="AF13" s="45"/>
      <c r="AG13" s="45"/>
      <c r="AH13" s="45"/>
      <c r="AI13" s="45"/>
      <c r="AJ13" s="45"/>
      <c r="AK13" s="45"/>
      <c r="AL13" s="46"/>
      <c r="AN13" s="12">
        <f ca="1" t="shared" si="0"/>
        <v>0</v>
      </c>
    </row>
    <row r="14" ht="21" spans="1:40">
      <c r="A14" s="13" t="s">
        <v>308</v>
      </c>
      <c r="B14" s="22">
        <f>COUNTA($AB$4:$AB$9999)</f>
        <v>9</v>
      </c>
      <c r="C14" s="24"/>
      <c r="D14" s="22"/>
      <c r="E14" s="23"/>
      <c r="F14" s="24"/>
      <c r="G14" s="20"/>
      <c r="H14" s="24"/>
      <c r="I14" s="24"/>
      <c r="J14" s="24"/>
      <c r="K14" s="24"/>
      <c r="L14" s="28"/>
      <c r="AA14" s="44"/>
      <c r="AB14" s="45"/>
      <c r="AC14" s="45"/>
      <c r="AD14" s="45"/>
      <c r="AE14" s="45"/>
      <c r="AF14" s="45"/>
      <c r="AG14" s="45"/>
      <c r="AH14" s="45"/>
      <c r="AI14" s="45"/>
      <c r="AJ14" s="45"/>
      <c r="AK14" s="45"/>
      <c r="AL14" s="46"/>
      <c r="AN14" s="12">
        <f ca="1" t="shared" si="0"/>
        <v>0</v>
      </c>
    </row>
    <row r="15" ht="21" spans="1:40">
      <c r="A15" s="13" t="s">
        <v>311</v>
      </c>
      <c r="B15" s="22">
        <f>COUNTA($AA$4:$AA$9999)</f>
        <v>3</v>
      </c>
      <c r="C15" s="24"/>
      <c r="D15" s="22"/>
      <c r="E15" s="23"/>
      <c r="F15" s="24"/>
      <c r="G15" s="20"/>
      <c r="H15" s="24"/>
      <c r="I15" s="24"/>
      <c r="J15" s="24"/>
      <c r="K15" s="24"/>
      <c r="L15" s="28"/>
      <c r="AA15" s="44"/>
      <c r="AB15" s="45"/>
      <c r="AC15" s="45"/>
      <c r="AD15" s="45"/>
      <c r="AE15" s="45"/>
      <c r="AF15" s="45"/>
      <c r="AG15" s="45"/>
      <c r="AH15" s="45"/>
      <c r="AI15" s="45"/>
      <c r="AJ15" s="45"/>
      <c r="AK15" s="45"/>
      <c r="AL15" s="46"/>
      <c r="AN15" s="12">
        <f ca="1" t="shared" si="0"/>
        <v>0</v>
      </c>
    </row>
    <row r="16" spans="27:40">
      <c r="AA16" s="44"/>
      <c r="AB16" s="46"/>
      <c r="AC16" s="45"/>
      <c r="AD16" s="47"/>
      <c r="AE16" s="45"/>
      <c r="AF16" s="45"/>
      <c r="AG16" s="45"/>
      <c r="AH16" s="45"/>
      <c r="AI16" s="45"/>
      <c r="AJ16" s="45"/>
      <c r="AK16" s="45"/>
      <c r="AL16" s="46"/>
      <c r="AN16" s="12">
        <f ca="1" t="shared" si="0"/>
        <v>0</v>
      </c>
    </row>
    <row r="17" spans="27:40">
      <c r="AA17" s="44"/>
      <c r="AB17" s="46"/>
      <c r="AC17" s="45"/>
      <c r="AD17" s="45"/>
      <c r="AE17" s="45"/>
      <c r="AF17" s="45"/>
      <c r="AG17" s="45"/>
      <c r="AH17" s="45"/>
      <c r="AI17" s="45"/>
      <c r="AJ17" s="45"/>
      <c r="AK17" s="45"/>
      <c r="AL17" s="46"/>
      <c r="AN17" s="12">
        <f ca="1" t="shared" si="0"/>
        <v>0</v>
      </c>
    </row>
    <row r="18" spans="27:40">
      <c r="AA18" s="44"/>
      <c r="AB18" s="46"/>
      <c r="AC18" s="45"/>
      <c r="AD18" s="45"/>
      <c r="AE18" s="45"/>
      <c r="AF18" s="45"/>
      <c r="AG18" s="46"/>
      <c r="AH18" s="45"/>
      <c r="AI18" s="45"/>
      <c r="AJ18" s="45"/>
      <c r="AK18" s="45"/>
      <c r="AL18" s="46"/>
      <c r="AN18" s="12">
        <f ca="1" t="shared" si="0"/>
        <v>0</v>
      </c>
    </row>
    <row r="19" spans="27:40">
      <c r="AA19" s="44"/>
      <c r="AB19" s="46"/>
      <c r="AC19" s="45"/>
      <c r="AD19" s="45"/>
      <c r="AE19" s="45"/>
      <c r="AF19" s="45"/>
      <c r="AG19" s="46"/>
      <c r="AH19" s="45"/>
      <c r="AI19" s="45"/>
      <c r="AJ19" s="45"/>
      <c r="AK19" s="45"/>
      <c r="AL19" s="46"/>
      <c r="AN19" s="12">
        <f ca="1" t="shared" si="0"/>
        <v>0</v>
      </c>
    </row>
    <row r="20" spans="27:40">
      <c r="AA20" s="44"/>
      <c r="AB20" s="46"/>
      <c r="AC20" s="45"/>
      <c r="AD20" s="47"/>
      <c r="AE20" s="45"/>
      <c r="AF20" s="45"/>
      <c r="AG20" s="46"/>
      <c r="AH20" s="45"/>
      <c r="AI20" s="45"/>
      <c r="AJ20" s="45"/>
      <c r="AK20" s="45"/>
      <c r="AL20" s="46"/>
      <c r="AN20" s="12">
        <f ca="1" t="shared" si="0"/>
        <v>0</v>
      </c>
    </row>
    <row r="21" spans="27:40">
      <c r="AA21" s="44"/>
      <c r="AB21" s="46"/>
      <c r="AC21" s="45"/>
      <c r="AD21" s="45"/>
      <c r="AE21" s="45"/>
      <c r="AF21" s="45"/>
      <c r="AG21" s="46"/>
      <c r="AH21" s="45"/>
      <c r="AI21" s="45"/>
      <c r="AJ21" s="45"/>
      <c r="AK21" s="45"/>
      <c r="AL21" s="46"/>
      <c r="AN21" s="12">
        <f ca="1" t="shared" si="0"/>
        <v>0</v>
      </c>
    </row>
    <row r="22" spans="27:40">
      <c r="AA22" s="44"/>
      <c r="AB22" s="46"/>
      <c r="AC22" s="45"/>
      <c r="AD22" s="45"/>
      <c r="AE22" s="45"/>
      <c r="AF22" s="45"/>
      <c r="AG22" s="46"/>
      <c r="AH22" s="45"/>
      <c r="AI22" s="45"/>
      <c r="AJ22" s="45"/>
      <c r="AK22" s="45"/>
      <c r="AL22" s="46"/>
      <c r="AN22" s="12">
        <f ca="1" t="shared" si="0"/>
        <v>0</v>
      </c>
    </row>
    <row r="23" spans="27:40">
      <c r="AA23" s="44"/>
      <c r="AB23" s="46"/>
      <c r="AC23" s="45"/>
      <c r="AD23" s="45"/>
      <c r="AE23" s="45"/>
      <c r="AF23" s="45"/>
      <c r="AG23" s="46"/>
      <c r="AH23" s="45"/>
      <c r="AI23" s="45"/>
      <c r="AJ23" s="45"/>
      <c r="AK23" s="45"/>
      <c r="AL23" s="46"/>
      <c r="AN23" s="12">
        <f ca="1" t="shared" si="0"/>
        <v>0</v>
      </c>
    </row>
    <row r="24" spans="27:40">
      <c r="AA24" s="44"/>
      <c r="AB24" s="45"/>
      <c r="AC24" s="45"/>
      <c r="AD24" s="45"/>
      <c r="AE24" s="45"/>
      <c r="AF24" s="45"/>
      <c r="AG24" s="45"/>
      <c r="AH24" s="45"/>
      <c r="AI24" s="45"/>
      <c r="AJ24" s="45"/>
      <c r="AK24" s="45"/>
      <c r="AL24" s="46"/>
      <c r="AN24" s="12">
        <f ca="1" t="shared" si="0"/>
        <v>0</v>
      </c>
    </row>
    <row r="25" spans="27:40">
      <c r="AA25" s="44"/>
      <c r="AB25" s="45"/>
      <c r="AC25" s="45"/>
      <c r="AD25" s="47"/>
      <c r="AE25" s="45"/>
      <c r="AF25" s="45"/>
      <c r="AG25" s="45"/>
      <c r="AH25" s="45"/>
      <c r="AI25" s="45"/>
      <c r="AJ25" s="45"/>
      <c r="AK25" s="45"/>
      <c r="AL25" s="46"/>
      <c r="AN25" s="12">
        <f ca="1" t="shared" si="0"/>
        <v>0</v>
      </c>
    </row>
    <row r="26" spans="27:40">
      <c r="AA26" s="44"/>
      <c r="AB26" s="45"/>
      <c r="AC26" s="45"/>
      <c r="AD26" s="45"/>
      <c r="AE26" s="45"/>
      <c r="AF26" s="45"/>
      <c r="AG26" s="45"/>
      <c r="AH26" s="45"/>
      <c r="AI26" s="45"/>
      <c r="AJ26" s="45"/>
      <c r="AK26" s="45"/>
      <c r="AL26" s="46"/>
      <c r="AN26" s="12">
        <f ca="1" t="shared" si="0"/>
        <v>0</v>
      </c>
    </row>
    <row r="27" spans="27:40">
      <c r="AA27" s="44"/>
      <c r="AB27" s="45"/>
      <c r="AC27" s="45"/>
      <c r="AD27" s="45"/>
      <c r="AE27" s="45"/>
      <c r="AF27" s="45"/>
      <c r="AG27" s="45"/>
      <c r="AH27" s="45"/>
      <c r="AI27" s="45"/>
      <c r="AJ27" s="45"/>
      <c r="AK27" s="45"/>
      <c r="AL27" s="46"/>
      <c r="AN27" s="12">
        <f ca="1" t="shared" si="0"/>
        <v>0</v>
      </c>
    </row>
    <row r="28" spans="27:40">
      <c r="AA28" s="44"/>
      <c r="AB28" s="45"/>
      <c r="AC28" s="45"/>
      <c r="AD28" s="45"/>
      <c r="AE28" s="45"/>
      <c r="AF28" s="45"/>
      <c r="AG28" s="45"/>
      <c r="AH28" s="45"/>
      <c r="AI28" s="45"/>
      <c r="AJ28" s="45"/>
      <c r="AK28" s="45"/>
      <c r="AL28" s="46"/>
      <c r="AN28" s="12">
        <f ca="1" t="shared" si="0"/>
        <v>0</v>
      </c>
    </row>
    <row r="29" spans="27:40">
      <c r="AA29" s="44"/>
      <c r="AB29" s="45"/>
      <c r="AC29" s="45"/>
      <c r="AD29" s="45"/>
      <c r="AE29" s="45"/>
      <c r="AF29" s="45"/>
      <c r="AG29" s="45"/>
      <c r="AH29" s="45"/>
      <c r="AI29" s="45"/>
      <c r="AJ29" s="45"/>
      <c r="AK29" s="45"/>
      <c r="AL29" s="46"/>
      <c r="AN29" s="12">
        <f ca="1" t="shared" si="0"/>
        <v>0</v>
      </c>
    </row>
    <row r="30" spans="27:40">
      <c r="AA30" s="44"/>
      <c r="AB30" s="45"/>
      <c r="AC30" s="45"/>
      <c r="AD30" s="45"/>
      <c r="AE30" s="45"/>
      <c r="AF30" s="45"/>
      <c r="AG30" s="45"/>
      <c r="AH30" s="45"/>
      <c r="AI30" s="45"/>
      <c r="AJ30" s="45"/>
      <c r="AK30" s="45"/>
      <c r="AL30" s="46"/>
      <c r="AN30" s="12">
        <f ca="1" t="shared" si="0"/>
        <v>0</v>
      </c>
    </row>
    <row r="31" spans="27:40">
      <c r="AA31" s="44"/>
      <c r="AB31" s="45"/>
      <c r="AC31" s="45"/>
      <c r="AD31" s="45"/>
      <c r="AE31" s="45"/>
      <c r="AF31" s="45"/>
      <c r="AG31" s="45"/>
      <c r="AH31" s="45"/>
      <c r="AI31" s="45"/>
      <c r="AJ31" s="45"/>
      <c r="AK31" s="45"/>
      <c r="AL31" s="46"/>
      <c r="AN31" s="12">
        <f ca="1" t="shared" si="0"/>
        <v>0</v>
      </c>
    </row>
    <row r="32" spans="27:40">
      <c r="AA32" s="44"/>
      <c r="AB32" s="45"/>
      <c r="AC32" s="45"/>
      <c r="AD32" s="45"/>
      <c r="AE32" s="45"/>
      <c r="AF32" s="45"/>
      <c r="AG32" s="45"/>
      <c r="AH32" s="45"/>
      <c r="AI32" s="45"/>
      <c r="AJ32" s="45"/>
      <c r="AK32" s="45"/>
      <c r="AL32" s="46"/>
      <c r="AN32" s="12">
        <f ca="1" t="shared" si="0"/>
        <v>0</v>
      </c>
    </row>
    <row r="33" spans="27:40">
      <c r="AA33" s="44"/>
      <c r="AB33" s="45"/>
      <c r="AC33" s="45"/>
      <c r="AD33" s="47"/>
      <c r="AE33" s="45"/>
      <c r="AF33" s="45"/>
      <c r="AG33" s="45"/>
      <c r="AH33" s="45"/>
      <c r="AI33" s="45"/>
      <c r="AJ33" s="45"/>
      <c r="AK33" s="45"/>
      <c r="AL33" s="46"/>
      <c r="AN33" s="12">
        <f ca="1" t="shared" si="0"/>
        <v>0</v>
      </c>
    </row>
    <row r="34" spans="27:40">
      <c r="AA34" s="44"/>
      <c r="AB34" s="46"/>
      <c r="AC34" s="45"/>
      <c r="AD34" s="45"/>
      <c r="AE34" s="45"/>
      <c r="AF34" s="45"/>
      <c r="AG34" s="46"/>
      <c r="AH34" s="45"/>
      <c r="AI34" s="45"/>
      <c r="AJ34" s="45"/>
      <c r="AK34" s="45"/>
      <c r="AL34" s="70"/>
      <c r="AN34" s="12">
        <f ca="1" t="shared" si="0"/>
        <v>0</v>
      </c>
    </row>
    <row r="35" spans="27:40">
      <c r="AA35" s="48"/>
      <c r="AB35" s="49"/>
      <c r="AC35" s="50"/>
      <c r="AD35" s="50"/>
      <c r="AE35" s="50"/>
      <c r="AF35" s="50"/>
      <c r="AG35" s="49"/>
      <c r="AH35" s="50"/>
      <c r="AI35" s="50"/>
      <c r="AJ35" s="50"/>
      <c r="AK35" s="50"/>
      <c r="AL35" s="71"/>
      <c r="AN35" s="12">
        <f ca="1" t="shared" si="0"/>
        <v>0</v>
      </c>
    </row>
    <row r="36" spans="27:40">
      <c r="AA36" s="48"/>
      <c r="AB36" s="49"/>
      <c r="AC36" s="50"/>
      <c r="AD36" s="50"/>
      <c r="AE36" s="50"/>
      <c r="AF36" s="50"/>
      <c r="AG36" s="49"/>
      <c r="AH36" s="50"/>
      <c r="AI36" s="50"/>
      <c r="AJ36" s="50"/>
      <c r="AK36" s="50"/>
      <c r="AL36" s="71"/>
      <c r="AN36" s="12">
        <f ca="1" t="shared" si="0"/>
        <v>0</v>
      </c>
    </row>
    <row r="37" spans="27:40">
      <c r="AA37" s="48"/>
      <c r="AB37" s="49"/>
      <c r="AC37" s="50"/>
      <c r="AD37" s="50"/>
      <c r="AE37" s="50"/>
      <c r="AF37" s="50"/>
      <c r="AG37" s="49"/>
      <c r="AH37" s="50"/>
      <c r="AI37" s="50"/>
      <c r="AJ37" s="50"/>
      <c r="AK37" s="50"/>
      <c r="AL37" s="71"/>
      <c r="AN37" s="12">
        <f ca="1" t="shared" si="0"/>
        <v>0</v>
      </c>
    </row>
    <row r="38" spans="27:40">
      <c r="AA38" s="51"/>
      <c r="AB38" s="29"/>
      <c r="AC38" s="10"/>
      <c r="AE38" s="10"/>
      <c r="AF38" s="10"/>
      <c r="AG38" s="29"/>
      <c r="AH38" s="10"/>
      <c r="AI38" s="10"/>
      <c r="AJ38" s="10"/>
      <c r="AK38" s="10"/>
      <c r="AL38" s="28"/>
      <c r="AN38" s="12">
        <f ca="1" t="shared" si="0"/>
        <v>0</v>
      </c>
    </row>
    <row r="39" spans="27:40">
      <c r="AA39" s="51"/>
      <c r="AB39" s="29"/>
      <c r="AC39" s="10"/>
      <c r="AE39" s="10"/>
      <c r="AF39" s="10"/>
      <c r="AG39" s="29"/>
      <c r="AH39" s="10"/>
      <c r="AI39" s="10"/>
      <c r="AJ39" s="10"/>
      <c r="AK39" s="10"/>
      <c r="AL39" s="28"/>
      <c r="AN39" s="12">
        <f ca="1" t="shared" si="0"/>
        <v>0</v>
      </c>
    </row>
    <row r="40" spans="27:40">
      <c r="AA40" s="51"/>
      <c r="AB40" s="29"/>
      <c r="AC40" s="10"/>
      <c r="AE40" s="10"/>
      <c r="AF40" s="10"/>
      <c r="AG40" s="29"/>
      <c r="AH40" s="10"/>
      <c r="AI40" s="10"/>
      <c r="AJ40" s="10"/>
      <c r="AK40" s="10"/>
      <c r="AL40" s="28"/>
      <c r="AN40" s="12">
        <f ca="1" t="shared" si="0"/>
        <v>0</v>
      </c>
    </row>
    <row r="41" spans="27:40">
      <c r="AA41" s="51"/>
      <c r="AB41" s="29"/>
      <c r="AC41" s="10"/>
      <c r="AE41" s="10"/>
      <c r="AF41" s="10"/>
      <c r="AG41" s="29"/>
      <c r="AH41" s="10"/>
      <c r="AI41" s="10"/>
      <c r="AJ41" s="10"/>
      <c r="AK41" s="10"/>
      <c r="AL41" s="28"/>
      <c r="AN41" s="12">
        <f ca="1" t="shared" si="0"/>
        <v>0</v>
      </c>
    </row>
    <row r="42" spans="27:40">
      <c r="AA42" s="51"/>
      <c r="AB42" s="29"/>
      <c r="AC42" s="10"/>
      <c r="AE42" s="10"/>
      <c r="AF42" s="10"/>
      <c r="AG42" s="29"/>
      <c r="AH42" s="10"/>
      <c r="AI42" s="10"/>
      <c r="AJ42" s="10"/>
      <c r="AK42" s="10"/>
      <c r="AL42" s="28"/>
      <c r="AN42" s="12">
        <f ca="1" t="shared" si="0"/>
        <v>0</v>
      </c>
    </row>
    <row r="43" spans="27:40">
      <c r="AA43" s="51"/>
      <c r="AB43" s="29"/>
      <c r="AC43" s="10"/>
      <c r="AE43" s="10"/>
      <c r="AF43" s="10"/>
      <c r="AG43" s="29"/>
      <c r="AH43" s="10"/>
      <c r="AI43" s="10"/>
      <c r="AJ43" s="10"/>
      <c r="AK43" s="10"/>
      <c r="AL43" s="28"/>
      <c r="AN43" s="12">
        <f ca="1" t="shared" si="0"/>
        <v>0</v>
      </c>
    </row>
    <row r="44" spans="40:40">
      <c r="AN44" s="12">
        <f ca="1" t="shared" si="0"/>
        <v>0</v>
      </c>
    </row>
    <row r="45" spans="27:40">
      <c r="AA45" s="52"/>
      <c r="AB45" s="53"/>
      <c r="AC45" s="54"/>
      <c r="AD45" s="50"/>
      <c r="AE45" s="54"/>
      <c r="AF45" s="54"/>
      <c r="AG45" s="53"/>
      <c r="AH45" s="54"/>
      <c r="AI45" s="54"/>
      <c r="AJ45" s="54"/>
      <c r="AK45" s="54"/>
      <c r="AL45" s="72"/>
      <c r="AM45" s="52"/>
      <c r="AN45" s="12">
        <f ca="1" t="shared" si="0"/>
        <v>0</v>
      </c>
    </row>
    <row r="46" spans="27:40">
      <c r="AA46" s="44"/>
      <c r="AB46" s="55"/>
      <c r="AC46" s="56"/>
      <c r="AD46" s="45"/>
      <c r="AE46" s="56"/>
      <c r="AF46" s="56"/>
      <c r="AG46" s="55"/>
      <c r="AH46" s="56"/>
      <c r="AI46" s="56"/>
      <c r="AJ46" s="56"/>
      <c r="AK46" s="56"/>
      <c r="AL46" s="73"/>
      <c r="AM46" s="52"/>
      <c r="AN46" s="12">
        <f ca="1" t="shared" si="0"/>
        <v>0</v>
      </c>
    </row>
    <row r="47" spans="27:40">
      <c r="AA47" s="44"/>
      <c r="AB47" s="55"/>
      <c r="AC47" s="56"/>
      <c r="AD47" s="45"/>
      <c r="AE47" s="56"/>
      <c r="AF47" s="56"/>
      <c r="AG47" s="55"/>
      <c r="AH47" s="56"/>
      <c r="AI47" s="56"/>
      <c r="AJ47" s="56"/>
      <c r="AK47" s="56"/>
      <c r="AL47" s="46"/>
      <c r="AM47" s="52"/>
      <c r="AN47" s="12">
        <f ca="1" t="shared" si="0"/>
        <v>0</v>
      </c>
    </row>
    <row r="48" spans="27:40">
      <c r="AA48" s="44"/>
      <c r="AB48" s="55"/>
      <c r="AC48" s="56"/>
      <c r="AD48" s="57"/>
      <c r="AE48" s="56"/>
      <c r="AF48" s="56"/>
      <c r="AG48" s="55"/>
      <c r="AH48" s="56"/>
      <c r="AI48" s="56"/>
      <c r="AJ48" s="56"/>
      <c r="AK48" s="56"/>
      <c r="AL48" s="46"/>
      <c r="AM48" s="52"/>
      <c r="AN48" s="12">
        <f ca="1" t="shared" si="0"/>
        <v>0</v>
      </c>
    </row>
    <row r="49" spans="27:40">
      <c r="AA49" s="58"/>
      <c r="AB49" s="59"/>
      <c r="AC49" s="21"/>
      <c r="AD49" s="60"/>
      <c r="AE49" s="21"/>
      <c r="AF49" s="21"/>
      <c r="AG49" s="59"/>
      <c r="AH49" s="21"/>
      <c r="AI49" s="21"/>
      <c r="AJ49" s="21"/>
      <c r="AK49" s="21"/>
      <c r="AL49" s="74"/>
      <c r="AN49" s="12">
        <f ca="1" t="shared" si="0"/>
        <v>0</v>
      </c>
    </row>
    <row r="50" spans="40:40">
      <c r="AN50" s="12">
        <f ca="1" t="shared" si="0"/>
        <v>0</v>
      </c>
    </row>
    <row r="51" spans="40:40">
      <c r="AN51" s="12">
        <f ca="1" t="shared" si="0"/>
        <v>0</v>
      </c>
    </row>
    <row r="52" spans="40:40">
      <c r="AN52" s="12">
        <f ca="1" t="shared" si="0"/>
        <v>0</v>
      </c>
    </row>
    <row r="53" spans="40:40">
      <c r="AN53" s="12">
        <f ca="1" t="shared" si="0"/>
        <v>0</v>
      </c>
    </row>
    <row r="54" spans="40:40">
      <c r="AN54" s="12">
        <f ca="1" t="shared" si="0"/>
        <v>0</v>
      </c>
    </row>
    <row r="55" spans="40:40">
      <c r="AN55" s="12">
        <f ca="1" t="shared" si="0"/>
        <v>0</v>
      </c>
    </row>
    <row r="56" spans="40:40">
      <c r="AN56" s="12">
        <f ca="1" t="shared" si="0"/>
        <v>0</v>
      </c>
    </row>
    <row r="57" spans="40:40">
      <c r="AN57" s="12">
        <f ca="1" t="shared" si="0"/>
        <v>0</v>
      </c>
    </row>
    <row r="58" spans="40:40">
      <c r="AN58" s="12">
        <f ca="1" t="shared" si="0"/>
        <v>0</v>
      </c>
    </row>
    <row r="59" spans="40:40">
      <c r="AN59" s="12">
        <f ca="1" t="shared" si="0"/>
        <v>0</v>
      </c>
    </row>
    <row r="60" spans="40:40">
      <c r="AN60" s="12">
        <f ca="1" t="shared" si="0"/>
        <v>0</v>
      </c>
    </row>
    <row r="61" spans="40:40">
      <c r="AN61" s="12">
        <f ca="1" t="shared" si="0"/>
        <v>0</v>
      </c>
    </row>
    <row r="62" spans="40:40">
      <c r="AN62" s="12">
        <f ca="1" t="shared" si="0"/>
        <v>0</v>
      </c>
    </row>
    <row r="63" spans="40:40">
      <c r="AN63" s="12">
        <f ca="1" t="shared" si="0"/>
        <v>0</v>
      </c>
    </row>
    <row r="64" spans="40:40">
      <c r="AN64" s="12">
        <f ca="1" t="shared" si="0"/>
        <v>0</v>
      </c>
    </row>
    <row r="65" spans="40:40">
      <c r="AN65" s="12">
        <f ca="1" t="shared" si="0"/>
        <v>0</v>
      </c>
    </row>
    <row r="66" spans="40:40">
      <c r="AN66" s="12">
        <f ca="1" t="shared" si="0"/>
        <v>0</v>
      </c>
    </row>
    <row r="67" spans="40:40">
      <c r="AN67" s="12">
        <f t="shared" ref="AN67:AN99" si="1">IF(ISBLANK($AL67),0,1+LEN($AL67)-LEN(SUBSTITUTE($AL67,"●","")))</f>
        <v>0</v>
      </c>
    </row>
    <row r="68" spans="40:40">
      <c r="AN68" s="12">
        <f t="shared" si="1"/>
        <v>0</v>
      </c>
    </row>
    <row r="69" spans="40:40">
      <c r="AN69" s="12">
        <f t="shared" si="1"/>
        <v>0</v>
      </c>
    </row>
    <row r="70" spans="40:40">
      <c r="AN70" s="12">
        <f t="shared" si="1"/>
        <v>0</v>
      </c>
    </row>
    <row r="71" spans="40:40">
      <c r="AN71" s="12">
        <f t="shared" si="1"/>
        <v>0</v>
      </c>
    </row>
    <row r="72" spans="40:40">
      <c r="AN72" s="12">
        <f t="shared" si="1"/>
        <v>0</v>
      </c>
    </row>
    <row r="73" spans="40:40">
      <c r="AN73" s="12">
        <f t="shared" si="1"/>
        <v>0</v>
      </c>
    </row>
    <row r="74" spans="40:40">
      <c r="AN74" s="12">
        <f t="shared" si="1"/>
        <v>0</v>
      </c>
    </row>
    <row r="75" spans="40:40">
      <c r="AN75" s="12">
        <f t="shared" si="1"/>
        <v>0</v>
      </c>
    </row>
    <row r="76" spans="40:40">
      <c r="AN76" s="12">
        <f t="shared" si="1"/>
        <v>0</v>
      </c>
    </row>
    <row r="77" spans="40:40">
      <c r="AN77" s="12">
        <f t="shared" si="1"/>
        <v>0</v>
      </c>
    </row>
    <row r="78" spans="40:40">
      <c r="AN78" s="12">
        <f t="shared" si="1"/>
        <v>0</v>
      </c>
    </row>
    <row r="79" spans="40:40">
      <c r="AN79" s="12">
        <f t="shared" si="1"/>
        <v>0</v>
      </c>
    </row>
    <row r="80" spans="40:40">
      <c r="AN80" s="12">
        <f t="shared" si="1"/>
        <v>0</v>
      </c>
    </row>
    <row r="81" spans="40:40">
      <c r="AN81" s="12">
        <f t="shared" si="1"/>
        <v>0</v>
      </c>
    </row>
    <row r="82" spans="40:40">
      <c r="AN82" s="12">
        <f t="shared" si="1"/>
        <v>0</v>
      </c>
    </row>
    <row r="83" spans="40:40">
      <c r="AN83" s="12">
        <f t="shared" si="1"/>
        <v>0</v>
      </c>
    </row>
    <row r="84" spans="40:40">
      <c r="AN84" s="12">
        <f t="shared" si="1"/>
        <v>0</v>
      </c>
    </row>
    <row r="85" spans="40:40">
      <c r="AN85" s="12">
        <f t="shared" si="1"/>
        <v>0</v>
      </c>
    </row>
    <row r="86" spans="40:40">
      <c r="AN86" s="12">
        <f t="shared" si="1"/>
        <v>0</v>
      </c>
    </row>
    <row r="87" spans="40:40">
      <c r="AN87" s="12">
        <f t="shared" si="1"/>
        <v>0</v>
      </c>
    </row>
    <row r="88" spans="40:40">
      <c r="AN88" s="12">
        <f t="shared" si="1"/>
        <v>0</v>
      </c>
    </row>
    <row r="89" spans="40:40">
      <c r="AN89" s="12">
        <f t="shared" si="1"/>
        <v>0</v>
      </c>
    </row>
    <row r="90" spans="40:40">
      <c r="AN90" s="12">
        <f t="shared" si="1"/>
        <v>0</v>
      </c>
    </row>
    <row r="91" spans="40:40">
      <c r="AN91" s="12">
        <f t="shared" si="1"/>
        <v>0</v>
      </c>
    </row>
    <row r="92" spans="40:40">
      <c r="AN92" s="12">
        <f t="shared" si="1"/>
        <v>0</v>
      </c>
    </row>
    <row r="93" spans="40:40">
      <c r="AN93" s="12">
        <f t="shared" si="1"/>
        <v>0</v>
      </c>
    </row>
    <row r="94" spans="40:40">
      <c r="AN94" s="12">
        <f t="shared" si="1"/>
        <v>0</v>
      </c>
    </row>
    <row r="95" spans="40:40">
      <c r="AN95" s="12">
        <f t="shared" si="1"/>
        <v>0</v>
      </c>
    </row>
    <row r="96" spans="40:40">
      <c r="AN96" s="12">
        <f t="shared" si="1"/>
        <v>0</v>
      </c>
    </row>
    <row r="97" spans="40:40">
      <c r="AN97" s="12">
        <f t="shared" si="1"/>
        <v>0</v>
      </c>
    </row>
    <row r="98" spans="40:40">
      <c r="AN98" s="12">
        <f t="shared" si="1"/>
        <v>0</v>
      </c>
    </row>
    <row r="99" spans="40:40">
      <c r="AN99" s="12">
        <f t="shared" si="1"/>
        <v>0</v>
      </c>
    </row>
  </sheetData>
  <sheetProtection sheet="1" objects="1"/>
  <mergeCells count="14">
    <mergeCell ref="D1:F1"/>
    <mergeCell ref="AA1:AL1"/>
    <mergeCell ref="D2:F2"/>
    <mergeCell ref="AJ2:AK2"/>
    <mergeCell ref="D3:F3"/>
    <mergeCell ref="AA4:AA7"/>
    <mergeCell ref="AA8:AA10"/>
    <mergeCell ref="AA11:AA12"/>
    <mergeCell ref="AB2:AB3"/>
    <mergeCell ref="AC2:AC3"/>
    <mergeCell ref="AD2:AD3"/>
    <mergeCell ref="AE2:AE3"/>
    <mergeCell ref="AF2:AF3"/>
    <mergeCell ref="AG2:AG3"/>
  </mergeCells>
  <pageMargins left="0.75" right="0.75" top="1" bottom="1" header="0.511805555555556" footer="0.511805555555556"/>
  <headerFooter/>
  <drawing r:id="rId1"/>
</worksheet>
</file>

<file path=xl/worksheets/sheet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sheetPr/>
  <dimension ref="A1:C12"/>
  <sheetViews>
    <sheetView workbookViewId="0">
      <selection activeCell="B12" sqref="B12"/>
    </sheetView>
  </sheetViews>
  <sheetFormatPr defaultColWidth="9.14285714285714" defaultRowHeight="15" outlineLevelCol="2"/>
  <cols>
    <col min="1" max="1" width="10.8571428571429" customWidth="1"/>
    <col min="2" max="2" width="13.1428571428571" style="1" customWidth="1"/>
    <col min="3" max="3" width="102.571428571429" style="2" customWidth="1"/>
  </cols>
  <sheetData>
    <row r="1" ht="23.25" spans="1:3">
      <c r="A1" s="3" t="s">
        <v>1134</v>
      </c>
      <c r="B1" s="4" t="s">
        <v>1135</v>
      </c>
      <c r="C1" s="5" t="s">
        <v>1136</v>
      </c>
    </row>
    <row r="2" spans="1:3">
      <c r="A2" s="6">
        <v>42865</v>
      </c>
      <c r="B2" s="7">
        <v>1.01</v>
      </c>
      <c r="C2" s="2" t="s">
        <v>1137</v>
      </c>
    </row>
    <row r="3" spans="1:3">
      <c r="A3" s="6">
        <v>42867</v>
      </c>
      <c r="B3" s="1">
        <v>1.02</v>
      </c>
      <c r="C3" s="2" t="s">
        <v>1138</v>
      </c>
    </row>
    <row r="4" spans="1:3">
      <c r="A4" s="6">
        <v>42867</v>
      </c>
      <c r="B4" s="1">
        <v>1.03</v>
      </c>
      <c r="C4" s="2" t="s">
        <v>1139</v>
      </c>
    </row>
    <row r="5" spans="1:3">
      <c r="A5" s="6">
        <v>42870</v>
      </c>
      <c r="B5" s="1">
        <v>1.04</v>
      </c>
      <c r="C5" s="2" t="s">
        <v>1140</v>
      </c>
    </row>
    <row r="6" spans="1:3">
      <c r="A6" s="6">
        <v>42871</v>
      </c>
      <c r="B6" s="7">
        <v>1.05</v>
      </c>
      <c r="C6" s="2" t="s">
        <v>1141</v>
      </c>
    </row>
    <row r="7" ht="30" spans="1:3">
      <c r="A7" s="6">
        <v>42871</v>
      </c>
      <c r="B7" s="1">
        <v>1.06</v>
      </c>
      <c r="C7" s="2" t="s">
        <v>1142</v>
      </c>
    </row>
    <row r="8" ht="30" spans="1:3">
      <c r="A8" s="6">
        <v>42872</v>
      </c>
      <c r="B8" s="7">
        <v>1.07</v>
      </c>
      <c r="C8" s="2" t="s">
        <v>1143</v>
      </c>
    </row>
    <row r="9" spans="1:3">
      <c r="A9" s="6">
        <v>42873</v>
      </c>
      <c r="B9" s="1">
        <v>1.08</v>
      </c>
      <c r="C9" s="2" t="s">
        <v>1144</v>
      </c>
    </row>
    <row r="10" spans="1:3">
      <c r="A10" s="6">
        <v>42877</v>
      </c>
      <c r="B10" s="1">
        <v>1.09</v>
      </c>
      <c r="C10" s="2" t="s">
        <v>1145</v>
      </c>
    </row>
    <row r="11" ht="45" spans="1:3">
      <c r="A11" s="6">
        <v>42897</v>
      </c>
      <c r="B11" s="1">
        <v>1.1</v>
      </c>
      <c r="C11" s="2" t="s">
        <v>1146</v>
      </c>
    </row>
    <row r="12" ht="30" spans="1:3">
      <c r="A12" s="6">
        <v>42899</v>
      </c>
      <c r="B12" s="7">
        <v>1.11</v>
      </c>
      <c r="C12" s="2" t="s">
        <v>1147</v>
      </c>
    </row>
  </sheetData>
  <sheetProtection sheet="1" selectLockedCells="1" objects="1"/>
  <pageMargins left="0.75" right="0.75" top="1" bottom="1" header="0.511805555555556" footer="0.511805555555556"/>
  <headerFooter/>
  <drawing r:id="rId1"/>
</worksheet>
</file>

<file path=docProps/app.xml><?xml version="1.0" encoding="utf-8"?>
<Properties xmlns="http://schemas.openxmlformats.org/officeDocument/2006/extended-properties" xmlns:vt="http://schemas.openxmlformats.org/officeDocument/2006/docPropsVTypes">
  <Application>WPS Spreadsheets</Application>
  <HeadingPairs>
    <vt:vector size="2" baseType="variant">
      <vt:variant>
        <vt:lpstr>工作表</vt:lpstr>
      </vt:variant>
      <vt:variant>
        <vt:i4>78</vt:i4>
      </vt:variant>
    </vt:vector>
  </HeadingPairs>
  <TitlesOfParts>
    <vt:vector size="78" baseType="lpstr">
      <vt:lpstr>Instructions</vt:lpstr>
      <vt:lpstr>Attraction_List</vt:lpstr>
      <vt:lpstr>Als_Toy_Barn</vt:lpstr>
      <vt:lpstr>Ancestors_Shrine</vt:lpstr>
      <vt:lpstr>Arendelle_Courtyard_Rink</vt:lpstr>
      <vt:lpstr>Astro_Orbiters</vt:lpstr>
      <vt:lpstr>Auroras_Spinning_Wheel</vt:lpstr>
      <vt:lpstr>Be_Our_Guest_Restaurant</vt:lpstr>
      <vt:lpstr>Beasts_Castle</vt:lpstr>
      <vt:lpstr>Belles_House</vt:lpstr>
      <vt:lpstr>Broomstick_Graveyard</vt:lpstr>
      <vt:lpstr>Buzz_Lightyears_Astro_Blasters</vt:lpstr>
      <vt:lpstr>California_Screamin</vt:lpstr>
      <vt:lpstr>Chip_n_Dale_Treehouse</vt:lpstr>
      <vt:lpstr>Cinderella_Castle</vt:lpstr>
      <vt:lpstr>Costume_Shop</vt:lpstr>
      <vt:lpstr>Cyclops_Sushi</vt:lpstr>
      <vt:lpstr>Daisys_Diner</vt:lpstr>
      <vt:lpstr>Donalds_Boat</vt:lpstr>
      <vt:lpstr>Elsas_Ice_Palace</vt:lpstr>
      <vt:lpstr>Enchanted_Tiki_Room</vt:lpstr>
      <vt:lpstr>Fairy_Hut</vt:lpstr>
      <vt:lpstr>Fantasia_Gardens_and_Fairways</vt:lpstr>
      <vt:lpstr>Fantasy_Fair</vt:lpstr>
      <vt:lpstr>Finkelstein_Tower</vt:lpstr>
      <vt:lpstr>Gastons_Tavern</vt:lpstr>
      <vt:lpstr>Golden_Zephyr</vt:lpstr>
      <vt:lpstr>Goofys_Playhouse</vt:lpstr>
      <vt:lpstr>Haunted_Mansion</vt:lpstr>
      <vt:lpstr>Hollywood_Tower_of_Terror</vt:lpstr>
      <vt:lpstr>Its_A_Small_World</vt:lpstr>
      <vt:lpstr>Jacks_House</vt:lpstr>
      <vt:lpstr>Jessies_Snack_Roundup</vt:lpstr>
      <vt:lpstr>Jet_Packs</vt:lpstr>
      <vt:lpstr>Jumpin_Jellyfish</vt:lpstr>
      <vt:lpstr>Lantern_Attraction</vt:lpstr>
      <vt:lpstr>Little_Rodentia</vt:lpstr>
      <vt:lpstr>Mad_Tea_Party</vt:lpstr>
      <vt:lpstr>Main_Street_Cinema</vt:lpstr>
      <vt:lpstr>Merlins_Shop</vt:lpstr>
      <vt:lpstr>Mickeys_Fun_Wheel</vt:lpstr>
      <vt:lpstr>Mickeys_House</vt:lpstr>
      <vt:lpstr>Mickeys_PhilharMagic</vt:lpstr>
      <vt:lpstr>Mike_and_Sulley_to_the_Rescue</vt:lpstr>
      <vt:lpstr>Minnies_House</vt:lpstr>
      <vt:lpstr>Monsters_Inc._Laugh_Floor</vt:lpstr>
      <vt:lpstr>Nightmare_Candy_Shop</vt:lpstr>
      <vt:lpstr>Omnidroid_Obstacle_Course</vt:lpstr>
      <vt:lpstr>Parade_Tent</vt:lpstr>
      <vt:lpstr>Pixie_Hollow</vt:lpstr>
      <vt:lpstr>Pizza_Planet</vt:lpstr>
      <vt:lpstr>Plutos_House</vt:lpstr>
      <vt:lpstr>Prince_Charmings_Regal_Carrous</vt:lpstr>
      <vt:lpstr>Princess_Fairytale_Hall</vt:lpstr>
      <vt:lpstr>Rapunzels_Tower</vt:lpstr>
      <vt:lpstr>RC_Racers</vt:lpstr>
      <vt:lpstr>Sea_Serpent_Swing</vt:lpstr>
      <vt:lpstr>Snuggly_Duckling</vt:lpstr>
      <vt:lpstr>Space_Mountain</vt:lpstr>
      <vt:lpstr>Space_Traders</vt:lpstr>
      <vt:lpstr>Splash_Mountain</vt:lpstr>
      <vt:lpstr>Sword_in_the_Stone</vt:lpstr>
      <vt:lpstr>Syndromes_Zero_Point_Energy_Ri</vt:lpstr>
      <vt:lpstr>The_Incredibles_House</vt:lpstr>
      <vt:lpstr>The_Kraken</vt:lpstr>
      <vt:lpstr>The_Magic_Carpets_of_Aladdin</vt:lpstr>
      <vt:lpstr>The_Magic_Lamp_Theater</vt:lpstr>
      <vt:lpstr>The_Omnidroid_City</vt:lpstr>
      <vt:lpstr>Tortuga_Tavern</vt:lpstr>
      <vt:lpstr>Toy_Soldiers_Parachute_Drop</vt:lpstr>
      <vt:lpstr>Training_Camp</vt:lpstr>
      <vt:lpstr>Treasure_Bank</vt:lpstr>
      <vt:lpstr>Troll_Knoll</vt:lpstr>
      <vt:lpstr>WALL_Es_House</vt:lpstr>
      <vt:lpstr>Wandering_Oakens</vt:lpstr>
      <vt:lpstr>Zootopia_PD</vt:lpstr>
      <vt:lpstr>Zootopia_Race_Track</vt:lpstr>
      <vt:lpstr>Release Notes</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Kevin</dc:creator>
  <dcterms:created xsi:type="dcterms:W3CDTF">2017-04-24T23:16:00Z</dcterms:created>
  <dcterms:modified xsi:type="dcterms:W3CDTF">2017-06-13T21:07:01Z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1033-10.2.0.5845</vt:lpwstr>
  </property>
</Properties>
</file>